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nurag Kumar\Desktop\"/>
    </mc:Choice>
  </mc:AlternateContent>
  <xr:revisionPtr revIDLastSave="0" documentId="13_ncr:1_{9F14B2B2-7D92-47EA-9D2A-86DB1A3D740C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ummary" sheetId="12" r:id="rId1"/>
    <sheet name="SECTOR" sheetId="10" r:id="rId2"/>
    <sheet name="SECTOREH" sheetId="11" r:id="rId3"/>
  </sheets>
  <definedNames>
    <definedName name="_xlnm._FilterDatabase" localSheetId="1" hidden="1">SECTOR!$A$22:$A$166</definedName>
    <definedName name="_xlnm._FilterDatabase" localSheetId="2" hidden="1">SECTOREH!$A$22:$A$166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bb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_xlnm.Print_Area" localSheetId="1">SECTOR!$A$1:$I$189</definedName>
    <definedName name="_xlnm.Print_Area" localSheetId="2">SECTOREH!$A$1:$H$186</definedName>
    <definedName name="_xlnm.Print_Titles" localSheetId="1">SECTOR!$A:$A,SECTOR!$1:$4</definedName>
    <definedName name="_xlnm.Print_Titles" localSheetId="2">SECTOREH!$A:$A,SECTOREH!$1:$4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Coal._.Questionnaire." localSheetId="1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localSheetId="2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Coal._.Questionnaire." hidden="1">{#N/A,#N/A,FALSE,"Explanatory notes";#N/A,#N/A,FALSE,"Table 1A 1999";#N/A,#N/A,FALSE,"Table 2A 1999";#N/A,#N/A,FALSE,"Table 3A 1999";#N/A,#N/A,FALSE,"Table 4A 1999";#N/A,#N/A,FALSE,"Table 5A 1999";#N/A,#N/A,FALSE,"Table 6A 1999";#N/A,#N/A,FALSE,"Table 7A 1999";#N/A,#N/A,FALSE,"Table 8A 1999";#N/A,#N/A,FALSE,"Remarks"}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12" l="1"/>
  <c r="L19" i="12"/>
  <c r="L21" i="12"/>
  <c r="M22" i="12"/>
  <c r="L25" i="12"/>
  <c r="L28" i="12"/>
  <c r="L37" i="12"/>
  <c r="M38" i="12"/>
  <c r="L41" i="12"/>
  <c r="M42" i="12"/>
  <c r="L48" i="12"/>
  <c r="L51" i="12"/>
  <c r="L53" i="12"/>
  <c r="M54" i="12"/>
  <c r="L57" i="12"/>
  <c r="L60" i="12"/>
  <c r="L69" i="12"/>
  <c r="M70" i="12"/>
  <c r="L73" i="12"/>
  <c r="M74" i="12"/>
  <c r="L80" i="12"/>
  <c r="L83" i="12"/>
  <c r="M86" i="12"/>
  <c r="L89" i="12"/>
  <c r="L92" i="12"/>
  <c r="L101" i="12"/>
  <c r="N101" i="12" s="1"/>
  <c r="O101" i="12" s="1"/>
  <c r="L104" i="12"/>
  <c r="L107" i="12"/>
  <c r="M112" i="12"/>
  <c r="L128" i="12"/>
  <c r="L131" i="12"/>
  <c r="M134" i="12"/>
  <c r="L137" i="12"/>
  <c r="M140" i="12"/>
  <c r="N140" i="12" s="1"/>
  <c r="O140" i="12" s="1"/>
  <c r="M142" i="12"/>
  <c r="L145" i="12"/>
  <c r="L146" i="12"/>
  <c r="M146" i="12"/>
  <c r="N146" i="12"/>
  <c r="O146" i="12" s="1"/>
  <c r="M149" i="12"/>
  <c r="L154" i="12"/>
  <c r="M158" i="12"/>
  <c r="E146" i="12"/>
  <c r="F146" i="12"/>
  <c r="G146" i="12"/>
  <c r="H146" i="12"/>
  <c r="I146" i="12"/>
  <c r="J146" i="12"/>
  <c r="K146" i="12"/>
  <c r="E14" i="12"/>
  <c r="F14" i="12"/>
  <c r="G14" i="12"/>
  <c r="H14" i="12"/>
  <c r="M14" i="12" s="1"/>
  <c r="I14" i="12"/>
  <c r="J14" i="12"/>
  <c r="K14" i="12"/>
  <c r="E15" i="12"/>
  <c r="F15" i="12"/>
  <c r="G15" i="12"/>
  <c r="H15" i="12"/>
  <c r="M15" i="12" s="1"/>
  <c r="I15" i="12"/>
  <c r="J15" i="12"/>
  <c r="K15" i="12"/>
  <c r="E16" i="12"/>
  <c r="F16" i="12"/>
  <c r="G16" i="12"/>
  <c r="H16" i="12"/>
  <c r="M16" i="12" s="1"/>
  <c r="I16" i="12"/>
  <c r="J16" i="12"/>
  <c r="K16" i="12"/>
  <c r="E17" i="12"/>
  <c r="F17" i="12"/>
  <c r="G17" i="12"/>
  <c r="H17" i="12"/>
  <c r="M17" i="12" s="1"/>
  <c r="I17" i="12"/>
  <c r="J17" i="12"/>
  <c r="K17" i="12"/>
  <c r="E18" i="12"/>
  <c r="F18" i="12"/>
  <c r="G18" i="12"/>
  <c r="L18" i="12" s="1"/>
  <c r="H18" i="12"/>
  <c r="M18" i="12" s="1"/>
  <c r="I18" i="12"/>
  <c r="J18" i="12"/>
  <c r="K18" i="12"/>
  <c r="E19" i="12"/>
  <c r="F19" i="12"/>
  <c r="G19" i="12"/>
  <c r="H19" i="12"/>
  <c r="M19" i="12" s="1"/>
  <c r="N19" i="12" s="1"/>
  <c r="O19" i="12" s="1"/>
  <c r="I19" i="12"/>
  <c r="J19" i="12"/>
  <c r="K19" i="12"/>
  <c r="E20" i="12"/>
  <c r="F20" i="12"/>
  <c r="G20" i="12"/>
  <c r="H20" i="12"/>
  <c r="M20" i="12" s="1"/>
  <c r="I20" i="12"/>
  <c r="J20" i="12"/>
  <c r="K20" i="12"/>
  <c r="E21" i="12"/>
  <c r="F21" i="12"/>
  <c r="G21" i="12"/>
  <c r="H21" i="12"/>
  <c r="M21" i="12" s="1"/>
  <c r="N21" i="12" s="1"/>
  <c r="O21" i="12" s="1"/>
  <c r="I21" i="12"/>
  <c r="J21" i="12"/>
  <c r="K21" i="12"/>
  <c r="E22" i="12"/>
  <c r="F22" i="12"/>
  <c r="G22" i="12"/>
  <c r="L22" i="12" s="1"/>
  <c r="H22" i="12"/>
  <c r="I22" i="12"/>
  <c r="J22" i="12"/>
  <c r="K22" i="12"/>
  <c r="E23" i="12"/>
  <c r="F23" i="12"/>
  <c r="G23" i="12"/>
  <c r="L23" i="12" s="1"/>
  <c r="H23" i="12"/>
  <c r="M23" i="12" s="1"/>
  <c r="N23" i="12" s="1"/>
  <c r="O23" i="12" s="1"/>
  <c r="I23" i="12"/>
  <c r="J23" i="12"/>
  <c r="K23" i="12"/>
  <c r="E24" i="12"/>
  <c r="F24" i="12"/>
  <c r="G24" i="12"/>
  <c r="H24" i="12"/>
  <c r="M24" i="12" s="1"/>
  <c r="I24" i="12"/>
  <c r="J24" i="12"/>
  <c r="K24" i="12"/>
  <c r="E25" i="12"/>
  <c r="F25" i="12"/>
  <c r="G25" i="12"/>
  <c r="H25" i="12"/>
  <c r="M25" i="12" s="1"/>
  <c r="I25" i="12"/>
  <c r="J25" i="12"/>
  <c r="K25" i="12"/>
  <c r="E26" i="12"/>
  <c r="F26" i="12"/>
  <c r="G26" i="12"/>
  <c r="L26" i="12" s="1"/>
  <c r="H26" i="12"/>
  <c r="M26" i="12" s="1"/>
  <c r="I26" i="12"/>
  <c r="J26" i="12"/>
  <c r="K26" i="12"/>
  <c r="E27" i="12"/>
  <c r="F27" i="12"/>
  <c r="G27" i="12"/>
  <c r="H27" i="12"/>
  <c r="M27" i="12" s="1"/>
  <c r="I27" i="12"/>
  <c r="J27" i="12"/>
  <c r="K27" i="12"/>
  <c r="E28" i="12"/>
  <c r="F28" i="12"/>
  <c r="G28" i="12"/>
  <c r="H28" i="12"/>
  <c r="M28" i="12" s="1"/>
  <c r="I28" i="12"/>
  <c r="J28" i="12"/>
  <c r="K28" i="12"/>
  <c r="E29" i="12"/>
  <c r="F29" i="12"/>
  <c r="G29" i="12"/>
  <c r="H29" i="12"/>
  <c r="M29" i="12" s="1"/>
  <c r="I29" i="12"/>
  <c r="J29" i="12"/>
  <c r="K29" i="12"/>
  <c r="E30" i="12"/>
  <c r="F30" i="12"/>
  <c r="G30" i="12"/>
  <c r="H30" i="12"/>
  <c r="M30" i="12" s="1"/>
  <c r="I30" i="12"/>
  <c r="J30" i="12"/>
  <c r="K30" i="12"/>
  <c r="E31" i="12"/>
  <c r="F31" i="12"/>
  <c r="G31" i="12"/>
  <c r="H31" i="12"/>
  <c r="M31" i="12" s="1"/>
  <c r="I31" i="12"/>
  <c r="J31" i="12"/>
  <c r="K31" i="12"/>
  <c r="E32" i="12"/>
  <c r="F32" i="12"/>
  <c r="G32" i="12"/>
  <c r="L32" i="12" s="1"/>
  <c r="H32" i="12"/>
  <c r="M32" i="12" s="1"/>
  <c r="I32" i="12"/>
  <c r="J32" i="12"/>
  <c r="K32" i="12"/>
  <c r="E33" i="12"/>
  <c r="F33" i="12"/>
  <c r="G33" i="12"/>
  <c r="H33" i="12"/>
  <c r="M33" i="12" s="1"/>
  <c r="I33" i="12"/>
  <c r="J33" i="12"/>
  <c r="K33" i="12"/>
  <c r="E34" i="12"/>
  <c r="F34" i="12"/>
  <c r="G34" i="12"/>
  <c r="L34" i="12" s="1"/>
  <c r="H34" i="12"/>
  <c r="M34" i="12" s="1"/>
  <c r="I34" i="12"/>
  <c r="J34" i="12"/>
  <c r="K34" i="12"/>
  <c r="E35" i="12"/>
  <c r="F35" i="12"/>
  <c r="G35" i="12"/>
  <c r="L35" i="12" s="1"/>
  <c r="H35" i="12"/>
  <c r="M35" i="12" s="1"/>
  <c r="N35" i="12" s="1"/>
  <c r="O35" i="12" s="1"/>
  <c r="I35" i="12"/>
  <c r="J35" i="12"/>
  <c r="K35" i="12"/>
  <c r="E36" i="12"/>
  <c r="F36" i="12"/>
  <c r="G36" i="12"/>
  <c r="H36" i="12"/>
  <c r="M36" i="12" s="1"/>
  <c r="I36" i="12"/>
  <c r="J36" i="12"/>
  <c r="K36" i="12"/>
  <c r="E37" i="12"/>
  <c r="F37" i="12"/>
  <c r="G37" i="12"/>
  <c r="H37" i="12"/>
  <c r="M37" i="12" s="1"/>
  <c r="I37" i="12"/>
  <c r="J37" i="12"/>
  <c r="K37" i="12"/>
  <c r="E38" i="12"/>
  <c r="F38" i="12"/>
  <c r="G38" i="12"/>
  <c r="L38" i="12" s="1"/>
  <c r="H38" i="12"/>
  <c r="I38" i="12"/>
  <c r="J38" i="12"/>
  <c r="K38" i="12"/>
  <c r="E39" i="12"/>
  <c r="F39" i="12"/>
  <c r="G39" i="12"/>
  <c r="L39" i="12" s="1"/>
  <c r="H39" i="12"/>
  <c r="M39" i="12" s="1"/>
  <c r="N39" i="12" s="1"/>
  <c r="O39" i="12" s="1"/>
  <c r="I39" i="12"/>
  <c r="J39" i="12"/>
  <c r="K39" i="12"/>
  <c r="E40" i="12"/>
  <c r="F40" i="12"/>
  <c r="G40" i="12"/>
  <c r="H40" i="12"/>
  <c r="M40" i="12" s="1"/>
  <c r="I40" i="12"/>
  <c r="J40" i="12"/>
  <c r="K40" i="12"/>
  <c r="E41" i="12"/>
  <c r="F41" i="12"/>
  <c r="G41" i="12"/>
  <c r="H41" i="12"/>
  <c r="M41" i="12" s="1"/>
  <c r="N41" i="12" s="1"/>
  <c r="O41" i="12" s="1"/>
  <c r="I41" i="12"/>
  <c r="J41" i="12"/>
  <c r="K41" i="12"/>
  <c r="E42" i="12"/>
  <c r="F42" i="12"/>
  <c r="G42" i="12"/>
  <c r="L42" i="12" s="1"/>
  <c r="N42" i="12" s="1"/>
  <c r="O42" i="12" s="1"/>
  <c r="H42" i="12"/>
  <c r="I42" i="12"/>
  <c r="J42" i="12"/>
  <c r="K42" i="12"/>
  <c r="E43" i="12"/>
  <c r="F43" i="12"/>
  <c r="G43" i="12"/>
  <c r="H43" i="12"/>
  <c r="M43" i="12" s="1"/>
  <c r="I43" i="12"/>
  <c r="J43" i="12"/>
  <c r="K43" i="12"/>
  <c r="E44" i="12"/>
  <c r="F44" i="12"/>
  <c r="G44" i="12"/>
  <c r="L44" i="12" s="1"/>
  <c r="H44" i="12"/>
  <c r="M44" i="12" s="1"/>
  <c r="I44" i="12"/>
  <c r="J44" i="12"/>
  <c r="K44" i="12"/>
  <c r="E45" i="12"/>
  <c r="F45" i="12"/>
  <c r="G45" i="12"/>
  <c r="H45" i="12"/>
  <c r="M45" i="12" s="1"/>
  <c r="I45" i="12"/>
  <c r="J45" i="12"/>
  <c r="K45" i="12"/>
  <c r="E46" i="12"/>
  <c r="F46" i="12"/>
  <c r="G46" i="12"/>
  <c r="L46" i="12" s="1"/>
  <c r="H46" i="12"/>
  <c r="M46" i="12" s="1"/>
  <c r="I46" i="12"/>
  <c r="J46" i="12"/>
  <c r="K46" i="12"/>
  <c r="E47" i="12"/>
  <c r="F47" i="12"/>
  <c r="G47" i="12"/>
  <c r="H47" i="12"/>
  <c r="M47" i="12" s="1"/>
  <c r="I47" i="12"/>
  <c r="J47" i="12"/>
  <c r="K47" i="12"/>
  <c r="E48" i="12"/>
  <c r="F48" i="12"/>
  <c r="G48" i="12"/>
  <c r="H48" i="12"/>
  <c r="M48" i="12" s="1"/>
  <c r="I48" i="12"/>
  <c r="J48" i="12"/>
  <c r="K48" i="12"/>
  <c r="E49" i="12"/>
  <c r="F49" i="12"/>
  <c r="G49" i="12"/>
  <c r="H49" i="12"/>
  <c r="M49" i="12" s="1"/>
  <c r="I49" i="12"/>
  <c r="J49" i="12"/>
  <c r="K49" i="12"/>
  <c r="E50" i="12"/>
  <c r="F50" i="12"/>
  <c r="G50" i="12"/>
  <c r="L50" i="12" s="1"/>
  <c r="H50" i="12"/>
  <c r="M50" i="12" s="1"/>
  <c r="I50" i="12"/>
  <c r="J50" i="12"/>
  <c r="K50" i="12"/>
  <c r="E51" i="12"/>
  <c r="F51" i="12"/>
  <c r="G51" i="12"/>
  <c r="H51" i="12"/>
  <c r="M51" i="12" s="1"/>
  <c r="N51" i="12" s="1"/>
  <c r="O51" i="12" s="1"/>
  <c r="I51" i="12"/>
  <c r="J51" i="12"/>
  <c r="K51" i="12"/>
  <c r="E52" i="12"/>
  <c r="F52" i="12"/>
  <c r="G52" i="12"/>
  <c r="H52" i="12"/>
  <c r="M52" i="12" s="1"/>
  <c r="I52" i="12"/>
  <c r="J52" i="12"/>
  <c r="K52" i="12"/>
  <c r="E53" i="12"/>
  <c r="F53" i="12"/>
  <c r="G53" i="12"/>
  <c r="H53" i="12"/>
  <c r="M53" i="12" s="1"/>
  <c r="N53" i="12" s="1"/>
  <c r="O53" i="12" s="1"/>
  <c r="I53" i="12"/>
  <c r="J53" i="12"/>
  <c r="K53" i="12"/>
  <c r="E54" i="12"/>
  <c r="F54" i="12"/>
  <c r="G54" i="12"/>
  <c r="H54" i="12"/>
  <c r="I54" i="12"/>
  <c r="J54" i="12"/>
  <c r="K54" i="12"/>
  <c r="E55" i="12"/>
  <c r="F55" i="12"/>
  <c r="G55" i="12"/>
  <c r="L55" i="12" s="1"/>
  <c r="H55" i="12"/>
  <c r="M55" i="12" s="1"/>
  <c r="N55" i="12" s="1"/>
  <c r="O55" i="12" s="1"/>
  <c r="I55" i="12"/>
  <c r="J55" i="12"/>
  <c r="K55" i="12"/>
  <c r="E56" i="12"/>
  <c r="F56" i="12"/>
  <c r="G56" i="12"/>
  <c r="H56" i="12"/>
  <c r="M56" i="12" s="1"/>
  <c r="I56" i="12"/>
  <c r="J56" i="12"/>
  <c r="K56" i="12"/>
  <c r="E57" i="12"/>
  <c r="F57" i="12"/>
  <c r="G57" i="12"/>
  <c r="H57" i="12"/>
  <c r="M57" i="12" s="1"/>
  <c r="I57" i="12"/>
  <c r="J57" i="12"/>
  <c r="K57" i="12"/>
  <c r="E58" i="12"/>
  <c r="F58" i="12"/>
  <c r="G58" i="12"/>
  <c r="L58" i="12" s="1"/>
  <c r="H58" i="12"/>
  <c r="M58" i="12" s="1"/>
  <c r="I58" i="12"/>
  <c r="J58" i="12"/>
  <c r="K58" i="12"/>
  <c r="E59" i="12"/>
  <c r="F59" i="12"/>
  <c r="G59" i="12"/>
  <c r="H59" i="12"/>
  <c r="M59" i="12" s="1"/>
  <c r="I59" i="12"/>
  <c r="J59" i="12"/>
  <c r="K59" i="12"/>
  <c r="E60" i="12"/>
  <c r="F60" i="12"/>
  <c r="G60" i="12"/>
  <c r="H60" i="12"/>
  <c r="M60" i="12" s="1"/>
  <c r="I60" i="12"/>
  <c r="J60" i="12"/>
  <c r="K60" i="12"/>
  <c r="E61" i="12"/>
  <c r="F61" i="12"/>
  <c r="G61" i="12"/>
  <c r="H61" i="12"/>
  <c r="M61" i="12" s="1"/>
  <c r="I61" i="12"/>
  <c r="J61" i="12"/>
  <c r="K61" i="12"/>
  <c r="E62" i="12"/>
  <c r="F62" i="12"/>
  <c r="G62" i="12"/>
  <c r="L62" i="12" s="1"/>
  <c r="N62" i="12" s="1"/>
  <c r="O62" i="12" s="1"/>
  <c r="H62" i="12"/>
  <c r="M62" i="12" s="1"/>
  <c r="I62" i="12"/>
  <c r="J62" i="12"/>
  <c r="K62" i="12"/>
  <c r="E63" i="12"/>
  <c r="F63" i="12"/>
  <c r="G63" i="12"/>
  <c r="H63" i="12"/>
  <c r="M63" i="12" s="1"/>
  <c r="I63" i="12"/>
  <c r="J63" i="12"/>
  <c r="K63" i="12"/>
  <c r="E64" i="12"/>
  <c r="F64" i="12"/>
  <c r="G64" i="12"/>
  <c r="L64" i="12" s="1"/>
  <c r="H64" i="12"/>
  <c r="M64" i="12" s="1"/>
  <c r="I64" i="12"/>
  <c r="J64" i="12"/>
  <c r="K64" i="12"/>
  <c r="E65" i="12"/>
  <c r="F65" i="12"/>
  <c r="G65" i="12"/>
  <c r="H65" i="12"/>
  <c r="M65" i="12" s="1"/>
  <c r="I65" i="12"/>
  <c r="J65" i="12"/>
  <c r="K65" i="12"/>
  <c r="E66" i="12"/>
  <c r="F66" i="12"/>
  <c r="G66" i="12"/>
  <c r="L66" i="12" s="1"/>
  <c r="H66" i="12"/>
  <c r="M66" i="12" s="1"/>
  <c r="I66" i="12"/>
  <c r="J66" i="12"/>
  <c r="K66" i="12"/>
  <c r="E67" i="12"/>
  <c r="F67" i="12"/>
  <c r="G67" i="12"/>
  <c r="L67" i="12" s="1"/>
  <c r="H67" i="12"/>
  <c r="M67" i="12" s="1"/>
  <c r="N67" i="12" s="1"/>
  <c r="O67" i="12" s="1"/>
  <c r="I67" i="12"/>
  <c r="J67" i="12"/>
  <c r="K67" i="12"/>
  <c r="E68" i="12"/>
  <c r="F68" i="12"/>
  <c r="G68" i="12"/>
  <c r="H68" i="12"/>
  <c r="M68" i="12" s="1"/>
  <c r="I68" i="12"/>
  <c r="J68" i="12"/>
  <c r="K68" i="12"/>
  <c r="E69" i="12"/>
  <c r="F69" i="12"/>
  <c r="G69" i="12"/>
  <c r="H69" i="12"/>
  <c r="M69" i="12" s="1"/>
  <c r="I69" i="12"/>
  <c r="J69" i="12"/>
  <c r="K69" i="12"/>
  <c r="E70" i="12"/>
  <c r="F70" i="12"/>
  <c r="G70" i="12"/>
  <c r="L70" i="12" s="1"/>
  <c r="H70" i="12"/>
  <c r="I70" i="12"/>
  <c r="J70" i="12"/>
  <c r="K70" i="12"/>
  <c r="E71" i="12"/>
  <c r="F71" i="12"/>
  <c r="G71" i="12"/>
  <c r="L71" i="12" s="1"/>
  <c r="H71" i="12"/>
  <c r="M71" i="12" s="1"/>
  <c r="N71" i="12" s="1"/>
  <c r="O71" i="12" s="1"/>
  <c r="I71" i="12"/>
  <c r="J71" i="12"/>
  <c r="K71" i="12"/>
  <c r="E72" i="12"/>
  <c r="F72" i="12"/>
  <c r="G72" i="12"/>
  <c r="H72" i="12"/>
  <c r="M72" i="12" s="1"/>
  <c r="I72" i="12"/>
  <c r="J72" i="12"/>
  <c r="K72" i="12"/>
  <c r="E73" i="12"/>
  <c r="F73" i="12"/>
  <c r="G73" i="12"/>
  <c r="H73" i="12"/>
  <c r="M73" i="12" s="1"/>
  <c r="N73" i="12" s="1"/>
  <c r="O73" i="12" s="1"/>
  <c r="I73" i="12"/>
  <c r="J73" i="12"/>
  <c r="K73" i="12"/>
  <c r="E74" i="12"/>
  <c r="F74" i="12"/>
  <c r="G74" i="12"/>
  <c r="H74" i="12"/>
  <c r="I74" i="12"/>
  <c r="J74" i="12"/>
  <c r="K74" i="12"/>
  <c r="E75" i="12"/>
  <c r="F75" i="12"/>
  <c r="G75" i="12"/>
  <c r="H75" i="12"/>
  <c r="M75" i="12" s="1"/>
  <c r="I75" i="12"/>
  <c r="J75" i="12"/>
  <c r="K75" i="12"/>
  <c r="E76" i="12"/>
  <c r="F76" i="12"/>
  <c r="G76" i="12"/>
  <c r="L76" i="12" s="1"/>
  <c r="H76" i="12"/>
  <c r="M76" i="12" s="1"/>
  <c r="I76" i="12"/>
  <c r="J76" i="12"/>
  <c r="K76" i="12"/>
  <c r="E77" i="12"/>
  <c r="F77" i="12"/>
  <c r="G77" i="12"/>
  <c r="H77" i="12"/>
  <c r="M77" i="12" s="1"/>
  <c r="I77" i="12"/>
  <c r="J77" i="12"/>
  <c r="K77" i="12"/>
  <c r="E78" i="12"/>
  <c r="F78" i="12"/>
  <c r="G78" i="12"/>
  <c r="H78" i="12"/>
  <c r="M78" i="12" s="1"/>
  <c r="I78" i="12"/>
  <c r="J78" i="12"/>
  <c r="K78" i="12"/>
  <c r="E79" i="12"/>
  <c r="F79" i="12"/>
  <c r="G79" i="12"/>
  <c r="H79" i="12"/>
  <c r="M79" i="12" s="1"/>
  <c r="I79" i="12"/>
  <c r="J79" i="12"/>
  <c r="K79" i="12"/>
  <c r="E80" i="12"/>
  <c r="F80" i="12"/>
  <c r="G80" i="12"/>
  <c r="H80" i="12"/>
  <c r="M80" i="12" s="1"/>
  <c r="I80" i="12"/>
  <c r="J80" i="12"/>
  <c r="K80" i="12"/>
  <c r="E81" i="12"/>
  <c r="F81" i="12"/>
  <c r="G81" i="12"/>
  <c r="H81" i="12"/>
  <c r="M81" i="12" s="1"/>
  <c r="I81" i="12"/>
  <c r="J81" i="12"/>
  <c r="K81" i="12"/>
  <c r="E82" i="12"/>
  <c r="F82" i="12"/>
  <c r="G82" i="12"/>
  <c r="H82" i="12"/>
  <c r="M82" i="12" s="1"/>
  <c r="I82" i="12"/>
  <c r="J82" i="12"/>
  <c r="K82" i="12"/>
  <c r="E83" i="12"/>
  <c r="F83" i="12"/>
  <c r="G83" i="12"/>
  <c r="H83" i="12"/>
  <c r="M83" i="12" s="1"/>
  <c r="N83" i="12" s="1"/>
  <c r="O83" i="12" s="1"/>
  <c r="I83" i="12"/>
  <c r="J83" i="12"/>
  <c r="K83" i="12"/>
  <c r="E84" i="12"/>
  <c r="F84" i="12"/>
  <c r="G84" i="12"/>
  <c r="H84" i="12"/>
  <c r="M84" i="12" s="1"/>
  <c r="I84" i="12"/>
  <c r="J84" i="12"/>
  <c r="K84" i="12"/>
  <c r="E85" i="12"/>
  <c r="F85" i="12"/>
  <c r="G85" i="12"/>
  <c r="L85" i="12" s="1"/>
  <c r="H85" i="12"/>
  <c r="M85" i="12" s="1"/>
  <c r="I85" i="12"/>
  <c r="J85" i="12"/>
  <c r="K85" i="12"/>
  <c r="E86" i="12"/>
  <c r="F86" i="12"/>
  <c r="G86" i="12"/>
  <c r="L86" i="12" s="1"/>
  <c r="H86" i="12"/>
  <c r="I86" i="12"/>
  <c r="J86" i="12"/>
  <c r="K86" i="12"/>
  <c r="E87" i="12"/>
  <c r="F87" i="12"/>
  <c r="G87" i="12"/>
  <c r="L87" i="12" s="1"/>
  <c r="H87" i="12"/>
  <c r="M87" i="12" s="1"/>
  <c r="N87" i="12" s="1"/>
  <c r="O87" i="12" s="1"/>
  <c r="I87" i="12"/>
  <c r="J87" i="12"/>
  <c r="K87" i="12"/>
  <c r="E88" i="12"/>
  <c r="F88" i="12"/>
  <c r="G88" i="12"/>
  <c r="H88" i="12"/>
  <c r="M88" i="12" s="1"/>
  <c r="I88" i="12"/>
  <c r="J88" i="12"/>
  <c r="K88" i="12"/>
  <c r="E89" i="12"/>
  <c r="F89" i="12"/>
  <c r="G89" i="12"/>
  <c r="H89" i="12"/>
  <c r="M89" i="12" s="1"/>
  <c r="I89" i="12"/>
  <c r="J89" i="12"/>
  <c r="K89" i="12"/>
  <c r="E90" i="12"/>
  <c r="F90" i="12"/>
  <c r="G90" i="12"/>
  <c r="H90" i="12"/>
  <c r="M90" i="12" s="1"/>
  <c r="I90" i="12"/>
  <c r="J90" i="12"/>
  <c r="K90" i="12"/>
  <c r="E91" i="12"/>
  <c r="F91" i="12"/>
  <c r="G91" i="12"/>
  <c r="H91" i="12"/>
  <c r="M91" i="12" s="1"/>
  <c r="I91" i="12"/>
  <c r="J91" i="12"/>
  <c r="K91" i="12"/>
  <c r="E92" i="12"/>
  <c r="F92" i="12"/>
  <c r="G92" i="12"/>
  <c r="H92" i="12"/>
  <c r="M92" i="12" s="1"/>
  <c r="I92" i="12"/>
  <c r="J92" i="12"/>
  <c r="K92" i="12"/>
  <c r="E93" i="12"/>
  <c r="F93" i="12"/>
  <c r="G93" i="12"/>
  <c r="H93" i="12"/>
  <c r="M93" i="12" s="1"/>
  <c r="I93" i="12"/>
  <c r="J93" i="12"/>
  <c r="K93" i="12"/>
  <c r="E94" i="12"/>
  <c r="F94" i="12"/>
  <c r="G94" i="12"/>
  <c r="L94" i="12" s="1"/>
  <c r="N94" i="12" s="1"/>
  <c r="O94" i="12" s="1"/>
  <c r="H94" i="12"/>
  <c r="M94" i="12" s="1"/>
  <c r="I94" i="12"/>
  <c r="J94" i="12"/>
  <c r="K94" i="12"/>
  <c r="E95" i="12"/>
  <c r="F95" i="12"/>
  <c r="G95" i="12"/>
  <c r="H95" i="12"/>
  <c r="M95" i="12" s="1"/>
  <c r="I95" i="12"/>
  <c r="J95" i="12"/>
  <c r="K95" i="12"/>
  <c r="E96" i="12"/>
  <c r="F96" i="12"/>
  <c r="G96" i="12"/>
  <c r="L96" i="12" s="1"/>
  <c r="H96" i="12"/>
  <c r="M96" i="12" s="1"/>
  <c r="I96" i="12"/>
  <c r="J96" i="12"/>
  <c r="K96" i="12"/>
  <c r="E97" i="12"/>
  <c r="F97" i="12"/>
  <c r="G97" i="12"/>
  <c r="H97" i="12"/>
  <c r="M97" i="12" s="1"/>
  <c r="I97" i="12"/>
  <c r="J97" i="12"/>
  <c r="K97" i="12"/>
  <c r="E98" i="12"/>
  <c r="F98" i="12"/>
  <c r="G98" i="12"/>
  <c r="L98" i="12" s="1"/>
  <c r="H98" i="12"/>
  <c r="M98" i="12" s="1"/>
  <c r="I98" i="12"/>
  <c r="J98" i="12"/>
  <c r="K98" i="12"/>
  <c r="E99" i="12"/>
  <c r="F99" i="12"/>
  <c r="G99" i="12"/>
  <c r="L99" i="12" s="1"/>
  <c r="H99" i="12"/>
  <c r="M99" i="12" s="1"/>
  <c r="N99" i="12" s="1"/>
  <c r="O99" i="12" s="1"/>
  <c r="I99" i="12"/>
  <c r="J99" i="12"/>
  <c r="K99" i="12"/>
  <c r="E100" i="12"/>
  <c r="F100" i="12"/>
  <c r="G100" i="12"/>
  <c r="H100" i="12"/>
  <c r="M100" i="12" s="1"/>
  <c r="I100" i="12"/>
  <c r="J100" i="12"/>
  <c r="K100" i="12"/>
  <c r="E101" i="12"/>
  <c r="F101" i="12"/>
  <c r="G101" i="12"/>
  <c r="H101" i="12"/>
  <c r="M101" i="12" s="1"/>
  <c r="I101" i="12"/>
  <c r="J101" i="12"/>
  <c r="K101" i="12"/>
  <c r="E102" i="12"/>
  <c r="F102" i="12"/>
  <c r="G102" i="12"/>
  <c r="L102" i="12" s="1"/>
  <c r="H102" i="12"/>
  <c r="M102" i="12" s="1"/>
  <c r="I102" i="12"/>
  <c r="J102" i="12"/>
  <c r="K102" i="12"/>
  <c r="E103" i="12"/>
  <c r="F103" i="12"/>
  <c r="G103" i="12"/>
  <c r="H103" i="12"/>
  <c r="M103" i="12" s="1"/>
  <c r="I103" i="12"/>
  <c r="J103" i="12"/>
  <c r="K103" i="12"/>
  <c r="E104" i="12"/>
  <c r="F104" i="12"/>
  <c r="G104" i="12"/>
  <c r="H104" i="12"/>
  <c r="M104" i="12" s="1"/>
  <c r="I104" i="12"/>
  <c r="J104" i="12"/>
  <c r="K104" i="12"/>
  <c r="E105" i="12"/>
  <c r="F105" i="12"/>
  <c r="G105" i="12"/>
  <c r="H105" i="12"/>
  <c r="M105" i="12" s="1"/>
  <c r="I105" i="12"/>
  <c r="J105" i="12"/>
  <c r="K105" i="12"/>
  <c r="E106" i="12"/>
  <c r="F106" i="12"/>
  <c r="G106" i="12"/>
  <c r="L106" i="12" s="1"/>
  <c r="H106" i="12"/>
  <c r="M106" i="12" s="1"/>
  <c r="I106" i="12"/>
  <c r="J106" i="12"/>
  <c r="K106" i="12"/>
  <c r="E107" i="12"/>
  <c r="F107" i="12"/>
  <c r="G107" i="12"/>
  <c r="H107" i="12"/>
  <c r="M107" i="12" s="1"/>
  <c r="N107" i="12" s="1"/>
  <c r="O107" i="12" s="1"/>
  <c r="I107" i="12"/>
  <c r="J107" i="12"/>
  <c r="K107" i="12"/>
  <c r="E108" i="12"/>
  <c r="F108" i="12"/>
  <c r="G108" i="12"/>
  <c r="L108" i="12" s="1"/>
  <c r="H108" i="12"/>
  <c r="M108" i="12" s="1"/>
  <c r="I108" i="12"/>
  <c r="J108" i="12"/>
  <c r="K108" i="12"/>
  <c r="E109" i="12"/>
  <c r="F109" i="12"/>
  <c r="G109" i="12"/>
  <c r="H109" i="12"/>
  <c r="M109" i="12" s="1"/>
  <c r="I109" i="12"/>
  <c r="J109" i="12"/>
  <c r="K109" i="12"/>
  <c r="E110" i="12"/>
  <c r="F110" i="12"/>
  <c r="G110" i="12"/>
  <c r="L110" i="12" s="1"/>
  <c r="H110" i="12"/>
  <c r="M110" i="12" s="1"/>
  <c r="I110" i="12"/>
  <c r="J110" i="12"/>
  <c r="K110" i="12"/>
  <c r="E111" i="12"/>
  <c r="F111" i="12"/>
  <c r="G111" i="12"/>
  <c r="L111" i="12" s="1"/>
  <c r="H111" i="12"/>
  <c r="M111" i="12" s="1"/>
  <c r="N111" i="12" s="1"/>
  <c r="O111" i="12" s="1"/>
  <c r="I111" i="12"/>
  <c r="J111" i="12"/>
  <c r="K111" i="12"/>
  <c r="E112" i="12"/>
  <c r="F112" i="12"/>
  <c r="G112" i="12"/>
  <c r="L112" i="12" s="1"/>
  <c r="H112" i="12"/>
  <c r="I112" i="12"/>
  <c r="J112" i="12"/>
  <c r="K112" i="12"/>
  <c r="E113" i="12"/>
  <c r="F113" i="12"/>
  <c r="G113" i="12"/>
  <c r="H113" i="12"/>
  <c r="M113" i="12" s="1"/>
  <c r="I113" i="12"/>
  <c r="J113" i="12"/>
  <c r="K113" i="12"/>
  <c r="E114" i="12"/>
  <c r="F114" i="12"/>
  <c r="G114" i="12"/>
  <c r="L114" i="12" s="1"/>
  <c r="H114" i="12"/>
  <c r="M114" i="12" s="1"/>
  <c r="I114" i="12"/>
  <c r="J114" i="12"/>
  <c r="K114" i="12"/>
  <c r="E115" i="12"/>
  <c r="F115" i="12"/>
  <c r="G115" i="12"/>
  <c r="L115" i="12" s="1"/>
  <c r="H115" i="12"/>
  <c r="M115" i="12" s="1"/>
  <c r="N115" i="12" s="1"/>
  <c r="O115" i="12" s="1"/>
  <c r="I115" i="12"/>
  <c r="J115" i="12"/>
  <c r="K115" i="12"/>
  <c r="E116" i="12"/>
  <c r="F116" i="12"/>
  <c r="G116" i="12"/>
  <c r="H116" i="12"/>
  <c r="M116" i="12" s="1"/>
  <c r="I116" i="12"/>
  <c r="J116" i="12"/>
  <c r="K116" i="12"/>
  <c r="E117" i="12"/>
  <c r="F117" i="12"/>
  <c r="G117" i="12"/>
  <c r="L117" i="12" s="1"/>
  <c r="N117" i="12" s="1"/>
  <c r="O117" i="12" s="1"/>
  <c r="H117" i="12"/>
  <c r="M117" i="12" s="1"/>
  <c r="I117" i="12"/>
  <c r="J117" i="12"/>
  <c r="K117" i="12"/>
  <c r="E118" i="12"/>
  <c r="F118" i="12"/>
  <c r="G118" i="12"/>
  <c r="H118" i="12"/>
  <c r="M118" i="12" s="1"/>
  <c r="I118" i="12"/>
  <c r="J118" i="12"/>
  <c r="K118" i="12"/>
  <c r="E119" i="12"/>
  <c r="F119" i="12"/>
  <c r="G119" i="12"/>
  <c r="L119" i="12" s="1"/>
  <c r="H119" i="12"/>
  <c r="M119" i="12" s="1"/>
  <c r="N119" i="12" s="1"/>
  <c r="O119" i="12" s="1"/>
  <c r="I119" i="12"/>
  <c r="J119" i="12"/>
  <c r="K119" i="12"/>
  <c r="E120" i="12"/>
  <c r="F120" i="12"/>
  <c r="G120" i="12"/>
  <c r="H120" i="12"/>
  <c r="M120" i="12" s="1"/>
  <c r="I120" i="12"/>
  <c r="J120" i="12"/>
  <c r="K120" i="12"/>
  <c r="E121" i="12"/>
  <c r="F121" i="12"/>
  <c r="G121" i="12"/>
  <c r="L121" i="12" s="1"/>
  <c r="N121" i="12" s="1"/>
  <c r="O121" i="12" s="1"/>
  <c r="H121" i="12"/>
  <c r="M121" i="12" s="1"/>
  <c r="I121" i="12"/>
  <c r="J121" i="12"/>
  <c r="K121" i="12"/>
  <c r="E122" i="12"/>
  <c r="F122" i="12"/>
  <c r="G122" i="12"/>
  <c r="L122" i="12" s="1"/>
  <c r="N122" i="12" s="1"/>
  <c r="O122" i="12" s="1"/>
  <c r="H122" i="12"/>
  <c r="M122" i="12" s="1"/>
  <c r="I122" i="12"/>
  <c r="J122" i="12"/>
  <c r="K122" i="12"/>
  <c r="E123" i="12"/>
  <c r="F123" i="12"/>
  <c r="G123" i="12"/>
  <c r="H123" i="12"/>
  <c r="M123" i="12" s="1"/>
  <c r="I123" i="12"/>
  <c r="J123" i="12"/>
  <c r="K123" i="12"/>
  <c r="E124" i="12"/>
  <c r="F124" i="12"/>
  <c r="G124" i="12"/>
  <c r="L124" i="12" s="1"/>
  <c r="H124" i="12"/>
  <c r="M124" i="12" s="1"/>
  <c r="I124" i="12"/>
  <c r="J124" i="12"/>
  <c r="K124" i="12"/>
  <c r="E125" i="12"/>
  <c r="F125" i="12"/>
  <c r="G125" i="12"/>
  <c r="H125" i="12"/>
  <c r="M125" i="12" s="1"/>
  <c r="I125" i="12"/>
  <c r="J125" i="12"/>
  <c r="K125" i="12"/>
  <c r="E126" i="12"/>
  <c r="F126" i="12"/>
  <c r="G126" i="12"/>
  <c r="L126" i="12" s="1"/>
  <c r="H126" i="12"/>
  <c r="M126" i="12" s="1"/>
  <c r="I126" i="12"/>
  <c r="J126" i="12"/>
  <c r="K126" i="12"/>
  <c r="E127" i="12"/>
  <c r="F127" i="12"/>
  <c r="G127" i="12"/>
  <c r="H127" i="12"/>
  <c r="M127" i="12" s="1"/>
  <c r="I127" i="12"/>
  <c r="J127" i="12"/>
  <c r="K127" i="12"/>
  <c r="E128" i="12"/>
  <c r="F128" i="12"/>
  <c r="G128" i="12"/>
  <c r="H128" i="12"/>
  <c r="M128" i="12" s="1"/>
  <c r="N128" i="12" s="1"/>
  <c r="O128" i="12" s="1"/>
  <c r="I128" i="12"/>
  <c r="J128" i="12"/>
  <c r="K128" i="12"/>
  <c r="E129" i="12"/>
  <c r="F129" i="12"/>
  <c r="G129" i="12"/>
  <c r="H129" i="12"/>
  <c r="M129" i="12" s="1"/>
  <c r="I129" i="12"/>
  <c r="J129" i="12"/>
  <c r="K129" i="12"/>
  <c r="E130" i="12"/>
  <c r="F130" i="12"/>
  <c r="G130" i="12"/>
  <c r="L130" i="12" s="1"/>
  <c r="H130" i="12"/>
  <c r="M130" i="12" s="1"/>
  <c r="I130" i="12"/>
  <c r="J130" i="12"/>
  <c r="K130" i="12"/>
  <c r="E131" i="12"/>
  <c r="F131" i="12"/>
  <c r="G131" i="12"/>
  <c r="H131" i="12"/>
  <c r="M131" i="12" s="1"/>
  <c r="N131" i="12" s="1"/>
  <c r="O131" i="12" s="1"/>
  <c r="I131" i="12"/>
  <c r="J131" i="12"/>
  <c r="K131" i="12"/>
  <c r="E132" i="12"/>
  <c r="F132" i="12"/>
  <c r="G132" i="12"/>
  <c r="L132" i="12" s="1"/>
  <c r="H132" i="12"/>
  <c r="M132" i="12" s="1"/>
  <c r="N132" i="12" s="1"/>
  <c r="O132" i="12" s="1"/>
  <c r="I132" i="12"/>
  <c r="J132" i="12"/>
  <c r="K132" i="12"/>
  <c r="E133" i="12"/>
  <c r="F133" i="12"/>
  <c r="G133" i="12"/>
  <c r="H133" i="12"/>
  <c r="M133" i="12" s="1"/>
  <c r="I133" i="12"/>
  <c r="J133" i="12"/>
  <c r="K133" i="12"/>
  <c r="E134" i="12"/>
  <c r="F134" i="12"/>
  <c r="G134" i="12"/>
  <c r="H134" i="12"/>
  <c r="I134" i="12"/>
  <c r="J134" i="12"/>
  <c r="K134" i="12"/>
  <c r="E135" i="12"/>
  <c r="F135" i="12"/>
  <c r="G135" i="12"/>
  <c r="L135" i="12" s="1"/>
  <c r="H135" i="12"/>
  <c r="M135" i="12" s="1"/>
  <c r="N135" i="12" s="1"/>
  <c r="O135" i="12" s="1"/>
  <c r="I135" i="12"/>
  <c r="J135" i="12"/>
  <c r="K135" i="12"/>
  <c r="E136" i="12"/>
  <c r="F136" i="12"/>
  <c r="G136" i="12"/>
  <c r="H136" i="12"/>
  <c r="M136" i="12" s="1"/>
  <c r="I136" i="12"/>
  <c r="J136" i="12"/>
  <c r="K136" i="12"/>
  <c r="E137" i="12"/>
  <c r="F137" i="12"/>
  <c r="G137" i="12"/>
  <c r="H137" i="12"/>
  <c r="M137" i="12" s="1"/>
  <c r="I137" i="12"/>
  <c r="J137" i="12"/>
  <c r="K137" i="12"/>
  <c r="E138" i="12"/>
  <c r="F138" i="12"/>
  <c r="G138" i="12"/>
  <c r="H138" i="12"/>
  <c r="M138" i="12" s="1"/>
  <c r="I138" i="12"/>
  <c r="J138" i="12"/>
  <c r="K138" i="12"/>
  <c r="E139" i="12"/>
  <c r="F139" i="12"/>
  <c r="G139" i="12"/>
  <c r="L139" i="12" s="1"/>
  <c r="H139" i="12"/>
  <c r="M139" i="12" s="1"/>
  <c r="I139" i="12"/>
  <c r="J139" i="12"/>
  <c r="K139" i="12"/>
  <c r="E140" i="12"/>
  <c r="F140" i="12"/>
  <c r="G140" i="12"/>
  <c r="L140" i="12" s="1"/>
  <c r="H140" i="12"/>
  <c r="I140" i="12"/>
  <c r="J140" i="12"/>
  <c r="K140" i="12"/>
  <c r="E141" i="12"/>
  <c r="F141" i="12"/>
  <c r="G141" i="12"/>
  <c r="L141" i="12" s="1"/>
  <c r="H141" i="12"/>
  <c r="M141" i="12" s="1"/>
  <c r="I141" i="12"/>
  <c r="J141" i="12"/>
  <c r="K141" i="12"/>
  <c r="E142" i="12"/>
  <c r="F142" i="12"/>
  <c r="G142" i="12"/>
  <c r="L142" i="12" s="1"/>
  <c r="H142" i="12"/>
  <c r="I142" i="12"/>
  <c r="J142" i="12"/>
  <c r="K142" i="12"/>
  <c r="E143" i="12"/>
  <c r="F143" i="12"/>
  <c r="G143" i="12"/>
  <c r="L143" i="12" s="1"/>
  <c r="H143" i="12"/>
  <c r="M143" i="12" s="1"/>
  <c r="N143" i="12" s="1"/>
  <c r="O143" i="12" s="1"/>
  <c r="I143" i="12"/>
  <c r="J143" i="12"/>
  <c r="K143" i="12"/>
  <c r="E144" i="12"/>
  <c r="F144" i="12"/>
  <c r="G144" i="12"/>
  <c r="L144" i="12" s="1"/>
  <c r="H144" i="12"/>
  <c r="M144" i="12" s="1"/>
  <c r="N144" i="12" s="1"/>
  <c r="O144" i="12" s="1"/>
  <c r="I144" i="12"/>
  <c r="J144" i="12"/>
  <c r="K144" i="12"/>
  <c r="E145" i="12"/>
  <c r="F145" i="12"/>
  <c r="G145" i="12"/>
  <c r="H145" i="12"/>
  <c r="M145" i="12" s="1"/>
  <c r="I145" i="12"/>
  <c r="J145" i="12"/>
  <c r="K145" i="12"/>
  <c r="E147" i="12"/>
  <c r="F147" i="12"/>
  <c r="G147" i="12"/>
  <c r="H147" i="12"/>
  <c r="M147" i="12" s="1"/>
  <c r="I147" i="12"/>
  <c r="J147" i="12"/>
  <c r="K147" i="12"/>
  <c r="E148" i="12"/>
  <c r="F148" i="12"/>
  <c r="G148" i="12"/>
  <c r="L148" i="12" s="1"/>
  <c r="H148" i="12"/>
  <c r="M148" i="12" s="1"/>
  <c r="N148" i="12" s="1"/>
  <c r="O148" i="12" s="1"/>
  <c r="I148" i="12"/>
  <c r="J148" i="12"/>
  <c r="K148" i="12"/>
  <c r="E149" i="12"/>
  <c r="F149" i="12"/>
  <c r="G149" i="12"/>
  <c r="L149" i="12" s="1"/>
  <c r="H149" i="12"/>
  <c r="I149" i="12"/>
  <c r="J149" i="12"/>
  <c r="K149" i="12"/>
  <c r="E150" i="12"/>
  <c r="F150" i="12"/>
  <c r="G150" i="12"/>
  <c r="L150" i="12" s="1"/>
  <c r="H150" i="12"/>
  <c r="M150" i="12" s="1"/>
  <c r="I150" i="12"/>
  <c r="J150" i="12"/>
  <c r="K150" i="12"/>
  <c r="E151" i="12"/>
  <c r="F151" i="12"/>
  <c r="G151" i="12"/>
  <c r="H151" i="12"/>
  <c r="M151" i="12" s="1"/>
  <c r="I151" i="12"/>
  <c r="J151" i="12"/>
  <c r="K151" i="12"/>
  <c r="E152" i="12"/>
  <c r="F152" i="12"/>
  <c r="G152" i="12"/>
  <c r="L152" i="12" s="1"/>
  <c r="H152" i="12"/>
  <c r="M152" i="12" s="1"/>
  <c r="I152" i="12"/>
  <c r="J152" i="12"/>
  <c r="K152" i="12"/>
  <c r="E153" i="12"/>
  <c r="F153" i="12"/>
  <c r="G153" i="12"/>
  <c r="L153" i="12" s="1"/>
  <c r="H153" i="12"/>
  <c r="M153" i="12" s="1"/>
  <c r="I153" i="12"/>
  <c r="J153" i="12"/>
  <c r="K153" i="12"/>
  <c r="E154" i="12"/>
  <c r="F154" i="12"/>
  <c r="G154" i="12"/>
  <c r="H154" i="12"/>
  <c r="M154" i="12" s="1"/>
  <c r="I154" i="12"/>
  <c r="J154" i="12"/>
  <c r="K154" i="12"/>
  <c r="E155" i="12"/>
  <c r="F155" i="12"/>
  <c r="G155" i="12"/>
  <c r="L155" i="12" s="1"/>
  <c r="H155" i="12"/>
  <c r="M155" i="12" s="1"/>
  <c r="I155" i="12"/>
  <c r="J155" i="12"/>
  <c r="K155" i="12"/>
  <c r="E156" i="12"/>
  <c r="F156" i="12"/>
  <c r="G156" i="12"/>
  <c r="H156" i="12"/>
  <c r="M156" i="12" s="1"/>
  <c r="I156" i="12"/>
  <c r="J156" i="12"/>
  <c r="K156" i="12"/>
  <c r="E157" i="12"/>
  <c r="F157" i="12"/>
  <c r="G157" i="12"/>
  <c r="L157" i="12" s="1"/>
  <c r="H157" i="12"/>
  <c r="M157" i="12" s="1"/>
  <c r="I157" i="12"/>
  <c r="J157" i="12"/>
  <c r="K157" i="12"/>
  <c r="E158" i="12"/>
  <c r="F158" i="12"/>
  <c r="G158" i="12"/>
  <c r="L158" i="12" s="1"/>
  <c r="H158" i="12"/>
  <c r="I158" i="12"/>
  <c r="J158" i="12"/>
  <c r="K158" i="12"/>
  <c r="F13" i="12"/>
  <c r="G13" i="12"/>
  <c r="H13" i="12"/>
  <c r="M13" i="12" s="1"/>
  <c r="I13" i="12"/>
  <c r="J13" i="12"/>
  <c r="K13" i="12"/>
  <c r="E13" i="12"/>
  <c r="E2" i="12"/>
  <c r="P122" i="12" s="1"/>
  <c r="P123" i="12" l="1"/>
  <c r="Q123" i="12" s="1"/>
  <c r="N147" i="12"/>
  <c r="O147" i="12" s="1"/>
  <c r="P147" i="12" s="1"/>
  <c r="Q147" i="12" s="1"/>
  <c r="N63" i="12"/>
  <c r="O63" i="12" s="1"/>
  <c r="P63" i="12" s="1"/>
  <c r="Q63" i="12" s="1"/>
  <c r="L151" i="12"/>
  <c r="L147" i="12"/>
  <c r="N139" i="12"/>
  <c r="O139" i="12" s="1"/>
  <c r="L134" i="12"/>
  <c r="N134" i="12" s="1"/>
  <c r="O134" i="12" s="1"/>
  <c r="P134" i="12" s="1"/>
  <c r="Q134" i="12" s="1"/>
  <c r="L82" i="12"/>
  <c r="L78" i="12"/>
  <c r="N78" i="12" s="1"/>
  <c r="O78" i="12" s="1"/>
  <c r="P78" i="12" s="1"/>
  <c r="Q78" i="12" s="1"/>
  <c r="L74" i="12"/>
  <c r="N74" i="12" s="1"/>
  <c r="O74" i="12" s="1"/>
  <c r="P74" i="12" s="1"/>
  <c r="Q74" i="12" s="1"/>
  <c r="L54" i="12"/>
  <c r="N54" i="12" s="1"/>
  <c r="O54" i="12" s="1"/>
  <c r="P54" i="12" s="1"/>
  <c r="Q54" i="12" s="1"/>
  <c r="L30" i="12"/>
  <c r="N30" i="12" s="1"/>
  <c r="O30" i="12" s="1"/>
  <c r="P30" i="12" s="1"/>
  <c r="Q30" i="12" s="1"/>
  <c r="L14" i="12"/>
  <c r="L156" i="12"/>
  <c r="N156" i="12" s="1"/>
  <c r="O156" i="12" s="1"/>
  <c r="P156" i="12" s="1"/>
  <c r="Q156" i="12" s="1"/>
  <c r="N36" i="12"/>
  <c r="O36" i="12" s="1"/>
  <c r="P36" i="12" s="1"/>
  <c r="Q36" i="12" s="1"/>
  <c r="N154" i="12"/>
  <c r="O154" i="12" s="1"/>
  <c r="N150" i="12"/>
  <c r="O150" i="12" s="1"/>
  <c r="P150" i="12" s="1"/>
  <c r="Q150" i="12" s="1"/>
  <c r="N113" i="12"/>
  <c r="O113" i="12" s="1"/>
  <c r="P113" i="12" s="1"/>
  <c r="Q113" i="12" s="1"/>
  <c r="N81" i="12"/>
  <c r="O81" i="12" s="1"/>
  <c r="N61" i="12"/>
  <c r="O61" i="12" s="1"/>
  <c r="P61" i="12" s="1"/>
  <c r="Q61" i="12" s="1"/>
  <c r="N17" i="12"/>
  <c r="O17" i="12" s="1"/>
  <c r="P17" i="12" s="1"/>
  <c r="Q17" i="12" s="1"/>
  <c r="N158" i="12"/>
  <c r="O158" i="12" s="1"/>
  <c r="N112" i="12"/>
  <c r="O112" i="12" s="1"/>
  <c r="N152" i="12"/>
  <c r="O152" i="12" s="1"/>
  <c r="L138" i="12"/>
  <c r="N123" i="12"/>
  <c r="O123" i="12" s="1"/>
  <c r="L118" i="12"/>
  <c r="L90" i="12"/>
  <c r="N75" i="12"/>
  <c r="O75" i="12" s="1"/>
  <c r="P75" i="12" s="1"/>
  <c r="Q75" i="12" s="1"/>
  <c r="N47" i="12"/>
  <c r="O47" i="12" s="1"/>
  <c r="P47" i="12" s="1"/>
  <c r="Q47" i="12" s="1"/>
  <c r="N22" i="12"/>
  <c r="O22" i="12" s="1"/>
  <c r="N155" i="12"/>
  <c r="O155" i="12" s="1"/>
  <c r="N151" i="12"/>
  <c r="O151" i="12" s="1"/>
  <c r="N138" i="12"/>
  <c r="O138" i="12" s="1"/>
  <c r="P138" i="12" s="1"/>
  <c r="Q138" i="12" s="1"/>
  <c r="N126" i="12"/>
  <c r="O126" i="12" s="1"/>
  <c r="N110" i="12"/>
  <c r="O110" i="12" s="1"/>
  <c r="N102" i="12"/>
  <c r="O102" i="12" s="1"/>
  <c r="N90" i="12"/>
  <c r="O90" i="12" s="1"/>
  <c r="P90" i="12" s="1"/>
  <c r="Q90" i="12" s="1"/>
  <c r="N58" i="12"/>
  <c r="O58" i="12" s="1"/>
  <c r="N46" i="12"/>
  <c r="O46" i="12" s="1"/>
  <c r="P46" i="12" s="1"/>
  <c r="Q46" i="12" s="1"/>
  <c r="N26" i="12"/>
  <c r="O26" i="12" s="1"/>
  <c r="P26" i="12" s="1"/>
  <c r="Q26" i="12" s="1"/>
  <c r="N14" i="12"/>
  <c r="O14" i="12" s="1"/>
  <c r="N142" i="12"/>
  <c r="O142" i="12" s="1"/>
  <c r="N86" i="12"/>
  <c r="O86" i="12" s="1"/>
  <c r="L47" i="12"/>
  <c r="N44" i="12"/>
  <c r="O44" i="12" s="1"/>
  <c r="L43" i="12"/>
  <c r="N43" i="12" s="1"/>
  <c r="O43" i="12" s="1"/>
  <c r="P43" i="12" s="1"/>
  <c r="Q43" i="12" s="1"/>
  <c r="L31" i="12"/>
  <c r="N31" i="12" s="1"/>
  <c r="O31" i="12" s="1"/>
  <c r="P31" i="12" s="1"/>
  <c r="Q31" i="12" s="1"/>
  <c r="N28" i="12"/>
  <c r="O28" i="12" s="1"/>
  <c r="L27" i="12"/>
  <c r="N27" i="12" s="1"/>
  <c r="O27" i="12" s="1"/>
  <c r="P27" i="12" s="1"/>
  <c r="Q27" i="12" s="1"/>
  <c r="L15" i="12"/>
  <c r="N15" i="12" s="1"/>
  <c r="O15" i="12" s="1"/>
  <c r="P15" i="12" s="1"/>
  <c r="Q15" i="12" s="1"/>
  <c r="L127" i="12"/>
  <c r="N127" i="12" s="1"/>
  <c r="O127" i="12" s="1"/>
  <c r="P127" i="12" s="1"/>
  <c r="Q127" i="12" s="1"/>
  <c r="L123" i="12"/>
  <c r="L103" i="12"/>
  <c r="N103" i="12" s="1"/>
  <c r="O103" i="12" s="1"/>
  <c r="L95" i="12"/>
  <c r="N95" i="12" s="1"/>
  <c r="O95" i="12" s="1"/>
  <c r="P95" i="12" s="1"/>
  <c r="Q95" i="12" s="1"/>
  <c r="N92" i="12"/>
  <c r="O92" i="12" s="1"/>
  <c r="L91" i="12"/>
  <c r="N91" i="12" s="1"/>
  <c r="O91" i="12" s="1"/>
  <c r="P91" i="12" s="1"/>
  <c r="Q91" i="12" s="1"/>
  <c r="L79" i="12"/>
  <c r="N79" i="12" s="1"/>
  <c r="O79" i="12" s="1"/>
  <c r="P79" i="12" s="1"/>
  <c r="Q79" i="12" s="1"/>
  <c r="N76" i="12"/>
  <c r="O76" i="12" s="1"/>
  <c r="P76" i="12" s="1"/>
  <c r="Q76" i="12" s="1"/>
  <c r="L75" i="12"/>
  <c r="L63" i="12"/>
  <c r="N60" i="12"/>
  <c r="O60" i="12" s="1"/>
  <c r="L59" i="12"/>
  <c r="N59" i="12" s="1"/>
  <c r="O59" i="12" s="1"/>
  <c r="P59" i="12" s="1"/>
  <c r="Q59" i="12" s="1"/>
  <c r="L136" i="12"/>
  <c r="N136" i="12" s="1"/>
  <c r="O136" i="12" s="1"/>
  <c r="P136" i="12" s="1"/>
  <c r="Q136" i="12" s="1"/>
  <c r="L120" i="12"/>
  <c r="L116" i="12"/>
  <c r="N116" i="12" s="1"/>
  <c r="O116" i="12" s="1"/>
  <c r="P116" i="12" s="1"/>
  <c r="Q116" i="12" s="1"/>
  <c r="L100" i="12"/>
  <c r="N100" i="12" s="1"/>
  <c r="O100" i="12" s="1"/>
  <c r="P100" i="12" s="1"/>
  <c r="Q100" i="12" s="1"/>
  <c r="N89" i="12"/>
  <c r="O89" i="12" s="1"/>
  <c r="L88" i="12"/>
  <c r="N85" i="12"/>
  <c r="O85" i="12" s="1"/>
  <c r="L84" i="12"/>
  <c r="N84" i="12" s="1"/>
  <c r="O84" i="12" s="1"/>
  <c r="P84" i="12" s="1"/>
  <c r="Q84" i="12" s="1"/>
  <c r="L72" i="12"/>
  <c r="N69" i="12"/>
  <c r="O69" i="12" s="1"/>
  <c r="L68" i="12"/>
  <c r="N68" i="12" s="1"/>
  <c r="O68" i="12" s="1"/>
  <c r="P68" i="12" s="1"/>
  <c r="Q68" i="12" s="1"/>
  <c r="N57" i="12"/>
  <c r="O57" i="12" s="1"/>
  <c r="P57" i="12" s="1"/>
  <c r="Q57" i="12" s="1"/>
  <c r="L56" i="12"/>
  <c r="L52" i="12"/>
  <c r="N52" i="12" s="1"/>
  <c r="O52" i="12" s="1"/>
  <c r="P52" i="12" s="1"/>
  <c r="Q52" i="12" s="1"/>
  <c r="L40" i="12"/>
  <c r="N37" i="12"/>
  <c r="O37" i="12" s="1"/>
  <c r="L36" i="12"/>
  <c r="N25" i="12"/>
  <c r="O25" i="12" s="1"/>
  <c r="L24" i="12"/>
  <c r="L20" i="12"/>
  <c r="N20" i="12" s="1"/>
  <c r="O20" i="12" s="1"/>
  <c r="P20" i="12" s="1"/>
  <c r="Q20" i="12" s="1"/>
  <c r="N70" i="12"/>
  <c r="O70" i="12" s="1"/>
  <c r="N38" i="12"/>
  <c r="O38" i="12" s="1"/>
  <c r="P121" i="12"/>
  <c r="Q121" i="12" s="1"/>
  <c r="L133" i="12"/>
  <c r="N133" i="12" s="1"/>
  <c r="O133" i="12" s="1"/>
  <c r="P133" i="12" s="1"/>
  <c r="Q133" i="12" s="1"/>
  <c r="N130" i="12"/>
  <c r="O130" i="12" s="1"/>
  <c r="L129" i="12"/>
  <c r="L125" i="12"/>
  <c r="N125" i="12" s="1"/>
  <c r="O125" i="12" s="1"/>
  <c r="P125" i="12" s="1"/>
  <c r="Q125" i="12" s="1"/>
  <c r="N118" i="12"/>
  <c r="O118" i="12" s="1"/>
  <c r="N114" i="12"/>
  <c r="O114" i="12" s="1"/>
  <c r="L113" i="12"/>
  <c r="L109" i="12"/>
  <c r="N109" i="12" s="1"/>
  <c r="O109" i="12" s="1"/>
  <c r="P109" i="12" s="1"/>
  <c r="Q109" i="12" s="1"/>
  <c r="N106" i="12"/>
  <c r="O106" i="12" s="1"/>
  <c r="P106" i="12" s="1"/>
  <c r="Q106" i="12" s="1"/>
  <c r="L105" i="12"/>
  <c r="N105" i="12" s="1"/>
  <c r="O105" i="12" s="1"/>
  <c r="N98" i="12"/>
  <c r="O98" i="12" s="1"/>
  <c r="L97" i="12"/>
  <c r="N97" i="12" s="1"/>
  <c r="O97" i="12" s="1"/>
  <c r="P97" i="12" s="1"/>
  <c r="Q97" i="12" s="1"/>
  <c r="L93" i="12"/>
  <c r="N93" i="12" s="1"/>
  <c r="O93" i="12" s="1"/>
  <c r="P93" i="12" s="1"/>
  <c r="Q93" i="12" s="1"/>
  <c r="N82" i="12"/>
  <c r="O82" i="12" s="1"/>
  <c r="L81" i="12"/>
  <c r="L77" i="12"/>
  <c r="N77" i="12" s="1"/>
  <c r="O77" i="12" s="1"/>
  <c r="P77" i="12" s="1"/>
  <c r="Q77" i="12" s="1"/>
  <c r="N66" i="12"/>
  <c r="O66" i="12" s="1"/>
  <c r="P66" i="12" s="1"/>
  <c r="Q66" i="12" s="1"/>
  <c r="L65" i="12"/>
  <c r="N65" i="12" s="1"/>
  <c r="O65" i="12" s="1"/>
  <c r="P65" i="12" s="1"/>
  <c r="Q65" i="12" s="1"/>
  <c r="L61" i="12"/>
  <c r="N50" i="12"/>
  <c r="O50" i="12" s="1"/>
  <c r="L49" i="12"/>
  <c r="N49" i="12" s="1"/>
  <c r="O49" i="12" s="1"/>
  <c r="P49" i="12" s="1"/>
  <c r="Q49" i="12" s="1"/>
  <c r="L45" i="12"/>
  <c r="N45" i="12" s="1"/>
  <c r="O45" i="12" s="1"/>
  <c r="P45" i="12" s="1"/>
  <c r="Q45" i="12" s="1"/>
  <c r="N34" i="12"/>
  <c r="O34" i="12" s="1"/>
  <c r="L33" i="12"/>
  <c r="N33" i="12" s="1"/>
  <c r="O33" i="12" s="1"/>
  <c r="P33" i="12" s="1"/>
  <c r="Q33" i="12" s="1"/>
  <c r="L29" i="12"/>
  <c r="N29" i="12" s="1"/>
  <c r="O29" i="12" s="1"/>
  <c r="P29" i="12" s="1"/>
  <c r="Q29" i="12" s="1"/>
  <c r="N18" i="12"/>
  <c r="O18" i="12" s="1"/>
  <c r="L17" i="12"/>
  <c r="P107" i="12"/>
  <c r="Q107" i="12" s="1"/>
  <c r="P105" i="12"/>
  <c r="Q105" i="12" s="1"/>
  <c r="P149" i="12"/>
  <c r="Q149" i="12" s="1"/>
  <c r="P137" i="12"/>
  <c r="Q137" i="12" s="1"/>
  <c r="P14" i="12"/>
  <c r="Q14" i="12" s="1"/>
  <c r="P18" i="12"/>
  <c r="Q18" i="12" s="1"/>
  <c r="P22" i="12"/>
  <c r="Q22" i="12" s="1"/>
  <c r="P34" i="12"/>
  <c r="Q34" i="12" s="1"/>
  <c r="P38" i="12"/>
  <c r="Q38" i="12" s="1"/>
  <c r="P42" i="12"/>
  <c r="Q42" i="12" s="1"/>
  <c r="P50" i="12"/>
  <c r="Q50" i="12" s="1"/>
  <c r="P58" i="12"/>
  <c r="Q58" i="12" s="1"/>
  <c r="P62" i="12"/>
  <c r="Q62" i="12" s="1"/>
  <c r="P70" i="12"/>
  <c r="Q70" i="12" s="1"/>
  <c r="P82" i="12"/>
  <c r="Q82" i="12" s="1"/>
  <c r="P86" i="12"/>
  <c r="Q86" i="12" s="1"/>
  <c r="P94" i="12"/>
  <c r="Q94" i="12" s="1"/>
  <c r="P98" i="12"/>
  <c r="Q98" i="12" s="1"/>
  <c r="P102" i="12"/>
  <c r="Q102" i="12" s="1"/>
  <c r="P110" i="12"/>
  <c r="Q110" i="12" s="1"/>
  <c r="P114" i="12"/>
  <c r="Q114" i="12" s="1"/>
  <c r="P118" i="12"/>
  <c r="Q118" i="12" s="1"/>
  <c r="Q122" i="12"/>
  <c r="P126" i="12"/>
  <c r="Q126" i="12" s="1"/>
  <c r="P19" i="12"/>
  <c r="Q19" i="12" s="1"/>
  <c r="P23" i="12"/>
  <c r="Q23" i="12" s="1"/>
  <c r="P35" i="12"/>
  <c r="Q35" i="12" s="1"/>
  <c r="P39" i="12"/>
  <c r="Q39" i="12" s="1"/>
  <c r="P51" i="12"/>
  <c r="Q51" i="12" s="1"/>
  <c r="P55" i="12"/>
  <c r="Q55" i="12" s="1"/>
  <c r="P67" i="12"/>
  <c r="Q67" i="12" s="1"/>
  <c r="P71" i="12"/>
  <c r="Q71" i="12" s="1"/>
  <c r="P83" i="12"/>
  <c r="Q83" i="12" s="1"/>
  <c r="P87" i="12"/>
  <c r="Q87" i="12" s="1"/>
  <c r="P111" i="12"/>
  <c r="Q111" i="12" s="1"/>
  <c r="P112" i="12"/>
  <c r="Q112" i="12" s="1"/>
  <c r="P130" i="12"/>
  <c r="Q130" i="12" s="1"/>
  <c r="P142" i="12"/>
  <c r="Q142" i="12" s="1"/>
  <c r="P146" i="12"/>
  <c r="Q146" i="12" s="1"/>
  <c r="P154" i="12"/>
  <c r="Q154" i="12" s="1"/>
  <c r="P158" i="12"/>
  <c r="Q158" i="12" s="1"/>
  <c r="P103" i="12"/>
  <c r="Q103" i="12" s="1"/>
  <c r="P117" i="12"/>
  <c r="Q117" i="12" s="1"/>
  <c r="P119" i="12"/>
  <c r="Q119" i="12" s="1"/>
  <c r="P132" i="12"/>
  <c r="Q132" i="12" s="1"/>
  <c r="P144" i="12"/>
  <c r="Q144" i="12" s="1"/>
  <c r="P152" i="12"/>
  <c r="Q152" i="12" s="1"/>
  <c r="P21" i="12"/>
  <c r="Q21" i="12" s="1"/>
  <c r="P28" i="12"/>
  <c r="Q28" i="12" s="1"/>
  <c r="P44" i="12"/>
  <c r="Q44" i="12" s="1"/>
  <c r="P53" i="12"/>
  <c r="Q53" i="12" s="1"/>
  <c r="P69" i="12"/>
  <c r="Q69" i="12" s="1"/>
  <c r="P85" i="12"/>
  <c r="Q85" i="12" s="1"/>
  <c r="P92" i="12"/>
  <c r="Q92" i="12" s="1"/>
  <c r="P24" i="12"/>
  <c r="Q24" i="12" s="1"/>
  <c r="P25" i="12"/>
  <c r="Q25" i="12" s="1"/>
  <c r="P41" i="12"/>
  <c r="Q41" i="12" s="1"/>
  <c r="P56" i="12"/>
  <c r="Q56" i="12" s="1"/>
  <c r="P73" i="12"/>
  <c r="Q73" i="12" s="1"/>
  <c r="P81" i="12"/>
  <c r="Q81" i="12" s="1"/>
  <c r="P89" i="12"/>
  <c r="Q89" i="12" s="1"/>
  <c r="P99" i="12"/>
  <c r="Q99" i="12" s="1"/>
  <c r="P115" i="12"/>
  <c r="Q115" i="12" s="1"/>
  <c r="P131" i="12"/>
  <c r="Q131" i="12" s="1"/>
  <c r="P135" i="12"/>
  <c r="Q135" i="12" s="1"/>
  <c r="P139" i="12"/>
  <c r="Q139" i="12" s="1"/>
  <c r="P143" i="12"/>
  <c r="Q143" i="12" s="1"/>
  <c r="P151" i="12"/>
  <c r="Q151" i="12" s="1"/>
  <c r="P155" i="12"/>
  <c r="Q155" i="12" s="1"/>
  <c r="P101" i="12"/>
  <c r="Q101" i="12" s="1"/>
  <c r="P128" i="12"/>
  <c r="Q128" i="12" s="1"/>
  <c r="P140" i="12"/>
  <c r="Q140" i="12" s="1"/>
  <c r="P148" i="12"/>
  <c r="Q148" i="12" s="1"/>
  <c r="P37" i="12"/>
  <c r="Q37" i="12" s="1"/>
  <c r="P60" i="12"/>
  <c r="Q60" i="12" s="1"/>
  <c r="N157" i="12"/>
  <c r="O157" i="12" s="1"/>
  <c r="P157" i="12" s="1"/>
  <c r="Q157" i="12" s="1"/>
  <c r="N153" i="12"/>
  <c r="O153" i="12" s="1"/>
  <c r="P153" i="12" s="1"/>
  <c r="Q153" i="12" s="1"/>
  <c r="N149" i="12"/>
  <c r="O149" i="12" s="1"/>
  <c r="N145" i="12"/>
  <c r="O145" i="12" s="1"/>
  <c r="P145" i="12" s="1"/>
  <c r="Q145" i="12" s="1"/>
  <c r="N141" i="12"/>
  <c r="O141" i="12" s="1"/>
  <c r="P141" i="12" s="1"/>
  <c r="Q141" i="12" s="1"/>
  <c r="N137" i="12"/>
  <c r="O137" i="12" s="1"/>
  <c r="N129" i="12"/>
  <c r="O129" i="12" s="1"/>
  <c r="P129" i="12" s="1"/>
  <c r="Q129" i="12" s="1"/>
  <c r="N124" i="12"/>
  <c r="O124" i="12" s="1"/>
  <c r="P124" i="12" s="1"/>
  <c r="Q124" i="12" s="1"/>
  <c r="N108" i="12"/>
  <c r="O108" i="12" s="1"/>
  <c r="P108" i="12" s="1"/>
  <c r="Q108" i="12" s="1"/>
  <c r="N120" i="12"/>
  <c r="O120" i="12" s="1"/>
  <c r="P120" i="12" s="1"/>
  <c r="Q120" i="12" s="1"/>
  <c r="N104" i="12"/>
  <c r="O104" i="12" s="1"/>
  <c r="P104" i="12" s="1"/>
  <c r="Q104" i="12" s="1"/>
  <c r="N96" i="12"/>
  <c r="O96" i="12" s="1"/>
  <c r="P96" i="12" s="1"/>
  <c r="Q96" i="12" s="1"/>
  <c r="N88" i="12"/>
  <c r="O88" i="12" s="1"/>
  <c r="P88" i="12" s="1"/>
  <c r="Q88" i="12" s="1"/>
  <c r="N80" i="12"/>
  <c r="O80" i="12" s="1"/>
  <c r="P80" i="12" s="1"/>
  <c r="Q80" i="12" s="1"/>
  <c r="N72" i="12"/>
  <c r="O72" i="12" s="1"/>
  <c r="P72" i="12" s="1"/>
  <c r="Q72" i="12" s="1"/>
  <c r="N64" i="12"/>
  <c r="O64" i="12" s="1"/>
  <c r="P64" i="12" s="1"/>
  <c r="Q64" i="12" s="1"/>
  <c r="N56" i="12"/>
  <c r="O56" i="12" s="1"/>
  <c r="N48" i="12"/>
  <c r="O48" i="12" s="1"/>
  <c r="P48" i="12" s="1"/>
  <c r="Q48" i="12" s="1"/>
  <c r="N40" i="12"/>
  <c r="O40" i="12" s="1"/>
  <c r="P40" i="12" s="1"/>
  <c r="Q40" i="12" s="1"/>
  <c r="N32" i="12"/>
  <c r="O32" i="12" s="1"/>
  <c r="P32" i="12" s="1"/>
  <c r="Q32" i="12" s="1"/>
  <c r="N24" i="12"/>
  <c r="O24" i="12" s="1"/>
  <c r="N16" i="12"/>
  <c r="O16" i="12" s="1"/>
  <c r="P16" i="12" s="1"/>
  <c r="Q16" i="12" s="1"/>
  <c r="L13" i="12"/>
  <c r="N13" i="12"/>
  <c r="O13" i="12" s="1"/>
  <c r="P13" i="12" s="1"/>
  <c r="Q13" i="12" l="1"/>
  <c r="P159" i="12"/>
  <c r="E161" i="12" s="1"/>
  <c r="Q159" i="12"/>
</calcChain>
</file>

<file path=xl/sharedStrings.xml><?xml version="1.0" encoding="utf-8"?>
<sst xmlns="http://schemas.openxmlformats.org/spreadsheetml/2006/main" count="622" uniqueCount="223">
  <si>
    <t>United States</t>
  </si>
  <si>
    <t>India</t>
  </si>
  <si>
    <t>Japan</t>
  </si>
  <si>
    <t>Germany</t>
  </si>
  <si>
    <t>Canada</t>
  </si>
  <si>
    <t>Indonesia</t>
  </si>
  <si>
    <t>Saudi Arabia</t>
  </si>
  <si>
    <t>Brazil</t>
  </si>
  <si>
    <t>Mexico</t>
  </si>
  <si>
    <t>Australia</t>
  </si>
  <si>
    <t>South Africa</t>
  </si>
  <si>
    <t>Turkey</t>
  </si>
  <si>
    <t>United Kingdom</t>
  </si>
  <si>
    <t>Italy</t>
  </si>
  <si>
    <t>France</t>
  </si>
  <si>
    <t>Poland</t>
  </si>
  <si>
    <t>Thailand</t>
  </si>
  <si>
    <t>Malaysia</t>
  </si>
  <si>
    <t>Spain</t>
  </si>
  <si>
    <t>Ukraine</t>
  </si>
  <si>
    <t>Kazakhstan</t>
  </si>
  <si>
    <t>Egypt</t>
  </si>
  <si>
    <t>United Arab Emirates</t>
  </si>
  <si>
    <t>Argentina</t>
  </si>
  <si>
    <t>Pakistan</t>
  </si>
  <si>
    <t>Venezuela</t>
  </si>
  <si>
    <t>Netherlands</t>
  </si>
  <si>
    <t>Iraq</t>
  </si>
  <si>
    <t>Algeria</t>
  </si>
  <si>
    <t>Philippines</t>
  </si>
  <si>
    <t>Uzbekistan</t>
  </si>
  <si>
    <t>Kuwait</t>
  </si>
  <si>
    <t>Qatar</t>
  </si>
  <si>
    <t>Belgium</t>
  </si>
  <si>
    <t>Oman</t>
  </si>
  <si>
    <t>Nigeria</t>
  </si>
  <si>
    <t>Chile</t>
  </si>
  <si>
    <t>Turkmenistan</t>
  </si>
  <si>
    <t>Romania</t>
  </si>
  <si>
    <t>Colombia</t>
  </si>
  <si>
    <t>Bangladesh</t>
  </si>
  <si>
    <t>Austria</t>
  </si>
  <si>
    <t>Greece</t>
  </si>
  <si>
    <t>Israel</t>
  </si>
  <si>
    <t>Belarus</t>
  </si>
  <si>
    <t>Morocco</t>
  </si>
  <si>
    <t>Peru</t>
  </si>
  <si>
    <t>Libya</t>
  </si>
  <si>
    <t>Finland</t>
  </si>
  <si>
    <t>Hungary</t>
  </si>
  <si>
    <t>Bulgaria</t>
  </si>
  <si>
    <t>Portugal</t>
  </si>
  <si>
    <t>Singapore</t>
  </si>
  <si>
    <t>Sweden</t>
  </si>
  <si>
    <t>Norway</t>
  </si>
  <si>
    <t>Serbia</t>
  </si>
  <si>
    <t>Ecuador</t>
  </si>
  <si>
    <t>Switzerland</t>
  </si>
  <si>
    <t>Ireland</t>
  </si>
  <si>
    <t>Denmark</t>
  </si>
  <si>
    <t>Trinidad and Tobago</t>
  </si>
  <si>
    <t>Azerbaijan</t>
  </si>
  <si>
    <t>New Zealand</t>
  </si>
  <si>
    <t>Angola</t>
  </si>
  <si>
    <t>Cuba</t>
  </si>
  <si>
    <t>Tunisia</t>
  </si>
  <si>
    <t>Bosnia and Herzegovina</t>
  </si>
  <si>
    <t>Yemen</t>
  </si>
  <si>
    <t>Bahrain</t>
  </si>
  <si>
    <t>Dominican Republic</t>
  </si>
  <si>
    <t>Jordan</t>
  </si>
  <si>
    <t>Estonia</t>
  </si>
  <si>
    <t>Lebanon</t>
  </si>
  <si>
    <t>Bolivia</t>
  </si>
  <si>
    <t>Croatia</t>
  </si>
  <si>
    <t>Mongolia</t>
  </si>
  <si>
    <t>Guatemala</t>
  </si>
  <si>
    <t>Sri Lanka</t>
  </si>
  <si>
    <t>Myanmar</t>
  </si>
  <si>
    <t>Kenya</t>
  </si>
  <si>
    <t>Montenegro</t>
  </si>
  <si>
    <t>Slovenia</t>
  </si>
  <si>
    <t>Ghana</t>
  </si>
  <si>
    <t>Lithuania</t>
  </si>
  <si>
    <t>Sudan</t>
  </si>
  <si>
    <t>Panama</t>
  </si>
  <si>
    <t>Ethiopia</t>
  </si>
  <si>
    <t>Luxembourg</t>
  </si>
  <si>
    <t>Zimbabwe</t>
  </si>
  <si>
    <t>Côte d'Ivoire</t>
  </si>
  <si>
    <t>Cameroon</t>
  </si>
  <si>
    <t>Honduras</t>
  </si>
  <si>
    <t>Jamaica</t>
  </si>
  <si>
    <t>Georgia</t>
  </si>
  <si>
    <t>Costa Rica</t>
  </si>
  <si>
    <t>Senegal</t>
  </si>
  <si>
    <t>Latvia</t>
  </si>
  <si>
    <t>Nepal</t>
  </si>
  <si>
    <t>Kyrgyzstan</t>
  </si>
  <si>
    <t>Cyprus</t>
  </si>
  <si>
    <t>El Salvador</t>
  </si>
  <si>
    <t>Benin</t>
  </si>
  <si>
    <t>Uruguay</t>
  </si>
  <si>
    <t>Cambodia</t>
  </si>
  <si>
    <t>Botswana</t>
  </si>
  <si>
    <t>Tajikistan</t>
  </si>
  <si>
    <t>Paraguay</t>
  </si>
  <si>
    <t>Mozambique</t>
  </si>
  <si>
    <t>Gabon</t>
  </si>
  <si>
    <t>Nicaragua</t>
  </si>
  <si>
    <t>Congo</t>
  </si>
  <si>
    <t>Albania</t>
  </si>
  <si>
    <t>Armenia</t>
  </si>
  <si>
    <t>Zambia</t>
  </si>
  <si>
    <t>South Sudan</t>
  </si>
  <si>
    <t>Iceland</t>
  </si>
  <si>
    <t>Namibia</t>
  </si>
  <si>
    <t>Mauritius</t>
  </si>
  <si>
    <t>Haiti</t>
  </si>
  <si>
    <t>Togo</t>
  </si>
  <si>
    <t>Malta</t>
  </si>
  <si>
    <t>Suriname</t>
  </si>
  <si>
    <t>Niger</t>
  </si>
  <si>
    <t>Eritrea</t>
  </si>
  <si>
    <t>Gibraltar</t>
  </si>
  <si>
    <t>Transport</t>
  </si>
  <si>
    <t>Lockdown Date</t>
  </si>
  <si>
    <t>Optimum Efficiency</t>
  </si>
  <si>
    <t>Region/Country/Economy</t>
  </si>
  <si>
    <r>
      <t>Total CO</t>
    </r>
    <r>
      <rPr>
        <b/>
        <vertAlign val="subscript"/>
        <sz val="8"/>
        <rFont val="Arial"/>
        <family val="2"/>
      </rPr>
      <t>2</t>
    </r>
    <r>
      <rPr>
        <b/>
        <sz val="8"/>
        <rFont val="Arial"/>
        <family val="2"/>
      </rPr>
      <t xml:space="preserve"> emissions 
from fuel combustion</t>
    </r>
  </si>
  <si>
    <t>Other energy 
industry own use*</t>
  </si>
  <si>
    <t>Manuf. industries 
and construction</t>
  </si>
  <si>
    <t>of which: road</t>
  </si>
  <si>
    <t>Residential</t>
  </si>
  <si>
    <t>Commercial and public services</t>
  </si>
  <si>
    <t>OECD Americas</t>
  </si>
  <si>
    <t>Korea</t>
  </si>
  <si>
    <t>OECD Asia Oceania</t>
  </si>
  <si>
    <t>Czech Republic</t>
  </si>
  <si>
    <t>Slovak Republic</t>
  </si>
  <si>
    <t>OECD Europe</t>
  </si>
  <si>
    <t>Kosovo</t>
  </si>
  <si>
    <t>Republic of Moldova</t>
  </si>
  <si>
    <t>Republic of North Macedonia</t>
  </si>
  <si>
    <t>Russian Federation</t>
  </si>
  <si>
    <t>Former Soviet Union (if no detail)</t>
  </si>
  <si>
    <t>x</t>
  </si>
  <si>
    <t>Former Yugoslavia (if no detail)</t>
  </si>
  <si>
    <t>Non-OECD Europe and Eurasia</t>
  </si>
  <si>
    <t>Dem. Rep. of Congo</t>
  </si>
  <si>
    <t>United Rep. of Tanzania</t>
  </si>
  <si>
    <t>Other Africa</t>
  </si>
  <si>
    <t>Africa</t>
  </si>
  <si>
    <t>Brunei Darussalam</t>
  </si>
  <si>
    <t>DPR of Korea</t>
  </si>
  <si>
    <t>Chinese Taipei</t>
  </si>
  <si>
    <t>Viet Nam</t>
  </si>
  <si>
    <t>Other Asia</t>
  </si>
  <si>
    <t>Asia (excl. China)</t>
  </si>
  <si>
    <t>People's Rep. of China</t>
  </si>
  <si>
    <t>Hong Kong, China</t>
  </si>
  <si>
    <t>China (incl. Hong Kong, China)</t>
  </si>
  <si>
    <t>Curaçao</t>
  </si>
  <si>
    <t>Other Non-OECD Americas</t>
  </si>
  <si>
    <t>Non-OECD Americas</t>
  </si>
  <si>
    <t>Islamic Rep. of Iran</t>
  </si>
  <si>
    <t xml:space="preserve">Syrian Arab Republic </t>
  </si>
  <si>
    <t>Middle East</t>
  </si>
  <si>
    <t>IEA/Accession/Association</t>
  </si>
  <si>
    <t>European Union - 28</t>
  </si>
  <si>
    <t>G7</t>
  </si>
  <si>
    <t>G8</t>
  </si>
  <si>
    <t>G20</t>
  </si>
  <si>
    <t>Americas</t>
  </si>
  <si>
    <t>Asia</t>
  </si>
  <si>
    <t>Europe</t>
  </si>
  <si>
    <t>Oceania</t>
  </si>
  <si>
    <t>S No</t>
  </si>
  <si>
    <t>http://wds.iea.org/wds/pdf/Worldco2_Documentation.pdf</t>
  </si>
  <si>
    <t>This notice, and any copyright or sourcing statements in the file, must not be removed from this file.</t>
  </si>
  <si>
    <t>Source:</t>
  </si>
  <si>
    <r>
      <t xml:space="preserve">IEA (2019), </t>
    </r>
    <r>
      <rPr>
        <i/>
        <sz val="10"/>
        <rFont val="Arial"/>
        <family val="2"/>
      </rPr>
      <t>CO</t>
    </r>
    <r>
      <rPr>
        <i/>
        <vertAlign val="subscript"/>
        <sz val="10"/>
        <rFont val="Arial"/>
        <family val="2"/>
      </rPr>
      <t>2</t>
    </r>
    <r>
      <rPr>
        <i/>
        <sz val="10"/>
        <rFont val="Arial"/>
        <family val="2"/>
      </rPr>
      <t xml:space="preserve"> Emissions from Fuel Combustion</t>
    </r>
    <r>
      <rPr>
        <sz val="10"/>
        <rFont val="Arial"/>
        <family val="2"/>
      </rPr>
      <t>.</t>
    </r>
  </si>
  <si>
    <t xml:space="preserve">IEA, All rights reserved </t>
  </si>
  <si>
    <t>Documentation:</t>
  </si>
  <si>
    <t>https://www.iea.org/t&amp;c/termsandconditions/</t>
  </si>
  <si>
    <t>Back to the table of contents</t>
  </si>
  <si>
    <r>
      <t>million tonnes of CO</t>
    </r>
    <r>
      <rPr>
        <b/>
        <i/>
        <vertAlign val="subscript"/>
        <sz val="8"/>
        <rFont val="Arial"/>
        <family val="2"/>
      </rPr>
      <t>2</t>
    </r>
  </si>
  <si>
    <t>World</t>
  </si>
  <si>
    <t xml:space="preserve">Annex I Parties </t>
  </si>
  <si>
    <t xml:space="preserve">   Annex II Parties   </t>
  </si>
  <si>
    <t xml:space="preserve">      North America      </t>
  </si>
  <si>
    <t xml:space="preserve">      Europe      </t>
  </si>
  <si>
    <t xml:space="preserve">      Asia Oceania</t>
  </si>
  <si>
    <t xml:space="preserve">   Annex I EIT   </t>
  </si>
  <si>
    <t xml:space="preserve">Non-Annex I Parties </t>
  </si>
  <si>
    <t>Annex B Kyoto Parties</t>
  </si>
  <si>
    <t>OECD Total</t>
  </si>
  <si>
    <t>Non-OECD Total</t>
  </si>
  <si>
    <t>The original version of this file, as published by the International Energy Agency, is available free of charge on the IEA’s website at:</t>
  </si>
  <si>
    <t>http://www.iea.org/statistics/topics/CO2emissions/</t>
  </si>
  <si>
    <t xml:space="preserve">
You are permitted to use the data in this file as set out in the IEA’s terms and conditions here:  </t>
  </si>
  <si>
    <r>
      <t>CO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emissions from fuel combustion by sector in 2017</t>
    </r>
  </si>
  <si>
    <t>Electricity and heat production</t>
  </si>
  <si>
    <t xml:space="preserve">* Includes emissions from own use in petroleum refining, the manufacture of solid fuels, coal mining, oil and gas extraction and other energy-producing industries. </t>
  </si>
  <si>
    <r>
      <t>CO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 xml:space="preserve"> emissions from fuel combustion with electricity and heat allocated to consuming sectors in 2017</t>
    </r>
  </si>
  <si>
    <t>Optimum Date</t>
  </si>
  <si>
    <t>Date</t>
  </si>
  <si>
    <t>Manufacturing &amp; Cons Industries capacity utilization</t>
  </si>
  <si>
    <t>Commercial &amp; public services Capacity utilization</t>
  </si>
  <si>
    <t>Transport Utilization</t>
  </si>
  <si>
    <t>No of days in a year</t>
  </si>
  <si>
    <t>CO2 saved from Manuf, Const &amp; commercial</t>
  </si>
  <si>
    <t>CO2 saved from Transport</t>
  </si>
  <si>
    <t>Total CO2 saved/day</t>
  </si>
  <si>
    <t>Total C02 saved till now</t>
  </si>
  <si>
    <t>Optimum date for most affected economies</t>
  </si>
  <si>
    <t>% C02 savings on Global numbers</t>
  </si>
  <si>
    <t>All numbers in Million MT of CO2</t>
  </si>
  <si>
    <t>Total CO2 saved(yearly)</t>
  </si>
  <si>
    <t>Annual Escalation in CO2 Emissions</t>
  </si>
  <si>
    <t>Total CO2 emissions 
from fuel combustion</t>
  </si>
  <si>
    <t>Estimated CO2 Emission from 2019 data Pre CoVID (Million MT CO2)</t>
  </si>
  <si>
    <t>Total Estimated CO2 Emissions (Million 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</si>
</sst>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#\ ###\ ##0.0;\-#\ ###\ ##0.0;\-"/>
    <numFmt numFmtId="165" formatCode="#\ ###\ ##0;\-#\ ###\ ##0;\-\-"/>
    <numFmt numFmtId="166" formatCode="#\ ##0;\-#\ ##0;\-\-"/>
    <numFmt numFmtId="167" formatCode="_(* #,##0.00_);_(* \(#,##0.00\);_(* &quot;-&quot;??_);_(@_)"/>
    <numFmt numFmtId="168" formatCode="_(* #,##0_);_(* \(#,##0\);_(* &quot;-&quot;??_);_(@_)"/>
    <numFmt numFmtId="169" formatCode="0.00_ ;\-0.00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vertAlign val="subscript"/>
      <sz val="8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i/>
      <vertAlign val="subscript"/>
      <sz val="10"/>
      <name val="Arial"/>
      <family val="2"/>
    </font>
    <font>
      <b/>
      <vertAlign val="subscript"/>
      <sz val="12"/>
      <name val="Arial"/>
      <family val="2"/>
    </font>
    <font>
      <u/>
      <sz val="8"/>
      <color indexed="12"/>
      <name val="Arial"/>
      <family val="2"/>
    </font>
    <font>
      <b/>
      <i/>
      <vertAlign val="subscript"/>
      <sz val="8"/>
      <name val="Arial"/>
      <family val="2"/>
    </font>
    <font>
      <b/>
      <sz val="9"/>
      <name val="Arial"/>
      <family val="2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DB1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D3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11" fillId="0" borderId="0" applyNumberFormat="0" applyFill="0" applyBorder="0" applyAlignment="0" applyProtection="0">
      <alignment vertical="top"/>
      <protection locked="0"/>
    </xf>
    <xf numFmtId="167" fontId="9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9" fillId="3" borderId="0" xfId="2" applyFont="1" applyFill="1" applyAlignment="1">
      <alignment horizontal="left"/>
    </xf>
    <xf numFmtId="0" fontId="7" fillId="3" borderId="0" xfId="2" applyFill="1"/>
    <xf numFmtId="0" fontId="11" fillId="3" borderId="0" xfId="3" applyFill="1" applyAlignment="1" applyProtection="1"/>
    <xf numFmtId="0" fontId="8" fillId="3" borderId="0" xfId="2" applyFont="1" applyFill="1"/>
    <xf numFmtId="0" fontId="12" fillId="3" borderId="0" xfId="2" applyFont="1" applyFill="1"/>
    <xf numFmtId="0" fontId="9" fillId="3" borderId="0" xfId="2" applyFont="1" applyFill="1"/>
    <xf numFmtId="0" fontId="11" fillId="0" borderId="0" xfId="3" applyAlignment="1" applyProtection="1"/>
    <xf numFmtId="0" fontId="15" fillId="3" borderId="0" xfId="3" applyFont="1" applyFill="1" applyAlignment="1" applyProtection="1"/>
    <xf numFmtId="0" fontId="2" fillId="3" borderId="0" xfId="2" applyFont="1" applyFill="1" applyAlignment="1">
      <alignment horizontal="center"/>
    </xf>
    <xf numFmtId="0" fontId="5" fillId="3" borderId="0" xfId="2" applyFont="1" applyFill="1"/>
    <xf numFmtId="0" fontId="2" fillId="3" borderId="0" xfId="2" applyFont="1" applyFill="1" applyAlignment="1">
      <alignment horizontal="left"/>
    </xf>
    <xf numFmtId="0" fontId="6" fillId="3" borderId="0" xfId="2" applyFont="1" applyFill="1" applyAlignment="1">
      <alignment horizontal="left"/>
    </xf>
    <xf numFmtId="0" fontId="10" fillId="3" borderId="0" xfId="2" applyFont="1" applyFill="1"/>
    <xf numFmtId="0" fontId="7" fillId="3" borderId="2" xfId="2" applyFill="1" applyBorder="1"/>
    <xf numFmtId="165" fontId="2" fillId="3" borderId="2" xfId="2" applyNumberFormat="1" applyFont="1" applyFill="1" applyBorder="1" applyAlignment="1">
      <alignment horizontal="right"/>
    </xf>
    <xf numFmtId="166" fontId="7" fillId="3" borderId="0" xfId="2" applyNumberFormat="1" applyFill="1"/>
    <xf numFmtId="0" fontId="5" fillId="3" borderId="0" xfId="2" applyFont="1" applyFill="1" applyAlignment="1">
      <alignment horizontal="right" vertical="center"/>
    </xf>
    <xf numFmtId="164" fontId="5" fillId="3" borderId="0" xfId="2" applyNumberFormat="1" applyFont="1" applyFill="1" applyAlignment="1">
      <alignment horizontal="right" vertical="center"/>
    </xf>
    <xf numFmtId="0" fontId="2" fillId="4" borderId="0" xfId="2" quotePrefix="1" applyFont="1" applyFill="1" applyAlignment="1">
      <alignment horizontal="right" vertical="center"/>
    </xf>
    <xf numFmtId="164" fontId="2" fillId="4" borderId="0" xfId="2" applyNumberFormat="1" applyFont="1" applyFill="1" applyAlignment="1">
      <alignment horizontal="right" vertical="center"/>
    </xf>
    <xf numFmtId="0" fontId="5" fillId="3" borderId="0" xfId="2" quotePrefix="1" applyFont="1" applyFill="1" applyAlignment="1">
      <alignment horizontal="right" vertical="center"/>
    </xf>
    <xf numFmtId="0" fontId="6" fillId="3" borderId="0" xfId="2" quotePrefix="1" applyFont="1" applyFill="1" applyAlignment="1">
      <alignment horizontal="right" vertical="center"/>
    </xf>
    <xf numFmtId="0" fontId="6" fillId="3" borderId="2" xfId="2" quotePrefix="1" applyFont="1" applyFill="1" applyBorder="1" applyAlignment="1">
      <alignment horizontal="right" vertical="center"/>
    </xf>
    <xf numFmtId="0" fontId="9" fillId="3" borderId="2" xfId="2" applyFont="1" applyFill="1" applyBorder="1"/>
    <xf numFmtId="165" fontId="17" fillId="3" borderId="0" xfId="2" applyNumberFormat="1" applyFont="1" applyFill="1" applyAlignment="1">
      <alignment horizontal="right"/>
    </xf>
    <xf numFmtId="165" fontId="7" fillId="3" borderId="0" xfId="2" applyNumberFormat="1" applyFill="1"/>
    <xf numFmtId="164" fontId="2" fillId="3" borderId="0" xfId="2" applyNumberFormat="1" applyFont="1" applyFill="1" applyAlignment="1">
      <alignment horizontal="right"/>
    </xf>
    <xf numFmtId="164" fontId="6" fillId="3" borderId="0" xfId="2" applyNumberFormat="1" applyFont="1" applyFill="1" applyAlignment="1">
      <alignment horizontal="right"/>
    </xf>
    <xf numFmtId="164" fontId="6" fillId="3" borderId="0" xfId="2" applyNumberFormat="1" applyFont="1" applyFill="1" applyAlignment="1">
      <alignment horizontal="right" vertical="center"/>
    </xf>
    <xf numFmtId="164" fontId="6" fillId="3" borderId="2" xfId="2" applyNumberFormat="1" applyFont="1" applyFill="1" applyBorder="1" applyAlignment="1">
      <alignment horizontal="right" vertical="center"/>
    </xf>
    <xf numFmtId="0" fontId="4" fillId="2" borderId="1" xfId="2" applyFont="1" applyFill="1" applyBorder="1" applyAlignment="1">
      <alignment horizontal="left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left" vertical="center" wrapText="1"/>
    </xf>
    <xf numFmtId="0" fontId="9" fillId="3" borderId="0" xfId="2" applyFont="1" applyFill="1" applyAlignment="1">
      <alignment wrapText="1"/>
    </xf>
    <xf numFmtId="168" fontId="9" fillId="3" borderId="0" xfId="4" applyNumberFormat="1" applyFont="1" applyFill="1"/>
    <xf numFmtId="0" fontId="2" fillId="2" borderId="3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/>
    <xf numFmtId="0" fontId="5" fillId="3" borderId="3" xfId="0" applyFont="1" applyFill="1" applyBorder="1" applyAlignment="1">
      <alignment horizontal="right" vertical="center"/>
    </xf>
    <xf numFmtId="14" fontId="5" fillId="3" borderId="3" xfId="0" applyNumberFormat="1" applyFont="1" applyFill="1" applyBorder="1" applyAlignment="1">
      <alignment horizontal="right" vertical="center"/>
    </xf>
    <xf numFmtId="169" fontId="0" fillId="0" borderId="3" xfId="0" applyNumberFormat="1" applyBorder="1"/>
    <xf numFmtId="10" fontId="0" fillId="0" borderId="3" xfId="1" applyNumberFormat="1" applyFont="1" applyBorder="1"/>
    <xf numFmtId="0" fontId="5" fillId="3" borderId="3" xfId="0" quotePrefix="1" applyFont="1" applyFill="1" applyBorder="1" applyAlignment="1">
      <alignment horizontal="right" vertical="center"/>
    </xf>
    <xf numFmtId="14" fontId="5" fillId="3" borderId="3" xfId="0" quotePrefix="1" applyNumberFormat="1" applyFont="1" applyFill="1" applyBorder="1" applyAlignment="1">
      <alignment horizontal="right" vertical="center"/>
    </xf>
    <xf numFmtId="169" fontId="18" fillId="0" borderId="3" xfId="0" applyNumberFormat="1" applyFont="1" applyBorder="1"/>
    <xf numFmtId="10" fontId="18" fillId="0" borderId="3" xfId="0" applyNumberFormat="1" applyFont="1" applyBorder="1"/>
    <xf numFmtId="0" fontId="0" fillId="5" borderId="0" xfId="0" applyFill="1" applyAlignment="1">
      <alignment wrapText="1"/>
    </xf>
    <xf numFmtId="0" fontId="9" fillId="3" borderId="0" xfId="2" applyFont="1" applyFill="1" applyAlignment="1">
      <alignment horizontal="left" wrapText="1"/>
    </xf>
    <xf numFmtId="0" fontId="11" fillId="3" borderId="0" xfId="3" applyFill="1" applyAlignment="1" applyProtection="1">
      <alignment horizontal="left" wrapText="1"/>
    </xf>
    <xf numFmtId="2" fontId="5" fillId="3" borderId="3" xfId="0" applyNumberFormat="1" applyFont="1" applyFill="1" applyBorder="1" applyAlignment="1">
      <alignment horizontal="right" vertical="center"/>
    </xf>
    <xf numFmtId="2" fontId="0" fillId="0" borderId="3" xfId="0" applyNumberFormat="1" applyBorder="1"/>
    <xf numFmtId="0" fontId="19" fillId="0" borderId="3" xfId="0" applyFont="1" applyBorder="1" applyAlignment="1">
      <alignment horizontal="left" wrapText="1"/>
    </xf>
    <xf numFmtId="14" fontId="20" fillId="3" borderId="3" xfId="0" applyNumberFormat="1" applyFont="1" applyFill="1" applyBorder="1" applyAlignment="1">
      <alignment horizontal="left" vertical="center"/>
    </xf>
    <xf numFmtId="9" fontId="19" fillId="0" borderId="3" xfId="0" applyNumberFormat="1" applyFont="1" applyBorder="1" applyAlignment="1">
      <alignment horizontal="left"/>
    </xf>
    <xf numFmtId="2" fontId="19" fillId="0" borderId="3" xfId="0" applyNumberFormat="1" applyFont="1" applyBorder="1" applyAlignment="1">
      <alignment horizontal="left"/>
    </xf>
    <xf numFmtId="14" fontId="19" fillId="0" borderId="3" xfId="0" applyNumberFormat="1" applyFont="1" applyBorder="1" applyAlignment="1">
      <alignment horizontal="left"/>
    </xf>
    <xf numFmtId="0" fontId="19" fillId="0" borderId="3" xfId="0" applyFont="1" applyFill="1" applyBorder="1" applyAlignment="1">
      <alignment horizontal="left" wrapText="1"/>
    </xf>
    <xf numFmtId="10" fontId="0" fillId="0" borderId="3" xfId="1" applyNumberFormat="1" applyFont="1" applyBorder="1" applyAlignment="1">
      <alignment horizontal="left"/>
    </xf>
    <xf numFmtId="14" fontId="0" fillId="0" borderId="3" xfId="0" applyNumberFormat="1" applyBorder="1"/>
    <xf numFmtId="0" fontId="0" fillId="0" borderId="0" xfId="0" applyAlignment="1">
      <alignment wrapText="1"/>
    </xf>
    <xf numFmtId="0" fontId="0" fillId="0" borderId="3" xfId="0" applyBorder="1" applyAlignment="1">
      <alignment horizontal="center" wrapText="1"/>
    </xf>
    <xf numFmtId="0" fontId="21" fillId="0" borderId="3" xfId="0" applyFont="1" applyBorder="1"/>
    <xf numFmtId="43" fontId="19" fillId="0" borderId="3" xfId="5" applyFont="1" applyBorder="1" applyAlignment="1">
      <alignment horizontal="left"/>
    </xf>
    <xf numFmtId="43" fontId="18" fillId="0" borderId="0" xfId="5" applyFont="1"/>
  </cellXfs>
  <cellStyles count="6">
    <cellStyle name="Comma" xfId="5" builtinId="3"/>
    <cellStyle name="Comma 2" xfId="4" xr:uid="{6D93527E-0335-4523-8909-7EE02DD4155E}"/>
    <cellStyle name="Hyperlink 2" xfId="3" xr:uid="{24844F8B-F843-4A95-9A36-D3F164FB36D6}"/>
    <cellStyle name="Normal" xfId="0" builtinId="0"/>
    <cellStyle name="Normal 2" xfId="2" xr:uid="{653406D2-5B89-4579-AF59-5E0273A659D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t&amp;c/termsandconditions/" TargetMode="External"/><Relationship Id="rId2" Type="http://schemas.openxmlformats.org/officeDocument/2006/relationships/hyperlink" Target="https://www.iea.org/t&amp;c/termsandconditions/" TargetMode="External"/><Relationship Id="rId1" Type="http://schemas.openxmlformats.org/officeDocument/2006/relationships/hyperlink" Target="http://wds.iea.org/wds/pdf/Worldco2_Documentation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iea.org/statistics/topics/CO2emission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t&amp;c/termsandconditions/" TargetMode="External"/><Relationship Id="rId2" Type="http://schemas.openxmlformats.org/officeDocument/2006/relationships/hyperlink" Target="https://www.iea.org/t&amp;c/termsandconditions/" TargetMode="External"/><Relationship Id="rId1" Type="http://schemas.openxmlformats.org/officeDocument/2006/relationships/hyperlink" Target="http://wds.iea.org/wds/pdf/Worldco2_Documentation.pdf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iea.org/statistics/topics/CO2emiss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B38B2-1437-4867-91B4-E3F626924A0B}">
  <dimension ref="A2:Q161"/>
  <sheetViews>
    <sheetView tabSelected="1" topLeftCell="A142" workbookViewId="0">
      <selection activeCell="E161" sqref="E161"/>
    </sheetView>
  </sheetViews>
  <sheetFormatPr defaultRowHeight="15" x14ac:dyDescent="0.25"/>
  <cols>
    <col min="2" max="4" width="18.42578125" customWidth="1"/>
    <col min="5" max="5" width="17.42578125" customWidth="1"/>
    <col min="6" max="6" width="18.28515625" hidden="1" customWidth="1"/>
    <col min="7" max="7" width="17.28515625" customWidth="1"/>
    <col min="8" max="8" width="11.28515625" customWidth="1"/>
    <col min="9" max="9" width="21.42578125" hidden="1" customWidth="1"/>
    <col min="10" max="10" width="8.85546875" hidden="1" customWidth="1"/>
    <col min="11" max="11" width="26.85546875" bestFit="1" customWidth="1"/>
    <col min="12" max="12" width="15.140625" customWidth="1"/>
    <col min="13" max="13" width="12.28515625" bestFit="1" customWidth="1"/>
    <col min="14" max="14" width="13.42578125" bestFit="1" customWidth="1"/>
    <col min="15" max="15" width="9.42578125" bestFit="1" customWidth="1"/>
    <col min="16" max="16" width="14.140625" bestFit="1" customWidth="1"/>
  </cols>
  <sheetData>
    <row r="2" spans="1:17" x14ac:dyDescent="0.25">
      <c r="B2" s="55" t="s">
        <v>206</v>
      </c>
      <c r="C2" s="55"/>
      <c r="D2" s="55"/>
      <c r="E2" s="56">
        <f ca="1">TODAY()</f>
        <v>43929</v>
      </c>
    </row>
    <row r="3" spans="1:17" ht="36.75" customHeight="1" x14ac:dyDescent="0.25">
      <c r="B3" s="55" t="s">
        <v>207</v>
      </c>
      <c r="C3" s="55"/>
      <c r="D3" s="55"/>
      <c r="E3" s="57">
        <v>0.5</v>
      </c>
    </row>
    <row r="4" spans="1:17" ht="68.25" customHeight="1" x14ac:dyDescent="0.25">
      <c r="B4" s="55" t="s">
        <v>208</v>
      </c>
      <c r="C4" s="55"/>
      <c r="D4" s="55"/>
      <c r="E4" s="57">
        <v>0.6</v>
      </c>
      <c r="G4" s="63"/>
    </row>
    <row r="5" spans="1:17" x14ac:dyDescent="0.25">
      <c r="B5" s="64" t="s">
        <v>221</v>
      </c>
      <c r="C5" s="64"/>
      <c r="D5" s="64"/>
      <c r="E5" s="66">
        <v>33000</v>
      </c>
      <c r="G5" s="63"/>
    </row>
    <row r="6" spans="1:17" x14ac:dyDescent="0.25">
      <c r="B6" s="55" t="s">
        <v>209</v>
      </c>
      <c r="C6" s="55"/>
      <c r="D6" s="55"/>
      <c r="E6" s="57">
        <v>0.4</v>
      </c>
    </row>
    <row r="7" spans="1:17" x14ac:dyDescent="0.25">
      <c r="B7" s="55" t="s">
        <v>210</v>
      </c>
      <c r="C7" s="55"/>
      <c r="D7" s="55"/>
      <c r="E7" s="58">
        <v>365</v>
      </c>
    </row>
    <row r="8" spans="1:17" x14ac:dyDescent="0.25">
      <c r="B8" s="55" t="s">
        <v>127</v>
      </c>
      <c r="C8" s="55"/>
      <c r="D8" s="55"/>
      <c r="E8" s="57">
        <v>0.5</v>
      </c>
    </row>
    <row r="9" spans="1:17" ht="40.5" customHeight="1" x14ac:dyDescent="0.25">
      <c r="B9" s="55" t="s">
        <v>215</v>
      </c>
      <c r="C9" s="55"/>
      <c r="D9" s="55"/>
      <c r="E9" s="59">
        <v>43905</v>
      </c>
      <c r="K9" s="50" t="s">
        <v>217</v>
      </c>
    </row>
    <row r="10" spans="1:17" ht="24.75" customHeight="1" x14ac:dyDescent="0.25">
      <c r="B10" s="60" t="s">
        <v>219</v>
      </c>
      <c r="C10" s="60"/>
      <c r="D10" s="60"/>
      <c r="E10" s="61">
        <v>2.2499999999999999E-2</v>
      </c>
    </row>
    <row r="12" spans="1:17" ht="45" x14ac:dyDescent="0.25">
      <c r="A12" s="38" t="s">
        <v>177</v>
      </c>
      <c r="B12" s="38" t="s">
        <v>128</v>
      </c>
      <c r="C12" s="38" t="s">
        <v>126</v>
      </c>
      <c r="D12" s="38" t="s">
        <v>205</v>
      </c>
      <c r="E12" s="38" t="s">
        <v>220</v>
      </c>
      <c r="F12" s="38" t="s">
        <v>130</v>
      </c>
      <c r="G12" s="39" t="s">
        <v>131</v>
      </c>
      <c r="H12" s="39" t="s">
        <v>125</v>
      </c>
      <c r="I12" s="39" t="s">
        <v>132</v>
      </c>
      <c r="J12" s="40" t="s">
        <v>133</v>
      </c>
      <c r="K12" s="40" t="s">
        <v>134</v>
      </c>
      <c r="L12" s="39" t="s">
        <v>211</v>
      </c>
      <c r="M12" s="39" t="s">
        <v>212</v>
      </c>
      <c r="N12" s="39" t="s">
        <v>218</v>
      </c>
      <c r="O12" s="39" t="s">
        <v>213</v>
      </c>
      <c r="P12" s="39" t="s">
        <v>214</v>
      </c>
      <c r="Q12" s="39" t="s">
        <v>216</v>
      </c>
    </row>
    <row r="13" spans="1:17" x14ac:dyDescent="0.25">
      <c r="A13" s="41">
        <v>1</v>
      </c>
      <c r="B13" s="42" t="s">
        <v>4</v>
      </c>
      <c r="C13" s="43"/>
      <c r="D13" s="43">
        <v>43905</v>
      </c>
      <c r="E13" s="53">
        <f>SECTOREH!B23*(1+Summary!$E$10)^2</f>
        <v>572.72690290700609</v>
      </c>
      <c r="F13" s="53">
        <f>SECTOREH!C23*(1+Summary!$E$10)^2</f>
        <v>130.59401945200622</v>
      </c>
      <c r="G13" s="53">
        <f>SECTOREH!D23*(1+Summary!$E$10)^2</f>
        <v>103.9833688559625</v>
      </c>
      <c r="H13" s="53">
        <f>SECTOREH!E23*(1+Summary!$E$10)^2</f>
        <v>180.74848906768122</v>
      </c>
      <c r="I13" s="53">
        <f>SECTOREH!F23*(1+Summary!$E$10)^2</f>
        <v>143.09352446711247</v>
      </c>
      <c r="J13" s="53">
        <f>SECTOREH!G23*(1+Summary!$E$10)^2</f>
        <v>70.549538507687487</v>
      </c>
      <c r="K13" s="53">
        <f>SECTOREH!H23*(1+Summary!$E$10)^2</f>
        <v>62.05876583164374</v>
      </c>
      <c r="L13" s="44">
        <f>$G13*(1-$E$3)+$K13*(1-$E$4)</f>
        <v>76.815190760638743</v>
      </c>
      <c r="M13" s="44">
        <f>$H13*(1-$E$6)</f>
        <v>108.44909344060873</v>
      </c>
      <c r="N13" s="44">
        <f>M13+L13</f>
        <v>185.26428420124748</v>
      </c>
      <c r="O13" s="44">
        <f>N13/$E$7</f>
        <v>0.50757338137328079</v>
      </c>
      <c r="P13" s="44">
        <f ca="1">IF((C13-D13)&lt;0,($E$2-D13)*O13*$E$8,IF(D13&lt;=0,($E$2-C13)*O13,(C13-D13)*O13+($E$2-D13)*O13*$E$8))</f>
        <v>6.0908805764793694</v>
      </c>
      <c r="Q13" s="45">
        <f ca="1">P13/$E$5</f>
        <v>1.84572138681193E-4</v>
      </c>
    </row>
    <row r="14" spans="1:17" x14ac:dyDescent="0.25">
      <c r="A14" s="41">
        <v>2</v>
      </c>
      <c r="B14" s="42" t="s">
        <v>36</v>
      </c>
      <c r="C14" s="43"/>
      <c r="D14" s="43">
        <v>43905</v>
      </c>
      <c r="E14" s="53">
        <f>SECTOREH!B24*(1+Summary!$E$10)^2</f>
        <v>90.004642914624995</v>
      </c>
      <c r="F14" s="53">
        <f>SECTOREH!C24*(1+Summary!$E$10)^2</f>
        <v>2.3546860397312495</v>
      </c>
      <c r="G14" s="53">
        <f>SECTOREH!D24*(1+Summary!$E$10)^2</f>
        <v>36.36213234656249</v>
      </c>
      <c r="H14" s="53">
        <f>SECTOREH!E24*(1+Summary!$E$10)^2</f>
        <v>29.123308448124995</v>
      </c>
      <c r="I14" s="53">
        <f>SECTOREH!F24*(1+Summary!$E$10)^2</f>
        <v>25.865558020906246</v>
      </c>
      <c r="J14" s="53">
        <f>SECTOREH!G24*(1+Summary!$E$10)^2</f>
        <v>10.592495342068748</v>
      </c>
      <c r="K14" s="53">
        <f>SECTOREH!H24*(1+Summary!$E$10)^2</f>
        <v>9.1696763415062499</v>
      </c>
      <c r="L14" s="44">
        <f t="shared" ref="L14:L77" si="0">$G14*(1-$E$3)+$K14*(1-$E$4)</f>
        <v>21.848936709883745</v>
      </c>
      <c r="M14" s="44">
        <f t="shared" ref="M14:M77" si="1">$H14*(1-$E$6)</f>
        <v>17.473985068874995</v>
      </c>
      <c r="N14" s="44">
        <f t="shared" ref="N14:N77" si="2">M14+L14</f>
        <v>39.32292177875874</v>
      </c>
      <c r="O14" s="44">
        <f t="shared" ref="O14:O77" si="3">N14/$E$7</f>
        <v>0.10773403227057189</v>
      </c>
      <c r="P14" s="44">
        <f t="shared" ref="P14:P77" ca="1" si="4">IF((C14-D14)&lt;0,($E$2-D14)*O14*$E$8,IF(D14&lt;=0,($E$2-C14)*O14,(C14-D14)*O14+($E$2-D14)*O14*$E$8))</f>
        <v>1.2928083872468628</v>
      </c>
      <c r="Q14" s="45">
        <f t="shared" ref="Q14:Q77" ca="1" si="5">P14/$E$5</f>
        <v>3.917601173475342E-5</v>
      </c>
    </row>
    <row r="15" spans="1:17" x14ac:dyDescent="0.25">
      <c r="A15" s="41">
        <v>3</v>
      </c>
      <c r="B15" s="42" t="s">
        <v>8</v>
      </c>
      <c r="C15" s="43"/>
      <c r="D15" s="43">
        <v>43905</v>
      </c>
      <c r="E15" s="53">
        <f>SECTOREH!B25*(1+Summary!$E$10)^2</f>
        <v>466.2873575831062</v>
      </c>
      <c r="F15" s="53">
        <f>SECTOREH!C25*(1+Summary!$E$10)^2</f>
        <v>45.149054077475</v>
      </c>
      <c r="G15" s="53">
        <f>SECTOREH!D25*(1+Summary!$E$10)^2</f>
        <v>157.37010991154372</v>
      </c>
      <c r="H15" s="53">
        <f>SECTOREH!E25*(1+Summary!$E$10)^2</f>
        <v>158.88918449051874</v>
      </c>
      <c r="I15" s="53">
        <f>SECTOREH!F25*(1+Summary!$E$10)^2</f>
        <v>153.86053153040623</v>
      </c>
      <c r="J15" s="53">
        <f>SECTOREH!G25*(1+Summary!$E$10)^2</f>
        <v>52.102082569437492</v>
      </c>
      <c r="K15" s="53">
        <f>SECTOREH!H25*(1+Summary!$E$10)^2</f>
        <v>18.728177502893747</v>
      </c>
      <c r="L15" s="44">
        <f t="shared" si="0"/>
        <v>86.176325956929361</v>
      </c>
      <c r="M15" s="44">
        <f t="shared" si="1"/>
        <v>95.333510694311244</v>
      </c>
      <c r="N15" s="44">
        <f t="shared" si="2"/>
        <v>181.50983665124062</v>
      </c>
      <c r="O15" s="44">
        <f t="shared" si="3"/>
        <v>0.4972872237020291</v>
      </c>
      <c r="P15" s="44">
        <f t="shared" ca="1" si="4"/>
        <v>5.967446684424349</v>
      </c>
      <c r="Q15" s="45">
        <f t="shared" ca="1" si="5"/>
        <v>1.8083171770982875E-4</v>
      </c>
    </row>
    <row r="16" spans="1:17" x14ac:dyDescent="0.25">
      <c r="A16" s="41">
        <v>4</v>
      </c>
      <c r="B16" s="42" t="s">
        <v>0</v>
      </c>
      <c r="C16" s="43"/>
      <c r="D16" s="43">
        <v>43905</v>
      </c>
      <c r="E16" s="53">
        <f>SECTOREH!B26*(1+Summary!$E$10)^2</f>
        <v>4977.9707137142932</v>
      </c>
      <c r="F16" s="53">
        <f>SECTOREH!C26*(1+Summary!$E$10)^2</f>
        <v>321.82001699336871</v>
      </c>
      <c r="G16" s="53">
        <f>SECTOREH!D26*(1+Summary!$E$10)^2</f>
        <v>844.79407837411873</v>
      </c>
      <c r="H16" s="53">
        <f>SECTOREH!E26*(1+Summary!$E$10)^2</f>
        <v>1807.8512726595309</v>
      </c>
      <c r="I16" s="53">
        <f>SECTOREH!F26*(1+Summary!$E$10)^2</f>
        <v>1518.272354710831</v>
      </c>
      <c r="J16" s="53">
        <f>SECTOREH!G26*(1+Summary!$E$10)^2</f>
        <v>965.7712804171249</v>
      </c>
      <c r="K16" s="53">
        <f>SECTOREH!H26*(1+Summary!$E$10)^2</f>
        <v>881.35305968293733</v>
      </c>
      <c r="L16" s="44">
        <f t="shared" si="0"/>
        <v>774.93826306023425</v>
      </c>
      <c r="M16" s="44">
        <f t="shared" si="1"/>
        <v>1084.7107635957184</v>
      </c>
      <c r="N16" s="44">
        <f t="shared" si="2"/>
        <v>1859.6490266559526</v>
      </c>
      <c r="O16" s="44">
        <f t="shared" si="3"/>
        <v>5.0949288401532948</v>
      </c>
      <c r="P16" s="44">
        <f t="shared" ca="1" si="4"/>
        <v>61.139146081839542</v>
      </c>
      <c r="Q16" s="45">
        <f t="shared" ca="1" si="5"/>
        <v>1.85270139641938E-3</v>
      </c>
    </row>
    <row r="17" spans="1:17" x14ac:dyDescent="0.25">
      <c r="A17" s="41">
        <v>5</v>
      </c>
      <c r="B17" s="42" t="s">
        <v>9</v>
      </c>
      <c r="C17" s="43">
        <v>43913</v>
      </c>
      <c r="D17" s="43"/>
      <c r="E17" s="53">
        <f>SECTOREH!B28*(1+Summary!$E$10)^2</f>
        <v>402.08482614260623</v>
      </c>
      <c r="F17" s="53">
        <f>SECTOREH!C28*(1+Summary!$E$10)^2</f>
        <v>52.853285083099991</v>
      </c>
      <c r="G17" s="53">
        <f>SECTOREH!D28*(1+Summary!$E$10)^2</f>
        <v>105.40661128655624</v>
      </c>
      <c r="H17" s="53">
        <f>SECTOREH!E28*(1+Summary!$E$10)^2</f>
        <v>107.24956488266874</v>
      </c>
      <c r="I17" s="53">
        <f>SECTOREH!F28*(1+Summary!$E$10)^2</f>
        <v>85.670708993018749</v>
      </c>
      <c r="J17" s="53">
        <f>SECTOREH!G28*(1+Summary!$E$10)^2</f>
        <v>61.412586511806246</v>
      </c>
      <c r="K17" s="53">
        <f>SECTOREH!H28*(1+Summary!$E$10)^2</f>
        <v>65.602409942924993</v>
      </c>
      <c r="L17" s="44">
        <f t="shared" si="0"/>
        <v>78.944269620448125</v>
      </c>
      <c r="M17" s="44">
        <f t="shared" si="1"/>
        <v>64.349738929601244</v>
      </c>
      <c r="N17" s="44">
        <f t="shared" si="2"/>
        <v>143.29400855004937</v>
      </c>
      <c r="O17" s="44">
        <f t="shared" si="3"/>
        <v>0.39258632479465583</v>
      </c>
      <c r="P17" s="44">
        <f t="shared" ca="1" si="4"/>
        <v>6.2813811967144932</v>
      </c>
      <c r="Q17" s="45">
        <f t="shared" ca="1" si="5"/>
        <v>1.9034488474892403E-4</v>
      </c>
    </row>
    <row r="18" spans="1:17" x14ac:dyDescent="0.25">
      <c r="A18" s="41">
        <v>6</v>
      </c>
      <c r="B18" s="42" t="s">
        <v>43</v>
      </c>
      <c r="C18" s="43">
        <v>43909</v>
      </c>
      <c r="D18" s="43"/>
      <c r="E18" s="53">
        <f>SECTOREH!B29*(1+Summary!$E$10)^2</f>
        <v>66.667949138181243</v>
      </c>
      <c r="F18" s="53">
        <f>SECTOREH!C29*(1+Summary!$E$10)^2</f>
        <v>2.3253878180874996</v>
      </c>
      <c r="G18" s="53">
        <f>SECTOREH!D29*(1+Summary!$E$10)^2</f>
        <v>13.217006680306248</v>
      </c>
      <c r="H18" s="53">
        <f>SECTOREH!E29*(1+Summary!$E$10)^2</f>
        <v>18.685279335949996</v>
      </c>
      <c r="I18" s="53">
        <f>SECTOREH!F29*(1+Summary!$E$10)^2</f>
        <v>18.606610218168747</v>
      </c>
      <c r="J18" s="53">
        <f>SECTOREH!G29*(1+Summary!$E$10)^2</f>
        <v>13.139379932256249</v>
      </c>
      <c r="K18" s="53">
        <f>SECTOREH!H29*(1+Summary!$E$10)^2</f>
        <v>12.648239779737498</v>
      </c>
      <c r="L18" s="44">
        <f t="shared" si="0"/>
        <v>11.667799252048123</v>
      </c>
      <c r="M18" s="44">
        <f t="shared" si="1"/>
        <v>11.211167601569997</v>
      </c>
      <c r="N18" s="44">
        <f t="shared" si="2"/>
        <v>22.87896685361812</v>
      </c>
      <c r="O18" s="44">
        <f t="shared" si="3"/>
        <v>6.2682100968816767E-2</v>
      </c>
      <c r="P18" s="44">
        <f t="shared" ca="1" si="4"/>
        <v>1.2536420193763353</v>
      </c>
      <c r="Q18" s="45">
        <f t="shared" ca="1" si="5"/>
        <v>3.7989152102313192E-5</v>
      </c>
    </row>
    <row r="19" spans="1:17" x14ac:dyDescent="0.25">
      <c r="A19" s="41">
        <v>7</v>
      </c>
      <c r="B19" s="42" t="s">
        <v>2</v>
      </c>
      <c r="C19" s="43"/>
      <c r="D19" s="43">
        <v>43905</v>
      </c>
      <c r="E19" s="53">
        <f>SECTOREH!B30*(1+Summary!$E$10)^2</f>
        <v>1183.96828842125</v>
      </c>
      <c r="F19" s="53">
        <f>SECTOREH!C30*(1+Summary!$E$10)^2</f>
        <v>44.739988256593747</v>
      </c>
      <c r="G19" s="53">
        <f>SECTOREH!D30*(1+Summary!$E$10)^2</f>
        <v>419.8240268729312</v>
      </c>
      <c r="H19" s="53">
        <f>SECTOREH!E30*(1+Summary!$E$10)^2</f>
        <v>224.78731483074998</v>
      </c>
      <c r="I19" s="53">
        <f>SECTOREH!F30*(1+Summary!$E$10)^2</f>
        <v>192.5323032344125</v>
      </c>
      <c r="J19" s="53">
        <f>SECTOREH!G30*(1+Summary!$E$10)^2</f>
        <v>223.34788691789996</v>
      </c>
      <c r="K19" s="53">
        <f>SECTOREH!H30*(1+Summary!$E$10)^2</f>
        <v>250.83193566158747</v>
      </c>
      <c r="L19" s="44">
        <f t="shared" si="0"/>
        <v>310.24478770110056</v>
      </c>
      <c r="M19" s="44">
        <f t="shared" si="1"/>
        <v>134.87238889844997</v>
      </c>
      <c r="N19" s="44">
        <f t="shared" si="2"/>
        <v>445.11717659955053</v>
      </c>
      <c r="O19" s="44">
        <f t="shared" si="3"/>
        <v>1.2194991139713713</v>
      </c>
      <c r="P19" s="44">
        <f t="shared" ca="1" si="4"/>
        <v>14.633989367656456</v>
      </c>
      <c r="Q19" s="45">
        <f t="shared" ca="1" si="5"/>
        <v>4.4345422326231686E-4</v>
      </c>
    </row>
    <row r="20" spans="1:17" x14ac:dyDescent="0.25">
      <c r="A20" s="41">
        <v>8</v>
      </c>
      <c r="B20" s="42" t="s">
        <v>136</v>
      </c>
      <c r="C20" s="43"/>
      <c r="D20" s="43">
        <v>43905</v>
      </c>
      <c r="E20" s="53">
        <f>SECTOREH!B31*(1+Summary!$E$10)^2</f>
        <v>627.33968091329359</v>
      </c>
      <c r="F20" s="53">
        <f>SECTOREH!C31*(1+Summary!$E$10)^2</f>
        <v>54.062288645981248</v>
      </c>
      <c r="G20" s="53">
        <f>SECTOREH!D31*(1+Summary!$E$10)^2</f>
        <v>247.91600095673121</v>
      </c>
      <c r="H20" s="53">
        <f>SECTOREH!E31*(1+Summary!$E$10)^2</f>
        <v>109.85578822558124</v>
      </c>
      <c r="I20" s="53">
        <f>SECTOREH!F31*(1+Summary!$E$10)^2</f>
        <v>102.37131949718749</v>
      </c>
      <c r="J20" s="53">
        <f>SECTOREH!G31*(1+Summary!$E$10)^2</f>
        <v>83.287427311843743</v>
      </c>
      <c r="K20" s="53">
        <f>SECTOREH!H31*(1+Summary!$E$10)^2</f>
        <v>114.80831996664374</v>
      </c>
      <c r="L20" s="44">
        <f t="shared" si="0"/>
        <v>169.8813284650231</v>
      </c>
      <c r="M20" s="44">
        <f t="shared" si="1"/>
        <v>65.913472935348736</v>
      </c>
      <c r="N20" s="44">
        <f t="shared" si="2"/>
        <v>235.79480140037185</v>
      </c>
      <c r="O20" s="44">
        <f t="shared" si="3"/>
        <v>0.64601315452156671</v>
      </c>
      <c r="P20" s="44">
        <f t="shared" ca="1" si="4"/>
        <v>7.752157854258801</v>
      </c>
      <c r="Q20" s="45">
        <f t="shared" ca="1" si="5"/>
        <v>2.3491387437147882E-4</v>
      </c>
    </row>
    <row r="21" spans="1:17" x14ac:dyDescent="0.25">
      <c r="A21" s="41">
        <v>9</v>
      </c>
      <c r="B21" s="42" t="s">
        <v>62</v>
      </c>
      <c r="C21" s="43"/>
      <c r="D21" s="43">
        <v>43905</v>
      </c>
      <c r="E21" s="53">
        <f>SECTOREH!B32*(1+Summary!$E$10)^2</f>
        <v>33.708791173481245</v>
      </c>
      <c r="F21" s="53">
        <f>SECTOREH!C32*(1+Summary!$E$10)^2</f>
        <v>2.0469297744749997</v>
      </c>
      <c r="G21" s="53">
        <f>SECTOREH!D32*(1+Summary!$E$10)^2</f>
        <v>8.6415649969749975</v>
      </c>
      <c r="H21" s="53">
        <f>SECTOREH!E32*(1+Summary!$E$10)^2</f>
        <v>16.387074680362499</v>
      </c>
      <c r="I21" s="53">
        <f>SECTOREH!F32*(1+Summary!$E$10)^2</f>
        <v>14.904025110243747</v>
      </c>
      <c r="J21" s="53">
        <f>SECTOREH!G32*(1+Summary!$E$10)^2</f>
        <v>2.2639099595749999</v>
      </c>
      <c r="K21" s="53">
        <f>SECTOREH!H32*(1+Summary!$E$10)^2</f>
        <v>2.3457950545812496</v>
      </c>
      <c r="L21" s="44">
        <f t="shared" si="0"/>
        <v>5.2591005203199988</v>
      </c>
      <c r="M21" s="44">
        <f t="shared" si="1"/>
        <v>9.8322448082174994</v>
      </c>
      <c r="N21" s="44">
        <f t="shared" si="2"/>
        <v>15.091345328537498</v>
      </c>
      <c r="O21" s="44">
        <f t="shared" si="3"/>
        <v>4.1346151585034241E-2</v>
      </c>
      <c r="P21" s="44">
        <f t="shared" ca="1" si="4"/>
        <v>0.49615381902041089</v>
      </c>
      <c r="Q21" s="45">
        <f t="shared" ca="1" si="5"/>
        <v>1.5034964212739723E-5</v>
      </c>
    </row>
    <row r="22" spans="1:17" x14ac:dyDescent="0.25">
      <c r="A22" s="41">
        <v>10</v>
      </c>
      <c r="B22" s="42" t="s">
        <v>41</v>
      </c>
      <c r="C22" s="43"/>
      <c r="D22" s="43">
        <v>43905</v>
      </c>
      <c r="E22" s="53">
        <f>SECTOREH!B34*(1+Summary!$E$10)^2</f>
        <v>67.824493379462496</v>
      </c>
      <c r="F22" s="53">
        <f>SECTOREH!C34*(1+Summary!$E$10)^2</f>
        <v>6.6142698298749991</v>
      </c>
      <c r="G22" s="53">
        <f>SECTOREH!D34*(1+Summary!$E$10)^2</f>
        <v>17.550694907943747</v>
      </c>
      <c r="H22" s="53">
        <f>SECTOREH!E34*(1+Summary!$E$10)^2</f>
        <v>26.050455801218746</v>
      </c>
      <c r="I22" s="53">
        <f>SECTOREH!F34*(1+Summary!$E$10)^2</f>
        <v>24.587035610943744</v>
      </c>
      <c r="J22" s="53">
        <f>SECTOREH!G34*(1+Summary!$E$10)^2</f>
        <v>11.704221866931249</v>
      </c>
      <c r="K22" s="53">
        <f>SECTOREH!H34*(1+Summary!$E$10)^2</f>
        <v>4.8940252113124991</v>
      </c>
      <c r="L22" s="44">
        <f t="shared" si="0"/>
        <v>10.732957538496873</v>
      </c>
      <c r="M22" s="44">
        <f t="shared" si="1"/>
        <v>15.630273480731248</v>
      </c>
      <c r="N22" s="44">
        <f t="shared" si="2"/>
        <v>26.36323101922812</v>
      </c>
      <c r="O22" s="44">
        <f t="shared" si="3"/>
        <v>7.2228030189666087E-2</v>
      </c>
      <c r="P22" s="44">
        <f t="shared" ca="1" si="4"/>
        <v>0.86673636227599304</v>
      </c>
      <c r="Q22" s="45">
        <f t="shared" ca="1" si="5"/>
        <v>2.6264738250787669E-5</v>
      </c>
    </row>
    <row r="23" spans="1:17" x14ac:dyDescent="0.25">
      <c r="A23" s="41">
        <v>11</v>
      </c>
      <c r="B23" s="42" t="s">
        <v>33</v>
      </c>
      <c r="C23" s="43">
        <v>43908</v>
      </c>
      <c r="D23" s="43"/>
      <c r="E23" s="53">
        <f>SECTOREH!B35*(1+Summary!$E$10)^2</f>
        <v>94.480505355174998</v>
      </c>
      <c r="F23" s="53">
        <f>SECTOREH!C35*(1+Summary!$E$10)^2</f>
        <v>7.0708999120937488</v>
      </c>
      <c r="G23" s="53">
        <f>SECTOREH!D35*(1+Summary!$E$10)^2</f>
        <v>27.443645154656245</v>
      </c>
      <c r="H23" s="53">
        <f>SECTOREH!E35*(1+Summary!$E$10)^2</f>
        <v>26.654734367074997</v>
      </c>
      <c r="I23" s="53">
        <f>SECTOREH!F35*(1+Summary!$E$10)^2</f>
        <v>25.728486923999998</v>
      </c>
      <c r="J23" s="53">
        <f>SECTOREH!G35*(1+Summary!$E$10)^2</f>
        <v>19.851256134618747</v>
      </c>
      <c r="K23" s="53">
        <f>SECTOREH!H35*(1+Summary!$E$10)^2</f>
        <v>11.269534869887497</v>
      </c>
      <c r="L23" s="44">
        <f t="shared" si="0"/>
        <v>18.229636525283123</v>
      </c>
      <c r="M23" s="44">
        <f t="shared" si="1"/>
        <v>15.992840620244998</v>
      </c>
      <c r="N23" s="44">
        <f t="shared" si="2"/>
        <v>34.222477145528117</v>
      </c>
      <c r="O23" s="44">
        <f t="shared" si="3"/>
        <v>9.3760211357611284E-2</v>
      </c>
      <c r="P23" s="44">
        <f t="shared" ca="1" si="4"/>
        <v>1.968964438509837</v>
      </c>
      <c r="Q23" s="45">
        <f t="shared" ca="1" si="5"/>
        <v>5.9665589045752637E-5</v>
      </c>
    </row>
    <row r="24" spans="1:17" x14ac:dyDescent="0.25">
      <c r="A24" s="41">
        <v>12</v>
      </c>
      <c r="B24" s="42" t="s">
        <v>138</v>
      </c>
      <c r="C24" s="43"/>
      <c r="D24" s="43">
        <v>43905</v>
      </c>
      <c r="E24" s="53">
        <f>SECTOREH!B36*(1+Summary!$E$10)^2</f>
        <v>106.30995273319998</v>
      </c>
      <c r="F24" s="53">
        <f>SECTOREH!C36*(1+Summary!$E$10)^2</f>
        <v>6.0090806280749991</v>
      </c>
      <c r="G24" s="53">
        <f>SECTOREH!D36*(1+Summary!$E$10)^2</f>
        <v>33.842549061081243</v>
      </c>
      <c r="H24" s="53">
        <f>SECTOREH!E36*(1+Summary!$E$10)^2</f>
        <v>20.672122820731246</v>
      </c>
      <c r="I24" s="53">
        <f>SECTOREH!F36*(1+Summary!$E$10)^2</f>
        <v>18.953035577587499</v>
      </c>
      <c r="J24" s="53">
        <f>SECTOREH!G36*(1+Summary!$E$10)^2</f>
        <v>25.822545893781246</v>
      </c>
      <c r="K24" s="53">
        <f>SECTOREH!H36*(1+Summary!$E$10)^2</f>
        <v>17.713785518893747</v>
      </c>
      <c r="L24" s="44">
        <f t="shared" si="0"/>
        <v>24.00678873809812</v>
      </c>
      <c r="M24" s="44">
        <f t="shared" si="1"/>
        <v>12.403273692438747</v>
      </c>
      <c r="N24" s="44">
        <f t="shared" si="2"/>
        <v>36.410062430536868</v>
      </c>
      <c r="O24" s="44">
        <f t="shared" si="3"/>
        <v>9.9753595700101005E-2</v>
      </c>
      <c r="P24" s="44">
        <f t="shared" ca="1" si="4"/>
        <v>1.1970431484012121</v>
      </c>
      <c r="Q24" s="45">
        <f t="shared" ca="1" si="5"/>
        <v>3.6274034800036732E-5</v>
      </c>
    </row>
    <row r="25" spans="1:17" x14ac:dyDescent="0.25">
      <c r="A25" s="41">
        <v>13</v>
      </c>
      <c r="B25" s="42" t="s">
        <v>59</v>
      </c>
      <c r="C25" s="43">
        <v>43901</v>
      </c>
      <c r="D25" s="43"/>
      <c r="E25" s="53">
        <f>SECTOREH!B37*(1+Summary!$E$10)^2</f>
        <v>32.686257832312499</v>
      </c>
      <c r="F25" s="53">
        <f>SECTOREH!C37*(1+Summary!$E$10)^2</f>
        <v>2.3896874979687497</v>
      </c>
      <c r="G25" s="53">
        <f>SECTOREH!D37*(1+Summary!$E$10)^2</f>
        <v>5.2983548888812493</v>
      </c>
      <c r="H25" s="53">
        <f>SECTOREH!E37*(1+Summary!$E$10)^2</f>
        <v>12.644812610249998</v>
      </c>
      <c r="I25" s="53">
        <f>SECTOREH!F37*(1+Summary!$E$10)^2</f>
        <v>11.543030940837498</v>
      </c>
      <c r="J25" s="53">
        <f>SECTOREH!G37*(1+Summary!$E$10)^2</f>
        <v>6.7596265638124997</v>
      </c>
      <c r="K25" s="53">
        <f>SECTOREH!H37*(1+Summary!$E$10)^2</f>
        <v>3.7362462271499997</v>
      </c>
      <c r="L25" s="44">
        <f t="shared" si="0"/>
        <v>4.1436759353006245</v>
      </c>
      <c r="M25" s="44">
        <f t="shared" si="1"/>
        <v>7.5868875661499988</v>
      </c>
      <c r="N25" s="44">
        <f t="shared" si="2"/>
        <v>11.730563501450623</v>
      </c>
      <c r="O25" s="44">
        <f t="shared" si="3"/>
        <v>3.213853014096061E-2</v>
      </c>
      <c r="P25" s="44">
        <f t="shared" ca="1" si="4"/>
        <v>0.8998788439468971</v>
      </c>
      <c r="Q25" s="45">
        <f t="shared" ca="1" si="5"/>
        <v>2.7269055877178701E-5</v>
      </c>
    </row>
    <row r="26" spans="1:17" x14ac:dyDescent="0.25">
      <c r="A26" s="41">
        <v>14</v>
      </c>
      <c r="B26" s="42" t="s">
        <v>71</v>
      </c>
      <c r="C26" s="43"/>
      <c r="D26" s="43">
        <v>43905</v>
      </c>
      <c r="E26" s="53">
        <f>SECTOREH!B38*(1+Summary!$E$10)^2</f>
        <v>16.698856144681248</v>
      </c>
      <c r="F26" s="53">
        <f>SECTOREH!C38*(1+Summary!$E$10)^2</f>
        <v>0.83920382023124984</v>
      </c>
      <c r="G26" s="53">
        <f>SECTOREH!D38*(1+Summary!$E$10)^2</f>
        <v>4.099955895893749</v>
      </c>
      <c r="H26" s="53">
        <f>SECTOREH!E38*(1+Summary!$E$10)^2</f>
        <v>2.6058040949062495</v>
      </c>
      <c r="I26" s="53">
        <f>SECTOREH!F38*(1+Summary!$E$10)^2</f>
        <v>2.4837548317999998</v>
      </c>
      <c r="J26" s="53">
        <f>SECTOREH!G38*(1+Summary!$E$10)^2</f>
        <v>3.7699784407999997</v>
      </c>
      <c r="K26" s="53">
        <f>SECTOREH!H38*(1+Summary!$E$10)^2</f>
        <v>4.6657127839687487</v>
      </c>
      <c r="L26" s="44">
        <f t="shared" si="0"/>
        <v>3.9162630615343739</v>
      </c>
      <c r="M26" s="44">
        <f t="shared" si="1"/>
        <v>1.5634824569437498</v>
      </c>
      <c r="N26" s="44">
        <f t="shared" si="2"/>
        <v>5.4797455184781239</v>
      </c>
      <c r="O26" s="44">
        <f t="shared" si="3"/>
        <v>1.5013001420488011E-2</v>
      </c>
      <c r="P26" s="44">
        <f t="shared" ca="1" si="4"/>
        <v>0.18015601704585613</v>
      </c>
      <c r="Q26" s="45">
        <f t="shared" ca="1" si="5"/>
        <v>5.4592732438138216E-6</v>
      </c>
    </row>
    <row r="27" spans="1:17" x14ac:dyDescent="0.25">
      <c r="A27" s="41">
        <v>15</v>
      </c>
      <c r="B27" s="42" t="s">
        <v>48</v>
      </c>
      <c r="C27" s="43"/>
      <c r="D27" s="43">
        <v>43905</v>
      </c>
      <c r="E27" s="53">
        <f>SECTOREH!B39*(1+Summary!$E$10)^2</f>
        <v>44.536658201093744</v>
      </c>
      <c r="F27" s="53">
        <f>SECTOREH!C39*(1+Summary!$E$10)^2</f>
        <v>3.9432794657874997</v>
      </c>
      <c r="G27" s="53">
        <f>SECTOREH!D39*(1+Summary!$E$10)^2</f>
        <v>14.235862975993749</v>
      </c>
      <c r="H27" s="53">
        <f>SECTOREH!E39*(1+Summary!$E$10)^2</f>
        <v>11.891269208093748</v>
      </c>
      <c r="I27" s="53">
        <f>SECTOREH!F39*(1+Summary!$E$10)^2</f>
        <v>11.142656413412499</v>
      </c>
      <c r="J27" s="53">
        <f>SECTOREH!G39*(1+Summary!$E$10)^2</f>
        <v>7.1875083606749985</v>
      </c>
      <c r="K27" s="53">
        <f>SECTOREH!H39*(1+Summary!$E$10)^2</f>
        <v>4.9547335772249994</v>
      </c>
      <c r="L27" s="44">
        <f t="shared" si="0"/>
        <v>9.0998249188868741</v>
      </c>
      <c r="M27" s="44">
        <f t="shared" si="1"/>
        <v>7.1347615248562484</v>
      </c>
      <c r="N27" s="44">
        <f t="shared" si="2"/>
        <v>16.234586443743122</v>
      </c>
      <c r="O27" s="44">
        <f t="shared" si="3"/>
        <v>4.4478319023953758E-2</v>
      </c>
      <c r="P27" s="44">
        <f t="shared" ca="1" si="4"/>
        <v>0.53373982828744504</v>
      </c>
      <c r="Q27" s="45">
        <f t="shared" ca="1" si="5"/>
        <v>1.6173934190528637E-5</v>
      </c>
    </row>
    <row r="28" spans="1:17" x14ac:dyDescent="0.25">
      <c r="A28" s="41">
        <v>16</v>
      </c>
      <c r="B28" s="42" t="s">
        <v>14</v>
      </c>
      <c r="C28" s="43">
        <v>43906</v>
      </c>
      <c r="D28" s="43"/>
      <c r="E28" s="53">
        <f>SECTOREH!B40*(1+Summary!$E$10)^2</f>
        <v>320.0540753876312</v>
      </c>
      <c r="F28" s="53">
        <f>SECTOREH!C40*(1+Summary!$E$10)^2</f>
        <v>14.588869797256249</v>
      </c>
      <c r="G28" s="53">
        <f>SECTOREH!D40*(1+Summary!$E$10)^2</f>
        <v>56.824161731862496</v>
      </c>
      <c r="H28" s="53">
        <f>SECTOREH!E40*(1+Summary!$E$10)^2</f>
        <v>132.50866759370624</v>
      </c>
      <c r="I28" s="53">
        <f>SECTOREH!F40*(1+Summary!$E$10)^2</f>
        <v>127.02929793472498</v>
      </c>
      <c r="J28" s="53">
        <f>SECTOREH!G40*(1+Summary!$E$10)^2</f>
        <v>62.117246223737496</v>
      </c>
      <c r="K28" s="53">
        <f>SECTOREH!H40*(1+Summary!$E$10)^2</f>
        <v>41.715581232793745</v>
      </c>
      <c r="L28" s="44">
        <f t="shared" si="0"/>
        <v>45.098313359048745</v>
      </c>
      <c r="M28" s="44">
        <f t="shared" si="1"/>
        <v>79.505200556223741</v>
      </c>
      <c r="N28" s="44">
        <f t="shared" si="2"/>
        <v>124.60351391527249</v>
      </c>
      <c r="O28" s="44">
        <f t="shared" si="3"/>
        <v>0.34137949017882874</v>
      </c>
      <c r="P28" s="44">
        <f t="shared" ca="1" si="4"/>
        <v>7.8517282741130607</v>
      </c>
      <c r="Q28" s="45">
        <f t="shared" ca="1" si="5"/>
        <v>2.3793115982160789E-4</v>
      </c>
    </row>
    <row r="29" spans="1:17" x14ac:dyDescent="0.25">
      <c r="A29" s="41">
        <v>17</v>
      </c>
      <c r="B29" s="42" t="s">
        <v>3</v>
      </c>
      <c r="C29" s="43">
        <v>43910</v>
      </c>
      <c r="D29" s="43"/>
      <c r="E29" s="53">
        <f>SECTOREH!B41*(1+Summary!$E$10)^2</f>
        <v>751.50370833053114</v>
      </c>
      <c r="F29" s="53">
        <f>SECTOREH!C41*(1+Summary!$E$10)^2</f>
        <v>32.690135614993743</v>
      </c>
      <c r="G29" s="53">
        <f>SECTOREH!D41*(1+Summary!$E$10)^2</f>
        <v>233.7194124230187</v>
      </c>
      <c r="H29" s="53">
        <f>SECTOREH!E41*(1+Summary!$E$10)^2</f>
        <v>177.28281567600624</v>
      </c>
      <c r="I29" s="53">
        <f>SECTOREH!F41*(1+Summary!$E$10)^2</f>
        <v>166.08003847119375</v>
      </c>
      <c r="J29" s="53">
        <f>SECTOREH!G41*(1+Summary!$E$10)^2</f>
        <v>175.12353161788124</v>
      </c>
      <c r="K29" s="53">
        <f>SECTOREH!H41*(1+Summary!$E$10)^2</f>
        <v>132.41779532697498</v>
      </c>
      <c r="L29" s="44">
        <f t="shared" si="0"/>
        <v>169.82682434229935</v>
      </c>
      <c r="M29" s="44">
        <f t="shared" si="1"/>
        <v>106.36968940560374</v>
      </c>
      <c r="N29" s="44">
        <f t="shared" si="2"/>
        <v>276.19651374790305</v>
      </c>
      <c r="O29" s="44">
        <f t="shared" si="3"/>
        <v>0.75670277739151526</v>
      </c>
      <c r="P29" s="44">
        <f t="shared" ca="1" si="4"/>
        <v>14.37735277043879</v>
      </c>
      <c r="Q29" s="45">
        <f t="shared" ca="1" si="5"/>
        <v>4.3567735667996333E-4</v>
      </c>
    </row>
    <row r="30" spans="1:17" x14ac:dyDescent="0.25">
      <c r="A30" s="41">
        <v>18</v>
      </c>
      <c r="B30" s="42" t="s">
        <v>42</v>
      </c>
      <c r="C30" s="43"/>
      <c r="D30" s="43">
        <v>43905</v>
      </c>
      <c r="E30" s="53">
        <f>SECTOREH!B42*(1+Summary!$E$10)^2</f>
        <v>66.089910688187487</v>
      </c>
      <c r="F30" s="53">
        <f>SECTOREH!C42*(1+Summary!$E$10)^2</f>
        <v>5.5778511201999992</v>
      </c>
      <c r="G30" s="53">
        <f>SECTOREH!D42*(1+Summary!$E$10)^2</f>
        <v>13.096959561668747</v>
      </c>
      <c r="H30" s="53">
        <f>SECTOREH!E42*(1+Summary!$E$10)^2</f>
        <v>17.755475080612499</v>
      </c>
      <c r="I30" s="53">
        <f>SECTOREH!F42*(1+Summary!$E$10)^2</f>
        <v>15.025017366531248</v>
      </c>
      <c r="J30" s="53">
        <f>SECTOREH!G42*(1+Summary!$E$10)^2</f>
        <v>15.979439112031248</v>
      </c>
      <c r="K30" s="53">
        <f>SECTOREH!H42*(1+Summary!$E$10)^2</f>
        <v>11.350029441581249</v>
      </c>
      <c r="L30" s="44">
        <f t="shared" si="0"/>
        <v>11.088491557466874</v>
      </c>
      <c r="M30" s="44">
        <f t="shared" si="1"/>
        <v>10.653285048367499</v>
      </c>
      <c r="N30" s="44">
        <f t="shared" si="2"/>
        <v>21.741776605834374</v>
      </c>
      <c r="O30" s="44">
        <f t="shared" si="3"/>
        <v>5.9566511248861302E-2</v>
      </c>
      <c r="P30" s="44">
        <f t="shared" ca="1" si="4"/>
        <v>0.7147981349863356</v>
      </c>
      <c r="Q30" s="45">
        <f t="shared" ca="1" si="5"/>
        <v>2.1660549545040471E-5</v>
      </c>
    </row>
    <row r="31" spans="1:17" x14ac:dyDescent="0.25">
      <c r="A31" s="41">
        <v>19</v>
      </c>
      <c r="B31" s="42" t="s">
        <v>49</v>
      </c>
      <c r="C31" s="43"/>
      <c r="D31" s="43">
        <v>43905</v>
      </c>
      <c r="E31" s="53">
        <f>SECTOREH!B43*(1+Summary!$E$10)^2</f>
        <v>47.867077585724992</v>
      </c>
      <c r="F31" s="53">
        <f>SECTOREH!C43*(1+Summary!$E$10)^2</f>
        <v>1.9960962150937498</v>
      </c>
      <c r="G31" s="53">
        <f>SECTOREH!D43*(1+Summary!$E$10)^2</f>
        <v>12.548908321937498</v>
      </c>
      <c r="H31" s="53">
        <f>SECTOREH!E43*(1+Summary!$E$10)^2</f>
        <v>13.7237771512625</v>
      </c>
      <c r="I31" s="53">
        <f>SECTOREH!F43*(1+Summary!$E$10)^2</f>
        <v>13.155251762637498</v>
      </c>
      <c r="J31" s="53">
        <f>SECTOREH!G43*(1+Summary!$E$10)^2</f>
        <v>12.348147075293747</v>
      </c>
      <c r="K31" s="53">
        <f>SECTOREH!H43*(1+Summary!$E$10)^2</f>
        <v>5.4972854540812497</v>
      </c>
      <c r="L31" s="44">
        <f t="shared" si="0"/>
        <v>8.4733683426012494</v>
      </c>
      <c r="M31" s="44">
        <f t="shared" si="1"/>
        <v>8.2342662907574997</v>
      </c>
      <c r="N31" s="44">
        <f t="shared" si="2"/>
        <v>16.707634633358751</v>
      </c>
      <c r="O31" s="44">
        <f t="shared" si="3"/>
        <v>4.5774341461256848E-2</v>
      </c>
      <c r="P31" s="44">
        <f t="shared" ca="1" si="4"/>
        <v>0.54929209753508212</v>
      </c>
      <c r="Q31" s="45">
        <f t="shared" ca="1" si="5"/>
        <v>1.6645215076820669E-5</v>
      </c>
    </row>
    <row r="32" spans="1:17" x14ac:dyDescent="0.25">
      <c r="A32" s="41">
        <v>20</v>
      </c>
      <c r="B32" s="42" t="s">
        <v>115</v>
      </c>
      <c r="C32" s="43"/>
      <c r="D32" s="43">
        <v>43905</v>
      </c>
      <c r="E32" s="53">
        <f>SECTOREH!B44*(1+Summary!$E$10)^2</f>
        <v>2.2722060516687494</v>
      </c>
      <c r="F32" s="53">
        <f>SECTOREH!C44*(1+Summary!$E$10)^2</f>
        <v>1.9864618749999999E-5</v>
      </c>
      <c r="G32" s="53">
        <f>SECTOREH!D44*(1+Summary!$E$10)^2</f>
        <v>0.60021468306249992</v>
      </c>
      <c r="H32" s="53">
        <f>SECTOREH!E44*(1+Summary!$E$10)^2</f>
        <v>1.0488780076562498</v>
      </c>
      <c r="I32" s="53">
        <f>SECTOREH!F44*(1+Summary!$E$10)^2</f>
        <v>0.99276673272499982</v>
      </c>
      <c r="J32" s="53">
        <f>SECTOREH!G44*(1+Summary!$E$10)^2</f>
        <v>1.3962735968749999E-2</v>
      </c>
      <c r="K32" s="53">
        <f>SECTOREH!H44*(1+Summary!$E$10)^2</f>
        <v>2.9044163624999996E-3</v>
      </c>
      <c r="L32" s="44">
        <f t="shared" si="0"/>
        <v>0.30126910807624996</v>
      </c>
      <c r="M32" s="44">
        <f t="shared" si="1"/>
        <v>0.6293268045937499</v>
      </c>
      <c r="N32" s="44">
        <f t="shared" si="2"/>
        <v>0.93059591266999986</v>
      </c>
      <c r="O32" s="44">
        <f t="shared" si="3"/>
        <v>2.5495778429315066E-3</v>
      </c>
      <c r="P32" s="44">
        <f t="shared" ca="1" si="4"/>
        <v>3.059493411517808E-2</v>
      </c>
      <c r="Q32" s="45">
        <f t="shared" ca="1" si="5"/>
        <v>9.2711921561145701E-7</v>
      </c>
    </row>
    <row r="33" spans="1:17" x14ac:dyDescent="0.25">
      <c r="A33" s="41">
        <v>21</v>
      </c>
      <c r="B33" s="42" t="s">
        <v>58</v>
      </c>
      <c r="C33" s="43"/>
      <c r="D33" s="43">
        <v>43905</v>
      </c>
      <c r="E33" s="53">
        <f>SECTOREH!B45*(1+Summary!$E$10)^2</f>
        <v>37.345798992887488</v>
      </c>
      <c r="F33" s="53">
        <f>SECTOREH!C45*(1+Summary!$E$10)^2</f>
        <v>0.46815260659999997</v>
      </c>
      <c r="G33" s="53">
        <f>SECTOREH!D45*(1+Summary!$E$10)^2</f>
        <v>9.0220968612812484</v>
      </c>
      <c r="H33" s="53">
        <f>SECTOREH!E45*(1+Summary!$E$10)^2</f>
        <v>12.170566793224998</v>
      </c>
      <c r="I33" s="53">
        <f>SECTOREH!F45*(1+Summary!$E$10)^2</f>
        <v>11.778889832293748</v>
      </c>
      <c r="J33" s="53">
        <f>SECTOREH!G45*(1+Summary!$E$10)^2</f>
        <v>9.537316068243749</v>
      </c>
      <c r="K33" s="53">
        <f>SECTOREH!H45*(1+Summary!$E$10)^2</f>
        <v>5.2862866102374992</v>
      </c>
      <c r="L33" s="44">
        <f t="shared" si="0"/>
        <v>6.6255630747356236</v>
      </c>
      <c r="M33" s="44">
        <f t="shared" si="1"/>
        <v>7.3023400759349979</v>
      </c>
      <c r="N33" s="44">
        <f t="shared" si="2"/>
        <v>13.927903150670621</v>
      </c>
      <c r="O33" s="44">
        <f t="shared" si="3"/>
        <v>3.8158638768960605E-2</v>
      </c>
      <c r="P33" s="44">
        <f t="shared" ca="1" si="4"/>
        <v>0.45790366522752723</v>
      </c>
      <c r="Q33" s="45">
        <f t="shared" ca="1" si="5"/>
        <v>1.38758686432584E-5</v>
      </c>
    </row>
    <row r="34" spans="1:17" x14ac:dyDescent="0.25">
      <c r="A34" s="41">
        <v>22</v>
      </c>
      <c r="B34" s="42" t="s">
        <v>13</v>
      </c>
      <c r="C34" s="43">
        <v>43900</v>
      </c>
      <c r="D34" s="43"/>
      <c r="E34" s="53">
        <f>SECTOREH!B46*(1+Summary!$E$10)^2</f>
        <v>336.11062894964994</v>
      </c>
      <c r="F34" s="53">
        <f>SECTOREH!C46*(1+Summary!$E$10)^2</f>
        <v>19.501937859406247</v>
      </c>
      <c r="G34" s="53">
        <f>SECTOREH!D46*(1+Summary!$E$10)^2</f>
        <v>78.967928695031247</v>
      </c>
      <c r="H34" s="53">
        <f>SECTOREH!E46*(1+Summary!$E$10)^2</f>
        <v>105.82748191850624</v>
      </c>
      <c r="I34" s="53">
        <f>SECTOREH!F46*(1+Summary!$E$10)^2</f>
        <v>96.122157177912484</v>
      </c>
      <c r="J34" s="53">
        <f>SECTOREH!G46*(1+Summary!$E$10)^2</f>
        <v>72.606109940799982</v>
      </c>
      <c r="K34" s="53">
        <f>SECTOREH!H46*(1+Summary!$E$10)^2</f>
        <v>49.521349714406242</v>
      </c>
      <c r="L34" s="44">
        <f t="shared" si="0"/>
        <v>59.292504233278123</v>
      </c>
      <c r="M34" s="44">
        <f t="shared" si="1"/>
        <v>63.496489151103738</v>
      </c>
      <c r="N34" s="44">
        <f t="shared" si="2"/>
        <v>122.78899338438185</v>
      </c>
      <c r="O34" s="44">
        <f t="shared" si="3"/>
        <v>0.33640820105310099</v>
      </c>
      <c r="P34" s="44">
        <f t="shared" ca="1" si="4"/>
        <v>9.755837830539928</v>
      </c>
      <c r="Q34" s="45">
        <f t="shared" ca="1" si="5"/>
        <v>2.9563144941030083E-4</v>
      </c>
    </row>
    <row r="35" spans="1:17" x14ac:dyDescent="0.25">
      <c r="A35" s="41">
        <v>23</v>
      </c>
      <c r="B35" s="42" t="s">
        <v>96</v>
      </c>
      <c r="C35" s="43"/>
      <c r="D35" s="43">
        <v>43905</v>
      </c>
      <c r="E35" s="53">
        <f>SECTOREH!B47*(1+Summary!$E$10)^2</f>
        <v>6.9836095497749984</v>
      </c>
      <c r="F35" s="53">
        <f>SECTOREH!C47*(1+Summary!$E$10)^2</f>
        <v>0</v>
      </c>
      <c r="G35" s="53">
        <f>SECTOREH!D47*(1+Summary!$E$10)^2</f>
        <v>0.9420889537749999</v>
      </c>
      <c r="H35" s="53">
        <f>SECTOREH!E47*(1+Summary!$E$10)^2</f>
        <v>3.3959276697374992</v>
      </c>
      <c r="I35" s="53">
        <f>SECTOREH!F47*(1+Summary!$E$10)^2</f>
        <v>3.2016339247562495</v>
      </c>
      <c r="J35" s="53">
        <f>SECTOREH!G47*(1+Summary!$E$10)^2</f>
        <v>1.2901944417374998</v>
      </c>
      <c r="K35" s="53">
        <f>SECTOREH!H47*(1+Summary!$E$10)^2</f>
        <v>0.87680545251249986</v>
      </c>
      <c r="L35" s="44">
        <f t="shared" si="0"/>
        <v>0.82176665789249992</v>
      </c>
      <c r="M35" s="44">
        <f t="shared" si="1"/>
        <v>2.0375566018424993</v>
      </c>
      <c r="N35" s="44">
        <f t="shared" si="2"/>
        <v>2.8593232597349991</v>
      </c>
      <c r="O35" s="44">
        <f t="shared" si="3"/>
        <v>7.8337623554383534E-3</v>
      </c>
      <c r="P35" s="44">
        <f t="shared" ca="1" si="4"/>
        <v>9.4005148265260241E-2</v>
      </c>
      <c r="Q35" s="45">
        <f t="shared" ca="1" si="5"/>
        <v>2.8486408565230374E-6</v>
      </c>
    </row>
    <row r="36" spans="1:17" x14ac:dyDescent="0.25">
      <c r="A36" s="41">
        <v>24</v>
      </c>
      <c r="B36" s="42" t="s">
        <v>83</v>
      </c>
      <c r="C36" s="43"/>
      <c r="D36" s="43">
        <v>43905</v>
      </c>
      <c r="E36" s="53">
        <f>SECTOREH!B48*(1+Summary!$E$10)^2</f>
        <v>11.303068437349998</v>
      </c>
      <c r="F36" s="53">
        <f>SECTOREH!C48*(1+Summary!$E$10)^2</f>
        <v>1.6387118591624996</v>
      </c>
      <c r="G36" s="53">
        <f>SECTOREH!D48*(1+Summary!$E$10)^2</f>
        <v>1.517853427675</v>
      </c>
      <c r="H36" s="53">
        <f>SECTOREH!E48*(1+Summary!$E$10)^2</f>
        <v>5.9916959501499987</v>
      </c>
      <c r="I36" s="53">
        <f>SECTOREH!F48*(1+Summary!$E$10)^2</f>
        <v>5.713903894018749</v>
      </c>
      <c r="J36" s="53">
        <f>SECTOREH!G48*(1+Summary!$E$10)^2</f>
        <v>1.2821597262062499</v>
      </c>
      <c r="K36" s="53">
        <f>SECTOREH!H48*(1+Summary!$E$10)^2</f>
        <v>0.61529192869374993</v>
      </c>
      <c r="L36" s="44">
        <f t="shared" si="0"/>
        <v>1.0050434853149999</v>
      </c>
      <c r="M36" s="44">
        <f t="shared" si="1"/>
        <v>3.5950175700899991</v>
      </c>
      <c r="N36" s="44">
        <f t="shared" si="2"/>
        <v>4.600061055404999</v>
      </c>
      <c r="O36" s="44">
        <f t="shared" si="3"/>
        <v>1.2602907001109586E-2</v>
      </c>
      <c r="P36" s="44">
        <f t="shared" ca="1" si="4"/>
        <v>0.15123488401331503</v>
      </c>
      <c r="Q36" s="45">
        <f t="shared" ca="1" si="5"/>
        <v>4.5828752731307584E-6</v>
      </c>
    </row>
    <row r="37" spans="1:17" x14ac:dyDescent="0.25">
      <c r="A37" s="41">
        <v>25</v>
      </c>
      <c r="B37" s="42" t="s">
        <v>87</v>
      </c>
      <c r="C37" s="43"/>
      <c r="D37" s="43">
        <v>43905</v>
      </c>
      <c r="E37" s="53">
        <f>SECTOREH!B49*(1+Summary!$E$10)^2</f>
        <v>9.0239599534187498</v>
      </c>
      <c r="F37" s="53">
        <f>SECTOREH!C49*(1+Summary!$E$10)^2</f>
        <v>0</v>
      </c>
      <c r="G37" s="53">
        <f>SECTOREH!D49*(1+Summary!$E$10)^2</f>
        <v>1.0709130973812497</v>
      </c>
      <c r="H37" s="53">
        <f>SECTOREH!E49*(1+Summary!$E$10)^2</f>
        <v>5.952495738812499</v>
      </c>
      <c r="I37" s="53">
        <f>SECTOREH!F49*(1+Summary!$E$10)^2</f>
        <v>5.8991393728499988</v>
      </c>
      <c r="J37" s="53">
        <f>SECTOREH!G49*(1+Summary!$E$10)^2</f>
        <v>1.1676642457562498</v>
      </c>
      <c r="K37" s="53">
        <f>SECTOREH!H49*(1+Summary!$E$10)^2</f>
        <v>0.76857150899374982</v>
      </c>
      <c r="L37" s="44">
        <f t="shared" si="0"/>
        <v>0.84288515228812488</v>
      </c>
      <c r="M37" s="44">
        <f t="shared" si="1"/>
        <v>3.5714974432874995</v>
      </c>
      <c r="N37" s="44">
        <f t="shared" si="2"/>
        <v>4.4143825955756242</v>
      </c>
      <c r="O37" s="44">
        <f t="shared" si="3"/>
        <v>1.2094198891988012E-2</v>
      </c>
      <c r="P37" s="44">
        <f t="shared" ca="1" si="4"/>
        <v>0.14513038670385614</v>
      </c>
      <c r="Q37" s="45">
        <f t="shared" ca="1" si="5"/>
        <v>4.3978905061774584E-6</v>
      </c>
    </row>
    <row r="38" spans="1:17" x14ac:dyDescent="0.25">
      <c r="A38" s="41">
        <v>26</v>
      </c>
      <c r="B38" s="42" t="s">
        <v>26</v>
      </c>
      <c r="C38" s="43"/>
      <c r="D38" s="43">
        <v>43905</v>
      </c>
      <c r="E38" s="53">
        <f>SECTOREH!B50*(1+Summary!$E$10)^2</f>
        <v>162.65387998823746</v>
      </c>
      <c r="F38" s="53">
        <f>SECTOREH!C50*(1+Summary!$E$10)^2</f>
        <v>13.865247738468749</v>
      </c>
      <c r="G38" s="53">
        <f>SECTOREH!D50*(1+Summary!$E$10)^2</f>
        <v>48.848076100099995</v>
      </c>
      <c r="H38" s="53">
        <f>SECTOREH!E50*(1+Summary!$E$10)^2</f>
        <v>33.083319150431244</v>
      </c>
      <c r="I38" s="53">
        <f>SECTOREH!F50*(1+Summary!$E$10)^2</f>
        <v>31.239551104949996</v>
      </c>
      <c r="J38" s="53">
        <f>SECTOREH!G50*(1+Summary!$E$10)^2</f>
        <v>28.722377711374996</v>
      </c>
      <c r="K38" s="53">
        <f>SECTOREH!H50*(1+Summary!$E$10)^2</f>
        <v>26.087272258306246</v>
      </c>
      <c r="L38" s="44">
        <f t="shared" si="0"/>
        <v>34.858946953372495</v>
      </c>
      <c r="M38" s="44">
        <f t="shared" si="1"/>
        <v>19.849991490258745</v>
      </c>
      <c r="N38" s="44">
        <f t="shared" si="2"/>
        <v>54.70893844363124</v>
      </c>
      <c r="O38" s="44">
        <f t="shared" si="3"/>
        <v>0.14988750258529107</v>
      </c>
      <c r="P38" s="44">
        <f t="shared" ca="1" si="4"/>
        <v>1.798650031023493</v>
      </c>
      <c r="Q38" s="45">
        <f t="shared" ca="1" si="5"/>
        <v>5.4504546394651304E-5</v>
      </c>
    </row>
    <row r="39" spans="1:17" x14ac:dyDescent="0.25">
      <c r="A39" s="41">
        <v>27</v>
      </c>
      <c r="B39" s="42" t="s">
        <v>54</v>
      </c>
      <c r="C39" s="43">
        <v>43902</v>
      </c>
      <c r="D39" s="43"/>
      <c r="E39" s="53">
        <f>SECTOREH!B51*(1+Summary!$E$10)^2</f>
        <v>36.342694294362495</v>
      </c>
      <c r="F39" s="53">
        <f>SECTOREH!C51*(1+Summary!$E$10)^2</f>
        <v>12.836615959343748</v>
      </c>
      <c r="G39" s="53">
        <f>SECTOREH!D51*(1+Summary!$E$10)^2</f>
        <v>7.160280241406249</v>
      </c>
      <c r="H39" s="53">
        <f>SECTOREH!E51*(1+Summary!$E$10)^2</f>
        <v>12.747084031624997</v>
      </c>
      <c r="I39" s="53">
        <f>SECTOREH!F51*(1+Summary!$E$10)^2</f>
        <v>9.0570847279374984</v>
      </c>
      <c r="J39" s="53">
        <f>SECTOREH!G51*(1+Summary!$E$10)^2</f>
        <v>0.79693400254374991</v>
      </c>
      <c r="K39" s="53">
        <f>SECTOREH!H51*(1+Summary!$E$10)^2</f>
        <v>1.7104827267062499</v>
      </c>
      <c r="L39" s="44">
        <f t="shared" si="0"/>
        <v>4.2643332113856243</v>
      </c>
      <c r="M39" s="44">
        <f t="shared" si="1"/>
        <v>7.6482504189749978</v>
      </c>
      <c r="N39" s="44">
        <f t="shared" si="2"/>
        <v>11.912583630360622</v>
      </c>
      <c r="O39" s="44">
        <f t="shared" si="3"/>
        <v>3.2637215425645537E-2</v>
      </c>
      <c r="P39" s="44">
        <f t="shared" ca="1" si="4"/>
        <v>0.88120481649242954</v>
      </c>
      <c r="Q39" s="45">
        <f t="shared" ca="1" si="5"/>
        <v>2.6703176257346349E-5</v>
      </c>
    </row>
    <row r="40" spans="1:17" x14ac:dyDescent="0.25">
      <c r="A40" s="41">
        <v>28</v>
      </c>
      <c r="B40" s="42" t="s">
        <v>15</v>
      </c>
      <c r="C40" s="43"/>
      <c r="D40" s="43">
        <v>43905</v>
      </c>
      <c r="E40" s="53">
        <f>SECTOREH!B52*(1+Summary!$E$10)^2</f>
        <v>319.75971310294369</v>
      </c>
      <c r="F40" s="53">
        <f>SECTOREH!C52*(1+Summary!$E$10)^2</f>
        <v>19.635891256674995</v>
      </c>
      <c r="G40" s="53">
        <f>SECTOREH!D52*(1+Summary!$E$10)^2</f>
        <v>82.828297424181244</v>
      </c>
      <c r="H40" s="53">
        <f>SECTOREH!E52*(1+Summary!$E$10)^2</f>
        <v>67.207328949074991</v>
      </c>
      <c r="I40" s="53">
        <f>SECTOREH!F52*(1+Summary!$E$10)^2</f>
        <v>63.072579650687487</v>
      </c>
      <c r="J40" s="53">
        <f>SECTOREH!G52*(1+Summary!$E$10)^2</f>
        <v>83.153133079537483</v>
      </c>
      <c r="K40" s="53">
        <f>SECTOREH!H52*(1+Summary!$E$10)^2</f>
        <v>54.222958909962493</v>
      </c>
      <c r="L40" s="44">
        <f t="shared" si="0"/>
        <v>63.103332276075619</v>
      </c>
      <c r="M40" s="44">
        <f t="shared" si="1"/>
        <v>40.324397369444995</v>
      </c>
      <c r="N40" s="44">
        <f t="shared" si="2"/>
        <v>103.42772964552061</v>
      </c>
      <c r="O40" s="44">
        <f t="shared" si="3"/>
        <v>0.28336364286444005</v>
      </c>
      <c r="P40" s="44">
        <f t="shared" ca="1" si="4"/>
        <v>3.4003637143732806</v>
      </c>
      <c r="Q40" s="45">
        <f t="shared" ca="1" si="5"/>
        <v>1.0304132467797819E-4</v>
      </c>
    </row>
    <row r="41" spans="1:17" x14ac:dyDescent="0.25">
      <c r="A41" s="41">
        <v>29</v>
      </c>
      <c r="B41" s="42" t="s">
        <v>51</v>
      </c>
      <c r="C41" s="43"/>
      <c r="D41" s="43">
        <v>43905</v>
      </c>
      <c r="E41" s="53">
        <f>SECTOREH!B53*(1+Summary!$E$10)^2</f>
        <v>53.067612818843742</v>
      </c>
      <c r="F41" s="53">
        <f>SECTOREH!C53*(1+Summary!$E$10)^2</f>
        <v>3.8698807450124995</v>
      </c>
      <c r="G41" s="53">
        <f>SECTOREH!D53*(1+Summary!$E$10)^2</f>
        <v>13.750824397949998</v>
      </c>
      <c r="H41" s="53">
        <f>SECTOREH!E53*(1+Summary!$E$10)^2</f>
        <v>17.657685744531246</v>
      </c>
      <c r="I41" s="53">
        <f>SECTOREH!F53*(1+Summary!$E$10)^2</f>
        <v>16.581300467437497</v>
      </c>
      <c r="J41" s="53">
        <f>SECTOREH!G53*(1+Summary!$E$10)^2</f>
        <v>7.5196667418062493</v>
      </c>
      <c r="K41" s="53">
        <f>SECTOREH!H53*(1+Summary!$E$10)^2</f>
        <v>8.5488212740562481</v>
      </c>
      <c r="L41" s="44">
        <f t="shared" si="0"/>
        <v>10.294940708597498</v>
      </c>
      <c r="M41" s="44">
        <f t="shared" si="1"/>
        <v>10.594611446718748</v>
      </c>
      <c r="N41" s="44">
        <f t="shared" si="2"/>
        <v>20.889552155316245</v>
      </c>
      <c r="O41" s="44">
        <f t="shared" si="3"/>
        <v>5.7231649740592451E-2</v>
      </c>
      <c r="P41" s="44">
        <f t="shared" ca="1" si="4"/>
        <v>0.68677979688710944</v>
      </c>
      <c r="Q41" s="45">
        <f t="shared" ca="1" si="5"/>
        <v>2.0811508996579075E-5</v>
      </c>
    </row>
    <row r="42" spans="1:17" x14ac:dyDescent="0.25">
      <c r="A42" s="41">
        <v>30</v>
      </c>
      <c r="B42" s="46" t="s">
        <v>139</v>
      </c>
      <c r="C42" s="47"/>
      <c r="D42" s="47">
        <v>43905</v>
      </c>
      <c r="E42" s="53">
        <f>SECTOREH!B54*(1+Summary!$E$10)^2</f>
        <v>33.677859871075</v>
      </c>
      <c r="F42" s="53">
        <f>SECTOREH!C54*(1+Summary!$E$10)^2</f>
        <v>5.7168961329062498</v>
      </c>
      <c r="G42" s="53">
        <f>SECTOREH!D54*(1+Summary!$E$10)^2</f>
        <v>10.662247337043748</v>
      </c>
      <c r="H42" s="53">
        <f>SECTOREH!E54*(1+Summary!$E$10)^2</f>
        <v>8.2505247493499994</v>
      </c>
      <c r="I42" s="53">
        <f>SECTOREH!F54*(1+Summary!$E$10)^2</f>
        <v>7.6913890523562491</v>
      </c>
      <c r="J42" s="53">
        <f>SECTOREH!G54*(1+Summary!$E$10)^2</f>
        <v>5.390636498037499</v>
      </c>
      <c r="K42" s="53">
        <f>SECTOREH!H54*(1+Summary!$E$10)^2</f>
        <v>3.3515271103124995</v>
      </c>
      <c r="L42" s="44">
        <f t="shared" si="0"/>
        <v>6.6717345126468741</v>
      </c>
      <c r="M42" s="44">
        <f t="shared" si="1"/>
        <v>4.9503148496099998</v>
      </c>
      <c r="N42" s="44">
        <f t="shared" si="2"/>
        <v>11.622049362256874</v>
      </c>
      <c r="O42" s="44">
        <f t="shared" si="3"/>
        <v>3.184123112947089E-2</v>
      </c>
      <c r="P42" s="44">
        <f t="shared" ca="1" si="4"/>
        <v>0.38209477355365068</v>
      </c>
      <c r="Q42" s="45">
        <f t="shared" ca="1" si="5"/>
        <v>1.1578629501625778E-5</v>
      </c>
    </row>
    <row r="43" spans="1:17" x14ac:dyDescent="0.25">
      <c r="A43" s="41">
        <v>31</v>
      </c>
      <c r="B43" s="42" t="s">
        <v>81</v>
      </c>
      <c r="C43" s="43"/>
      <c r="D43" s="43">
        <v>43905</v>
      </c>
      <c r="E43" s="53">
        <f>SECTOREH!B55*(1+Summary!$E$10)^2</f>
        <v>14.020935119662498</v>
      </c>
      <c r="F43" s="53">
        <f>SECTOREH!C55*(1+Summary!$E$10)^2</f>
        <v>4.0192396768749993E-2</v>
      </c>
      <c r="G43" s="53">
        <f>SECTOREH!D55*(1+Summary!$E$10)^2</f>
        <v>4.1267041277937491</v>
      </c>
      <c r="H43" s="53">
        <f>SECTOREH!E55*(1+Summary!$E$10)^2</f>
        <v>5.7730816387812487</v>
      </c>
      <c r="I43" s="53">
        <f>SECTOREH!F55*(1+Summary!$E$10)^2</f>
        <v>5.666605191268749</v>
      </c>
      <c r="J43" s="53">
        <f>SECTOREH!G55*(1+Summary!$E$10)^2</f>
        <v>2.1180377910562496</v>
      </c>
      <c r="K43" s="53">
        <f>SECTOREH!H55*(1+Summary!$E$10)^2</f>
        <v>1.6827266267812497</v>
      </c>
      <c r="L43" s="44">
        <f t="shared" si="0"/>
        <v>2.7364427146093746</v>
      </c>
      <c r="M43" s="44">
        <f t="shared" si="1"/>
        <v>3.4638489832687491</v>
      </c>
      <c r="N43" s="44">
        <f t="shared" si="2"/>
        <v>6.2002916978781233</v>
      </c>
      <c r="O43" s="44">
        <f t="shared" si="3"/>
        <v>1.6987100542131844E-2</v>
      </c>
      <c r="P43" s="44">
        <f t="shared" ca="1" si="4"/>
        <v>0.20384520650558213</v>
      </c>
      <c r="Q43" s="45">
        <f t="shared" ca="1" si="5"/>
        <v>6.1771274698661252E-6</v>
      </c>
    </row>
    <row r="44" spans="1:17" x14ac:dyDescent="0.25">
      <c r="A44" s="41">
        <v>32</v>
      </c>
      <c r="B44" s="42" t="s">
        <v>18</v>
      </c>
      <c r="C44" s="43">
        <v>43904</v>
      </c>
      <c r="D44" s="43"/>
      <c r="E44" s="53">
        <f>SECTOREH!B56*(1+Summary!$E$10)^2</f>
        <v>264.95561999898121</v>
      </c>
      <c r="F44" s="53">
        <f>SECTOREH!C56*(1+Summary!$E$10)^2</f>
        <v>23.206938086768748</v>
      </c>
      <c r="G44" s="53">
        <f>SECTOREH!D56*(1+Summary!$E$10)^2</f>
        <v>58.654597481643741</v>
      </c>
      <c r="H44" s="53">
        <f>SECTOREH!E56*(1+Summary!$E$10)^2</f>
        <v>97.626549712618726</v>
      </c>
      <c r="I44" s="53">
        <f>SECTOREH!F56*(1+Summary!$E$10)^2</f>
        <v>85.448296357443738</v>
      </c>
      <c r="J44" s="53">
        <f>SECTOREH!G56*(1+Summary!$E$10)^2</f>
        <v>41.455489597474994</v>
      </c>
      <c r="K44" s="53">
        <f>SECTOREH!H56*(1+Summary!$E$10)^2</f>
        <v>34.703658328262499</v>
      </c>
      <c r="L44" s="44">
        <f t="shared" si="0"/>
        <v>43.208762072126873</v>
      </c>
      <c r="M44" s="44">
        <f t="shared" si="1"/>
        <v>58.57592982757123</v>
      </c>
      <c r="N44" s="44">
        <f t="shared" si="2"/>
        <v>101.7846918996981</v>
      </c>
      <c r="O44" s="44">
        <f t="shared" si="3"/>
        <v>0.27886216958821397</v>
      </c>
      <c r="P44" s="44">
        <f t="shared" ca="1" si="4"/>
        <v>6.9715542397053492</v>
      </c>
      <c r="Q44" s="45">
        <f t="shared" ca="1" si="5"/>
        <v>2.1125921938501058E-4</v>
      </c>
    </row>
    <row r="45" spans="1:17" x14ac:dyDescent="0.25">
      <c r="A45" s="41">
        <v>33</v>
      </c>
      <c r="B45" s="42" t="s">
        <v>53</v>
      </c>
      <c r="C45" s="43"/>
      <c r="D45" s="43">
        <v>43905</v>
      </c>
      <c r="E45" s="53">
        <f>SECTOREH!B57*(1+Summary!$E$10)^2</f>
        <v>39.356812491156248</v>
      </c>
      <c r="F45" s="53">
        <f>SECTOREH!C57*(1+Summary!$E$10)^2</f>
        <v>2.8939497994312497</v>
      </c>
      <c r="G45" s="53">
        <f>SECTOREH!D57*(1+Summary!$E$10)^2</f>
        <v>8.2482047709812498</v>
      </c>
      <c r="H45" s="53">
        <f>SECTOREH!E57*(1+Summary!$E$10)^2</f>
        <v>20.687675771706246</v>
      </c>
      <c r="I45" s="53">
        <f>SECTOREH!F57*(1+Summary!$E$10)^2</f>
        <v>19.939299261437498</v>
      </c>
      <c r="J45" s="53">
        <f>SECTOREH!G57*(1+Summary!$E$10)^2</f>
        <v>4.0460088188999999</v>
      </c>
      <c r="K45" s="53">
        <f>SECTOREH!H57*(1+Summary!$E$10)^2</f>
        <v>3.1715756200687495</v>
      </c>
      <c r="L45" s="44">
        <f t="shared" si="0"/>
        <v>5.3927326335181247</v>
      </c>
      <c r="M45" s="44">
        <f t="shared" si="1"/>
        <v>12.412605463023747</v>
      </c>
      <c r="N45" s="44">
        <f t="shared" si="2"/>
        <v>17.80533809654187</v>
      </c>
      <c r="O45" s="44">
        <f t="shared" si="3"/>
        <v>4.8781748209703754E-2</v>
      </c>
      <c r="P45" s="44">
        <f t="shared" ca="1" si="4"/>
        <v>0.58538097851644499</v>
      </c>
      <c r="Q45" s="45">
        <f t="shared" ca="1" si="5"/>
        <v>1.7738817530801362E-5</v>
      </c>
    </row>
    <row r="46" spans="1:17" x14ac:dyDescent="0.25">
      <c r="A46" s="41">
        <v>34</v>
      </c>
      <c r="B46" s="42" t="s">
        <v>57</v>
      </c>
      <c r="C46" s="43"/>
      <c r="D46" s="43">
        <v>43905</v>
      </c>
      <c r="E46" s="53">
        <f>SECTOREH!B58*(1+Summary!$E$10)^2</f>
        <v>38.825472623324998</v>
      </c>
      <c r="F46" s="53">
        <f>SECTOREH!C58*(1+Summary!$E$10)^2</f>
        <v>0.38429045927499994</v>
      </c>
      <c r="G46" s="53">
        <f>SECTOREH!D58*(1+Summary!$E$10)^2</f>
        <v>6.4699774212999985</v>
      </c>
      <c r="H46" s="53">
        <f>SECTOREH!E58*(1+Summary!$E$10)^2</f>
        <v>16.562556631387498</v>
      </c>
      <c r="I46" s="53">
        <f>SECTOREH!F58*(1+Summary!$E$10)^2</f>
        <v>16.148487017593748</v>
      </c>
      <c r="J46" s="53">
        <f>SECTOREH!G58*(1+Summary!$E$10)^2</f>
        <v>9.7030193993124989</v>
      </c>
      <c r="K46" s="53">
        <f>SECTOREH!H58*(1+Summary!$E$10)^2</f>
        <v>5.041204262643749</v>
      </c>
      <c r="L46" s="44">
        <f t="shared" si="0"/>
        <v>5.251470415707499</v>
      </c>
      <c r="M46" s="44">
        <f t="shared" si="1"/>
        <v>9.9375339788324979</v>
      </c>
      <c r="N46" s="44">
        <f t="shared" si="2"/>
        <v>15.189004394539996</v>
      </c>
      <c r="O46" s="44">
        <f t="shared" si="3"/>
        <v>4.1613710669972589E-2</v>
      </c>
      <c r="P46" s="44">
        <f t="shared" ca="1" si="4"/>
        <v>0.49936452803967107</v>
      </c>
      <c r="Q46" s="45">
        <f t="shared" ca="1" si="5"/>
        <v>1.5132258425444577E-5</v>
      </c>
    </row>
    <row r="47" spans="1:17" x14ac:dyDescent="0.25">
      <c r="A47" s="41">
        <v>35</v>
      </c>
      <c r="B47" s="42" t="s">
        <v>11</v>
      </c>
      <c r="C47" s="43"/>
      <c r="D47" s="43">
        <v>43905</v>
      </c>
      <c r="E47" s="53">
        <f>SECTOREH!B59*(1+Summary!$E$10)^2</f>
        <v>395.86117103931241</v>
      </c>
      <c r="F47" s="53">
        <f>SECTOREH!C59*(1+Summary!$E$10)^2</f>
        <v>21.188366623818748</v>
      </c>
      <c r="G47" s="53">
        <f>SECTOREH!D59*(1+Summary!$E$10)^2</f>
        <v>140.17405908764997</v>
      </c>
      <c r="H47" s="53">
        <f>SECTOREH!E59*(1+Summary!$E$10)^2</f>
        <v>87.357006023643734</v>
      </c>
      <c r="I47" s="53">
        <f>SECTOREH!F59*(1+Summary!$E$10)^2</f>
        <v>80.493414318331233</v>
      </c>
      <c r="J47" s="53">
        <f>SECTOREH!G59*(1+Summary!$E$10)^2</f>
        <v>67.591870329849982</v>
      </c>
      <c r="K47" s="53">
        <f>SECTOREH!H59*(1+Summary!$E$10)^2</f>
        <v>65.764896251262485</v>
      </c>
      <c r="L47" s="44">
        <f t="shared" si="0"/>
        <v>96.392988044329982</v>
      </c>
      <c r="M47" s="44">
        <f t="shared" si="1"/>
        <v>52.414203614186242</v>
      </c>
      <c r="N47" s="44">
        <f t="shared" si="2"/>
        <v>148.80719165851622</v>
      </c>
      <c r="O47" s="44">
        <f t="shared" si="3"/>
        <v>0.40769093605072937</v>
      </c>
      <c r="P47" s="44">
        <f t="shared" ca="1" si="4"/>
        <v>4.892291232608752</v>
      </c>
      <c r="Q47" s="45">
        <f t="shared" ca="1" si="5"/>
        <v>1.4825124947299249E-4</v>
      </c>
    </row>
    <row r="48" spans="1:17" x14ac:dyDescent="0.25">
      <c r="A48" s="41">
        <v>36</v>
      </c>
      <c r="B48" s="42" t="s">
        <v>12</v>
      </c>
      <c r="C48" s="43">
        <v>43913</v>
      </c>
      <c r="D48" s="43"/>
      <c r="E48" s="53">
        <f>SECTOREH!B60*(1+Summary!$E$10)^2</f>
        <v>375.05579635600623</v>
      </c>
      <c r="F48" s="53">
        <f>SECTOREH!C60*(1+Summary!$E$10)^2</f>
        <v>30.380726268924995</v>
      </c>
      <c r="G48" s="53">
        <f>SECTOREH!D60*(1+Summary!$E$10)^2</f>
        <v>67.184411452074983</v>
      </c>
      <c r="H48" s="53">
        <f>SECTOREH!E60*(1+Summary!$E$10)^2</f>
        <v>128.72056216554373</v>
      </c>
      <c r="I48" s="53">
        <f>SECTOREH!F60*(1+Summary!$E$10)^2</f>
        <v>119.91247938813123</v>
      </c>
      <c r="J48" s="53">
        <f>SECTOREH!G60*(1+Summary!$E$10)^2</f>
        <v>96.360800252512476</v>
      </c>
      <c r="K48" s="53">
        <f>SECTOREH!H60*(1+Summary!$E$10)^2</f>
        <v>46.68528541401249</v>
      </c>
      <c r="L48" s="44">
        <f t="shared" si="0"/>
        <v>52.266319891642489</v>
      </c>
      <c r="M48" s="44">
        <f t="shared" si="1"/>
        <v>77.232337299326232</v>
      </c>
      <c r="N48" s="44">
        <f t="shared" si="2"/>
        <v>129.49865719096871</v>
      </c>
      <c r="O48" s="44">
        <f t="shared" si="3"/>
        <v>0.35479084161909236</v>
      </c>
      <c r="P48" s="44">
        <f t="shared" ca="1" si="4"/>
        <v>5.6766534659054777</v>
      </c>
      <c r="Q48" s="45">
        <f t="shared" ca="1" si="5"/>
        <v>1.7201980199713567E-4</v>
      </c>
    </row>
    <row r="49" spans="1:17" x14ac:dyDescent="0.25">
      <c r="A49" s="41">
        <v>37</v>
      </c>
      <c r="B49" s="42" t="s">
        <v>111</v>
      </c>
      <c r="C49" s="43"/>
      <c r="D49" s="43">
        <v>43905</v>
      </c>
      <c r="E49" s="53">
        <f>SECTOREH!B62*(1+Summary!$E$10)^2</f>
        <v>4.5395996380687498</v>
      </c>
      <c r="F49" s="53">
        <f>SECTOREH!C62*(1+Summary!$E$10)^2</f>
        <v>0.23915537266249998</v>
      </c>
      <c r="G49" s="53">
        <f>SECTOREH!D62*(1+Summary!$E$10)^2</f>
        <v>1.1161887455374999</v>
      </c>
      <c r="H49" s="53">
        <f>SECTOREH!E62*(1+Summary!$E$10)^2</f>
        <v>2.4067386593999998</v>
      </c>
      <c r="I49" s="53">
        <f>SECTOREH!F62*(1+Summary!$E$10)^2</f>
        <v>2.2851431460062499</v>
      </c>
      <c r="J49" s="53">
        <f>SECTOREH!G62*(1+Summary!$E$10)^2</f>
        <v>0.28829521191874996</v>
      </c>
      <c r="K49" s="53">
        <f>SECTOREH!H62*(1+Summary!$E$10)^2</f>
        <v>0.18102417965624998</v>
      </c>
      <c r="L49" s="44">
        <f t="shared" si="0"/>
        <v>0.63050404463124998</v>
      </c>
      <c r="M49" s="44">
        <f t="shared" si="1"/>
        <v>1.4440431956399997</v>
      </c>
      <c r="N49" s="44">
        <f t="shared" si="2"/>
        <v>2.0745472402712499</v>
      </c>
      <c r="O49" s="44">
        <f t="shared" si="3"/>
        <v>5.683691069236301E-3</v>
      </c>
      <c r="P49" s="44">
        <f t="shared" ca="1" si="4"/>
        <v>6.8204292830835608E-2</v>
      </c>
      <c r="Q49" s="45">
        <f t="shared" ca="1" si="5"/>
        <v>2.0667967524495639E-6</v>
      </c>
    </row>
    <row r="50" spans="1:17" x14ac:dyDescent="0.25">
      <c r="A50" s="41">
        <v>38</v>
      </c>
      <c r="B50" s="42" t="s">
        <v>112</v>
      </c>
      <c r="C50" s="43"/>
      <c r="D50" s="43">
        <v>43905</v>
      </c>
      <c r="E50" s="53">
        <f>SECTOREH!B63*(1+Summary!$E$10)^2</f>
        <v>5.4006597664562497</v>
      </c>
      <c r="F50" s="53">
        <f>SECTOREH!C63*(1+Summary!$E$10)^2</f>
        <v>1.6866106824999998E-2</v>
      </c>
      <c r="G50" s="53">
        <f>SECTOREH!D63*(1+Summary!$E$10)^2</f>
        <v>0.85204786451249981</v>
      </c>
      <c r="H50" s="53">
        <f>SECTOREH!E63*(1+Summary!$E$10)^2</f>
        <v>1.7731880095562498</v>
      </c>
      <c r="I50" s="53">
        <f>SECTOREH!F63*(1+Summary!$E$10)^2</f>
        <v>1.7511769664749997</v>
      </c>
      <c r="J50" s="53">
        <f>SECTOREH!G63*(1+Summary!$E$10)^2</f>
        <v>1.7067262227499997</v>
      </c>
      <c r="K50" s="53">
        <f>SECTOREH!H63*(1+Summary!$E$10)^2</f>
        <v>0.57768193236249987</v>
      </c>
      <c r="L50" s="44">
        <f t="shared" si="0"/>
        <v>0.65709670520124985</v>
      </c>
      <c r="M50" s="44">
        <f t="shared" si="1"/>
        <v>1.0639128057337499</v>
      </c>
      <c r="N50" s="44">
        <f t="shared" si="2"/>
        <v>1.7210095109349997</v>
      </c>
      <c r="O50" s="44">
        <f t="shared" si="3"/>
        <v>4.715094550506848E-3</v>
      </c>
      <c r="P50" s="44">
        <f t="shared" ca="1" si="4"/>
        <v>5.6581134606082176E-2</v>
      </c>
      <c r="Q50" s="45">
        <f t="shared" ca="1" si="5"/>
        <v>1.7145798365479447E-6</v>
      </c>
    </row>
    <row r="51" spans="1:17" x14ac:dyDescent="0.25">
      <c r="A51" s="41">
        <v>39</v>
      </c>
      <c r="B51" s="42" t="s">
        <v>61</v>
      </c>
      <c r="C51" s="43"/>
      <c r="D51" s="43">
        <v>43905</v>
      </c>
      <c r="E51" s="53">
        <f>SECTOREH!B64*(1+Summary!$E$10)^2</f>
        <v>32.207709757068749</v>
      </c>
      <c r="F51" s="53">
        <f>SECTOREH!C64*(1+Summary!$E$10)^2</f>
        <v>3.8762876073124994</v>
      </c>
      <c r="G51" s="53">
        <f>SECTOREH!D64*(1+Summary!$E$10)^2</f>
        <v>4.0658859837249999</v>
      </c>
      <c r="H51" s="53">
        <f>SECTOREH!E64*(1+Summary!$E$10)^2</f>
        <v>8.1915885165312492</v>
      </c>
      <c r="I51" s="53">
        <f>SECTOREH!F64*(1+Summary!$E$10)^2</f>
        <v>6.7177644935624992</v>
      </c>
      <c r="J51" s="53">
        <f>SECTOREH!G64*(1+Summary!$E$10)^2</f>
        <v>10.675400851174999</v>
      </c>
      <c r="K51" s="53">
        <f>SECTOREH!H64*(1+Summary!$E$10)^2</f>
        <v>3.6742978908249992</v>
      </c>
      <c r="L51" s="44">
        <f t="shared" si="0"/>
        <v>3.5026621481925</v>
      </c>
      <c r="M51" s="44">
        <f t="shared" si="1"/>
        <v>4.9149531099187493</v>
      </c>
      <c r="N51" s="44">
        <f t="shared" si="2"/>
        <v>8.4176152581112493</v>
      </c>
      <c r="O51" s="44">
        <f t="shared" si="3"/>
        <v>2.3061959611263696E-2</v>
      </c>
      <c r="P51" s="44">
        <f t="shared" ca="1" si="4"/>
        <v>0.27674351533516434</v>
      </c>
      <c r="Q51" s="45">
        <f t="shared" ca="1" si="5"/>
        <v>8.3861671313686158E-6</v>
      </c>
    </row>
    <row r="52" spans="1:17" x14ac:dyDescent="0.25">
      <c r="A52" s="41">
        <v>40</v>
      </c>
      <c r="B52" s="42" t="s">
        <v>44</v>
      </c>
      <c r="C52" s="43"/>
      <c r="D52" s="43">
        <v>43905</v>
      </c>
      <c r="E52" s="53">
        <f>SECTOREH!B65*(1+Summary!$E$10)^2</f>
        <v>56.530996551831244</v>
      </c>
      <c r="F52" s="53">
        <f>SECTOREH!C65*(1+Summary!$E$10)^2</f>
        <v>5.4571861073687495</v>
      </c>
      <c r="G52" s="53">
        <f>SECTOREH!D65*(1+Summary!$E$10)^2</f>
        <v>14.153824191568747</v>
      </c>
      <c r="H52" s="53">
        <f>SECTOREH!E65*(1+Summary!$E$10)^2</f>
        <v>12.301681641024999</v>
      </c>
      <c r="I52" s="53">
        <f>SECTOREH!F65*(1+Summary!$E$10)^2</f>
        <v>10.083938100931247</v>
      </c>
      <c r="J52" s="53">
        <f>SECTOREH!G65*(1+Summary!$E$10)^2</f>
        <v>14.088248994062498</v>
      </c>
      <c r="K52" s="53">
        <f>SECTOREH!H65*(1+Summary!$E$10)^2</f>
        <v>6.992712772693749</v>
      </c>
      <c r="L52" s="44">
        <f t="shared" si="0"/>
        <v>9.8739972048618725</v>
      </c>
      <c r="M52" s="44">
        <f t="shared" si="1"/>
        <v>7.3810089846149989</v>
      </c>
      <c r="N52" s="44">
        <f t="shared" si="2"/>
        <v>17.255006189476873</v>
      </c>
      <c r="O52" s="44">
        <f t="shared" si="3"/>
        <v>4.7273989560210609E-2</v>
      </c>
      <c r="P52" s="44">
        <f t="shared" ca="1" si="4"/>
        <v>0.56728787472252729</v>
      </c>
      <c r="Q52" s="45">
        <f t="shared" ca="1" si="5"/>
        <v>1.7190541658258404E-5</v>
      </c>
    </row>
    <row r="53" spans="1:17" x14ac:dyDescent="0.25">
      <c r="A53" s="41">
        <v>41</v>
      </c>
      <c r="B53" s="42" t="s">
        <v>66</v>
      </c>
      <c r="C53" s="43"/>
      <c r="D53" s="43">
        <v>43905</v>
      </c>
      <c r="E53" s="53">
        <f>SECTOREH!B66*(1+Summary!$E$10)^2</f>
        <v>23.344040548862498</v>
      </c>
      <c r="F53" s="53">
        <f>SECTOREH!C66*(1+Summary!$E$10)^2</f>
        <v>1.153431769175</v>
      </c>
      <c r="G53" s="53">
        <f>SECTOREH!D66*(1+Summary!$E$10)^2</f>
        <v>7.7284208837312489</v>
      </c>
      <c r="H53" s="53">
        <f>SECTOREH!E66*(1+Summary!$E$10)^2</f>
        <v>4.0313895050062492</v>
      </c>
      <c r="I53" s="53">
        <f>SECTOREH!F66*(1+Summary!$E$10)^2</f>
        <v>3.9364345363687496</v>
      </c>
      <c r="J53" s="53">
        <f>SECTOREH!G66*(1+Summary!$E$10)^2</f>
        <v>7.0816058960937491</v>
      </c>
      <c r="K53" s="53">
        <f>SECTOREH!H66*(1+Summary!$E$10)^2</f>
        <v>3.2422622976312496</v>
      </c>
      <c r="L53" s="44">
        <f t="shared" si="0"/>
        <v>5.1611153609181244</v>
      </c>
      <c r="M53" s="44">
        <f t="shared" si="1"/>
        <v>2.4188337030037492</v>
      </c>
      <c r="N53" s="44">
        <f t="shared" si="2"/>
        <v>7.5799490639218732</v>
      </c>
      <c r="O53" s="44">
        <f t="shared" si="3"/>
        <v>2.0766983736772254E-2</v>
      </c>
      <c r="P53" s="44">
        <f t="shared" ca="1" si="4"/>
        <v>0.24920380484126703</v>
      </c>
      <c r="Q53" s="45">
        <f t="shared" ca="1" si="5"/>
        <v>7.5516304497353648E-6</v>
      </c>
    </row>
    <row r="54" spans="1:17" x14ac:dyDescent="0.25">
      <c r="A54" s="41">
        <v>42</v>
      </c>
      <c r="B54" s="42" t="s">
        <v>50</v>
      </c>
      <c r="C54" s="43"/>
      <c r="D54" s="43">
        <v>43905</v>
      </c>
      <c r="E54" s="53">
        <f>SECTOREH!B67*(1+Summary!$E$10)^2</f>
        <v>44.768506530574996</v>
      </c>
      <c r="F54" s="53">
        <f>SECTOREH!C67*(1+Summary!$E$10)^2</f>
        <v>3.0430421271999992</v>
      </c>
      <c r="G54" s="53">
        <f>SECTOREH!D67*(1+Summary!$E$10)^2</f>
        <v>12.618011057531248</v>
      </c>
      <c r="H54" s="53">
        <f>SECTOREH!E67*(1+Summary!$E$10)^2</f>
        <v>9.9404057753999986</v>
      </c>
      <c r="I54" s="53">
        <f>SECTOREH!F67*(1+Summary!$E$10)^2</f>
        <v>9.1631942027562481</v>
      </c>
      <c r="J54" s="53">
        <f>SECTOREH!G67*(1+Summary!$E$10)^2</f>
        <v>10.932442744762499</v>
      </c>
      <c r="K54" s="53">
        <f>SECTOREH!H67*(1+Summary!$E$10)^2</f>
        <v>7.583779276068749</v>
      </c>
      <c r="L54" s="44">
        <f t="shared" si="0"/>
        <v>9.3425172391931248</v>
      </c>
      <c r="M54" s="44">
        <f t="shared" si="1"/>
        <v>5.9642434652399992</v>
      </c>
      <c r="N54" s="44">
        <f t="shared" si="2"/>
        <v>15.306760704433124</v>
      </c>
      <c r="O54" s="44">
        <f t="shared" si="3"/>
        <v>4.193633069707705E-2</v>
      </c>
      <c r="P54" s="44">
        <f t="shared" ca="1" si="4"/>
        <v>0.50323596836492457</v>
      </c>
      <c r="Q54" s="45">
        <f t="shared" ca="1" si="5"/>
        <v>1.5249574798937108E-5</v>
      </c>
    </row>
    <row r="55" spans="1:17" x14ac:dyDescent="0.25">
      <c r="A55" s="41">
        <v>43</v>
      </c>
      <c r="B55" s="42" t="s">
        <v>74</v>
      </c>
      <c r="C55" s="43"/>
      <c r="D55" s="43">
        <v>43905</v>
      </c>
      <c r="E55" s="53">
        <f>SECTOREH!B68*(1+Summary!$E$10)^2</f>
        <v>16.930062533325</v>
      </c>
      <c r="F55" s="53">
        <f>SECTOREH!C68*(1+Summary!$E$10)^2</f>
        <v>1.4843167236937498</v>
      </c>
      <c r="G55" s="53">
        <f>SECTOREH!D68*(1+Summary!$E$10)^2</f>
        <v>3.2459874363999996</v>
      </c>
      <c r="H55" s="53">
        <f>SECTOREH!E68*(1+Summary!$E$10)^2</f>
        <v>6.8717058793187489</v>
      </c>
      <c r="I55" s="53">
        <f>SECTOREH!F68*(1+Summary!$E$10)^2</f>
        <v>6.5932415626687488</v>
      </c>
      <c r="J55" s="53">
        <f>SECTOREH!G68*(1+Summary!$E$10)^2</f>
        <v>2.9527741630812496</v>
      </c>
      <c r="K55" s="53">
        <f>SECTOREH!H68*(1+Summary!$E$10)^2</f>
        <v>1.6686593401874998</v>
      </c>
      <c r="L55" s="44">
        <f t="shared" si="0"/>
        <v>2.2904574542749998</v>
      </c>
      <c r="M55" s="44">
        <f t="shared" si="1"/>
        <v>4.1230235275912488</v>
      </c>
      <c r="N55" s="44">
        <f t="shared" si="2"/>
        <v>6.4134809818662486</v>
      </c>
      <c r="O55" s="44">
        <f t="shared" si="3"/>
        <v>1.7571180772236298E-2</v>
      </c>
      <c r="P55" s="44">
        <f t="shared" ca="1" si="4"/>
        <v>0.21085416926683559</v>
      </c>
      <c r="Q55" s="45">
        <f t="shared" ca="1" si="5"/>
        <v>6.3895202808131993E-6</v>
      </c>
    </row>
    <row r="56" spans="1:17" x14ac:dyDescent="0.25">
      <c r="A56" s="41">
        <v>44</v>
      </c>
      <c r="B56" s="42" t="s">
        <v>99</v>
      </c>
      <c r="C56" s="43"/>
      <c r="D56" s="43">
        <v>43905</v>
      </c>
      <c r="E56" s="53">
        <f>SECTOREH!B69*(1+Summary!$E$10)^2</f>
        <v>6.6576520662124983</v>
      </c>
      <c r="F56" s="53">
        <f>SECTOREH!C69*(1+Summary!$E$10)^2</f>
        <v>3.6247701687499995E-3</v>
      </c>
      <c r="G56" s="53">
        <f>SECTOREH!D69*(1+Summary!$E$10)^2</f>
        <v>1.0185447348249999</v>
      </c>
      <c r="H56" s="53">
        <f>SECTOREH!E69*(1+Summary!$E$10)^2</f>
        <v>2.0749514329874996</v>
      </c>
      <c r="I56" s="53">
        <f>SECTOREH!F69*(1+Summary!$E$10)^2</f>
        <v>2.0749514329874996</v>
      </c>
      <c r="J56" s="53">
        <f>SECTOREH!G69*(1+Summary!$E$10)^2</f>
        <v>1.6040282348249997</v>
      </c>
      <c r="K56" s="53">
        <f>SECTOREH!H69*(1+Summary!$E$10)^2</f>
        <v>1.6474773835624996</v>
      </c>
      <c r="L56" s="44">
        <f t="shared" si="0"/>
        <v>1.1682633208374997</v>
      </c>
      <c r="M56" s="44">
        <f t="shared" si="1"/>
        <v>1.2449708597924998</v>
      </c>
      <c r="N56" s="44">
        <f t="shared" si="2"/>
        <v>2.4132341806299995</v>
      </c>
      <c r="O56" s="44">
        <f t="shared" si="3"/>
        <v>6.6116004948767113E-3</v>
      </c>
      <c r="P56" s="44">
        <f t="shared" ca="1" si="4"/>
        <v>7.9339205938520535E-2</v>
      </c>
      <c r="Q56" s="45">
        <f t="shared" ca="1" si="5"/>
        <v>2.4042183617733493E-6</v>
      </c>
    </row>
    <row r="57" spans="1:17" x14ac:dyDescent="0.25">
      <c r="A57" s="41">
        <v>45</v>
      </c>
      <c r="B57" s="42" t="s">
        <v>93</v>
      </c>
      <c r="C57" s="43"/>
      <c r="D57" s="43">
        <v>43905</v>
      </c>
      <c r="E57" s="53">
        <f>SECTOREH!B70*(1+Summary!$E$10)^2</f>
        <v>9.1171281518749989</v>
      </c>
      <c r="F57" s="53">
        <f>SECTOREH!C70*(1+Summary!$E$10)^2</f>
        <v>3.1542923562499999E-3</v>
      </c>
      <c r="G57" s="53">
        <f>SECTOREH!D70*(1+Summary!$E$10)^2</f>
        <v>2.1052000198124996</v>
      </c>
      <c r="H57" s="53">
        <f>SECTOREH!E70*(1+Summary!$E$10)^2</f>
        <v>3.8766775811437495</v>
      </c>
      <c r="I57" s="53">
        <f>SECTOREH!F70*(1+Summary!$E$10)^2</f>
        <v>3.7981684258187496</v>
      </c>
      <c r="J57" s="53">
        <f>SECTOREH!G70*(1+Summary!$E$10)^2</f>
        <v>2.1078556056874995</v>
      </c>
      <c r="K57" s="53">
        <f>SECTOREH!H70*(1+Summary!$E$10)^2</f>
        <v>0.74496606888124983</v>
      </c>
      <c r="L57" s="44">
        <f t="shared" si="0"/>
        <v>1.3505864374587497</v>
      </c>
      <c r="M57" s="44">
        <f t="shared" si="1"/>
        <v>2.3260065486862498</v>
      </c>
      <c r="N57" s="44">
        <f t="shared" si="2"/>
        <v>3.6765929861449997</v>
      </c>
      <c r="O57" s="44">
        <f t="shared" si="3"/>
        <v>1.007285749628767E-2</v>
      </c>
      <c r="P57" s="44">
        <f t="shared" ca="1" si="4"/>
        <v>0.12087428995545205</v>
      </c>
      <c r="Q57" s="45">
        <f t="shared" ca="1" si="5"/>
        <v>3.6628572713773348E-6</v>
      </c>
    </row>
    <row r="58" spans="1:17" x14ac:dyDescent="0.25">
      <c r="A58" s="41">
        <v>46</v>
      </c>
      <c r="B58" s="42" t="s">
        <v>124</v>
      </c>
      <c r="C58" s="43"/>
      <c r="D58" s="43">
        <v>43905</v>
      </c>
      <c r="E58" s="53">
        <f>SECTOREH!B71*(1+Summary!$E$10)^2</f>
        <v>0.73593184937499989</v>
      </c>
      <c r="F58" s="53">
        <f>SECTOREH!C71*(1+Summary!$E$10)^2</f>
        <v>0</v>
      </c>
      <c r="G58" s="53">
        <f>SECTOREH!D71*(1+Summary!$E$10)^2</f>
        <v>0</v>
      </c>
      <c r="H58" s="53">
        <f>SECTOREH!E71*(1+Summary!$E$10)^2</f>
        <v>0.51891820807499989</v>
      </c>
      <c r="I58" s="53">
        <f>SECTOREH!F71*(1+Summary!$E$10)^2</f>
        <v>0.51891820807499989</v>
      </c>
      <c r="J58" s="53">
        <f>SECTOREH!G71*(1+Summary!$E$10)^2</f>
        <v>0</v>
      </c>
      <c r="K58" s="53">
        <f>SECTOREH!H71*(1+Summary!$E$10)^2</f>
        <v>1.5293665424999998E-2</v>
      </c>
      <c r="L58" s="44">
        <f t="shared" si="0"/>
        <v>6.1174661699999995E-3</v>
      </c>
      <c r="M58" s="44">
        <f t="shared" si="1"/>
        <v>0.31135092484499993</v>
      </c>
      <c r="N58" s="44">
        <f t="shared" si="2"/>
        <v>0.31746839101499991</v>
      </c>
      <c r="O58" s="44">
        <f t="shared" si="3"/>
        <v>8.697764137397258E-4</v>
      </c>
      <c r="P58" s="44">
        <f t="shared" ca="1" si="4"/>
        <v>1.043731696487671E-2</v>
      </c>
      <c r="Q58" s="45">
        <f t="shared" ca="1" si="5"/>
        <v>3.1628233226899121E-7</v>
      </c>
    </row>
    <row r="59" spans="1:17" x14ac:dyDescent="0.25">
      <c r="A59" s="41">
        <v>47</v>
      </c>
      <c r="B59" s="42" t="s">
        <v>20</v>
      </c>
      <c r="C59" s="43"/>
      <c r="D59" s="43">
        <v>43905</v>
      </c>
      <c r="E59" s="53">
        <f>SECTOREH!B72*(1+Summary!$E$10)^2</f>
        <v>267.40667244078747</v>
      </c>
      <c r="F59" s="53">
        <f>SECTOREH!C72*(1+Summary!$E$10)^2</f>
        <v>69.304829860862483</v>
      </c>
      <c r="G59" s="53">
        <f>SECTOREH!D72*(1+Summary!$E$10)^2</f>
        <v>113.09437243222499</v>
      </c>
      <c r="H59" s="53">
        <f>SECTOREH!E72*(1+Summary!$E$10)^2</f>
        <v>18.874006805656247</v>
      </c>
      <c r="I59" s="53">
        <f>SECTOREH!F72*(1+Summary!$E$10)^2</f>
        <v>14.329457740999997</v>
      </c>
      <c r="J59" s="53">
        <f>SECTOREH!G72*(1+Summary!$E$10)^2</f>
        <v>32.329327226093746</v>
      </c>
      <c r="K59" s="53">
        <f>SECTOREH!H72*(1+Summary!$E$10)^2</f>
        <v>24.571841268612499</v>
      </c>
      <c r="L59" s="44">
        <f t="shared" si="0"/>
        <v>66.375922723557494</v>
      </c>
      <c r="M59" s="44">
        <f t="shared" si="1"/>
        <v>11.324404083393748</v>
      </c>
      <c r="N59" s="44">
        <f t="shared" si="2"/>
        <v>77.700326806951239</v>
      </c>
      <c r="O59" s="44">
        <f t="shared" si="3"/>
        <v>0.21287760769027736</v>
      </c>
      <c r="P59" s="44">
        <f t="shared" ca="1" si="4"/>
        <v>2.5545312922833281</v>
      </c>
      <c r="Q59" s="45">
        <f t="shared" ca="1" si="5"/>
        <v>7.7410039160100854E-5</v>
      </c>
    </row>
    <row r="60" spans="1:17" x14ac:dyDescent="0.25">
      <c r="A60" s="41">
        <v>48</v>
      </c>
      <c r="B60" s="42" t="s">
        <v>141</v>
      </c>
      <c r="C60" s="43"/>
      <c r="D60" s="43">
        <v>43905</v>
      </c>
      <c r="E60" s="53">
        <f>SECTOREH!B73*(1+Summary!$E$10)^2</f>
        <v>8.5402700784374979</v>
      </c>
      <c r="F60" s="53">
        <f>SECTOREH!C73*(1+Summary!$E$10)^2</f>
        <v>6.4612286249999987E-4</v>
      </c>
      <c r="G60" s="53">
        <f>SECTOREH!D73*(1+Summary!$E$10)^2</f>
        <v>2.2436271383249995</v>
      </c>
      <c r="H60" s="53">
        <f>SECTOREH!E73*(1+Summary!$E$10)^2</f>
        <v>1.3188089022937497</v>
      </c>
      <c r="I60" s="53">
        <f>SECTOREH!F73*(1+Summary!$E$10)^2</f>
        <v>1.30811232785</v>
      </c>
      <c r="J60" s="53">
        <f>SECTOREH!G73*(1+Summary!$E$10)^2</f>
        <v>3.1971696130687497</v>
      </c>
      <c r="K60" s="53">
        <f>SECTOREH!H73*(1+Summary!$E$10)^2</f>
        <v>1.5726912759937499</v>
      </c>
      <c r="L60" s="44">
        <f t="shared" si="0"/>
        <v>1.7508900795599998</v>
      </c>
      <c r="M60" s="44">
        <f t="shared" si="1"/>
        <v>0.79128534137624984</v>
      </c>
      <c r="N60" s="44">
        <f t="shared" si="2"/>
        <v>2.5421754209362497</v>
      </c>
      <c r="O60" s="44">
        <f t="shared" si="3"/>
        <v>6.9648641669486297E-3</v>
      </c>
      <c r="P60" s="44">
        <f t="shared" ca="1" si="4"/>
        <v>8.3578370003383556E-2</v>
      </c>
      <c r="Q60" s="45">
        <f t="shared" ca="1" si="5"/>
        <v>2.5326778788904107E-6</v>
      </c>
    </row>
    <row r="61" spans="1:17" x14ac:dyDescent="0.25">
      <c r="A61" s="41">
        <v>49</v>
      </c>
      <c r="B61" s="42" t="s">
        <v>98</v>
      </c>
      <c r="C61" s="43"/>
      <c r="D61" s="43">
        <v>43905</v>
      </c>
      <c r="E61" s="53">
        <f>SECTOREH!B74*(1+Summary!$E$10)^2</f>
        <v>9.3146901493937477</v>
      </c>
      <c r="F61" s="53">
        <f>SECTOREH!C74*(1+Summary!$E$10)^2</f>
        <v>2.1457970274999998E-2</v>
      </c>
      <c r="G61" s="53">
        <f>SECTOREH!D74*(1+Summary!$E$10)^2</f>
        <v>1.1051868832687499</v>
      </c>
      <c r="H61" s="53">
        <f>SECTOREH!E74*(1+Summary!$E$10)^2</f>
        <v>1.9505497808187497</v>
      </c>
      <c r="I61" s="53">
        <f>SECTOREH!F74*(1+Summary!$E$10)^2</f>
        <v>1.9150747082499997</v>
      </c>
      <c r="J61" s="53">
        <f>SECTOREH!G74*(1+Summary!$E$10)^2</f>
        <v>5.4424747889249989</v>
      </c>
      <c r="K61" s="53">
        <f>SECTOREH!H74*(1+Summary!$E$10)^2</f>
        <v>0.72410926469999992</v>
      </c>
      <c r="L61" s="44">
        <f t="shared" si="0"/>
        <v>0.84223714751437495</v>
      </c>
      <c r="M61" s="44">
        <f t="shared" si="1"/>
        <v>1.1703298684912498</v>
      </c>
      <c r="N61" s="44">
        <f t="shared" si="2"/>
        <v>2.0125670160056246</v>
      </c>
      <c r="O61" s="44">
        <f t="shared" si="3"/>
        <v>5.5138822356318486E-3</v>
      </c>
      <c r="P61" s="44">
        <f t="shared" ca="1" si="4"/>
        <v>6.6166586827582183E-2</v>
      </c>
      <c r="Q61" s="45">
        <f t="shared" ca="1" si="5"/>
        <v>2.0050480856843087E-6</v>
      </c>
    </row>
    <row r="62" spans="1:17" x14ac:dyDescent="0.25">
      <c r="A62" s="41">
        <v>50</v>
      </c>
      <c r="B62" s="42" t="s">
        <v>120</v>
      </c>
      <c r="C62" s="43"/>
      <c r="D62" s="43">
        <v>43905</v>
      </c>
      <c r="E62" s="53">
        <f>SECTOREH!B75*(1+Summary!$E$10)^2</f>
        <v>1.5852760347249997</v>
      </c>
      <c r="F62" s="53">
        <f>SECTOREH!C75*(1+Summary!$E$10)^2</f>
        <v>0</v>
      </c>
      <c r="G62" s="53">
        <f>SECTOREH!D75*(1+Summary!$E$10)^2</f>
        <v>0.20148473696874997</v>
      </c>
      <c r="H62" s="53">
        <f>SECTOREH!E75*(1+Summary!$E$10)^2</f>
        <v>0.63326836315625001</v>
      </c>
      <c r="I62" s="53">
        <f>SECTOREH!F75*(1+Summary!$E$10)^2</f>
        <v>0.58877579918124989</v>
      </c>
      <c r="J62" s="53">
        <f>SECTOREH!G75*(1+Summary!$E$10)^2</f>
        <v>0.28916611862499997</v>
      </c>
      <c r="K62" s="53">
        <f>SECTOREH!H75*(1+Summary!$E$10)^2</f>
        <v>0.43193104256874998</v>
      </c>
      <c r="L62" s="44">
        <f t="shared" si="0"/>
        <v>0.27351478551187502</v>
      </c>
      <c r="M62" s="44">
        <f t="shared" si="1"/>
        <v>0.37996101789374997</v>
      </c>
      <c r="N62" s="44">
        <f t="shared" si="2"/>
        <v>0.65347580340562494</v>
      </c>
      <c r="O62" s="44">
        <f t="shared" si="3"/>
        <v>1.7903446668647259E-3</v>
      </c>
      <c r="P62" s="44">
        <f t="shared" ca="1" si="4"/>
        <v>2.1484136002376711E-2</v>
      </c>
      <c r="Q62" s="45">
        <f t="shared" ca="1" si="5"/>
        <v>6.5103442431444577E-7</v>
      </c>
    </row>
    <row r="63" spans="1:17" x14ac:dyDescent="0.25">
      <c r="A63" s="41">
        <v>51</v>
      </c>
      <c r="B63" s="46" t="s">
        <v>142</v>
      </c>
      <c r="C63" s="47"/>
      <c r="D63" s="47">
        <v>43905</v>
      </c>
      <c r="E63" s="53">
        <f>SECTOREH!B76*(1+Summary!$E$10)^2</f>
        <v>7.8691836632062486</v>
      </c>
      <c r="F63" s="53">
        <f>SECTOREH!C76*(1+Summary!$E$10)^2</f>
        <v>2.5079603924999996E-2</v>
      </c>
      <c r="G63" s="53">
        <f>SECTOREH!D76*(1+Summary!$E$10)^2</f>
        <v>1.8858130793249996</v>
      </c>
      <c r="H63" s="53">
        <f>SECTOREH!E76*(1+Summary!$E$10)^2</f>
        <v>2.2157236220187495</v>
      </c>
      <c r="I63" s="53">
        <f>SECTOREH!F76*(1+Summary!$E$10)^2</f>
        <v>2.0967220096312498</v>
      </c>
      <c r="J63" s="53">
        <f>SECTOREH!G76*(1+Summary!$E$10)^2</f>
        <v>2.3035837852437497</v>
      </c>
      <c r="K63" s="53">
        <f>SECTOREH!H76*(1+Summary!$E$10)^2</f>
        <v>1.0645229631812498</v>
      </c>
      <c r="L63" s="44">
        <f t="shared" si="0"/>
        <v>1.3687157249349997</v>
      </c>
      <c r="M63" s="44">
        <f t="shared" si="1"/>
        <v>1.3294341732112496</v>
      </c>
      <c r="N63" s="44">
        <f t="shared" si="2"/>
        <v>2.6981498981462493</v>
      </c>
      <c r="O63" s="44">
        <f t="shared" si="3"/>
        <v>7.3921915017705463E-3</v>
      </c>
      <c r="P63" s="44">
        <f t="shared" ca="1" si="4"/>
        <v>8.8706298021246549E-2</v>
      </c>
      <c r="Q63" s="45">
        <f t="shared" ca="1" si="5"/>
        <v>2.6880696370074713E-6</v>
      </c>
    </row>
    <row r="64" spans="1:17" x14ac:dyDescent="0.25">
      <c r="A64" s="41">
        <v>52</v>
      </c>
      <c r="B64" s="42" t="s">
        <v>80</v>
      </c>
      <c r="C64" s="43"/>
      <c r="D64" s="43">
        <v>43905</v>
      </c>
      <c r="E64" s="53">
        <f>SECTOREH!B77*(1+Summary!$E$10)^2</f>
        <v>2.3066303904562497</v>
      </c>
      <c r="F64" s="53">
        <f>SECTOREH!C77*(1+Summary!$E$10)^2</f>
        <v>0</v>
      </c>
      <c r="G64" s="53">
        <f>SECTOREH!D77*(1+Summary!$E$10)^2</f>
        <v>0.53428610444374991</v>
      </c>
      <c r="H64" s="53">
        <f>SECTOREH!E77*(1+Summary!$E$10)^2</f>
        <v>0.75159562401249991</v>
      </c>
      <c r="I64" s="53">
        <f>SECTOREH!F77*(1+Summary!$E$10)^2</f>
        <v>0.74232721110624988</v>
      </c>
      <c r="J64" s="53">
        <f>SECTOREH!G77*(1+Summary!$E$10)^2</f>
        <v>0.60035687191249998</v>
      </c>
      <c r="K64" s="53">
        <f>SECTOREH!H77*(1+Summary!$E$10)^2</f>
        <v>0.40183928168124994</v>
      </c>
      <c r="L64" s="44">
        <f t="shared" si="0"/>
        <v>0.42787876489437493</v>
      </c>
      <c r="M64" s="44">
        <f t="shared" si="1"/>
        <v>0.45095737440749994</v>
      </c>
      <c r="N64" s="44">
        <f t="shared" si="2"/>
        <v>0.87883613930187487</v>
      </c>
      <c r="O64" s="44">
        <f t="shared" si="3"/>
        <v>2.4077702446626708E-3</v>
      </c>
      <c r="P64" s="44">
        <f t="shared" ca="1" si="4"/>
        <v>2.8893242935952052E-2</v>
      </c>
      <c r="Q64" s="45">
        <f t="shared" ca="1" si="5"/>
        <v>8.7555281624097121E-7</v>
      </c>
    </row>
    <row r="65" spans="1:17" x14ac:dyDescent="0.25">
      <c r="A65" s="41">
        <v>53</v>
      </c>
      <c r="B65" s="42" t="s">
        <v>143</v>
      </c>
      <c r="C65" s="43"/>
      <c r="D65" s="43">
        <v>43905</v>
      </c>
      <c r="E65" s="53">
        <f>SECTOREH!B78*(1+Summary!$E$10)^2</f>
        <v>7.7792973088687489</v>
      </c>
      <c r="F65" s="53">
        <f>SECTOREH!C78*(1+Summary!$E$10)^2</f>
        <v>7.315511781874999E-2</v>
      </c>
      <c r="G65" s="53">
        <f>SECTOREH!D78*(1+Summary!$E$10)^2</f>
        <v>1.8696526892187497</v>
      </c>
      <c r="H65" s="53">
        <f>SECTOREH!E78*(1+Summary!$E$10)^2</f>
        <v>2.2354178232499993</v>
      </c>
      <c r="I65" s="53">
        <f>SECTOREH!F78*(1+Summary!$E$10)^2</f>
        <v>2.2222507175374995</v>
      </c>
      <c r="J65" s="53">
        <f>SECTOREH!G78*(1+Summary!$E$10)^2</f>
        <v>2.2321056594499997</v>
      </c>
      <c r="K65" s="53">
        <f>SECTOREH!H78*(1+Summary!$E$10)^2</f>
        <v>1.2914866874624997</v>
      </c>
      <c r="L65" s="44">
        <f t="shared" si="0"/>
        <v>1.4514210195943749</v>
      </c>
      <c r="M65" s="44">
        <f t="shared" si="1"/>
        <v>1.3412506939499995</v>
      </c>
      <c r="N65" s="44">
        <f t="shared" si="2"/>
        <v>2.7926717135443742</v>
      </c>
      <c r="O65" s="44">
        <f t="shared" si="3"/>
        <v>7.6511553795736275E-3</v>
      </c>
      <c r="P65" s="44">
        <f t="shared" ca="1" si="4"/>
        <v>9.1813864554883523E-2</v>
      </c>
      <c r="Q65" s="45">
        <f t="shared" ca="1" si="5"/>
        <v>2.7822383198449552E-6</v>
      </c>
    </row>
    <row r="66" spans="1:17" x14ac:dyDescent="0.25">
      <c r="A66" s="41">
        <v>54</v>
      </c>
      <c r="B66" s="42" t="s">
        <v>38</v>
      </c>
      <c r="C66" s="43"/>
      <c r="D66" s="43">
        <v>43905</v>
      </c>
      <c r="E66" s="53">
        <f>SECTOREH!B79*(1+Summary!$E$10)^2</f>
        <v>74.010091009749985</v>
      </c>
      <c r="F66" s="53">
        <f>SECTOREH!C79*(1+Summary!$E$10)^2</f>
        <v>6.0776407459249988</v>
      </c>
      <c r="G66" s="53">
        <f>SECTOREH!D79*(1+Summary!$E$10)^2</f>
        <v>23.639724353449996</v>
      </c>
      <c r="H66" s="53">
        <f>SECTOREH!E79*(1+Summary!$E$10)^2</f>
        <v>18.929228354768746</v>
      </c>
      <c r="I66" s="53">
        <f>SECTOREH!F79*(1+Summary!$E$10)^2</f>
        <v>17.790750461487498</v>
      </c>
      <c r="J66" s="53">
        <f>SECTOREH!G79*(1+Summary!$E$10)^2</f>
        <v>16.042333631512498</v>
      </c>
      <c r="K66" s="53">
        <f>SECTOREH!H79*(1+Summary!$E$10)^2</f>
        <v>7.0085929671249989</v>
      </c>
      <c r="L66" s="44">
        <f t="shared" si="0"/>
        <v>14.623299363574997</v>
      </c>
      <c r="M66" s="44">
        <f t="shared" si="1"/>
        <v>11.357537012861247</v>
      </c>
      <c r="N66" s="44">
        <f t="shared" si="2"/>
        <v>25.980836376436244</v>
      </c>
      <c r="O66" s="44">
        <f t="shared" si="3"/>
        <v>7.1180373634071897E-2</v>
      </c>
      <c r="P66" s="44">
        <f t="shared" ca="1" si="4"/>
        <v>0.85416448360886277</v>
      </c>
      <c r="Q66" s="45">
        <f t="shared" ca="1" si="5"/>
        <v>2.5883772230571599E-5</v>
      </c>
    </row>
    <row r="67" spans="1:17" x14ac:dyDescent="0.25">
      <c r="A67" s="41">
        <v>55</v>
      </c>
      <c r="B67" s="42" t="s">
        <v>144</v>
      </c>
      <c r="C67" s="43"/>
      <c r="D67" s="43">
        <v>43905</v>
      </c>
      <c r="E67" s="53">
        <f>SECTOREH!B80*(1+Summary!$E$10)^2</f>
        <v>1606.8164170301561</v>
      </c>
      <c r="F67" s="53">
        <f>SECTOREH!C80*(1+Summary!$E$10)^2</f>
        <v>167.65559338880624</v>
      </c>
      <c r="G67" s="53">
        <f>SECTOREH!D80*(1+Summary!$E$10)^2</f>
        <v>567.10066262103737</v>
      </c>
      <c r="H67" s="53">
        <f>SECTOREH!E80*(1+Summary!$E$10)^2</f>
        <v>291.72038553481872</v>
      </c>
      <c r="I67" s="53">
        <f>SECTOREH!F80*(1+Summary!$E$10)^2</f>
        <v>155.96317424193123</v>
      </c>
      <c r="J67" s="53">
        <f>SECTOREH!G80*(1+Summary!$E$10)^2</f>
        <v>393.55909696509372</v>
      </c>
      <c r="K67" s="53">
        <f>SECTOREH!H80*(1+Summary!$E$10)^2</f>
        <v>154.03474005481871</v>
      </c>
      <c r="L67" s="44">
        <f t="shared" si="0"/>
        <v>345.16422733244616</v>
      </c>
      <c r="M67" s="44">
        <f t="shared" si="1"/>
        <v>175.03223132089121</v>
      </c>
      <c r="N67" s="44">
        <f t="shared" si="2"/>
        <v>520.19645865333734</v>
      </c>
      <c r="O67" s="44">
        <f t="shared" si="3"/>
        <v>1.4251957771324311</v>
      </c>
      <c r="P67" s="44">
        <f t="shared" ca="1" si="4"/>
        <v>17.102349325589174</v>
      </c>
      <c r="Q67" s="45">
        <f t="shared" ca="1" si="5"/>
        <v>5.1825300986633864E-4</v>
      </c>
    </row>
    <row r="68" spans="1:17" x14ac:dyDescent="0.25">
      <c r="A68" s="41">
        <v>56</v>
      </c>
      <c r="B68" s="42" t="s">
        <v>55</v>
      </c>
      <c r="C68" s="43"/>
      <c r="D68" s="43">
        <v>43905</v>
      </c>
      <c r="E68" s="53">
        <f>SECTOREH!B81*(1+Summary!$E$10)^2</f>
        <v>48.228752699306241</v>
      </c>
      <c r="F68" s="53">
        <f>SECTOREH!C81*(1+Summary!$E$10)^2</f>
        <v>2.0270829293312498</v>
      </c>
      <c r="G68" s="53">
        <f>SECTOREH!D81*(1+Summary!$E$10)^2</f>
        <v>14.172336970737499</v>
      </c>
      <c r="H68" s="53">
        <f>SECTOREH!E81*(1+Summary!$E$10)^2</f>
        <v>6.9045452306312498</v>
      </c>
      <c r="I68" s="53">
        <f>SECTOREH!F81*(1+Summary!$E$10)^2</f>
        <v>6.4626630595749992</v>
      </c>
      <c r="J68" s="53">
        <f>SECTOREH!G81*(1+Summary!$E$10)^2</f>
        <v>17.488025172306248</v>
      </c>
      <c r="K68" s="53">
        <f>SECTOREH!H81*(1+Summary!$E$10)^2</f>
        <v>6.8131481197624986</v>
      </c>
      <c r="L68" s="44">
        <f t="shared" si="0"/>
        <v>9.8114277332737494</v>
      </c>
      <c r="M68" s="44">
        <f t="shared" si="1"/>
        <v>4.1427271383787501</v>
      </c>
      <c r="N68" s="44">
        <f t="shared" si="2"/>
        <v>13.954154871652499</v>
      </c>
      <c r="O68" s="44">
        <f t="shared" si="3"/>
        <v>3.823056129219863E-2</v>
      </c>
      <c r="P68" s="44">
        <f t="shared" ca="1" si="4"/>
        <v>0.45876673550638358</v>
      </c>
      <c r="Q68" s="45">
        <f t="shared" ca="1" si="5"/>
        <v>1.3902022288072229E-5</v>
      </c>
    </row>
    <row r="69" spans="1:17" x14ac:dyDescent="0.25">
      <c r="A69" s="41">
        <v>57</v>
      </c>
      <c r="B69" s="42" t="s">
        <v>105</v>
      </c>
      <c r="C69" s="43"/>
      <c r="D69" s="43">
        <v>43905</v>
      </c>
      <c r="E69" s="53">
        <f>SECTOREH!B82*(1+Summary!$E$10)^2</f>
        <v>6.1095799163562496</v>
      </c>
      <c r="F69" s="53">
        <f>SECTOREH!C82*(1+Summary!$E$10)^2</f>
        <v>4.0272900749999995E-3</v>
      </c>
      <c r="G69" s="53">
        <f>SECTOREH!D82*(1+Summary!$E$10)^2</f>
        <v>1.8661502432812498</v>
      </c>
      <c r="H69" s="53">
        <f>SECTOREH!E82*(1+Summary!$E$10)^2</f>
        <v>1.2349927572437498</v>
      </c>
      <c r="I69" s="53">
        <f>SECTOREH!F82*(1+Summary!$E$10)^2</f>
        <v>1.2332185331374999</v>
      </c>
      <c r="J69" s="53">
        <f>SECTOREH!G82*(1+Summary!$E$10)^2</f>
        <v>1.6517137748874999</v>
      </c>
      <c r="K69" s="53">
        <f>SECTOREH!H82*(1+Summary!$E$10)^2</f>
        <v>0.10849950210624998</v>
      </c>
      <c r="L69" s="44">
        <f t="shared" si="0"/>
        <v>0.97647492248312484</v>
      </c>
      <c r="M69" s="44">
        <f t="shared" si="1"/>
        <v>0.74099565434624981</v>
      </c>
      <c r="N69" s="44">
        <f t="shared" si="2"/>
        <v>1.7174705768293745</v>
      </c>
      <c r="O69" s="44">
        <f t="shared" si="3"/>
        <v>4.7053988406284232E-3</v>
      </c>
      <c r="P69" s="44">
        <f t="shared" ca="1" si="4"/>
        <v>5.6464786087541075E-2</v>
      </c>
      <c r="Q69" s="45">
        <f t="shared" ca="1" si="5"/>
        <v>1.7110541238648811E-6</v>
      </c>
    </row>
    <row r="70" spans="1:17" x14ac:dyDescent="0.25">
      <c r="A70" s="41">
        <v>58</v>
      </c>
      <c r="B70" s="42" t="s">
        <v>37</v>
      </c>
      <c r="C70" s="43"/>
      <c r="D70" s="43">
        <v>43905</v>
      </c>
      <c r="E70" s="53">
        <f>SECTOREH!B83*(1+Summary!$E$10)^2</f>
        <v>72.138761328506234</v>
      </c>
      <c r="F70" s="53">
        <f>SECTOREH!C83*(1+Summary!$E$10)^2</f>
        <v>8.656538737487498</v>
      </c>
      <c r="G70" s="53">
        <f>SECTOREH!D83*(1+Summary!$E$10)^2</f>
        <v>8.8841287200124981</v>
      </c>
      <c r="H70" s="53">
        <f>SECTOREH!E83*(1+Summary!$E$10)^2</f>
        <v>12.764151921156248</v>
      </c>
      <c r="I70" s="53">
        <f>SECTOREH!F83*(1+Summary!$E$10)^2</f>
        <v>8.230195925824999</v>
      </c>
      <c r="J70" s="53">
        <f>SECTOREH!G83*(1+Summary!$E$10)^2</f>
        <v>4.2289630030937495</v>
      </c>
      <c r="K70" s="53">
        <f>SECTOREH!H83*(1+Summary!$E$10)^2</f>
        <v>17.615964817624995</v>
      </c>
      <c r="L70" s="44">
        <f t="shared" si="0"/>
        <v>11.488450287056247</v>
      </c>
      <c r="M70" s="44">
        <f t="shared" si="1"/>
        <v>7.6584911526937489</v>
      </c>
      <c r="N70" s="44">
        <f t="shared" si="2"/>
        <v>19.146941439749995</v>
      </c>
      <c r="O70" s="44">
        <f t="shared" si="3"/>
        <v>5.2457373807534229E-2</v>
      </c>
      <c r="P70" s="44">
        <f t="shared" ca="1" si="4"/>
        <v>0.62948848569041072</v>
      </c>
      <c r="Q70" s="45">
        <f t="shared" ca="1" si="5"/>
        <v>1.9075408657285172E-5</v>
      </c>
    </row>
    <row r="71" spans="1:17" x14ac:dyDescent="0.25">
      <c r="A71" s="41">
        <v>59</v>
      </c>
      <c r="B71" s="42" t="s">
        <v>19</v>
      </c>
      <c r="C71" s="43"/>
      <c r="D71" s="43">
        <v>43905</v>
      </c>
      <c r="E71" s="53">
        <f>SECTOREH!B84*(1+Summary!$E$10)^2</f>
        <v>179.09525721771874</v>
      </c>
      <c r="F71" s="53">
        <f>SECTOREH!C84*(1+Summary!$E$10)^2</f>
        <v>6.9242875251499996</v>
      </c>
      <c r="G71" s="53">
        <f>SECTOREH!D84*(1+Summary!$E$10)^2</f>
        <v>68.485976819787496</v>
      </c>
      <c r="H71" s="53">
        <f>SECTOREH!E84*(1+Summary!$E$10)^2</f>
        <v>30.006471624143746</v>
      </c>
      <c r="I71" s="53">
        <f>SECTOREH!F84*(1+Summary!$E$10)^2</f>
        <v>22.157186035887499</v>
      </c>
      <c r="J71" s="53">
        <f>SECTOREH!G84*(1+Summary!$E$10)^2</f>
        <v>48.896082610581246</v>
      </c>
      <c r="K71" s="53">
        <f>SECTOREH!H84*(1+Summary!$E$10)^2</f>
        <v>18.1894521789125</v>
      </c>
      <c r="L71" s="44">
        <f t="shared" si="0"/>
        <v>41.518769281458745</v>
      </c>
      <c r="M71" s="44">
        <f t="shared" si="1"/>
        <v>18.003882974486245</v>
      </c>
      <c r="N71" s="44">
        <f t="shared" si="2"/>
        <v>59.52265225594499</v>
      </c>
      <c r="O71" s="44">
        <f t="shared" si="3"/>
        <v>0.16307575960532875</v>
      </c>
      <c r="P71" s="44">
        <f t="shared" ca="1" si="4"/>
        <v>1.9569091152639451</v>
      </c>
      <c r="Q71" s="45">
        <f t="shared" ca="1" si="5"/>
        <v>5.930027622011955E-5</v>
      </c>
    </row>
    <row r="72" spans="1:17" x14ac:dyDescent="0.25">
      <c r="A72" s="41">
        <v>60</v>
      </c>
      <c r="B72" s="42" t="s">
        <v>30</v>
      </c>
      <c r="C72" s="43"/>
      <c r="D72" s="43">
        <v>43905</v>
      </c>
      <c r="E72" s="53">
        <f>SECTOREH!B85*(1+Summary!$E$10)^2</f>
        <v>84.849520290981232</v>
      </c>
      <c r="F72" s="53">
        <f>SECTOREH!C85*(1+Summary!$E$10)^2</f>
        <v>3.4784034757749995</v>
      </c>
      <c r="G72" s="53">
        <f>SECTOREH!D85*(1+Summary!$E$10)^2</f>
        <v>22.517268843449997</v>
      </c>
      <c r="H72" s="53">
        <f>SECTOREH!E85*(1+Summary!$E$10)^2</f>
        <v>6.2303735264562494</v>
      </c>
      <c r="I72" s="53">
        <f>SECTOREH!F85*(1+Summary!$E$10)^2</f>
        <v>3.1634311263812496</v>
      </c>
      <c r="J72" s="53">
        <f>SECTOREH!G85*(1+Summary!$E$10)^2</f>
        <v>28.167616412531245</v>
      </c>
      <c r="K72" s="53">
        <f>SECTOREH!H85*(1+Summary!$E$10)^2</f>
        <v>6.6824744755999994</v>
      </c>
      <c r="L72" s="44">
        <f t="shared" si="0"/>
        <v>13.931624211964998</v>
      </c>
      <c r="M72" s="44">
        <f t="shared" si="1"/>
        <v>3.7382241158737495</v>
      </c>
      <c r="N72" s="44">
        <f t="shared" si="2"/>
        <v>17.669848327838746</v>
      </c>
      <c r="O72" s="44">
        <f t="shared" si="3"/>
        <v>4.8410543363941773E-2</v>
      </c>
      <c r="P72" s="44">
        <f t="shared" ca="1" si="4"/>
        <v>0.5809265203673013</v>
      </c>
      <c r="Q72" s="45">
        <f t="shared" ca="1" si="5"/>
        <v>1.7603833950524283E-5</v>
      </c>
    </row>
    <row r="73" spans="1:17" x14ac:dyDescent="0.25">
      <c r="A73" s="41">
        <v>61</v>
      </c>
      <c r="B73" s="42" t="s">
        <v>28</v>
      </c>
      <c r="C73" s="43"/>
      <c r="D73" s="43">
        <v>43922</v>
      </c>
      <c r="E73" s="53">
        <f>SECTOREH!B89*(1+Summary!$E$10)^2</f>
        <v>136.43192979683121</v>
      </c>
      <c r="F73" s="53">
        <f>SECTOREH!C89*(1+Summary!$E$10)^2</f>
        <v>11.116100554662498</v>
      </c>
      <c r="G73" s="53">
        <f>SECTOREH!D89*(1+Summary!$E$10)^2</f>
        <v>26.550024825124996</v>
      </c>
      <c r="H73" s="53">
        <f>SECTOREH!E89*(1+Summary!$E$10)^2</f>
        <v>47.526500788268748</v>
      </c>
      <c r="I73" s="53">
        <f>SECTOREH!F89*(1+Summary!$E$10)^2</f>
        <v>44.278303151656239</v>
      </c>
      <c r="J73" s="53">
        <f>SECTOREH!G89*(1+Summary!$E$10)^2</f>
        <v>37.832414194356247</v>
      </c>
      <c r="K73" s="53">
        <f>SECTOREH!H89*(1+Summary!$E$10)^2</f>
        <v>3.1297323689312497</v>
      </c>
      <c r="L73" s="44">
        <f t="shared" si="0"/>
        <v>14.526905360134998</v>
      </c>
      <c r="M73" s="44">
        <f t="shared" si="1"/>
        <v>28.515900472961249</v>
      </c>
      <c r="N73" s="44">
        <f t="shared" si="2"/>
        <v>43.042805833096246</v>
      </c>
      <c r="O73" s="44">
        <f t="shared" si="3"/>
        <v>0.1179254954331404</v>
      </c>
      <c r="P73" s="44">
        <f t="shared" ca="1" si="4"/>
        <v>0.41273923401599144</v>
      </c>
      <c r="Q73" s="45">
        <f t="shared" ca="1" si="5"/>
        <v>1.2507249515636104E-5</v>
      </c>
    </row>
    <row r="74" spans="1:17" x14ac:dyDescent="0.25">
      <c r="A74" s="41">
        <v>62</v>
      </c>
      <c r="B74" s="42" t="s">
        <v>63</v>
      </c>
      <c r="C74" s="43"/>
      <c r="D74" s="43">
        <v>43922</v>
      </c>
      <c r="E74" s="53">
        <f>SECTOREH!B90*(1+Summary!$E$10)^2</f>
        <v>18.841480060712499</v>
      </c>
      <c r="F74" s="53">
        <f>SECTOREH!C90*(1+Summary!$E$10)^2</f>
        <v>1.0801051883312498</v>
      </c>
      <c r="G74" s="53">
        <f>SECTOREH!D90*(1+Summary!$E$10)^2</f>
        <v>3.3388461650062498</v>
      </c>
      <c r="H74" s="53">
        <f>SECTOREH!E90*(1+Summary!$E$10)^2</f>
        <v>7.0270942457249994</v>
      </c>
      <c r="I74" s="53">
        <f>SECTOREH!F90*(1+Summary!$E$10)^2</f>
        <v>6.8511219522687492</v>
      </c>
      <c r="J74" s="53">
        <f>SECTOREH!G90*(1+Summary!$E$10)^2</f>
        <v>5.3466353219999991</v>
      </c>
      <c r="K74" s="53">
        <f>SECTOREH!H90*(1+Summary!$E$10)^2</f>
        <v>2.0139022320374997</v>
      </c>
      <c r="L74" s="44">
        <f t="shared" si="0"/>
        <v>2.4749839753181249</v>
      </c>
      <c r="M74" s="44">
        <f t="shared" si="1"/>
        <v>4.2162565474349991</v>
      </c>
      <c r="N74" s="44">
        <f t="shared" si="2"/>
        <v>6.691240522753124</v>
      </c>
      <c r="O74" s="44">
        <f t="shared" si="3"/>
        <v>1.8332165815761983E-2</v>
      </c>
      <c r="P74" s="44">
        <f t="shared" ca="1" si="4"/>
        <v>6.4162580355166948E-2</v>
      </c>
      <c r="Q74" s="45">
        <f t="shared" ca="1" si="5"/>
        <v>1.9443206168232411E-6</v>
      </c>
    </row>
    <row r="75" spans="1:17" x14ac:dyDescent="0.25">
      <c r="A75" s="41">
        <v>63</v>
      </c>
      <c r="B75" s="42" t="s">
        <v>101</v>
      </c>
      <c r="C75" s="43"/>
      <c r="D75" s="43">
        <v>43922</v>
      </c>
      <c r="E75" s="53">
        <f>SECTOREH!B91*(1+Summary!$E$10)^2</f>
        <v>7.070836136212499</v>
      </c>
      <c r="F75" s="53">
        <f>SECTOREH!C91*(1+Summary!$E$10)^2</f>
        <v>0</v>
      </c>
      <c r="G75" s="53">
        <f>SECTOREH!D91*(1+Summary!$E$10)^2</f>
        <v>0.49628613428124996</v>
      </c>
      <c r="H75" s="53">
        <f>SECTOREH!E91*(1+Summary!$E$10)^2</f>
        <v>6.263115645687499</v>
      </c>
      <c r="I75" s="53">
        <f>SECTOREH!F91*(1+Summary!$E$10)^2</f>
        <v>6.2601004056624987</v>
      </c>
      <c r="J75" s="53">
        <f>SECTOREH!G91*(1+Summary!$E$10)^2</f>
        <v>0.16864852217499998</v>
      </c>
      <c r="K75" s="53">
        <f>SECTOREH!H91*(1+Summary!$E$10)^2</f>
        <v>9.8681152912499986E-2</v>
      </c>
      <c r="L75" s="44">
        <f t="shared" si="0"/>
        <v>0.28761552830562498</v>
      </c>
      <c r="M75" s="44">
        <f t="shared" si="1"/>
        <v>3.7578693874124993</v>
      </c>
      <c r="N75" s="44">
        <f t="shared" si="2"/>
        <v>4.0454849157181245</v>
      </c>
      <c r="O75" s="44">
        <f t="shared" si="3"/>
        <v>1.1083520317035958E-2</v>
      </c>
      <c r="P75" s="44">
        <f t="shared" ca="1" si="4"/>
        <v>3.8792321109625855E-2</v>
      </c>
      <c r="Q75" s="45">
        <f t="shared" ca="1" si="5"/>
        <v>1.1755248821098744E-6</v>
      </c>
    </row>
    <row r="76" spans="1:17" x14ac:dyDescent="0.25">
      <c r="A76" s="41">
        <v>64</v>
      </c>
      <c r="B76" s="42" t="s">
        <v>104</v>
      </c>
      <c r="C76" s="43"/>
      <c r="D76" s="43">
        <v>43922</v>
      </c>
      <c r="E76" s="53">
        <f>SECTOREH!B92*(1+Summary!$E$10)^2</f>
        <v>8.0685993433062482</v>
      </c>
      <c r="F76" s="53">
        <f>SECTOREH!C92*(1+Summary!$E$10)^2</f>
        <v>0</v>
      </c>
      <c r="G76" s="53">
        <f>SECTOREH!D92*(1+Summary!$E$10)^2</f>
        <v>2.2611770062374998</v>
      </c>
      <c r="H76" s="53">
        <f>SECTOREH!E92*(1+Summary!$E$10)^2</f>
        <v>2.6600052299187493</v>
      </c>
      <c r="I76" s="53">
        <f>SECTOREH!F92*(1+Summary!$E$10)^2</f>
        <v>2.6174646261124996</v>
      </c>
      <c r="J76" s="53">
        <f>SECTOREH!G92*(1+Summary!$E$10)^2</f>
        <v>1.43085371609375</v>
      </c>
      <c r="K76" s="53">
        <f>SECTOREH!H92*(1+Summary!$E$10)^2</f>
        <v>1.2373524648499998</v>
      </c>
      <c r="L76" s="44">
        <f t="shared" si="0"/>
        <v>1.6255294890587499</v>
      </c>
      <c r="M76" s="44">
        <f t="shared" si="1"/>
        <v>1.5960031379512496</v>
      </c>
      <c r="N76" s="44">
        <f t="shared" si="2"/>
        <v>3.2215326270099993</v>
      </c>
      <c r="O76" s="44">
        <f t="shared" si="3"/>
        <v>8.8261167863287644E-3</v>
      </c>
      <c r="P76" s="44">
        <f t="shared" ca="1" si="4"/>
        <v>3.0891408752150677E-2</v>
      </c>
      <c r="Q76" s="45">
        <f t="shared" ca="1" si="5"/>
        <v>9.3610329551971751E-7</v>
      </c>
    </row>
    <row r="77" spans="1:17" x14ac:dyDescent="0.25">
      <c r="A77" s="41">
        <v>65</v>
      </c>
      <c r="B77" s="42" t="s">
        <v>90</v>
      </c>
      <c r="C77" s="43"/>
      <c r="D77" s="43">
        <v>43922</v>
      </c>
      <c r="E77" s="53">
        <f>SECTOREH!B93*(1+Summary!$E$10)^2</f>
        <v>6.4329152702437487</v>
      </c>
      <c r="F77" s="53">
        <f>SECTOREH!C93*(1+Summary!$E$10)^2</f>
        <v>5.7209056493749987E-2</v>
      </c>
      <c r="G77" s="53">
        <f>SECTOREH!D93*(1+Summary!$E$10)^2</f>
        <v>1.5538679814687497</v>
      </c>
      <c r="H77" s="53">
        <f>SECTOREH!E93*(1+Summary!$E$10)^2</f>
        <v>3.2197410474999999</v>
      </c>
      <c r="I77" s="53">
        <f>SECTOREH!F93*(1+Summary!$E$10)^2</f>
        <v>3.2131763137562497</v>
      </c>
      <c r="J77" s="53">
        <f>SECTOREH!G93*(1+Summary!$E$10)^2</f>
        <v>0.98827732888749986</v>
      </c>
      <c r="K77" s="53">
        <f>SECTOREH!H93*(1+Summary!$E$10)^2</f>
        <v>0.17475427867499996</v>
      </c>
      <c r="L77" s="44">
        <f t="shared" si="0"/>
        <v>0.84683570220437487</v>
      </c>
      <c r="M77" s="44">
        <f t="shared" si="1"/>
        <v>1.9318446284999999</v>
      </c>
      <c r="N77" s="44">
        <f t="shared" si="2"/>
        <v>2.7786803307043746</v>
      </c>
      <c r="O77" s="44">
        <f t="shared" si="3"/>
        <v>7.6128228238476012E-3</v>
      </c>
      <c r="P77" s="44">
        <f t="shared" ca="1" si="4"/>
        <v>2.6644879883466605E-2</v>
      </c>
      <c r="Q77" s="45">
        <f t="shared" ca="1" si="5"/>
        <v>8.0742060252929106E-7</v>
      </c>
    </row>
    <row r="78" spans="1:17" x14ac:dyDescent="0.25">
      <c r="A78" s="41">
        <v>66</v>
      </c>
      <c r="B78" s="42" t="s">
        <v>110</v>
      </c>
      <c r="C78" s="43"/>
      <c r="D78" s="43">
        <v>43922</v>
      </c>
      <c r="E78" s="53">
        <f>SECTOREH!B94*(1+Summary!$E$10)^2</f>
        <v>2.9769065383437496</v>
      </c>
      <c r="F78" s="53">
        <f>SECTOREH!C94*(1+Summary!$E$10)^2</f>
        <v>0</v>
      </c>
      <c r="G78" s="53">
        <f>SECTOREH!D94*(1+Summary!$E$10)^2</f>
        <v>0.21248450822499998</v>
      </c>
      <c r="H78" s="53">
        <f>SECTOREH!E94*(1+Summary!$E$10)^2</f>
        <v>1.3781664741312498</v>
      </c>
      <c r="I78" s="53">
        <f>SECTOREH!F94*(1+Summary!$E$10)^2</f>
        <v>1.2580252599312498</v>
      </c>
      <c r="J78" s="53">
        <f>SECTOREH!G94*(1+Summary!$E$10)^2</f>
        <v>0.66729645507499991</v>
      </c>
      <c r="K78" s="53">
        <f>SECTOREH!H94*(1+Summary!$E$10)^2</f>
        <v>0.71895910091249993</v>
      </c>
      <c r="L78" s="44">
        <f t="shared" ref="L78:L141" si="6">$G78*(1-$E$3)+$K78*(1-$E$4)</f>
        <v>0.39382589447749999</v>
      </c>
      <c r="M78" s="44">
        <f t="shared" ref="M78:M141" si="7">$H78*(1-$E$6)</f>
        <v>0.82689988447874985</v>
      </c>
      <c r="N78" s="44">
        <f t="shared" ref="N78:N141" si="8">M78+L78</f>
        <v>1.2207257789562498</v>
      </c>
      <c r="O78" s="44">
        <f t="shared" ref="O78:O141" si="9">N78/$E$7</f>
        <v>3.3444541889212321E-3</v>
      </c>
      <c r="P78" s="44">
        <f t="shared" ref="P78:P141" ca="1" si="10">IF((C78-D78)&lt;0,($E$2-D78)*O78*$E$8,IF(D78&lt;=0,($E$2-C78)*O78,(C78-D78)*O78+($E$2-D78)*O78*$E$8))</f>
        <v>1.1705589661224312E-2</v>
      </c>
      <c r="Q78" s="45">
        <f t="shared" ref="Q78:Q141" ca="1" si="11">P78/$E$5</f>
        <v>3.5471483821891853E-7</v>
      </c>
    </row>
    <row r="79" spans="1:17" x14ac:dyDescent="0.25">
      <c r="A79" s="41">
        <v>67</v>
      </c>
      <c r="B79" s="42" t="s">
        <v>89</v>
      </c>
      <c r="C79" s="43"/>
      <c r="D79" s="43">
        <v>43922</v>
      </c>
      <c r="E79" s="53">
        <f>SECTOREH!B95*(1+Summary!$E$10)^2</f>
        <v>10.699925291281248</v>
      </c>
      <c r="F79" s="53">
        <f>SECTOREH!C95*(1+Summary!$E$10)^2</f>
        <v>0.13056491151249999</v>
      </c>
      <c r="G79" s="53">
        <f>SECTOREH!D95*(1+Summary!$E$10)^2</f>
        <v>2.7811396750562496</v>
      </c>
      <c r="H79" s="53">
        <f>SECTOREH!E95*(1+Summary!$E$10)^2</f>
        <v>3.7476056525562496</v>
      </c>
      <c r="I79" s="53">
        <f>SECTOREH!F95*(1+Summary!$E$10)^2</f>
        <v>3.3479180227374998</v>
      </c>
      <c r="J79" s="53">
        <f>SECTOREH!G95*(1+Summary!$E$10)^2</f>
        <v>1.8036624257312499</v>
      </c>
      <c r="K79" s="53">
        <f>SECTOREH!H95*(1+Summary!$E$10)^2</f>
        <v>1.7742993826999998</v>
      </c>
      <c r="L79" s="44">
        <f t="shared" si="6"/>
        <v>2.1002895906081247</v>
      </c>
      <c r="M79" s="44">
        <f t="shared" si="7"/>
        <v>2.2485633915337497</v>
      </c>
      <c r="N79" s="44">
        <f t="shared" si="8"/>
        <v>4.3488529821418744</v>
      </c>
      <c r="O79" s="44">
        <f t="shared" si="9"/>
        <v>1.1914665704498286E-2</v>
      </c>
      <c r="P79" s="44">
        <f t="shared" ca="1" si="10"/>
        <v>4.1701329965744001E-2</v>
      </c>
      <c r="Q79" s="45">
        <f t="shared" ca="1" si="11"/>
        <v>1.263676665628606E-6</v>
      </c>
    </row>
    <row r="80" spans="1:17" x14ac:dyDescent="0.25">
      <c r="A80" s="41">
        <v>68</v>
      </c>
      <c r="B80" s="42" t="s">
        <v>149</v>
      </c>
      <c r="C80" s="43"/>
      <c r="D80" s="43">
        <v>43922</v>
      </c>
      <c r="E80" s="53">
        <f>SECTOREH!B96*(1+Summary!$E$10)^2</f>
        <v>2.3019350218874997</v>
      </c>
      <c r="F80" s="53">
        <f>SECTOREH!C96*(1+Summary!$E$10)^2</f>
        <v>1.4637087499999998E-5</v>
      </c>
      <c r="G80" s="53">
        <f>SECTOREH!D96*(1+Summary!$E$10)^2</f>
        <v>5.7018774356249996E-2</v>
      </c>
      <c r="H80" s="53">
        <f>SECTOREH!E96*(1+Summary!$E$10)^2</f>
        <v>2.2402752452874997</v>
      </c>
      <c r="I80" s="53">
        <f>SECTOREH!F96*(1+Summary!$E$10)^2</f>
        <v>1.8884550736187498</v>
      </c>
      <c r="J80" s="53">
        <f>SECTOREH!G96*(1+Summary!$E$10)^2</f>
        <v>3.7199112374999995E-3</v>
      </c>
      <c r="K80" s="53">
        <f>SECTOREH!H96*(1+Summary!$E$10)^2</f>
        <v>9.0331739999999986E-4</v>
      </c>
      <c r="L80" s="44">
        <f t="shared" si="6"/>
        <v>2.8870714138124996E-2</v>
      </c>
      <c r="M80" s="44">
        <f t="shared" si="7"/>
        <v>1.3441651471724998</v>
      </c>
      <c r="N80" s="44">
        <f t="shared" si="8"/>
        <v>1.3730358613106248</v>
      </c>
      <c r="O80" s="44">
        <f t="shared" si="9"/>
        <v>3.7617420857825336E-3</v>
      </c>
      <c r="P80" s="44">
        <f t="shared" ca="1" si="10"/>
        <v>1.3166097300238868E-2</v>
      </c>
      <c r="Q80" s="45">
        <f t="shared" ca="1" si="11"/>
        <v>3.9897264546178388E-7</v>
      </c>
    </row>
    <row r="81" spans="1:17" x14ac:dyDescent="0.25">
      <c r="A81" s="41">
        <v>69</v>
      </c>
      <c r="B81" s="42" t="s">
        <v>21</v>
      </c>
      <c r="C81" s="43"/>
      <c r="D81" s="43">
        <v>43922</v>
      </c>
      <c r="E81" s="53">
        <f>SECTOREH!B97*(1+Summary!$E$10)^2</f>
        <v>218.73983380361869</v>
      </c>
      <c r="F81" s="53">
        <f>SECTOREH!C97*(1+Summary!$E$10)^2</f>
        <v>15.807993860637497</v>
      </c>
      <c r="G81" s="53">
        <f>SECTOREH!D97*(1+Summary!$E$10)^2</f>
        <v>57.483047089156244</v>
      </c>
      <c r="H81" s="53">
        <f>SECTOREH!E97*(1+Summary!$E$10)^2</f>
        <v>61.372015641774993</v>
      </c>
      <c r="I81" s="53">
        <f>SECTOREH!F97*(1+Summary!$E$10)^2</f>
        <v>58.194264216287493</v>
      </c>
      <c r="J81" s="53">
        <f>SECTOREH!G97*(1+Summary!$E$10)^2</f>
        <v>54.220955719987487</v>
      </c>
      <c r="K81" s="53">
        <f>SECTOREH!H97*(1+Summary!$E$10)^2</f>
        <v>22.271179673337496</v>
      </c>
      <c r="L81" s="44">
        <f t="shared" si="6"/>
        <v>37.649995413913118</v>
      </c>
      <c r="M81" s="44">
        <f t="shared" si="7"/>
        <v>36.823209385064992</v>
      </c>
      <c r="N81" s="44">
        <f t="shared" si="8"/>
        <v>74.473204798978117</v>
      </c>
      <c r="O81" s="44">
        <f t="shared" si="9"/>
        <v>0.2040361775314469</v>
      </c>
      <c r="P81" s="44">
        <f t="shared" ca="1" si="10"/>
        <v>0.71412662136006411</v>
      </c>
      <c r="Q81" s="45">
        <f t="shared" ca="1" si="11"/>
        <v>2.164020064727467E-5</v>
      </c>
    </row>
    <row r="82" spans="1:17" x14ac:dyDescent="0.25">
      <c r="A82" s="41">
        <v>70</v>
      </c>
      <c r="B82" s="42" t="s">
        <v>123</v>
      </c>
      <c r="C82" s="43"/>
      <c r="D82" s="43">
        <v>43922</v>
      </c>
      <c r="E82" s="53">
        <f>SECTOREH!B98*(1+Summary!$E$10)^2</f>
        <v>0.66086972815624989</v>
      </c>
      <c r="F82" s="53">
        <f>SECTOREH!C98*(1+Summary!$E$10)^2</f>
        <v>0</v>
      </c>
      <c r="G82" s="53">
        <f>SECTOREH!D98*(1+Summary!$E$10)^2</f>
        <v>0.12520878299374999</v>
      </c>
      <c r="H82" s="53">
        <f>SECTOREH!E98*(1+Summary!$E$10)^2</f>
        <v>0.19959550717499996</v>
      </c>
      <c r="I82" s="53">
        <f>SECTOREH!F98*(1+Summary!$E$10)^2</f>
        <v>0.19959550717499996</v>
      </c>
      <c r="J82" s="53">
        <f>SECTOREH!G98*(1+Summary!$E$10)^2</f>
        <v>0.20528201566874996</v>
      </c>
      <c r="K82" s="53">
        <f>SECTOREH!H98*(1+Summary!$E$10)^2</f>
        <v>0.130784467825</v>
      </c>
      <c r="L82" s="44">
        <f t="shared" si="6"/>
        <v>0.11491817862687501</v>
      </c>
      <c r="M82" s="44">
        <f t="shared" si="7"/>
        <v>0.11975730430499998</v>
      </c>
      <c r="N82" s="44">
        <f t="shared" si="8"/>
        <v>0.23467548293187498</v>
      </c>
      <c r="O82" s="44">
        <f t="shared" si="9"/>
        <v>6.4294652858047944E-4</v>
      </c>
      <c r="P82" s="44">
        <f t="shared" ca="1" si="10"/>
        <v>2.2503128500316778E-3</v>
      </c>
      <c r="Q82" s="45">
        <f t="shared" ca="1" si="11"/>
        <v>6.8191298485808415E-8</v>
      </c>
    </row>
    <row r="83" spans="1:17" x14ac:dyDescent="0.25">
      <c r="A83" s="41">
        <v>71</v>
      </c>
      <c r="B83" s="42" t="s">
        <v>86</v>
      </c>
      <c r="C83" s="43"/>
      <c r="D83" s="43">
        <v>43922</v>
      </c>
      <c r="E83" s="53">
        <f>SECTOREH!B99*(1+Summary!$E$10)^2</f>
        <v>13.654118206343748</v>
      </c>
      <c r="F83" s="53">
        <f>SECTOREH!C99*(1+Summary!$E$10)^2</f>
        <v>0</v>
      </c>
      <c r="G83" s="53">
        <f>SECTOREH!D99*(1+Summary!$E$10)^2</f>
        <v>4.9297417958249996</v>
      </c>
      <c r="H83" s="53">
        <f>SECTOREH!E99*(1+Summary!$E$10)^2</f>
        <v>6.7615931610687499</v>
      </c>
      <c r="I83" s="53">
        <f>SECTOREH!F99*(1+Summary!$E$10)^2</f>
        <v>6.5840871099437495</v>
      </c>
      <c r="J83" s="53">
        <f>SECTOREH!G99*(1+Summary!$E$10)^2</f>
        <v>0.58249962516249998</v>
      </c>
      <c r="K83" s="53">
        <f>SECTOREH!H99*(1+Summary!$E$10)^2</f>
        <v>0.24122129301249998</v>
      </c>
      <c r="L83" s="44">
        <f t="shared" si="6"/>
        <v>2.5613594151174999</v>
      </c>
      <c r="M83" s="44">
        <f t="shared" si="7"/>
        <v>4.0569558966412496</v>
      </c>
      <c r="N83" s="44">
        <f t="shared" si="8"/>
        <v>6.6183153117587494</v>
      </c>
      <c r="O83" s="44">
        <f t="shared" si="9"/>
        <v>1.813237071714726E-2</v>
      </c>
      <c r="P83" s="44">
        <f t="shared" ca="1" si="10"/>
        <v>6.3463297510015407E-2</v>
      </c>
      <c r="Q83" s="45">
        <f t="shared" ca="1" si="11"/>
        <v>1.9231302275762246E-6</v>
      </c>
    </row>
    <row r="84" spans="1:17" x14ac:dyDescent="0.25">
      <c r="A84" s="41">
        <v>72</v>
      </c>
      <c r="B84" s="42" t="s">
        <v>108</v>
      </c>
      <c r="C84" s="43"/>
      <c r="D84" s="43">
        <v>43922</v>
      </c>
      <c r="E84" s="53">
        <f>SECTOREH!B100*(1+Summary!$E$10)^2</f>
        <v>3.5211719999437494</v>
      </c>
      <c r="F84" s="53">
        <f>SECTOREH!C100*(1+Summary!$E$10)^2</f>
        <v>6.8433611593749985E-2</v>
      </c>
      <c r="G84" s="53">
        <f>SECTOREH!D100*(1+Summary!$E$10)^2</f>
        <v>1.503249796375</v>
      </c>
      <c r="H84" s="53">
        <f>SECTOREH!E100*(1+Summary!$E$10)^2</f>
        <v>0.86491909195624994</v>
      </c>
      <c r="I84" s="53">
        <f>SECTOREH!F100*(1+Summary!$E$10)^2</f>
        <v>0.85117904881874995</v>
      </c>
      <c r="J84" s="53">
        <f>SECTOREH!G100*(1+Summary!$E$10)^2</f>
        <v>0.69855395543124987</v>
      </c>
      <c r="K84" s="53">
        <f>SECTOREH!H100*(1+Summary!$E$10)^2</f>
        <v>0.27879992415624993</v>
      </c>
      <c r="L84" s="44">
        <f t="shared" si="6"/>
        <v>0.86314486785</v>
      </c>
      <c r="M84" s="44">
        <f t="shared" si="7"/>
        <v>0.51895145517374996</v>
      </c>
      <c r="N84" s="44">
        <f t="shared" si="8"/>
        <v>1.38209632302375</v>
      </c>
      <c r="O84" s="44">
        <f t="shared" si="9"/>
        <v>3.786565268558219E-3</v>
      </c>
      <c r="P84" s="44">
        <f t="shared" ca="1" si="10"/>
        <v>1.3252978439953766E-2</v>
      </c>
      <c r="Q84" s="45">
        <f t="shared" ca="1" si="11"/>
        <v>4.0160540727132627E-7</v>
      </c>
    </row>
    <row r="85" spans="1:17" x14ac:dyDescent="0.25">
      <c r="A85" s="41">
        <v>73</v>
      </c>
      <c r="B85" s="42" t="s">
        <v>82</v>
      </c>
      <c r="C85" s="43"/>
      <c r="D85" s="43">
        <v>43922</v>
      </c>
      <c r="E85" s="53">
        <f>SECTOREH!B101*(1+Summary!$E$10)^2</f>
        <v>14.406694515218749</v>
      </c>
      <c r="F85" s="53">
        <f>SECTOREH!C101*(1+Summary!$E$10)^2</f>
        <v>1.4928783743749998E-2</v>
      </c>
      <c r="G85" s="53">
        <f>SECTOREH!D101*(1+Summary!$E$10)^2</f>
        <v>3.0268075061499995</v>
      </c>
      <c r="H85" s="53">
        <f>SECTOREH!E101*(1+Summary!$E$10)^2</f>
        <v>7.4318243521874985</v>
      </c>
      <c r="I85" s="53">
        <f>SECTOREH!F101*(1+Summary!$E$10)^2</f>
        <v>6.8503242309999992</v>
      </c>
      <c r="J85" s="53">
        <f>SECTOREH!G101*(1+Summary!$E$10)^2</f>
        <v>2.5554054661249994</v>
      </c>
      <c r="K85" s="53">
        <f>SECTOREH!H101*(1+Summary!$E$10)^2</f>
        <v>0.95440815391874989</v>
      </c>
      <c r="L85" s="44">
        <f t="shared" si="6"/>
        <v>1.8951670146424997</v>
      </c>
      <c r="M85" s="44">
        <f t="shared" si="7"/>
        <v>4.4590946113124987</v>
      </c>
      <c r="N85" s="44">
        <f t="shared" si="8"/>
        <v>6.3542616259549982</v>
      </c>
      <c r="O85" s="44">
        <f t="shared" si="9"/>
        <v>1.7408935961520544E-2</v>
      </c>
      <c r="P85" s="44">
        <f t="shared" ca="1" si="10"/>
        <v>6.0931275865321904E-2</v>
      </c>
      <c r="Q85" s="45">
        <f t="shared" ca="1" si="11"/>
        <v>1.8464022989491486E-6</v>
      </c>
    </row>
    <row r="86" spans="1:17" x14ac:dyDescent="0.25">
      <c r="A86" s="41">
        <v>74</v>
      </c>
      <c r="B86" s="42" t="s">
        <v>79</v>
      </c>
      <c r="C86" s="43"/>
      <c r="D86" s="43">
        <v>43922</v>
      </c>
      <c r="E86" s="53">
        <f>SECTOREH!B102*(1+Summary!$E$10)^2</f>
        <v>17.005130927581249</v>
      </c>
      <c r="F86" s="53">
        <f>SECTOREH!C102*(1+Summary!$E$10)^2</f>
        <v>0.10388777403749998</v>
      </c>
      <c r="G86" s="53">
        <f>SECTOREH!D102*(1+Summary!$E$10)^2</f>
        <v>4.9831295269749996</v>
      </c>
      <c r="H86" s="53">
        <f>SECTOREH!E102*(1+Summary!$E$10)^2</f>
        <v>9.0782792306374986</v>
      </c>
      <c r="I86" s="53">
        <f>SECTOREH!F102*(1+Summary!$E$10)^2</f>
        <v>9.0228245336312494</v>
      </c>
      <c r="J86" s="53">
        <f>SECTOREH!G102*(1+Summary!$E$10)^2</f>
        <v>2.2380357708999994</v>
      </c>
      <c r="K86" s="53">
        <f>SECTOREH!H102*(1+Summary!$E$10)^2</f>
        <v>0.28745253388124997</v>
      </c>
      <c r="L86" s="44">
        <f t="shared" si="6"/>
        <v>2.6065457770399996</v>
      </c>
      <c r="M86" s="44">
        <f t="shared" si="7"/>
        <v>5.4469675383824994</v>
      </c>
      <c r="N86" s="44">
        <f t="shared" si="8"/>
        <v>8.0535133154224994</v>
      </c>
      <c r="O86" s="44">
        <f t="shared" si="9"/>
        <v>2.2064420042253424E-2</v>
      </c>
      <c r="P86" s="44">
        <f t="shared" ca="1" si="10"/>
        <v>7.7225470147886985E-2</v>
      </c>
      <c r="Q86" s="45">
        <f t="shared" ca="1" si="11"/>
        <v>2.3401657620571812E-6</v>
      </c>
    </row>
    <row r="87" spans="1:17" x14ac:dyDescent="0.25">
      <c r="A87" s="41">
        <v>75</v>
      </c>
      <c r="B87" s="42" t="s">
        <v>47</v>
      </c>
      <c r="C87" s="43"/>
      <c r="D87" s="43">
        <v>43922</v>
      </c>
      <c r="E87" s="53">
        <f>SECTOREH!B103*(1+Summary!$E$10)^2</f>
        <v>43.418149477187498</v>
      </c>
      <c r="F87" s="53">
        <f>SECTOREH!C103*(1+Summary!$E$10)^2</f>
        <v>0.58814013138124988</v>
      </c>
      <c r="G87" s="53">
        <f>SECTOREH!D103*(1+Summary!$E$10)^2</f>
        <v>3.5173977223812498</v>
      </c>
      <c r="H87" s="53">
        <f>SECTOREH!E103*(1+Summary!$E$10)^2</f>
        <v>18.027854550887497</v>
      </c>
      <c r="I87" s="53">
        <f>SECTOREH!F103*(1+Summary!$E$10)^2</f>
        <v>17.977962992637497</v>
      </c>
      <c r="J87" s="53">
        <f>SECTOREH!G103*(1+Summary!$E$10)^2</f>
        <v>10.518373130968749</v>
      </c>
      <c r="K87" s="53">
        <f>SECTOREH!H103*(1+Summary!$E$10)^2</f>
        <v>2.3574963605312496</v>
      </c>
      <c r="L87" s="44">
        <f t="shared" si="6"/>
        <v>2.7016974054031246</v>
      </c>
      <c r="M87" s="44">
        <f t="shared" si="7"/>
        <v>10.816712730532497</v>
      </c>
      <c r="N87" s="44">
        <f t="shared" si="8"/>
        <v>13.518410135935621</v>
      </c>
      <c r="O87" s="44">
        <f t="shared" si="9"/>
        <v>3.7036740098453758E-2</v>
      </c>
      <c r="P87" s="44">
        <f t="shared" ca="1" si="10"/>
        <v>0.12962859034458815</v>
      </c>
      <c r="Q87" s="45">
        <f t="shared" ca="1" si="11"/>
        <v>3.9281391013511561E-6</v>
      </c>
    </row>
    <row r="88" spans="1:17" x14ac:dyDescent="0.25">
      <c r="A88" s="41">
        <v>76</v>
      </c>
      <c r="B88" s="42" t="s">
        <v>117</v>
      </c>
      <c r="C88" s="43"/>
      <c r="D88" s="43">
        <v>43922</v>
      </c>
      <c r="E88" s="53">
        <f>SECTOREH!B104*(1+Summary!$E$10)^2</f>
        <v>4.3724514173625</v>
      </c>
      <c r="F88" s="53">
        <f>SECTOREH!C104*(1+Summary!$E$10)^2</f>
        <v>3.9146890518749991E-2</v>
      </c>
      <c r="G88" s="53">
        <f>SECTOREH!D104*(1+Summary!$E$10)^2</f>
        <v>1.2263087823312497</v>
      </c>
      <c r="H88" s="53">
        <f>SECTOREH!E104*(1+Summary!$E$10)^2</f>
        <v>1.1757826017874999</v>
      </c>
      <c r="I88" s="53">
        <f>SECTOREH!F104*(1+Summary!$E$10)^2</f>
        <v>1.11455148275</v>
      </c>
      <c r="J88" s="53">
        <f>SECTOREH!G104*(1+Summary!$E$10)^2</f>
        <v>0.92834681962499987</v>
      </c>
      <c r="K88" s="53">
        <f>SECTOREH!H104*(1+Summary!$E$10)^2</f>
        <v>0.89794454338124985</v>
      </c>
      <c r="L88" s="44">
        <f t="shared" si="6"/>
        <v>0.97233220851812485</v>
      </c>
      <c r="M88" s="44">
        <f t="shared" si="7"/>
        <v>0.70546956107249992</v>
      </c>
      <c r="N88" s="44">
        <f t="shared" si="8"/>
        <v>1.6778017695906247</v>
      </c>
      <c r="O88" s="44">
        <f t="shared" si="9"/>
        <v>4.5967171769606156E-3</v>
      </c>
      <c r="P88" s="44">
        <f t="shared" ca="1" si="10"/>
        <v>1.6088510119362156E-2</v>
      </c>
      <c r="Q88" s="45">
        <f t="shared" ca="1" si="11"/>
        <v>4.8753060967764114E-7</v>
      </c>
    </row>
    <row r="89" spans="1:17" x14ac:dyDescent="0.25">
      <c r="A89" s="41">
        <v>77</v>
      </c>
      <c r="B89" s="42" t="s">
        <v>45</v>
      </c>
      <c r="C89" s="43"/>
      <c r="D89" s="43">
        <v>43922</v>
      </c>
      <c r="E89" s="53">
        <f>SECTOREH!B105*(1+Summary!$E$10)^2</f>
        <v>60.796042066624992</v>
      </c>
      <c r="F89" s="53">
        <f>SECTOREH!C105*(1+Summary!$E$10)^2</f>
        <v>0</v>
      </c>
      <c r="G89" s="53">
        <f>SECTOREH!D105*(1+Summary!$E$10)^2</f>
        <v>17.075119206968747</v>
      </c>
      <c r="H89" s="53">
        <f>SECTOREH!E105*(1+Summary!$E$10)^2</f>
        <v>18.737312090999996</v>
      </c>
      <c r="I89" s="53">
        <f>SECTOREH!F105*(1+Summary!$E$10)^2</f>
        <v>18.356538714749995</v>
      </c>
      <c r="J89" s="53">
        <f>SECTOREH!G105*(1+Summary!$E$10)^2</f>
        <v>14.924207562893749</v>
      </c>
      <c r="K89" s="53">
        <f>SECTOREH!H105*(1+Summary!$E$10)^2</f>
        <v>4.4855574200062494</v>
      </c>
      <c r="L89" s="44">
        <f t="shared" si="6"/>
        <v>10.331782571486873</v>
      </c>
      <c r="M89" s="44">
        <f t="shared" si="7"/>
        <v>11.242387254599997</v>
      </c>
      <c r="N89" s="44">
        <f t="shared" si="8"/>
        <v>21.57416982608687</v>
      </c>
      <c r="O89" s="44">
        <f t="shared" si="9"/>
        <v>5.9107314592018824E-2</v>
      </c>
      <c r="P89" s="44">
        <f t="shared" ca="1" si="10"/>
        <v>0.20687560107206587</v>
      </c>
      <c r="Q89" s="45">
        <f t="shared" ca="1" si="11"/>
        <v>6.2689576082444207E-6</v>
      </c>
    </row>
    <row r="90" spans="1:17" x14ac:dyDescent="0.25">
      <c r="A90" s="41">
        <v>78</v>
      </c>
      <c r="B90" s="42" t="s">
        <v>107</v>
      </c>
      <c r="C90" s="43"/>
      <c r="D90" s="43">
        <v>43922</v>
      </c>
      <c r="E90" s="53">
        <f>SECTOREH!B106*(1+Summary!$E$10)^2</f>
        <v>7.9719140618249993</v>
      </c>
      <c r="F90" s="53">
        <f>SECTOREH!C106*(1+Summary!$E$10)^2</f>
        <v>9.2027551137499997E-2</v>
      </c>
      <c r="G90" s="53">
        <f>SECTOREH!D106*(1+Summary!$E$10)^2</f>
        <v>1.8613085038374997</v>
      </c>
      <c r="H90" s="53">
        <f>SECTOREH!E106*(1+Summary!$E$10)^2</f>
        <v>4.3415347520437502</v>
      </c>
      <c r="I90" s="53">
        <f>SECTOREH!F106*(1+Summary!$E$10)^2</f>
        <v>4.1187666443437498</v>
      </c>
      <c r="J90" s="53">
        <f>SECTOREH!G106*(1+Summary!$E$10)^2</f>
        <v>0.23603244549374996</v>
      </c>
      <c r="K90" s="53">
        <f>SECTOREH!H106*(1+Summary!$E$10)^2</f>
        <v>0.15660951770624998</v>
      </c>
      <c r="L90" s="44">
        <f t="shared" si="6"/>
        <v>0.99329805900124979</v>
      </c>
      <c r="M90" s="44">
        <f t="shared" si="7"/>
        <v>2.6049208512262498</v>
      </c>
      <c r="N90" s="44">
        <f t="shared" si="8"/>
        <v>3.5982189102274997</v>
      </c>
      <c r="O90" s="44">
        <f t="shared" si="9"/>
        <v>9.8581340006232872E-3</v>
      </c>
      <c r="P90" s="44">
        <f t="shared" ca="1" si="10"/>
        <v>3.4503469002181507E-2</v>
      </c>
      <c r="Q90" s="45">
        <f t="shared" ca="1" si="11"/>
        <v>1.0455596667327729E-6</v>
      </c>
    </row>
    <row r="91" spans="1:17" x14ac:dyDescent="0.25">
      <c r="A91" s="41">
        <v>79</v>
      </c>
      <c r="B91" s="42" t="s">
        <v>116</v>
      </c>
      <c r="C91" s="43"/>
      <c r="D91" s="43">
        <v>43922</v>
      </c>
      <c r="E91" s="53">
        <f>SECTOREH!B107*(1+Summary!$E$10)^2</f>
        <v>4.2208655571874987</v>
      </c>
      <c r="F91" s="53">
        <f>SECTOREH!C107*(1+Summary!$E$10)^2</f>
        <v>0</v>
      </c>
      <c r="G91" s="53">
        <f>SECTOREH!D107*(1+Summary!$E$10)^2</f>
        <v>0.35907807605624997</v>
      </c>
      <c r="H91" s="53">
        <f>SECTOREH!E107*(1+Summary!$E$10)^2</f>
        <v>2.1736702241249999</v>
      </c>
      <c r="I91" s="53">
        <f>SECTOREH!F107*(1+Summary!$E$10)^2</f>
        <v>2.0704557561124997</v>
      </c>
      <c r="J91" s="53">
        <f>SECTOREH!G107*(1+Summary!$E$10)^2</f>
        <v>6.627464118749999E-3</v>
      </c>
      <c r="K91" s="53">
        <f>SECTOREH!H107*(1+Summary!$E$10)^2</f>
        <v>6.7957906249999991E-3</v>
      </c>
      <c r="L91" s="44">
        <f t="shared" si="6"/>
        <v>0.18225735427812498</v>
      </c>
      <c r="M91" s="44">
        <f t="shared" si="7"/>
        <v>1.3042021344749999</v>
      </c>
      <c r="N91" s="44">
        <f t="shared" si="8"/>
        <v>1.4864594887531248</v>
      </c>
      <c r="O91" s="44">
        <f t="shared" si="9"/>
        <v>4.0724917500085615E-3</v>
      </c>
      <c r="P91" s="44">
        <f t="shared" ca="1" si="10"/>
        <v>1.4253721125029966E-2</v>
      </c>
      <c r="Q91" s="45">
        <f t="shared" ca="1" si="11"/>
        <v>4.3193094318272625E-7</v>
      </c>
    </row>
    <row r="92" spans="1:17" x14ac:dyDescent="0.25">
      <c r="A92" s="41">
        <v>80</v>
      </c>
      <c r="B92" s="42" t="s">
        <v>122</v>
      </c>
      <c r="C92" s="43"/>
      <c r="D92" s="43">
        <v>43922</v>
      </c>
      <c r="E92" s="53">
        <f>SECTOREH!B108*(1+Summary!$E$10)^2</f>
        <v>2.1419328363999997</v>
      </c>
      <c r="F92" s="53">
        <f>SECTOREH!C108*(1+Summary!$E$10)^2</f>
        <v>0</v>
      </c>
      <c r="G92" s="53">
        <f>SECTOREH!D108*(1+Summary!$E$10)^2</f>
        <v>0.37551761633124997</v>
      </c>
      <c r="H92" s="53">
        <f>SECTOREH!E108*(1+Summary!$E$10)^2</f>
        <v>1.2920794895062497</v>
      </c>
      <c r="I92" s="53">
        <f>SECTOREH!F108*(1+Summary!$E$10)^2</f>
        <v>1.2850840071874998</v>
      </c>
      <c r="J92" s="53">
        <f>SECTOREH!G108*(1+Summary!$E$10)^2</f>
        <v>0.37847012598124996</v>
      </c>
      <c r="K92" s="53">
        <f>SECTOREH!H108*(1+Summary!$E$10)^2</f>
        <v>9.2467709268749976E-2</v>
      </c>
      <c r="L92" s="44">
        <f t="shared" si="6"/>
        <v>0.22474589187312499</v>
      </c>
      <c r="M92" s="44">
        <f t="shared" si="7"/>
        <v>0.7752476937037498</v>
      </c>
      <c r="N92" s="44">
        <f t="shared" si="8"/>
        <v>0.99999358557687479</v>
      </c>
      <c r="O92" s="44">
        <f t="shared" si="9"/>
        <v>2.7397084536352734E-3</v>
      </c>
      <c r="P92" s="44">
        <f t="shared" ca="1" si="10"/>
        <v>9.5889795877234577E-3</v>
      </c>
      <c r="Q92" s="45">
        <f t="shared" ca="1" si="11"/>
        <v>2.9057513902192295E-7</v>
      </c>
    </row>
    <row r="93" spans="1:17" x14ac:dyDescent="0.25">
      <c r="A93" s="41">
        <v>81</v>
      </c>
      <c r="B93" s="46" t="s">
        <v>35</v>
      </c>
      <c r="C93" s="47"/>
      <c r="D93" s="47">
        <v>43922</v>
      </c>
      <c r="E93" s="53">
        <f>SECTOREH!B109*(1+Summary!$E$10)^2</f>
        <v>89.901527769706234</v>
      </c>
      <c r="F93" s="53">
        <f>SECTOREH!C109*(1+Summary!$E$10)^2</f>
        <v>12.422042411537499</v>
      </c>
      <c r="G93" s="53">
        <f>SECTOREH!D109*(1+Summary!$E$10)^2</f>
        <v>9.3626537941187493</v>
      </c>
      <c r="H93" s="53">
        <f>SECTOREH!E109*(1+Summary!$E$10)^2</f>
        <v>53.638059847956242</v>
      </c>
      <c r="I93" s="53">
        <f>SECTOREH!F109*(1+Summary!$E$10)^2</f>
        <v>52.737891512781239</v>
      </c>
      <c r="J93" s="53">
        <f>SECTOREH!G109*(1+Summary!$E$10)^2</f>
        <v>10.0844326253875</v>
      </c>
      <c r="K93" s="53">
        <f>SECTOREH!H109*(1+Summary!$E$10)^2</f>
        <v>3.5182937212374998</v>
      </c>
      <c r="L93" s="44">
        <f t="shared" si="6"/>
        <v>6.0886443855543746</v>
      </c>
      <c r="M93" s="44">
        <f t="shared" si="7"/>
        <v>32.182835908773747</v>
      </c>
      <c r="N93" s="44">
        <f t="shared" si="8"/>
        <v>38.271480294328121</v>
      </c>
      <c r="O93" s="44">
        <f t="shared" si="9"/>
        <v>0.10485337066939211</v>
      </c>
      <c r="P93" s="44">
        <f t="shared" ca="1" si="10"/>
        <v>0.36698679734287237</v>
      </c>
      <c r="Q93" s="45">
        <f t="shared" ca="1" si="11"/>
        <v>1.1120812040693102E-5</v>
      </c>
    </row>
    <row r="94" spans="1:17" x14ac:dyDescent="0.25">
      <c r="A94" s="41">
        <v>82</v>
      </c>
      <c r="B94" s="42" t="s">
        <v>95</v>
      </c>
      <c r="C94" s="43"/>
      <c r="D94" s="43">
        <v>43922</v>
      </c>
      <c r="E94" s="53">
        <f>SECTOREH!B110*(1+Summary!$E$10)^2</f>
        <v>8.689758653074998</v>
      </c>
      <c r="F94" s="53">
        <f>SECTOREH!C110*(1+Summary!$E$10)^2</f>
        <v>7.1390303268749983E-2</v>
      </c>
      <c r="G94" s="53">
        <f>SECTOREH!D110*(1+Summary!$E$10)^2</f>
        <v>2.55826492571875</v>
      </c>
      <c r="H94" s="53">
        <f>SECTOREH!E110*(1+Summary!$E$10)^2</f>
        <v>3.3205822163249996</v>
      </c>
      <c r="I94" s="53">
        <f>SECTOREH!F110*(1+Summary!$E$10)^2</f>
        <v>3.1638106451499999</v>
      </c>
      <c r="J94" s="53">
        <f>SECTOREH!G110*(1+Summary!$E$10)^2</f>
        <v>1.3576045027124997</v>
      </c>
      <c r="K94" s="53">
        <f>SECTOREH!H110*(1+Summary!$E$10)^2</f>
        <v>0.8335727235687499</v>
      </c>
      <c r="L94" s="44">
        <f t="shared" si="6"/>
        <v>1.612561552286875</v>
      </c>
      <c r="M94" s="44">
        <f t="shared" si="7"/>
        <v>1.9923493297949997</v>
      </c>
      <c r="N94" s="44">
        <f t="shared" si="8"/>
        <v>3.6049108820818745</v>
      </c>
      <c r="O94" s="44">
        <f t="shared" si="9"/>
        <v>9.8764681700873273E-3</v>
      </c>
      <c r="P94" s="44">
        <f t="shared" ca="1" si="10"/>
        <v>3.4567638595305643E-2</v>
      </c>
      <c r="Q94" s="45">
        <f t="shared" ca="1" si="11"/>
        <v>1.0475041998577467E-6</v>
      </c>
    </row>
    <row r="95" spans="1:17" x14ac:dyDescent="0.25">
      <c r="A95" s="41">
        <v>83</v>
      </c>
      <c r="B95" s="42" t="s">
        <v>10</v>
      </c>
      <c r="C95" s="43"/>
      <c r="D95" s="43">
        <v>43922</v>
      </c>
      <c r="E95" s="53">
        <f>SECTOREH!B111*(1+Summary!$E$10)^2</f>
        <v>440.87157635094991</v>
      </c>
      <c r="F95" s="53">
        <f>SECTOREH!C111*(1+Summary!$E$10)^2</f>
        <v>69.390809158343743</v>
      </c>
      <c r="G95" s="53">
        <f>SECTOREH!D111*(1+Summary!$E$10)^2</f>
        <v>181.79041027674998</v>
      </c>
      <c r="H95" s="53">
        <f>SECTOREH!E111*(1+Summary!$E$10)^2</f>
        <v>60.468028072268744</v>
      </c>
      <c r="I95" s="53">
        <f>SECTOREH!F111*(1+Summary!$E$10)^2</f>
        <v>53.384516218281242</v>
      </c>
      <c r="J95" s="53">
        <f>SECTOREH!G111*(1+Summary!$E$10)^2</f>
        <v>68.305965735687494</v>
      </c>
      <c r="K95" s="53">
        <f>SECTOREH!H111*(1+Summary!$E$10)^2</f>
        <v>43.622657818231239</v>
      </c>
      <c r="L95" s="44">
        <f t="shared" si="6"/>
        <v>108.34426826566749</v>
      </c>
      <c r="M95" s="44">
        <f t="shared" si="7"/>
        <v>36.280816843361244</v>
      </c>
      <c r="N95" s="44">
        <f t="shared" si="8"/>
        <v>144.62508510902873</v>
      </c>
      <c r="O95" s="44">
        <f t="shared" si="9"/>
        <v>0.39623310988774996</v>
      </c>
      <c r="P95" s="44">
        <f t="shared" ca="1" si="10"/>
        <v>1.3868158846071248</v>
      </c>
      <c r="Q95" s="45">
        <f t="shared" ca="1" si="11"/>
        <v>4.2024723775973477E-5</v>
      </c>
    </row>
    <row r="96" spans="1:17" x14ac:dyDescent="0.25">
      <c r="A96" s="41">
        <v>84</v>
      </c>
      <c r="B96" s="42" t="s">
        <v>114</v>
      </c>
      <c r="C96" s="43"/>
      <c r="D96" s="43">
        <v>43922</v>
      </c>
      <c r="E96" s="53">
        <f>SECTOREH!B112*(1+Summary!$E$10)^2</f>
        <v>1.6195215919437498</v>
      </c>
      <c r="F96" s="53">
        <f>SECTOREH!C112*(1+Summary!$E$10)^2</f>
        <v>0.22962558319374995</v>
      </c>
      <c r="G96" s="53">
        <f>SECTOREH!D112*(1+Summary!$E$10)^2</f>
        <v>0.22730978684999997</v>
      </c>
      <c r="H96" s="53">
        <f>SECTOREH!E112*(1+Summary!$E$10)^2</f>
        <v>0.80852239381874991</v>
      </c>
      <c r="I96" s="53">
        <f>SECTOREH!F112*(1+Summary!$E$10)^2</f>
        <v>0.75677819849374994</v>
      </c>
      <c r="J96" s="53">
        <f>SECTOREH!G112*(1+Summary!$E$10)^2</f>
        <v>0.19925362663124999</v>
      </c>
      <c r="K96" s="53">
        <f>SECTOREH!H112*(1+Summary!$E$10)^2</f>
        <v>2.6888329737499998E-2</v>
      </c>
      <c r="L96" s="44">
        <f t="shared" si="6"/>
        <v>0.12441022531999998</v>
      </c>
      <c r="M96" s="44">
        <f t="shared" si="7"/>
        <v>0.48511343629124992</v>
      </c>
      <c r="N96" s="44">
        <f t="shared" si="8"/>
        <v>0.60952366161124993</v>
      </c>
      <c r="O96" s="44">
        <f t="shared" si="9"/>
        <v>1.6699278400308217E-3</v>
      </c>
      <c r="P96" s="44">
        <f t="shared" ca="1" si="10"/>
        <v>5.8447474401078763E-3</v>
      </c>
      <c r="Q96" s="45">
        <f t="shared" ca="1" si="11"/>
        <v>1.7711355879114777E-7</v>
      </c>
    </row>
    <row r="97" spans="1:17" x14ac:dyDescent="0.25">
      <c r="A97" s="41">
        <v>85</v>
      </c>
      <c r="B97" s="42" t="s">
        <v>84</v>
      </c>
      <c r="C97" s="43"/>
      <c r="D97" s="43">
        <v>43922</v>
      </c>
      <c r="E97" s="53">
        <f>SECTOREH!B113*(1+Summary!$E$10)^2</f>
        <v>19.632406584343748</v>
      </c>
      <c r="F97" s="53">
        <f>SECTOREH!C113*(1+Summary!$E$10)^2</f>
        <v>0.16897158360624998</v>
      </c>
      <c r="G97" s="53">
        <f>SECTOREH!D113*(1+Summary!$E$10)^2</f>
        <v>2.2760148309374997</v>
      </c>
      <c r="H97" s="53">
        <f>SECTOREH!E113*(1+Summary!$E$10)^2</f>
        <v>11.673516393874998</v>
      </c>
      <c r="I97" s="53">
        <f>SECTOREH!F113*(1+Summary!$E$10)^2</f>
        <v>11.395167082912499</v>
      </c>
      <c r="J97" s="53">
        <f>SECTOREH!G113*(1+Summary!$E$10)^2</f>
        <v>3.0775720621187497</v>
      </c>
      <c r="K97" s="53">
        <f>SECTOREH!H113*(1+Summary!$E$10)^2</f>
        <v>1.6425133198874997</v>
      </c>
      <c r="L97" s="44">
        <f t="shared" si="6"/>
        <v>1.7950127434237497</v>
      </c>
      <c r="M97" s="44">
        <f t="shared" si="7"/>
        <v>7.0041098363249983</v>
      </c>
      <c r="N97" s="44">
        <f t="shared" si="8"/>
        <v>8.7991225797487473</v>
      </c>
      <c r="O97" s="44">
        <f t="shared" si="9"/>
        <v>2.4107185149996567E-2</v>
      </c>
      <c r="P97" s="44">
        <f t="shared" ca="1" si="10"/>
        <v>8.4375148024987981E-2</v>
      </c>
      <c r="Q97" s="45">
        <f t="shared" ca="1" si="11"/>
        <v>2.5568226674238781E-6</v>
      </c>
    </row>
    <row r="98" spans="1:17" x14ac:dyDescent="0.25">
      <c r="A98" s="41">
        <v>86</v>
      </c>
      <c r="B98" s="42" t="s">
        <v>150</v>
      </c>
      <c r="C98" s="43"/>
      <c r="D98" s="43">
        <v>43922</v>
      </c>
      <c r="E98" s="53">
        <f>SECTOREH!B114*(1+Summary!$E$10)^2</f>
        <v>10.592849768687499</v>
      </c>
      <c r="F98" s="53">
        <f>SECTOREH!C114*(1+Summary!$E$10)^2</f>
        <v>8.1194015374999994E-3</v>
      </c>
      <c r="G98" s="53">
        <f>SECTOREH!D114*(1+Summary!$E$10)^2</f>
        <v>2.5732501667999994</v>
      </c>
      <c r="H98" s="53">
        <f>SECTOREH!E114*(1+Summary!$E$10)^2</f>
        <v>5.6232124998687496</v>
      </c>
      <c r="I98" s="53">
        <f>SECTOREH!F114*(1+Summary!$E$10)^2</f>
        <v>5.4120766947062489</v>
      </c>
      <c r="J98" s="53">
        <f>SECTOREH!G114*(1+Summary!$E$10)^2</f>
        <v>1.6731163333312498</v>
      </c>
      <c r="K98" s="53">
        <f>SECTOREH!H114*(1+Summary!$E$10)^2</f>
        <v>0.51209209776874987</v>
      </c>
      <c r="L98" s="44">
        <f t="shared" si="6"/>
        <v>1.4914619225074996</v>
      </c>
      <c r="M98" s="44">
        <f t="shared" si="7"/>
        <v>3.3739274999212499</v>
      </c>
      <c r="N98" s="44">
        <f t="shared" si="8"/>
        <v>4.8653894224287493</v>
      </c>
      <c r="O98" s="44">
        <f t="shared" si="9"/>
        <v>1.3329834034051368E-2</v>
      </c>
      <c r="P98" s="44">
        <f t="shared" ca="1" si="10"/>
        <v>4.6654419119179787E-2</v>
      </c>
      <c r="Q98" s="45">
        <f t="shared" ca="1" si="11"/>
        <v>1.4137702763387815E-6</v>
      </c>
    </row>
    <row r="99" spans="1:17" x14ac:dyDescent="0.25">
      <c r="A99" s="41">
        <v>87</v>
      </c>
      <c r="B99" s="42" t="s">
        <v>119</v>
      </c>
      <c r="C99" s="43"/>
      <c r="D99" s="43">
        <v>43922</v>
      </c>
      <c r="E99" s="53">
        <f>SECTOREH!B115*(1+Summary!$E$10)^2</f>
        <v>2.1771977622124998</v>
      </c>
      <c r="F99" s="53">
        <f>SECTOREH!C115*(1+Summary!$E$10)^2</f>
        <v>0</v>
      </c>
      <c r="G99" s="53">
        <f>SECTOREH!D115*(1+Summary!$E$10)^2</f>
        <v>0.20743471303749997</v>
      </c>
      <c r="H99" s="53">
        <f>SECTOREH!E115*(1+Summary!$E$10)^2</f>
        <v>1.7132219530812496</v>
      </c>
      <c r="I99" s="53">
        <f>SECTOREH!F115*(1+Summary!$E$10)^2</f>
        <v>1.7132219530812496</v>
      </c>
      <c r="J99" s="53">
        <f>SECTOREH!G115*(1+Summary!$E$10)^2</f>
        <v>0.25237266267499997</v>
      </c>
      <c r="K99" s="53">
        <f>SECTOREH!H115*(1+Summary!$E$10)^2</f>
        <v>2.8375039624999993E-3</v>
      </c>
      <c r="L99" s="44">
        <f t="shared" si="6"/>
        <v>0.10485235810374999</v>
      </c>
      <c r="M99" s="44">
        <f t="shared" si="7"/>
        <v>1.0279331718487497</v>
      </c>
      <c r="N99" s="44">
        <f t="shared" si="8"/>
        <v>1.1327855299524996</v>
      </c>
      <c r="O99" s="44">
        <f t="shared" si="9"/>
        <v>3.103521999869862E-3</v>
      </c>
      <c r="P99" s="44">
        <f t="shared" ca="1" si="10"/>
        <v>1.0862326999544517E-2</v>
      </c>
      <c r="Q99" s="45">
        <f t="shared" ca="1" si="11"/>
        <v>3.291614242286217E-7</v>
      </c>
    </row>
    <row r="100" spans="1:17" x14ac:dyDescent="0.25">
      <c r="A100" s="41">
        <v>88</v>
      </c>
      <c r="B100" s="42" t="s">
        <v>65</v>
      </c>
      <c r="C100" s="43"/>
      <c r="D100" s="43">
        <v>43922</v>
      </c>
      <c r="E100" s="53">
        <f>SECTOREH!B116*(1+Summary!$E$10)^2</f>
        <v>27.347277707074998</v>
      </c>
      <c r="F100" s="53">
        <f>SECTOREH!C116*(1+Summary!$E$10)^2</f>
        <v>0.72728551268749986</v>
      </c>
      <c r="G100" s="53">
        <f>SECTOREH!D116*(1+Summary!$E$10)^2</f>
        <v>8.4199061714062502</v>
      </c>
      <c r="H100" s="53">
        <f>SECTOREH!E116*(1+Summary!$E$10)^2</f>
        <v>8.013585849937499</v>
      </c>
      <c r="I100" s="53">
        <f>SECTOREH!F116*(1+Summary!$E$10)^2</f>
        <v>7.3415197953499991</v>
      </c>
      <c r="J100" s="53">
        <f>SECTOREH!G116*(1+Summary!$E$10)^2</f>
        <v>4.9536880709749997</v>
      </c>
      <c r="K100" s="53">
        <f>SECTOREH!H116*(1+Summary!$E$10)^2</f>
        <v>3.2425006730562496</v>
      </c>
      <c r="L100" s="44">
        <f t="shared" si="6"/>
        <v>5.5069533549256251</v>
      </c>
      <c r="M100" s="44">
        <f t="shared" si="7"/>
        <v>4.8081515099624994</v>
      </c>
      <c r="N100" s="44">
        <f t="shared" si="8"/>
        <v>10.315104864888124</v>
      </c>
      <c r="O100" s="44">
        <f t="shared" si="9"/>
        <v>2.8260561273666093E-2</v>
      </c>
      <c r="P100" s="44">
        <f t="shared" ca="1" si="10"/>
        <v>9.891196445783132E-2</v>
      </c>
      <c r="Q100" s="45">
        <f t="shared" ca="1" si="11"/>
        <v>2.9973322562979186E-6</v>
      </c>
    </row>
    <row r="101" spans="1:17" x14ac:dyDescent="0.25">
      <c r="A101" s="41">
        <v>89</v>
      </c>
      <c r="B101" s="42" t="s">
        <v>113</v>
      </c>
      <c r="C101" s="43"/>
      <c r="D101" s="43">
        <v>43922</v>
      </c>
      <c r="E101" s="53">
        <f>SECTOREH!B117*(1+Summary!$E$10)^2</f>
        <v>6.2812677251999993</v>
      </c>
      <c r="F101" s="53">
        <f>SECTOREH!C117*(1+Summary!$E$10)^2</f>
        <v>3.0133581137499997E-2</v>
      </c>
      <c r="G101" s="53">
        <f>SECTOREH!D117*(1+Summary!$E$10)^2</f>
        <v>2.8649861397874998</v>
      </c>
      <c r="H101" s="53">
        <f>SECTOREH!E117*(1+Summary!$E$10)^2</f>
        <v>1.2068069542499997</v>
      </c>
      <c r="I101" s="53">
        <f>SECTOREH!F117*(1+Summary!$E$10)^2</f>
        <v>1.2002547665812497</v>
      </c>
      <c r="J101" s="53">
        <f>SECTOREH!G117*(1+Summary!$E$10)^2</f>
        <v>0.67464009097499988</v>
      </c>
      <c r="K101" s="53">
        <f>SECTOREH!H117*(1+Summary!$E$10)^2</f>
        <v>0.23279869466249997</v>
      </c>
      <c r="L101" s="44">
        <f t="shared" si="6"/>
        <v>1.5256125477587499</v>
      </c>
      <c r="M101" s="44">
        <f t="shared" si="7"/>
        <v>0.72408417254999979</v>
      </c>
      <c r="N101" s="44">
        <f t="shared" si="8"/>
        <v>2.2496967203087497</v>
      </c>
      <c r="O101" s="44">
        <f t="shared" si="9"/>
        <v>6.1635526583801361E-3</v>
      </c>
      <c r="P101" s="44">
        <f t="shared" ca="1" si="10"/>
        <v>2.1572434304330475E-2</v>
      </c>
      <c r="Q101" s="45">
        <f t="shared" ca="1" si="11"/>
        <v>6.5371013043425684E-7</v>
      </c>
    </row>
    <row r="102" spans="1:17" x14ac:dyDescent="0.25">
      <c r="A102" s="41">
        <v>90</v>
      </c>
      <c r="B102" s="42" t="s">
        <v>88</v>
      </c>
      <c r="C102" s="43"/>
      <c r="D102" s="43">
        <v>43922</v>
      </c>
      <c r="E102" s="53">
        <f>SECTOREH!B118*(1+Summary!$E$10)^2</f>
        <v>10.157028397362499</v>
      </c>
      <c r="F102" s="53">
        <f>SECTOREH!C118*(1+Summary!$E$10)^2</f>
        <v>9.9092036868749983E-2</v>
      </c>
      <c r="G102" s="53">
        <f>SECTOREH!D118*(1+Summary!$E$10)^2</f>
        <v>3.6154536625562499</v>
      </c>
      <c r="H102" s="53">
        <f>SECTOREH!E118*(1+Summary!$E$10)^2</f>
        <v>2.3318009534249997</v>
      </c>
      <c r="I102" s="53">
        <f>SECTOREH!F118*(1+Summary!$E$10)^2</f>
        <v>2.1856653173312499</v>
      </c>
      <c r="J102" s="53">
        <f>SECTOREH!G118*(1+Summary!$E$10)^2</f>
        <v>2.1393577545062499</v>
      </c>
      <c r="K102" s="53">
        <f>SECTOREH!H118*(1+Summary!$E$10)^2</f>
        <v>0.93318019501874983</v>
      </c>
      <c r="L102" s="44">
        <f t="shared" si="6"/>
        <v>2.1809989092856248</v>
      </c>
      <c r="M102" s="44">
        <f t="shared" si="7"/>
        <v>1.3990805720549997</v>
      </c>
      <c r="N102" s="44">
        <f t="shared" si="8"/>
        <v>3.5800794813406247</v>
      </c>
      <c r="O102" s="44">
        <f t="shared" si="9"/>
        <v>9.8084369351797932E-3</v>
      </c>
      <c r="P102" s="44">
        <f t="shared" ca="1" si="10"/>
        <v>3.4329529273129274E-2</v>
      </c>
      <c r="Q102" s="45">
        <f t="shared" ca="1" si="11"/>
        <v>1.0402887658524023E-6</v>
      </c>
    </row>
    <row r="103" spans="1:17" x14ac:dyDescent="0.25">
      <c r="A103" s="41">
        <v>91</v>
      </c>
      <c r="B103" s="42" t="s">
        <v>151</v>
      </c>
      <c r="C103" s="43"/>
      <c r="D103" s="43">
        <v>43922</v>
      </c>
      <c r="E103" s="53">
        <f>SECTOREH!B119*(1+Summary!$E$10)^2</f>
        <v>37.980618887318748</v>
      </c>
      <c r="F103" s="53">
        <f>SECTOREH!C119*(1+Summary!$E$10)^2</f>
        <v>1.1213545919187498</v>
      </c>
      <c r="G103" s="53">
        <f>SECTOREH!D119*(1+Summary!$E$10)^2</f>
        <v>12.526173788531247</v>
      </c>
      <c r="H103" s="53">
        <f>SECTOREH!E119*(1+Summary!$E$10)^2</f>
        <v>16.772744162381247</v>
      </c>
      <c r="I103" s="53">
        <f>SECTOREH!F119*(1+Summary!$E$10)^2</f>
        <v>16.362499010449998</v>
      </c>
      <c r="J103" s="53">
        <f>SECTOREH!G119*(1+Summary!$E$10)^2</f>
        <v>3.6584626531624997</v>
      </c>
      <c r="K103" s="53">
        <f>SECTOREH!H119*(1+Summary!$E$10)^2</f>
        <v>1.3925097743749999</v>
      </c>
      <c r="L103" s="44">
        <f t="shared" si="6"/>
        <v>6.8200908040156234</v>
      </c>
      <c r="M103" s="44">
        <f t="shared" si="7"/>
        <v>10.063646497428747</v>
      </c>
      <c r="N103" s="44">
        <f t="shared" si="8"/>
        <v>16.88373730144437</v>
      </c>
      <c r="O103" s="44">
        <f t="shared" si="9"/>
        <v>4.625681452450512E-2</v>
      </c>
      <c r="P103" s="44">
        <f t="shared" ca="1" si="10"/>
        <v>0.16189885083576791</v>
      </c>
      <c r="Q103" s="45">
        <f t="shared" ca="1" si="11"/>
        <v>4.9060257829020577E-6</v>
      </c>
    </row>
    <row r="104" spans="1:17" x14ac:dyDescent="0.25">
      <c r="A104" s="41">
        <v>92</v>
      </c>
      <c r="B104" s="42" t="s">
        <v>40</v>
      </c>
      <c r="C104" s="43"/>
      <c r="D104" s="43">
        <v>43905</v>
      </c>
      <c r="E104" s="53">
        <f>SECTOREH!B121*(1+Summary!$E$10)^2</f>
        <v>81.831951923562485</v>
      </c>
      <c r="F104" s="53">
        <f>SECTOREH!C121*(1+Summary!$E$10)^2</f>
        <v>0.15288751545624998</v>
      </c>
      <c r="G104" s="53">
        <f>SECTOREH!D121*(1+Summary!$E$10)^2</f>
        <v>39.511492004325</v>
      </c>
      <c r="H104" s="53">
        <f>SECTOREH!E121*(1+Summary!$E$10)^2</f>
        <v>11.442215909668748</v>
      </c>
      <c r="I104" s="53">
        <f>SECTOREH!F121*(1+Summary!$E$10)^2</f>
        <v>8.7963417422249979</v>
      </c>
      <c r="J104" s="53">
        <f>SECTOREH!G121*(1+Summary!$E$10)^2</f>
        <v>22.562833051331246</v>
      </c>
      <c r="K104" s="53">
        <f>SECTOREH!H121*(1+Summary!$E$10)^2</f>
        <v>3.0300318474249996</v>
      </c>
      <c r="L104" s="44">
        <f t="shared" si="6"/>
        <v>20.967758741132499</v>
      </c>
      <c r="M104" s="44">
        <f t="shared" si="7"/>
        <v>6.8653295458012487</v>
      </c>
      <c r="N104" s="44">
        <f t="shared" si="8"/>
        <v>27.833088286933748</v>
      </c>
      <c r="O104" s="44">
        <f t="shared" si="9"/>
        <v>7.6255036402558207E-2</v>
      </c>
      <c r="P104" s="44">
        <f t="shared" ca="1" si="10"/>
        <v>0.91506043683069849</v>
      </c>
      <c r="Q104" s="45">
        <f t="shared" ca="1" si="11"/>
        <v>2.7729104146384803E-5</v>
      </c>
    </row>
    <row r="105" spans="1:17" x14ac:dyDescent="0.25">
      <c r="A105" s="41">
        <v>93</v>
      </c>
      <c r="B105" s="42" t="s">
        <v>153</v>
      </c>
      <c r="C105" s="43"/>
      <c r="D105" s="43">
        <v>43905</v>
      </c>
      <c r="E105" s="53">
        <f>SECTOREH!B122*(1+Summary!$E$10)^2</f>
        <v>7.0155330376124994</v>
      </c>
      <c r="F105" s="53">
        <f>SECTOREH!C122*(1+Summary!$E$10)^2</f>
        <v>2.5512433057437494</v>
      </c>
      <c r="G105" s="53">
        <f>SECTOREH!D122*(1+Summary!$E$10)^2</f>
        <v>0.56919346711874996</v>
      </c>
      <c r="H105" s="53">
        <f>SECTOREH!E122*(1+Summary!$E$10)^2</f>
        <v>1.3913001236437499</v>
      </c>
      <c r="I105" s="53">
        <f>SECTOREH!F122*(1+Summary!$E$10)^2</f>
        <v>1.3913001236437499</v>
      </c>
      <c r="J105" s="53">
        <f>SECTOREH!G122*(1+Summary!$E$10)^2</f>
        <v>1.0965687752499997</v>
      </c>
      <c r="K105" s="53">
        <f>SECTOREH!H122*(1+Summary!$E$10)^2</f>
        <v>1.3261609022437499</v>
      </c>
      <c r="L105" s="44">
        <f t="shared" si="6"/>
        <v>0.81506109445687502</v>
      </c>
      <c r="M105" s="44">
        <f t="shared" si="7"/>
        <v>0.83478007418624989</v>
      </c>
      <c r="N105" s="44">
        <f t="shared" si="8"/>
        <v>1.6498411686431249</v>
      </c>
      <c r="O105" s="44">
        <f t="shared" si="9"/>
        <v>4.5201127908030816E-3</v>
      </c>
      <c r="P105" s="44">
        <f t="shared" ca="1" si="10"/>
        <v>5.4241353489636976E-2</v>
      </c>
      <c r="Q105" s="45">
        <f t="shared" ca="1" si="11"/>
        <v>1.6436773784738477E-6</v>
      </c>
    </row>
    <row r="106" spans="1:17" x14ac:dyDescent="0.25">
      <c r="A106" s="41">
        <v>94</v>
      </c>
      <c r="B106" s="42" t="s">
        <v>103</v>
      </c>
      <c r="C106" s="43"/>
      <c r="D106" s="43">
        <v>43905</v>
      </c>
      <c r="E106" s="53">
        <f>SECTOREH!B123*(1+Summary!$E$10)^2</f>
        <v>11.252703264768749</v>
      </c>
      <c r="F106" s="53">
        <f>SECTOREH!C123*(1+Summary!$E$10)^2</f>
        <v>0</v>
      </c>
      <c r="G106" s="53">
        <f>SECTOREH!D123*(1+Summary!$E$10)^2</f>
        <v>1.6782518600312497</v>
      </c>
      <c r="H106" s="53">
        <f>SECTOREH!E123*(1+Summary!$E$10)^2</f>
        <v>5.513905866937499</v>
      </c>
      <c r="I106" s="53">
        <f>SECTOREH!F123*(1+Summary!$E$10)^2</f>
        <v>4.6728556826687493</v>
      </c>
      <c r="J106" s="53">
        <f>SECTOREH!G123*(1+Summary!$E$10)^2</f>
        <v>1.9039212475749996</v>
      </c>
      <c r="K106" s="53">
        <f>SECTOREH!H123*(1+Summary!$E$10)^2</f>
        <v>2.0161950272437497</v>
      </c>
      <c r="L106" s="44">
        <f t="shared" si="6"/>
        <v>1.6456039409131247</v>
      </c>
      <c r="M106" s="44">
        <f t="shared" si="7"/>
        <v>3.3083435201624991</v>
      </c>
      <c r="N106" s="44">
        <f t="shared" si="8"/>
        <v>4.9539474610756233</v>
      </c>
      <c r="O106" s="44">
        <f t="shared" si="9"/>
        <v>1.3572458797467461E-2</v>
      </c>
      <c r="P106" s="44">
        <f t="shared" ca="1" si="10"/>
        <v>0.16286950556960952</v>
      </c>
      <c r="Q106" s="45">
        <f t="shared" ca="1" si="11"/>
        <v>4.93543956271544E-6</v>
      </c>
    </row>
    <row r="107" spans="1:17" x14ac:dyDescent="0.25">
      <c r="A107" s="41">
        <v>95</v>
      </c>
      <c r="B107" s="42" t="s">
        <v>154</v>
      </c>
      <c r="C107" s="43"/>
      <c r="D107" s="43">
        <v>43905</v>
      </c>
      <c r="E107" s="53">
        <f>SECTOREH!B124*(1+Summary!$E$10)^2</f>
        <v>20.470696632112499</v>
      </c>
      <c r="F107" s="53">
        <f>SECTOREH!C124*(1+Summary!$E$10)^2</f>
        <v>5.2068302262499991E-2</v>
      </c>
      <c r="G107" s="53">
        <f>SECTOREH!D124*(1+Summary!$E$10)^2</f>
        <v>13.622446685512498</v>
      </c>
      <c r="H107" s="53">
        <f>SECTOREH!E124*(1+Summary!$E$10)^2</f>
        <v>1.4621363085999997</v>
      </c>
      <c r="I107" s="53">
        <f>SECTOREH!F124*(1+Summary!$E$10)^2</f>
        <v>1.4621363085999997</v>
      </c>
      <c r="J107" s="53">
        <f>SECTOREH!G124*(1+Summary!$E$10)^2</f>
        <v>0.12459611633124998</v>
      </c>
      <c r="K107" s="53">
        <f>SECTOREH!H124*(1+Summary!$E$10)^2</f>
        <v>0</v>
      </c>
      <c r="L107" s="44">
        <f t="shared" si="6"/>
        <v>6.8112233427562492</v>
      </c>
      <c r="M107" s="44">
        <f t="shared" si="7"/>
        <v>0.87728178515999977</v>
      </c>
      <c r="N107" s="44">
        <f t="shared" si="8"/>
        <v>7.6885051279162493</v>
      </c>
      <c r="O107" s="44">
        <f t="shared" si="9"/>
        <v>2.1064397610729452E-2</v>
      </c>
      <c r="P107" s="44">
        <f t="shared" ca="1" si="10"/>
        <v>0.25277277132875342</v>
      </c>
      <c r="Q107" s="45">
        <f t="shared" ca="1" si="11"/>
        <v>7.6597809493561648E-6</v>
      </c>
    </row>
    <row r="108" spans="1:17" x14ac:dyDescent="0.25">
      <c r="A108" s="41">
        <v>96</v>
      </c>
      <c r="B108" s="42" t="s">
        <v>1</v>
      </c>
      <c r="C108" s="43">
        <v>43912</v>
      </c>
      <c r="D108" s="43"/>
      <c r="E108" s="53">
        <f>SECTOREH!B125*(1+Summary!$E$10)^2</f>
        <v>2259.9318835701997</v>
      </c>
      <c r="F108" s="53">
        <f>SECTOREH!C125*(1+Summary!$E$10)^2</f>
        <v>37.459438203718747</v>
      </c>
      <c r="G108" s="53">
        <f>SECTOREH!D125*(1+Summary!$E$10)^2</f>
        <v>1047.7913032324686</v>
      </c>
      <c r="H108" s="53">
        <f>SECTOREH!E125*(1+Summary!$E$10)^2</f>
        <v>318.84992715577499</v>
      </c>
      <c r="I108" s="53">
        <f>SECTOREH!F125*(1+Summary!$E$10)^2</f>
        <v>277.78576322913119</v>
      </c>
      <c r="J108" s="53">
        <f>SECTOREH!G125*(1+Summary!$E$10)^2</f>
        <v>372.83806327097494</v>
      </c>
      <c r="K108" s="53">
        <f>SECTOREH!H125*(1+Summary!$E$10)^2</f>
        <v>136.69435395659372</v>
      </c>
      <c r="L108" s="44">
        <f t="shared" si="6"/>
        <v>578.57339319887183</v>
      </c>
      <c r="M108" s="44">
        <f t="shared" si="7"/>
        <v>191.30995629346498</v>
      </c>
      <c r="N108" s="44">
        <f t="shared" si="8"/>
        <v>769.88334949233683</v>
      </c>
      <c r="O108" s="44">
        <f t="shared" si="9"/>
        <v>2.1092694506639367</v>
      </c>
      <c r="P108" s="44">
        <f t="shared" ca="1" si="10"/>
        <v>35.857580661286924</v>
      </c>
      <c r="Q108" s="45">
        <f t="shared" ca="1" si="11"/>
        <v>1.086593353372331E-3</v>
      </c>
    </row>
    <row r="109" spans="1:17" x14ac:dyDescent="0.25">
      <c r="A109" s="41">
        <v>97</v>
      </c>
      <c r="B109" s="42" t="s">
        <v>5</v>
      </c>
      <c r="C109" s="43"/>
      <c r="D109" s="43">
        <v>43905</v>
      </c>
      <c r="E109" s="53">
        <f>SECTOREH!B126*(1+Summary!$E$10)^2</f>
        <v>518.99586305171863</v>
      </c>
      <c r="F109" s="53">
        <f>SECTOREH!C126*(1+Summary!$E$10)^2</f>
        <v>24.232194971718748</v>
      </c>
      <c r="G109" s="53">
        <f>SECTOREH!D126*(1+Summary!$E$10)^2</f>
        <v>173.86562972768749</v>
      </c>
      <c r="H109" s="53">
        <f>SECTOREH!E126*(1+Summary!$E$10)^2</f>
        <v>148.12163899150625</v>
      </c>
      <c r="I109" s="53">
        <f>SECTOREH!F126*(1+Summary!$E$10)^2</f>
        <v>130.15904703175624</v>
      </c>
      <c r="J109" s="53">
        <f>SECTOREH!G126*(1+Summary!$E$10)^2</f>
        <v>107.40861147544373</v>
      </c>
      <c r="K109" s="53">
        <f>SECTOREH!H126*(1+Summary!$E$10)^2</f>
        <v>54.949916133687495</v>
      </c>
      <c r="L109" s="44">
        <f t="shared" si="6"/>
        <v>108.91278131731875</v>
      </c>
      <c r="M109" s="44">
        <f t="shared" si="7"/>
        <v>88.872983394903741</v>
      </c>
      <c r="N109" s="44">
        <f t="shared" si="8"/>
        <v>197.78576471222249</v>
      </c>
      <c r="O109" s="44">
        <f t="shared" si="9"/>
        <v>0.54187880743074657</v>
      </c>
      <c r="P109" s="44">
        <f t="shared" ca="1" si="10"/>
        <v>6.5025456891689588</v>
      </c>
      <c r="Q109" s="45">
        <f t="shared" ca="1" si="11"/>
        <v>1.9704683906572604E-4</v>
      </c>
    </row>
    <row r="110" spans="1:17" x14ac:dyDescent="0.25">
      <c r="A110" s="41">
        <v>98</v>
      </c>
      <c r="B110" s="42" t="s">
        <v>17</v>
      </c>
      <c r="C110" s="43">
        <v>43906</v>
      </c>
      <c r="D110" s="43"/>
      <c r="E110" s="53">
        <f>SECTOREH!B127*(1+Summary!$E$10)^2</f>
        <v>220.65092304204373</v>
      </c>
      <c r="F110" s="53">
        <f>SECTOREH!C127*(1+Summary!$E$10)^2</f>
        <v>2.5259493730374993</v>
      </c>
      <c r="G110" s="53">
        <f>SECTOREH!D127*(1+Summary!$E$10)^2</f>
        <v>88.413593594387493</v>
      </c>
      <c r="H110" s="53">
        <f>SECTOREH!E127*(1+Summary!$E$10)^2</f>
        <v>63.971611520568736</v>
      </c>
      <c r="I110" s="53">
        <f>SECTOREH!F127*(1+Summary!$E$10)^2</f>
        <v>61.603477133943741</v>
      </c>
      <c r="J110" s="53">
        <f>SECTOREH!G127*(1+Summary!$E$10)^2</f>
        <v>26.264005680312497</v>
      </c>
      <c r="K110" s="53">
        <f>SECTOREH!H127*(1+Summary!$E$10)^2</f>
        <v>35.856302831231247</v>
      </c>
      <c r="L110" s="44">
        <f t="shared" si="6"/>
        <v>58.549317929686246</v>
      </c>
      <c r="M110" s="44">
        <f t="shared" si="7"/>
        <v>38.382966912341239</v>
      </c>
      <c r="N110" s="44">
        <f t="shared" si="8"/>
        <v>96.932284842027485</v>
      </c>
      <c r="O110" s="44">
        <f t="shared" si="9"/>
        <v>0.26556790367678762</v>
      </c>
      <c r="P110" s="44">
        <f t="shared" ca="1" si="10"/>
        <v>6.1080617845661154</v>
      </c>
      <c r="Q110" s="45">
        <f t="shared" ca="1" si="11"/>
        <v>1.8509278135048833E-4</v>
      </c>
    </row>
    <row r="111" spans="1:17" x14ac:dyDescent="0.25">
      <c r="A111" s="41">
        <v>99</v>
      </c>
      <c r="B111" s="42" t="s">
        <v>75</v>
      </c>
      <c r="C111" s="43"/>
      <c r="D111" s="43">
        <v>43905</v>
      </c>
      <c r="E111" s="53">
        <f>SECTOREH!B128*(1+Summary!$E$10)^2</f>
        <v>20.153178474999997</v>
      </c>
      <c r="F111" s="53">
        <f>SECTOREH!C128*(1+Summary!$E$10)^2</f>
        <v>1.0162320749999999E-2</v>
      </c>
      <c r="G111" s="53">
        <f>SECTOREH!D128*(1+Summary!$E$10)^2</f>
        <v>8.0930129597499985</v>
      </c>
      <c r="H111" s="53">
        <f>SECTOREH!E128*(1+Summary!$E$10)^2</f>
        <v>2.2039564491749997</v>
      </c>
      <c r="I111" s="53">
        <f>SECTOREH!F128*(1+Summary!$E$10)^2</f>
        <v>1.4688191845499998</v>
      </c>
      <c r="J111" s="53">
        <f>SECTOREH!G128*(1+Summary!$E$10)^2</f>
        <v>5.5092376815312498</v>
      </c>
      <c r="K111" s="53">
        <f>SECTOREH!H128*(1+Summary!$E$10)^2</f>
        <v>1.8390580398249998</v>
      </c>
      <c r="L111" s="44">
        <f t="shared" si="6"/>
        <v>4.7821296958049988</v>
      </c>
      <c r="M111" s="44">
        <f t="shared" si="7"/>
        <v>1.3223738695049998</v>
      </c>
      <c r="N111" s="44">
        <f t="shared" si="8"/>
        <v>6.104503565309999</v>
      </c>
      <c r="O111" s="44">
        <f t="shared" si="9"/>
        <v>1.6724667302219175E-2</v>
      </c>
      <c r="P111" s="44">
        <f t="shared" ca="1" si="10"/>
        <v>0.20069600762663009</v>
      </c>
      <c r="Q111" s="45">
        <f t="shared" ca="1" si="11"/>
        <v>6.0816972008069723E-6</v>
      </c>
    </row>
    <row r="112" spans="1:17" x14ac:dyDescent="0.25">
      <c r="A112" s="41">
        <v>100</v>
      </c>
      <c r="B112" s="46" t="s">
        <v>78</v>
      </c>
      <c r="C112" s="47"/>
      <c r="D112" s="47">
        <v>43905</v>
      </c>
      <c r="E112" s="53">
        <f>SECTOREH!B129*(1+Summary!$E$10)^2</f>
        <v>31.788532845243747</v>
      </c>
      <c r="F112" s="53">
        <f>SECTOREH!C129*(1+Summary!$E$10)^2</f>
        <v>1.2075889929249999</v>
      </c>
      <c r="G112" s="53">
        <f>SECTOREH!D129*(1+Summary!$E$10)^2</f>
        <v>11.201010299249999</v>
      </c>
      <c r="H112" s="53">
        <f>SECTOREH!E129*(1+Summary!$E$10)^2</f>
        <v>6.2046404811249998</v>
      </c>
      <c r="I112" s="53">
        <f>SECTOREH!F129*(1+Summary!$E$10)^2</f>
        <v>4.4998798101249999</v>
      </c>
      <c r="J112" s="53">
        <f>SECTOREH!G129*(1+Summary!$E$10)^2</f>
        <v>4.2456336002499988</v>
      </c>
      <c r="K112" s="53">
        <f>SECTOREH!H129*(1+Summary!$E$10)^2</f>
        <v>3.1184597205437496</v>
      </c>
      <c r="L112" s="44">
        <f t="shared" si="6"/>
        <v>6.8478890378424992</v>
      </c>
      <c r="M112" s="44">
        <f t="shared" si="7"/>
        <v>3.7227842886749998</v>
      </c>
      <c r="N112" s="44">
        <f t="shared" si="8"/>
        <v>10.570673326517499</v>
      </c>
      <c r="O112" s="44">
        <f t="shared" si="9"/>
        <v>2.8960748839773967E-2</v>
      </c>
      <c r="P112" s="44">
        <f t="shared" ca="1" si="10"/>
        <v>0.3475289860772876</v>
      </c>
      <c r="Q112" s="45">
        <f t="shared" ca="1" si="11"/>
        <v>1.0531181396281442E-5</v>
      </c>
    </row>
    <row r="113" spans="1:17" x14ac:dyDescent="0.25">
      <c r="A113" s="41">
        <v>101</v>
      </c>
      <c r="B113" s="42" t="s">
        <v>97</v>
      </c>
      <c r="C113" s="43"/>
      <c r="D113" s="43">
        <v>43905</v>
      </c>
      <c r="E113" s="53">
        <f>SECTOREH!B130*(1+Summary!$E$10)^2</f>
        <v>10.574201073706249</v>
      </c>
      <c r="F113" s="53">
        <f>SECTOREH!C130*(1+Summary!$E$10)^2</f>
        <v>0</v>
      </c>
      <c r="G113" s="53">
        <f>SECTOREH!D130*(1+Summary!$E$10)^2</f>
        <v>3.3372402674062496</v>
      </c>
      <c r="H113" s="53">
        <f>SECTOREH!E130*(1+Summary!$E$10)^2</f>
        <v>4.9893670172624995</v>
      </c>
      <c r="I113" s="53">
        <f>SECTOREH!F130*(1+Summary!$E$10)^2</f>
        <v>4.9893670172624995</v>
      </c>
      <c r="J113" s="53">
        <f>SECTOREH!G130*(1+Summary!$E$10)^2</f>
        <v>0.7951806885624999</v>
      </c>
      <c r="K113" s="53">
        <f>SECTOREH!H130*(1+Summary!$E$10)^2</f>
        <v>0.58105891754999994</v>
      </c>
      <c r="L113" s="44">
        <f t="shared" si="6"/>
        <v>1.9010437007231249</v>
      </c>
      <c r="M113" s="44">
        <f t="shared" si="7"/>
        <v>2.9936202103574998</v>
      </c>
      <c r="N113" s="44">
        <f t="shared" si="8"/>
        <v>4.8946639110806247</v>
      </c>
      <c r="O113" s="44">
        <f t="shared" si="9"/>
        <v>1.3410038112549656E-2</v>
      </c>
      <c r="P113" s="44">
        <f t="shared" ca="1" si="10"/>
        <v>0.16092045735059587</v>
      </c>
      <c r="Q113" s="45">
        <f t="shared" ca="1" si="11"/>
        <v>4.8763774954726027E-6</v>
      </c>
    </row>
    <row r="114" spans="1:17" x14ac:dyDescent="0.25">
      <c r="A114" s="41">
        <v>102</v>
      </c>
      <c r="B114" s="42" t="s">
        <v>24</v>
      </c>
      <c r="C114" s="43"/>
      <c r="D114" s="43">
        <v>43905</v>
      </c>
      <c r="E114" s="53">
        <f>SECTOREH!B131*(1+Summary!$E$10)^2</f>
        <v>191.79505613817497</v>
      </c>
      <c r="F114" s="53">
        <f>SECTOREH!C131*(1+Summary!$E$10)^2</f>
        <v>1.4099467276125</v>
      </c>
      <c r="G114" s="53">
        <f>SECTOREH!D131*(1+Summary!$E$10)^2</f>
        <v>69.648604861937486</v>
      </c>
      <c r="H114" s="53">
        <f>SECTOREH!E131*(1+Summary!$E$10)^2</f>
        <v>56.319311855887491</v>
      </c>
      <c r="I114" s="53">
        <f>SECTOREH!F131*(1+Summary!$E$10)^2</f>
        <v>54.951985190556243</v>
      </c>
      <c r="J114" s="53">
        <f>SECTOREH!G131*(1+Summary!$E$10)^2</f>
        <v>46.047431460443747</v>
      </c>
      <c r="K114" s="53">
        <f>SECTOREH!H131*(1+Summary!$E$10)^2</f>
        <v>12.112258909662497</v>
      </c>
      <c r="L114" s="44">
        <f t="shared" si="6"/>
        <v>39.669205994833746</v>
      </c>
      <c r="M114" s="44">
        <f t="shared" si="7"/>
        <v>33.791587113532493</v>
      </c>
      <c r="N114" s="44">
        <f t="shared" si="8"/>
        <v>73.460793108366232</v>
      </c>
      <c r="O114" s="44">
        <f t="shared" si="9"/>
        <v>0.20126244687223624</v>
      </c>
      <c r="P114" s="44">
        <f t="shared" ca="1" si="10"/>
        <v>2.4151493624668348</v>
      </c>
      <c r="Q114" s="45">
        <f t="shared" ca="1" si="11"/>
        <v>7.3186344317176808E-5</v>
      </c>
    </row>
    <row r="115" spans="1:17" x14ac:dyDescent="0.25">
      <c r="A115" s="41">
        <v>103</v>
      </c>
      <c r="B115" s="46" t="s">
        <v>29</v>
      </c>
      <c r="C115" s="47"/>
      <c r="D115" s="47">
        <v>43905</v>
      </c>
      <c r="E115" s="53">
        <f>SECTOREH!B132*(1+Summary!$E$10)^2</f>
        <v>132.24367462508749</v>
      </c>
      <c r="F115" s="53">
        <f>SECTOREH!C132*(1+Summary!$E$10)^2</f>
        <v>1.0505414080999997</v>
      </c>
      <c r="G115" s="53">
        <f>SECTOREH!D132*(1+Summary!$E$10)^2</f>
        <v>40.291803502999997</v>
      </c>
      <c r="H115" s="53">
        <f>SECTOREH!E132*(1+Summary!$E$10)^2</f>
        <v>36.036735254349992</v>
      </c>
      <c r="I115" s="53">
        <f>SECTOREH!F132*(1+Summary!$E$10)^2</f>
        <v>31.313445395687499</v>
      </c>
      <c r="J115" s="53">
        <f>SECTOREH!G132*(1+Summary!$E$10)^2</f>
        <v>25.947502709768745</v>
      </c>
      <c r="K115" s="53">
        <f>SECTOREH!H132*(1+Summary!$E$10)^2</f>
        <v>25.806361457031247</v>
      </c>
      <c r="L115" s="44">
        <f t="shared" si="6"/>
        <v>30.468446334312496</v>
      </c>
      <c r="M115" s="44">
        <f t="shared" si="7"/>
        <v>21.622041152609995</v>
      </c>
      <c r="N115" s="44">
        <f t="shared" si="8"/>
        <v>52.090487486922491</v>
      </c>
      <c r="O115" s="44">
        <f t="shared" si="9"/>
        <v>0.14271366434773286</v>
      </c>
      <c r="P115" s="44">
        <f t="shared" ca="1" si="10"/>
        <v>1.7125639721727943</v>
      </c>
      <c r="Q115" s="45">
        <f t="shared" ca="1" si="11"/>
        <v>5.1895877944630133E-5</v>
      </c>
    </row>
    <row r="116" spans="1:17" ht="14.25" customHeight="1" x14ac:dyDescent="0.25">
      <c r="A116" s="41">
        <v>104</v>
      </c>
      <c r="B116" s="46" t="s">
        <v>52</v>
      </c>
      <c r="C116" s="47"/>
      <c r="D116" s="47">
        <v>43905</v>
      </c>
      <c r="E116" s="53">
        <f>SECTOREH!B133*(1+Summary!$E$10)^2</f>
        <v>49.564465346649996</v>
      </c>
      <c r="F116" s="53">
        <f>SECTOREH!C133*(1+Summary!$E$10)^2</f>
        <v>5.9783249707187496</v>
      </c>
      <c r="G116" s="53">
        <f>SECTOREH!D133*(1+Summary!$E$10)^2</f>
        <v>22.835455079056249</v>
      </c>
      <c r="H116" s="53">
        <f>SECTOREH!E133*(1+Summary!$E$10)^2</f>
        <v>8.4544047411375001</v>
      </c>
      <c r="I116" s="53">
        <f>SECTOREH!F133*(1+Summary!$E$10)^2</f>
        <v>7.0122417839374984</v>
      </c>
      <c r="J116" s="53">
        <f>SECTOREH!G133*(1+Summary!$E$10)^2</f>
        <v>3.3906541362124996</v>
      </c>
      <c r="K116" s="53">
        <f>SECTOREH!H133*(1+Summary!$E$10)^2</f>
        <v>8.7797129653187476</v>
      </c>
      <c r="L116" s="44">
        <f t="shared" si="6"/>
        <v>14.929612725655623</v>
      </c>
      <c r="M116" s="44">
        <f t="shared" si="7"/>
        <v>5.0726428446825</v>
      </c>
      <c r="N116" s="44">
        <f t="shared" si="8"/>
        <v>20.002255570338122</v>
      </c>
      <c r="O116" s="44">
        <f t="shared" si="9"/>
        <v>5.4800700192707184E-2</v>
      </c>
      <c r="P116" s="44">
        <f t="shared" ca="1" si="10"/>
        <v>0.65760840231248618</v>
      </c>
      <c r="Q116" s="45">
        <f t="shared" ca="1" si="11"/>
        <v>1.9927527342802612E-5</v>
      </c>
    </row>
    <row r="117" spans="1:17" x14ac:dyDescent="0.25">
      <c r="A117" s="41">
        <v>105</v>
      </c>
      <c r="B117" s="42" t="s">
        <v>77</v>
      </c>
      <c r="C117" s="43"/>
      <c r="D117" s="43">
        <v>43905</v>
      </c>
      <c r="E117" s="53">
        <f>SECTOREH!B134*(1+Summary!$E$10)^2</f>
        <v>24.154614225943746</v>
      </c>
      <c r="F117" s="53">
        <f>SECTOREH!C134*(1+Summary!$E$10)^2</f>
        <v>3.8143204518749994E-2</v>
      </c>
      <c r="G117" s="53">
        <f>SECTOREH!D134*(1+Summary!$E$10)^2</f>
        <v>4.0999182576687492</v>
      </c>
      <c r="H117" s="53">
        <f>SECTOREH!E134*(1+Summary!$E$10)^2</f>
        <v>11.489243826299997</v>
      </c>
      <c r="I117" s="53">
        <f>SECTOREH!F134*(1+Summary!$E$10)^2</f>
        <v>11.101857623018748</v>
      </c>
      <c r="J117" s="53">
        <f>SECTOREH!G134*(1+Summary!$E$10)^2</f>
        <v>5.0321982718062497</v>
      </c>
      <c r="K117" s="53">
        <f>SECTOREH!H134*(1+Summary!$E$10)^2</f>
        <v>2.9823672174874996</v>
      </c>
      <c r="L117" s="44">
        <f t="shared" si="6"/>
        <v>3.2429060158293748</v>
      </c>
      <c r="M117" s="44">
        <f t="shared" si="7"/>
        <v>6.8935462957799984</v>
      </c>
      <c r="N117" s="44">
        <f t="shared" si="8"/>
        <v>10.136452311609373</v>
      </c>
      <c r="O117" s="44">
        <f t="shared" si="9"/>
        <v>2.7771102223587325E-2</v>
      </c>
      <c r="P117" s="44">
        <f t="shared" ca="1" si="10"/>
        <v>0.33325322668304791</v>
      </c>
      <c r="Q117" s="45">
        <f t="shared" ca="1" si="11"/>
        <v>1.0098582626759028E-5</v>
      </c>
    </row>
    <row r="118" spans="1:17" x14ac:dyDescent="0.25">
      <c r="A118" s="41">
        <v>106</v>
      </c>
      <c r="B118" s="42" t="s">
        <v>155</v>
      </c>
      <c r="C118" s="43"/>
      <c r="D118" s="43">
        <v>43905</v>
      </c>
      <c r="E118" s="53">
        <f>SECTOREH!B135*(1+Summary!$E$10)^2</f>
        <v>281.11269689592501</v>
      </c>
      <c r="F118" s="53">
        <f>SECTOREH!C135*(1+Summary!$E$10)^2</f>
        <v>19.299413889225001</v>
      </c>
      <c r="G118" s="53">
        <f>SECTOREH!D135*(1+Summary!$E$10)^2</f>
        <v>142.31004613000621</v>
      </c>
      <c r="H118" s="53">
        <f>SECTOREH!E135*(1+Summary!$E$10)^2</f>
        <v>40.02934902355625</v>
      </c>
      <c r="I118" s="53">
        <f>SECTOREH!F135*(1+Summary!$E$10)^2</f>
        <v>38.076663273468746</v>
      </c>
      <c r="J118" s="53">
        <f>SECTOREH!G135*(1+Summary!$E$10)^2</f>
        <v>37.786476740743744</v>
      </c>
      <c r="K118" s="53">
        <f>SECTOREH!H135*(1+Summary!$E$10)^2</f>
        <v>24.042551638537496</v>
      </c>
      <c r="L118" s="44">
        <f t="shared" si="6"/>
        <v>80.772043720418111</v>
      </c>
      <c r="M118" s="44">
        <f t="shared" si="7"/>
        <v>24.017609414133748</v>
      </c>
      <c r="N118" s="44">
        <f t="shared" si="8"/>
        <v>104.78965313455186</v>
      </c>
      <c r="O118" s="44">
        <f t="shared" si="9"/>
        <v>0.28709494009466263</v>
      </c>
      <c r="P118" s="44">
        <f t="shared" ca="1" si="10"/>
        <v>3.4451392811359516</v>
      </c>
      <c r="Q118" s="45">
        <f t="shared" ca="1" si="11"/>
        <v>1.0439816003442278E-4</v>
      </c>
    </row>
    <row r="119" spans="1:17" x14ac:dyDescent="0.25">
      <c r="A119" s="41">
        <v>107</v>
      </c>
      <c r="B119" s="42" t="s">
        <v>16</v>
      </c>
      <c r="C119" s="43"/>
      <c r="D119" s="43">
        <v>43905</v>
      </c>
      <c r="E119" s="53">
        <f>SECTOREH!B136*(1+Summary!$E$10)^2</f>
        <v>255.36990430990622</v>
      </c>
      <c r="F119" s="53">
        <f>SECTOREH!C136*(1+Summary!$E$10)^2</f>
        <v>16.651030506781247</v>
      </c>
      <c r="G119" s="53">
        <f>SECTOREH!D136*(1+Summary!$E$10)^2</f>
        <v>95.845466039862487</v>
      </c>
      <c r="H119" s="53">
        <f>SECTOREH!E136*(1+Summary!$E$10)^2</f>
        <v>78.845487367081233</v>
      </c>
      <c r="I119" s="53">
        <f>SECTOREH!F136*(1+Summary!$E$10)^2</f>
        <v>74.883699304149985</v>
      </c>
      <c r="J119" s="53">
        <f>SECTOREH!G136*(1+Summary!$E$10)^2</f>
        <v>26.805590463887494</v>
      </c>
      <c r="K119" s="53">
        <f>SECTOREH!H136*(1+Summary!$E$10)^2</f>
        <v>24.796079358099998</v>
      </c>
      <c r="L119" s="44">
        <f t="shared" si="6"/>
        <v>57.841164763171243</v>
      </c>
      <c r="M119" s="44">
        <f t="shared" si="7"/>
        <v>47.307292420248736</v>
      </c>
      <c r="N119" s="44">
        <f t="shared" si="8"/>
        <v>105.14845718341998</v>
      </c>
      <c r="O119" s="44">
        <f t="shared" si="9"/>
        <v>0.28807796488608212</v>
      </c>
      <c r="P119" s="44">
        <f t="shared" ca="1" si="10"/>
        <v>3.4569355786329856</v>
      </c>
      <c r="Q119" s="45">
        <f t="shared" ca="1" si="11"/>
        <v>1.0475562359493896E-4</v>
      </c>
    </row>
    <row r="120" spans="1:17" x14ac:dyDescent="0.25">
      <c r="A120" s="41">
        <v>108</v>
      </c>
      <c r="B120" s="42" t="s">
        <v>156</v>
      </c>
      <c r="C120" s="43"/>
      <c r="D120" s="43">
        <v>43905</v>
      </c>
      <c r="E120" s="53">
        <f>SECTOREH!B137*(1+Summary!$E$10)^2</f>
        <v>199.94638011800623</v>
      </c>
      <c r="F120" s="53">
        <f>SECTOREH!C137*(1+Summary!$E$10)^2</f>
        <v>0</v>
      </c>
      <c r="G120" s="53">
        <f>SECTOREH!D137*(1+Summary!$E$10)^2</f>
        <v>111.08865233209998</v>
      </c>
      <c r="H120" s="53">
        <f>SECTOREH!E137*(1+Summary!$E$10)^2</f>
        <v>39.92265615625</v>
      </c>
      <c r="I120" s="53">
        <f>SECTOREH!F137*(1+Summary!$E$10)^2</f>
        <v>37.454611101362495</v>
      </c>
      <c r="J120" s="53">
        <f>SECTOREH!G137*(1+Summary!$E$10)^2</f>
        <v>35.640699577862499</v>
      </c>
      <c r="K120" s="53">
        <f>SECTOREH!H137*(1+Summary!$E$10)^2</f>
        <v>9.9669783622499999</v>
      </c>
      <c r="L120" s="44">
        <f t="shared" si="6"/>
        <v>59.53111751094999</v>
      </c>
      <c r="M120" s="44">
        <f t="shared" si="7"/>
        <v>23.953593693749998</v>
      </c>
      <c r="N120" s="44">
        <f t="shared" si="8"/>
        <v>83.484711204699991</v>
      </c>
      <c r="O120" s="44">
        <f t="shared" si="9"/>
        <v>0.22872523617726026</v>
      </c>
      <c r="P120" s="44">
        <f t="shared" ca="1" si="10"/>
        <v>2.7447028341271231</v>
      </c>
      <c r="Q120" s="45">
        <f t="shared" ca="1" si="11"/>
        <v>8.3172813155367364E-5</v>
      </c>
    </row>
    <row r="121" spans="1:17" x14ac:dyDescent="0.25">
      <c r="A121" s="41">
        <v>109</v>
      </c>
      <c r="B121" s="42" t="s">
        <v>157</v>
      </c>
      <c r="C121" s="43"/>
      <c r="D121" s="43">
        <v>43905</v>
      </c>
      <c r="E121" s="53">
        <f>SECTOREH!B138*(1+Summary!$E$10)^2</f>
        <v>52.48856127329374</v>
      </c>
      <c r="F121" s="53">
        <f>SECTOREH!C138*(1+Summary!$E$10)^2</f>
        <v>1.4266884191937499</v>
      </c>
      <c r="G121" s="53">
        <f>SECTOREH!D138*(1+Summary!$E$10)^2</f>
        <v>20.365756033281247</v>
      </c>
      <c r="H121" s="53">
        <f>SECTOREH!E138*(1+Summary!$E$10)^2</f>
        <v>13.456019864118748</v>
      </c>
      <c r="I121" s="53">
        <f>SECTOREH!F138*(1+Summary!$E$10)^2</f>
        <v>11.301190708124999</v>
      </c>
      <c r="J121" s="53">
        <f>SECTOREH!G138*(1+Summary!$E$10)^2</f>
        <v>7.6357597558062489</v>
      </c>
      <c r="K121" s="53">
        <f>SECTOREH!H138*(1+Summary!$E$10)^2</f>
        <v>5.7175203001374992</v>
      </c>
      <c r="L121" s="44">
        <f t="shared" si="6"/>
        <v>12.469886136695624</v>
      </c>
      <c r="M121" s="44">
        <f t="shared" si="7"/>
        <v>8.0736119184712489</v>
      </c>
      <c r="N121" s="44">
        <f t="shared" si="8"/>
        <v>20.543498055166872</v>
      </c>
      <c r="O121" s="44">
        <f t="shared" si="9"/>
        <v>5.6283556315525674E-2</v>
      </c>
      <c r="P121" s="44">
        <f t="shared" ca="1" si="10"/>
        <v>0.67540267578630808</v>
      </c>
      <c r="Q121" s="45">
        <f t="shared" ca="1" si="11"/>
        <v>2.0466747751100246E-5</v>
      </c>
    </row>
    <row r="122" spans="1:17" x14ac:dyDescent="0.25">
      <c r="A122" s="41">
        <v>110</v>
      </c>
      <c r="B122" s="46" t="s">
        <v>159</v>
      </c>
      <c r="C122" s="47">
        <v>43845</v>
      </c>
      <c r="D122" s="47">
        <v>43905</v>
      </c>
      <c r="E122" s="53">
        <f>SECTOREH!B140*(1+Summary!$E$10)^2</f>
        <v>9679.2277545368743</v>
      </c>
      <c r="F122" s="53">
        <f>SECTOREH!C140*(1+Summary!$E$10)^2</f>
        <v>562.37754108888112</v>
      </c>
      <c r="G122" s="53">
        <f>SECTOREH!D140*(1+Summary!$E$10)^2</f>
        <v>5735.0797563878177</v>
      </c>
      <c r="H122" s="53">
        <f>SECTOREH!E140*(1+Summary!$E$10)^2</f>
        <v>1013.0914296368311</v>
      </c>
      <c r="I122" s="53">
        <f>SECTOREH!F140*(1+Summary!$E$10)^2</f>
        <v>784.11093739091245</v>
      </c>
      <c r="J122" s="53">
        <f>SECTOREH!G140*(1+Summary!$E$10)^2</f>
        <v>1195.554250985231</v>
      </c>
      <c r="K122" s="53">
        <f>SECTOREH!H140*(1+Summary!$E$10)^2</f>
        <v>439.03215029292494</v>
      </c>
      <c r="L122" s="44">
        <f t="shared" si="6"/>
        <v>3043.1527383110788</v>
      </c>
      <c r="M122" s="44">
        <f t="shared" si="7"/>
        <v>607.85485778209863</v>
      </c>
      <c r="N122" s="44">
        <f t="shared" si="8"/>
        <v>3651.0075960931772</v>
      </c>
      <c r="O122" s="44">
        <f t="shared" si="9"/>
        <v>10.002760537241581</v>
      </c>
      <c r="P122" s="44">
        <f ca="1">(D122-C122)*O122+($E$2-D122)*O122*(1-$E$8)</f>
        <v>720.19875868139388</v>
      </c>
      <c r="Q122" s="45">
        <f t="shared" ca="1" si="11"/>
        <v>2.1824204808527089E-2</v>
      </c>
    </row>
    <row r="123" spans="1:17" x14ac:dyDescent="0.25">
      <c r="A123" s="41">
        <v>111</v>
      </c>
      <c r="B123" s="46" t="s">
        <v>160</v>
      </c>
      <c r="C123" s="47">
        <v>43845</v>
      </c>
      <c r="D123" s="47">
        <v>43905</v>
      </c>
      <c r="E123" s="53">
        <f>SECTOREH!B141*(1+Summary!$E$10)^2</f>
        <v>46.038527929218745</v>
      </c>
      <c r="F123" s="53">
        <f>SECTOREH!C141*(1+Summary!$E$10)^2</f>
        <v>0</v>
      </c>
      <c r="G123" s="53">
        <f>SECTOREH!D141*(1+Summary!$E$10)^2</f>
        <v>9.5273910774124975</v>
      </c>
      <c r="H123" s="53">
        <f>SECTOREH!E141*(1+Summary!$E$10)^2</f>
        <v>8.7232179895937474</v>
      </c>
      <c r="I123" s="53">
        <f>SECTOREH!F141*(1+Summary!$E$10)^2</f>
        <v>8.702963397012498</v>
      </c>
      <c r="J123" s="53">
        <f>SECTOREH!G141*(1+Summary!$E$10)^2</f>
        <v>8.3143466328749991</v>
      </c>
      <c r="K123" s="53">
        <f>SECTOREH!H141*(1+Summary!$E$10)^2</f>
        <v>19.405160573374996</v>
      </c>
      <c r="L123" s="44">
        <f t="shared" si="6"/>
        <v>12.525759768056247</v>
      </c>
      <c r="M123" s="44">
        <f t="shared" si="7"/>
        <v>5.2339307937562483</v>
      </c>
      <c r="N123" s="44">
        <f t="shared" si="8"/>
        <v>17.759690561812494</v>
      </c>
      <c r="O123" s="44">
        <f t="shared" si="9"/>
        <v>4.8656686470719163E-2</v>
      </c>
      <c r="P123" s="44">
        <f ca="1">(D123-C123)*O123+($E$2-D123)*O123*(1-$E$8)</f>
        <v>3.5032814258917795</v>
      </c>
      <c r="Q123" s="45">
        <f t="shared" ca="1" si="11"/>
        <v>1.0616004320884181E-4</v>
      </c>
    </row>
    <row r="124" spans="1:17" x14ac:dyDescent="0.25">
      <c r="A124" s="41">
        <v>112</v>
      </c>
      <c r="B124" s="42" t="s">
        <v>23</v>
      </c>
      <c r="C124" s="43">
        <v>43911</v>
      </c>
      <c r="D124" s="43"/>
      <c r="E124" s="53">
        <f>SECTOREH!B143*(1+Summary!$E$10)^2</f>
        <v>191.71992083151872</v>
      </c>
      <c r="F124" s="53">
        <f>SECTOREH!C143*(1+Summary!$E$10)^2</f>
        <v>19.563500403924998</v>
      </c>
      <c r="G124" s="53">
        <f>SECTOREH!D143*(1+Summary!$E$10)^2</f>
        <v>51.556410901931244</v>
      </c>
      <c r="H124" s="53">
        <f>SECTOREH!E143*(1+Summary!$E$10)^2</f>
        <v>48.984049415443742</v>
      </c>
      <c r="I124" s="53">
        <f>SECTOREH!F143*(1+Summary!$E$10)^2</f>
        <v>43.893958326056243</v>
      </c>
      <c r="J124" s="53">
        <f>SECTOREH!G143*(1+Summary!$E$10)^2</f>
        <v>41.838920650612494</v>
      </c>
      <c r="K124" s="53">
        <f>SECTOREH!H143*(1+Summary!$E$10)^2</f>
        <v>16.953305182768744</v>
      </c>
      <c r="L124" s="44">
        <f t="shared" si="6"/>
        <v>32.559527524073118</v>
      </c>
      <c r="M124" s="44">
        <f t="shared" si="7"/>
        <v>29.390429649266245</v>
      </c>
      <c r="N124" s="44">
        <f t="shared" si="8"/>
        <v>61.949957173339364</v>
      </c>
      <c r="O124" s="44">
        <f t="shared" si="9"/>
        <v>0.16972591006394347</v>
      </c>
      <c r="P124" s="44">
        <f t="shared" ca="1" si="10"/>
        <v>3.0550663811509824</v>
      </c>
      <c r="Q124" s="45">
        <f t="shared" ca="1" si="11"/>
        <v>9.2577769125787342E-5</v>
      </c>
    </row>
    <row r="125" spans="1:17" x14ac:dyDescent="0.25">
      <c r="A125" s="41">
        <v>113</v>
      </c>
      <c r="B125" s="42" t="s">
        <v>73</v>
      </c>
      <c r="C125" s="43"/>
      <c r="D125" s="43">
        <v>43905</v>
      </c>
      <c r="E125" s="53">
        <f>SECTOREH!B144*(1+Summary!$E$10)^2</f>
        <v>22.895729559874997</v>
      </c>
      <c r="F125" s="53">
        <f>SECTOREH!C144*(1+Summary!$E$10)^2</f>
        <v>1.1253954735749998</v>
      </c>
      <c r="G125" s="53">
        <f>SECTOREH!D144*(1+Summary!$E$10)^2</f>
        <v>3.3590578918312497</v>
      </c>
      <c r="H125" s="53">
        <f>SECTOREH!E144*(1+Summary!$E$10)^2</f>
        <v>8.9681717399187484</v>
      </c>
      <c r="I125" s="53">
        <f>SECTOREH!F144*(1+Summary!$E$10)^2</f>
        <v>8.6223653201999984</v>
      </c>
      <c r="J125" s="53">
        <f>SECTOREH!G144*(1+Summary!$E$10)^2</f>
        <v>3.2058807711437494</v>
      </c>
      <c r="K125" s="53">
        <f>SECTOREH!H144*(1+Summary!$E$10)^2</f>
        <v>1.2565625966874998</v>
      </c>
      <c r="L125" s="44">
        <f t="shared" si="6"/>
        <v>2.1821539845906246</v>
      </c>
      <c r="M125" s="44">
        <f t="shared" si="7"/>
        <v>5.3809030439512489</v>
      </c>
      <c r="N125" s="44">
        <f t="shared" si="8"/>
        <v>7.5630570285418734</v>
      </c>
      <c r="O125" s="44">
        <f t="shared" si="9"/>
        <v>2.0720704187785953E-2</v>
      </c>
      <c r="P125" s="44">
        <f t="shared" ca="1" si="10"/>
        <v>0.24864845025343144</v>
      </c>
      <c r="Q125" s="45">
        <f t="shared" ca="1" si="11"/>
        <v>7.5348015228312558E-6</v>
      </c>
    </row>
    <row r="126" spans="1:17" x14ac:dyDescent="0.25">
      <c r="A126" s="41">
        <v>114</v>
      </c>
      <c r="B126" s="42" t="s">
        <v>7</v>
      </c>
      <c r="C126" s="43"/>
      <c r="D126" s="43">
        <v>43915</v>
      </c>
      <c r="E126" s="53">
        <f>SECTOREH!B145*(1+Summary!$E$10)^2</f>
        <v>447.09267832798122</v>
      </c>
      <c r="F126" s="53">
        <f>SECTOREH!C145*(1+Summary!$E$10)^2</f>
        <v>34.353056171374995</v>
      </c>
      <c r="G126" s="53">
        <f>SECTOREH!D145*(1+Summary!$E$10)^2</f>
        <v>121.82453153781248</v>
      </c>
      <c r="H126" s="53">
        <f>SECTOREH!E145*(1+Summary!$E$10)^2</f>
        <v>212.85179352511872</v>
      </c>
      <c r="I126" s="53">
        <f>SECTOREH!F145*(1+Summary!$E$10)^2</f>
        <v>194.27155829311872</v>
      </c>
      <c r="J126" s="53">
        <f>SECTOREH!G145*(1+Summary!$E$10)^2</f>
        <v>37.669913248931245</v>
      </c>
      <c r="K126" s="53">
        <f>SECTOREH!H145*(1+Summary!$E$10)^2</f>
        <v>20.708674764737495</v>
      </c>
      <c r="L126" s="44">
        <f t="shared" si="6"/>
        <v>69.195735674801242</v>
      </c>
      <c r="M126" s="44">
        <f t="shared" si="7"/>
        <v>127.71107611507122</v>
      </c>
      <c r="N126" s="44">
        <f t="shared" si="8"/>
        <v>196.90681178987245</v>
      </c>
      <c r="O126" s="44">
        <f t="shared" si="9"/>
        <v>0.53947071723252726</v>
      </c>
      <c r="P126" s="44">
        <f t="shared" ca="1" si="10"/>
        <v>3.7762950206276908</v>
      </c>
      <c r="Q126" s="45">
        <f t="shared" ca="1" si="11"/>
        <v>1.1443318244326336E-4</v>
      </c>
    </row>
    <row r="127" spans="1:17" x14ac:dyDescent="0.25">
      <c r="A127" s="41">
        <v>115</v>
      </c>
      <c r="B127" s="42" t="s">
        <v>39</v>
      </c>
      <c r="C127" s="43"/>
      <c r="D127" s="43">
        <v>43905</v>
      </c>
      <c r="E127" s="53">
        <f>SECTOREH!B146*(1+Summary!$E$10)^2</f>
        <v>78.718163524943733</v>
      </c>
      <c r="F127" s="53">
        <f>SECTOREH!C146*(1+Summary!$E$10)^2</f>
        <v>7.5485289873437491</v>
      </c>
      <c r="G127" s="53">
        <f>SECTOREH!D146*(1+Summary!$E$10)^2</f>
        <v>20.366646804606248</v>
      </c>
      <c r="H127" s="53">
        <f>SECTOREH!E146*(1+Summary!$E$10)^2</f>
        <v>32.813903690375</v>
      </c>
      <c r="I127" s="53">
        <f>SECTOREH!F146*(1+Summary!$E$10)^2</f>
        <v>32.693477052968746</v>
      </c>
      <c r="J127" s="53">
        <f>SECTOREH!G146*(1+Summary!$E$10)^2</f>
        <v>7.6306555942937493</v>
      </c>
      <c r="K127" s="53">
        <f>SECTOREH!H146*(1+Summary!$E$10)^2</f>
        <v>3.6002258640249996</v>
      </c>
      <c r="L127" s="44">
        <f t="shared" si="6"/>
        <v>11.623413747913123</v>
      </c>
      <c r="M127" s="44">
        <f t="shared" si="7"/>
        <v>19.688342214224999</v>
      </c>
      <c r="N127" s="44">
        <f t="shared" si="8"/>
        <v>31.311755962138122</v>
      </c>
      <c r="O127" s="44">
        <f t="shared" si="9"/>
        <v>8.5785632772981152E-2</v>
      </c>
      <c r="P127" s="44">
        <f t="shared" ca="1" si="10"/>
        <v>1.0294275932757739</v>
      </c>
      <c r="Q127" s="45">
        <f t="shared" ca="1" si="11"/>
        <v>3.119477555381133E-5</v>
      </c>
    </row>
    <row r="128" spans="1:17" x14ac:dyDescent="0.25">
      <c r="A128" s="41">
        <v>116</v>
      </c>
      <c r="B128" s="42" t="s">
        <v>94</v>
      </c>
      <c r="C128" s="43"/>
      <c r="D128" s="43">
        <v>43905</v>
      </c>
      <c r="E128" s="53">
        <f>SECTOREH!B147*(1+Summary!$E$10)^2</f>
        <v>7.9295491030687488</v>
      </c>
      <c r="F128" s="53">
        <f>SECTOREH!C147*(1+Summary!$E$10)^2</f>
        <v>3.1535605018749996E-2</v>
      </c>
      <c r="G128" s="53">
        <f>SECTOREH!D147*(1+Summary!$E$10)^2</f>
        <v>0.80810837334374996</v>
      </c>
      <c r="H128" s="53">
        <f>SECTOREH!E147*(1+Summary!$E$10)^2</f>
        <v>6.0507210509999991</v>
      </c>
      <c r="I128" s="53">
        <f>SECTOREH!F147*(1+Summary!$E$10)^2</f>
        <v>6.0336531614687496</v>
      </c>
      <c r="J128" s="53">
        <f>SECTOREH!G147*(1+Summary!$E$10)^2</f>
        <v>0.20545766071874996</v>
      </c>
      <c r="K128" s="53">
        <f>SECTOREH!H147*(1+Summary!$E$10)^2</f>
        <v>0.55679062647499999</v>
      </c>
      <c r="L128" s="44">
        <f t="shared" si="6"/>
        <v>0.62677043726187498</v>
      </c>
      <c r="M128" s="44">
        <f t="shared" si="7"/>
        <v>3.6304326305999992</v>
      </c>
      <c r="N128" s="44">
        <f t="shared" si="8"/>
        <v>4.257203067861874</v>
      </c>
      <c r="O128" s="44">
        <f t="shared" si="9"/>
        <v>1.1663570048936641E-2</v>
      </c>
      <c r="P128" s="44">
        <f t="shared" ca="1" si="10"/>
        <v>0.13996284058723968</v>
      </c>
      <c r="Q128" s="45">
        <f t="shared" ca="1" si="11"/>
        <v>4.2412981996133233E-6</v>
      </c>
    </row>
    <row r="129" spans="1:17" x14ac:dyDescent="0.25">
      <c r="A129" s="41">
        <v>117</v>
      </c>
      <c r="B129" s="42" t="s">
        <v>64</v>
      </c>
      <c r="C129" s="43"/>
      <c r="D129" s="43">
        <v>43905</v>
      </c>
      <c r="E129" s="53">
        <f>SECTOREH!B148*(1+Summary!$E$10)^2</f>
        <v>27.408641605406249</v>
      </c>
      <c r="F129" s="53">
        <f>SECTOREH!C148*(1+Summary!$E$10)^2</f>
        <v>0.48203902061249998</v>
      </c>
      <c r="G129" s="53">
        <f>SECTOREH!D148*(1+Summary!$E$10)^2</f>
        <v>13.254203701668748</v>
      </c>
      <c r="H129" s="53">
        <f>SECTOREH!E148*(1+Summary!$E$10)^2</f>
        <v>1.8097462265999997</v>
      </c>
      <c r="I129" s="53">
        <f>SECTOREH!F148*(1+Summary!$E$10)^2</f>
        <v>1.5753447708562498</v>
      </c>
      <c r="J129" s="53">
        <f>SECTOREH!G148*(1+Summary!$E$10)^2</f>
        <v>6.9312119130437493</v>
      </c>
      <c r="K129" s="53">
        <f>SECTOREH!H148*(1+Summary!$E$10)^2</f>
        <v>2.0944250323999998</v>
      </c>
      <c r="L129" s="44">
        <f t="shared" si="6"/>
        <v>7.4648718637943743</v>
      </c>
      <c r="M129" s="44">
        <f t="shared" si="7"/>
        <v>1.0858477359599998</v>
      </c>
      <c r="N129" s="44">
        <f t="shared" si="8"/>
        <v>8.5507195997543732</v>
      </c>
      <c r="O129" s="44">
        <f t="shared" si="9"/>
        <v>2.342662904042294E-2</v>
      </c>
      <c r="P129" s="44">
        <f t="shared" ca="1" si="10"/>
        <v>0.28111954848507525</v>
      </c>
      <c r="Q129" s="45">
        <f t="shared" ca="1" si="11"/>
        <v>8.5187741965174317E-6</v>
      </c>
    </row>
    <row r="130" spans="1:17" x14ac:dyDescent="0.25">
      <c r="A130" s="41">
        <v>118</v>
      </c>
      <c r="B130" s="42" t="s">
        <v>162</v>
      </c>
      <c r="C130" s="43"/>
      <c r="D130" s="43">
        <v>43905</v>
      </c>
      <c r="E130" s="53">
        <f>SECTOREH!B149*(1+Summary!$E$10)^2</f>
        <v>3.9186954318249994</v>
      </c>
      <c r="F130" s="53">
        <f>SECTOREH!C149*(1+Summary!$E$10)^2</f>
        <v>1.8115497248812498</v>
      </c>
      <c r="G130" s="53">
        <f>SECTOREH!D149*(1+Summary!$E$10)^2</f>
        <v>0.63275711059999984</v>
      </c>
      <c r="H130" s="53">
        <f>SECTOREH!E149*(1+Summary!$E$10)^2</f>
        <v>1.1427926975749998</v>
      </c>
      <c r="I130" s="53">
        <f>SECTOREH!F149*(1+Summary!$E$10)^2</f>
        <v>1.1427926975749998</v>
      </c>
      <c r="J130" s="53">
        <f>SECTOREH!G149*(1+Summary!$E$10)^2</f>
        <v>0.15385669974999999</v>
      </c>
      <c r="K130" s="53">
        <f>SECTOREH!H149*(1+Summary!$E$10)^2</f>
        <v>0</v>
      </c>
      <c r="L130" s="44">
        <f t="shared" si="6"/>
        <v>0.31637855529999992</v>
      </c>
      <c r="M130" s="44">
        <f t="shared" si="7"/>
        <v>0.68567561854499981</v>
      </c>
      <c r="N130" s="44">
        <f t="shared" si="8"/>
        <v>1.0020541738449997</v>
      </c>
      <c r="O130" s="44">
        <f t="shared" si="9"/>
        <v>2.7453539009452046E-3</v>
      </c>
      <c r="P130" s="44">
        <f t="shared" ca="1" si="10"/>
        <v>3.2944246811342455E-2</v>
      </c>
      <c r="Q130" s="45">
        <f t="shared" ca="1" si="11"/>
        <v>9.9831050943461974E-7</v>
      </c>
    </row>
    <row r="131" spans="1:17" x14ac:dyDescent="0.25">
      <c r="A131" s="41">
        <v>119</v>
      </c>
      <c r="B131" s="42" t="s">
        <v>69</v>
      </c>
      <c r="C131" s="43"/>
      <c r="D131" s="43">
        <v>43905</v>
      </c>
      <c r="E131" s="53">
        <f>SECTOREH!B150*(1+Summary!$E$10)^2</f>
        <v>22.405596229874998</v>
      </c>
      <c r="F131" s="53">
        <f>SECTOREH!C150*(1+Summary!$E$10)^2</f>
        <v>0.11529947475624999</v>
      </c>
      <c r="G131" s="53">
        <f>SECTOREH!D150*(1+Summary!$E$10)^2</f>
        <v>7.006977659968749</v>
      </c>
      <c r="H131" s="53">
        <f>SECTOREH!E150*(1+Summary!$E$10)^2</f>
        <v>6.7964806591249989</v>
      </c>
      <c r="I131" s="53">
        <f>SECTOREH!F150*(1+Summary!$E$10)^2</f>
        <v>5.382102030518749</v>
      </c>
      <c r="J131" s="53">
        <f>SECTOREH!G150*(1+Summary!$E$10)^2</f>
        <v>4.6694943800749993</v>
      </c>
      <c r="K131" s="53">
        <f>SECTOREH!H150*(1+Summary!$E$10)^2</f>
        <v>2.9442940618874998</v>
      </c>
      <c r="L131" s="44">
        <f t="shared" si="6"/>
        <v>4.6812064547393746</v>
      </c>
      <c r="M131" s="44">
        <f t="shared" si="7"/>
        <v>4.0778883954749992</v>
      </c>
      <c r="N131" s="44">
        <f t="shared" si="8"/>
        <v>8.7590948502143746</v>
      </c>
      <c r="O131" s="44">
        <f t="shared" si="9"/>
        <v>2.3997520137573627E-2</v>
      </c>
      <c r="P131" s="44">
        <f t="shared" ca="1" si="10"/>
        <v>0.28797024165088353</v>
      </c>
      <c r="Q131" s="45">
        <f t="shared" ca="1" si="11"/>
        <v>8.7263709591176827E-6</v>
      </c>
    </row>
    <row r="132" spans="1:17" x14ac:dyDescent="0.25">
      <c r="A132" s="41">
        <v>120</v>
      </c>
      <c r="B132" s="42" t="s">
        <v>56</v>
      </c>
      <c r="C132" s="43"/>
      <c r="D132" s="43">
        <v>43905</v>
      </c>
      <c r="E132" s="53">
        <f>SECTOREH!B151*(1+Summary!$E$10)^2</f>
        <v>35.860150294231246</v>
      </c>
      <c r="F132" s="53">
        <f>SECTOREH!C151*(1+Summary!$E$10)^2</f>
        <v>1.6207552893187498</v>
      </c>
      <c r="G132" s="53">
        <f>SECTOREH!D151*(1+Summary!$E$10)^2</f>
        <v>4.8984320201562497</v>
      </c>
      <c r="H132" s="53">
        <f>SECTOREH!E151*(1+Summary!$E$10)^2</f>
        <v>19.780102115762496</v>
      </c>
      <c r="I132" s="53">
        <f>SECTOREH!F151*(1+Summary!$E$10)^2</f>
        <v>18.489339964131251</v>
      </c>
      <c r="J132" s="53">
        <f>SECTOREH!G151*(1+Summary!$E$10)^2</f>
        <v>4.1094689572624992</v>
      </c>
      <c r="K132" s="53">
        <f>SECTOREH!H151*(1+Summary!$E$10)^2</f>
        <v>2.4059702123062494</v>
      </c>
      <c r="L132" s="44">
        <f t="shared" si="6"/>
        <v>3.4116040950006248</v>
      </c>
      <c r="M132" s="44">
        <f t="shared" si="7"/>
        <v>11.868061269457497</v>
      </c>
      <c r="N132" s="44">
        <f t="shared" si="8"/>
        <v>15.279665364458122</v>
      </c>
      <c r="O132" s="44">
        <f t="shared" si="9"/>
        <v>4.1862096888926364E-2</v>
      </c>
      <c r="P132" s="44">
        <f t="shared" ca="1" si="10"/>
        <v>0.50234516266711637</v>
      </c>
      <c r="Q132" s="45">
        <f t="shared" ca="1" si="11"/>
        <v>1.5222580686882315E-5</v>
      </c>
    </row>
    <row r="133" spans="1:17" x14ac:dyDescent="0.25">
      <c r="A133" s="41">
        <v>121</v>
      </c>
      <c r="B133" s="42" t="s">
        <v>100</v>
      </c>
      <c r="C133" s="43">
        <v>43901</v>
      </c>
      <c r="D133" s="43"/>
      <c r="E133" s="53">
        <f>SECTOREH!B152*(1+Summary!$E$10)^2</f>
        <v>5.9966767419249996</v>
      </c>
      <c r="F133" s="53">
        <f>SECTOREH!C152*(1+Summary!$E$10)^2</f>
        <v>0</v>
      </c>
      <c r="G133" s="53">
        <f>SECTOREH!D152*(1+Summary!$E$10)^2</f>
        <v>1.4736389683624997</v>
      </c>
      <c r="H133" s="53">
        <f>SECTOREH!E152*(1+Summary!$E$10)^2</f>
        <v>3.5172753981499993</v>
      </c>
      <c r="I133" s="53">
        <f>SECTOREH!F152*(1+Summary!$E$10)^2</f>
        <v>3.5172753981499993</v>
      </c>
      <c r="J133" s="53">
        <f>SECTOREH!G152*(1+Summary!$E$10)^2</f>
        <v>0.65120088635624995</v>
      </c>
      <c r="K133" s="53">
        <f>SECTOREH!H152*(1+Summary!$E$10)^2</f>
        <v>0.28858586265624997</v>
      </c>
      <c r="L133" s="44">
        <f t="shared" si="6"/>
        <v>0.85225382924374982</v>
      </c>
      <c r="M133" s="44">
        <f t="shared" si="7"/>
        <v>2.1103652388899996</v>
      </c>
      <c r="N133" s="44">
        <f t="shared" si="8"/>
        <v>2.9626190681337494</v>
      </c>
      <c r="O133" s="44">
        <f t="shared" si="9"/>
        <v>8.1167645702294507E-3</v>
      </c>
      <c r="P133" s="44">
        <f t="shared" ca="1" si="10"/>
        <v>0.22726940796642461</v>
      </c>
      <c r="Q133" s="45">
        <f t="shared" ca="1" si="11"/>
        <v>6.886951756558322E-6</v>
      </c>
    </row>
    <row r="134" spans="1:17" x14ac:dyDescent="0.25">
      <c r="A134" s="41">
        <v>122</v>
      </c>
      <c r="B134" s="42" t="s">
        <v>76</v>
      </c>
      <c r="C134" s="43"/>
      <c r="D134" s="43">
        <v>43905</v>
      </c>
      <c r="E134" s="53">
        <f>SECTOREH!B153*(1+Summary!$E$10)^2</f>
        <v>16.417752970256249</v>
      </c>
      <c r="F134" s="53">
        <f>SECTOREH!C153*(1+Summary!$E$10)^2</f>
        <v>0.15338308541874998</v>
      </c>
      <c r="G134" s="53">
        <f>SECTOREH!D153*(1+Summary!$E$10)^2</f>
        <v>3.9797153585999996</v>
      </c>
      <c r="H134" s="53">
        <f>SECTOREH!E153*(1+Summary!$E$10)^2</f>
        <v>8.6996951444749975</v>
      </c>
      <c r="I134" s="53">
        <f>SECTOREH!F153*(1+Summary!$E$10)^2</f>
        <v>8.6705380661749984</v>
      </c>
      <c r="J134" s="53">
        <f>SECTOREH!G153*(1+Summary!$E$10)^2</f>
        <v>2.4218033589562498</v>
      </c>
      <c r="K134" s="53">
        <f>SECTOREH!H153*(1+Summary!$E$10)^2</f>
        <v>1.16316229584375</v>
      </c>
      <c r="L134" s="44">
        <f t="shared" si="6"/>
        <v>2.4551225976374997</v>
      </c>
      <c r="M134" s="44">
        <f t="shared" si="7"/>
        <v>5.2198170866849987</v>
      </c>
      <c r="N134" s="44">
        <f t="shared" si="8"/>
        <v>7.6749396843224984</v>
      </c>
      <c r="O134" s="44">
        <f t="shared" si="9"/>
        <v>2.1027232011842461E-2</v>
      </c>
      <c r="P134" s="44">
        <f t="shared" ca="1" si="10"/>
        <v>0.25232678414210952</v>
      </c>
      <c r="Q134" s="45">
        <f t="shared" ca="1" si="11"/>
        <v>7.6462661861245315E-6</v>
      </c>
    </row>
    <row r="135" spans="1:17" x14ac:dyDescent="0.25">
      <c r="A135" s="41">
        <v>123</v>
      </c>
      <c r="B135" s="42" t="s">
        <v>118</v>
      </c>
      <c r="C135" s="43"/>
      <c r="D135" s="43">
        <v>43905</v>
      </c>
      <c r="E135" s="53">
        <f>SECTOREH!B154*(1+Summary!$E$10)^2</f>
        <v>3.4429827695312496</v>
      </c>
      <c r="F135" s="53">
        <f>SECTOREH!C154*(1+Summary!$E$10)^2</f>
        <v>1.8871387812499998E-3</v>
      </c>
      <c r="G135" s="53">
        <f>SECTOREH!D154*(1+Summary!$E$10)^2</f>
        <v>1.0913255614062498</v>
      </c>
      <c r="H135" s="53">
        <f>SECTOREH!E154*(1+Summary!$E$10)^2</f>
        <v>1.5066466461812498</v>
      </c>
      <c r="I135" s="53">
        <f>SECTOREH!F154*(1+Summary!$E$10)^2</f>
        <v>1.5051369351562498</v>
      </c>
      <c r="J135" s="53">
        <f>SECTOREH!G154*(1+Summary!$E$10)^2</f>
        <v>0.7485605193687499</v>
      </c>
      <c r="K135" s="53">
        <f>SECTOREH!H154*(1+Summary!$E$10)^2</f>
        <v>9.4564994806249983E-2</v>
      </c>
      <c r="L135" s="44">
        <f t="shared" si="6"/>
        <v>0.58348877862562487</v>
      </c>
      <c r="M135" s="44">
        <f t="shared" si="7"/>
        <v>0.90398798770874977</v>
      </c>
      <c r="N135" s="44">
        <f t="shared" si="8"/>
        <v>1.4874767663343746</v>
      </c>
      <c r="O135" s="44">
        <f t="shared" si="9"/>
        <v>4.0752788118749994E-3</v>
      </c>
      <c r="P135" s="44">
        <f t="shared" ca="1" si="10"/>
        <v>4.8903345742499993E-2</v>
      </c>
      <c r="Q135" s="45">
        <f t="shared" ca="1" si="11"/>
        <v>1.4819195679545452E-6</v>
      </c>
    </row>
    <row r="136" spans="1:17" x14ac:dyDescent="0.25">
      <c r="A136" s="41">
        <v>124</v>
      </c>
      <c r="B136" s="46" t="s">
        <v>91</v>
      </c>
      <c r="C136" s="47"/>
      <c r="D136" s="47">
        <v>43905</v>
      </c>
      <c r="E136" s="53">
        <f>SECTOREH!B155*(1+Summary!$E$10)^2</f>
        <v>9.8557155871249993</v>
      </c>
      <c r="F136" s="53">
        <f>SECTOREH!C155*(1+Summary!$E$10)^2</f>
        <v>0</v>
      </c>
      <c r="G136" s="53">
        <f>SECTOREH!D155*(1+Summary!$E$10)^2</f>
        <v>2.3913153511999998</v>
      </c>
      <c r="H136" s="53">
        <f>SECTOREH!E155*(1+Summary!$E$10)^2</f>
        <v>4.6221026272687498</v>
      </c>
      <c r="I136" s="53">
        <f>SECTOREH!F155*(1+Summary!$E$10)^2</f>
        <v>4.5921300540937491</v>
      </c>
      <c r="J136" s="53">
        <f>SECTOREH!G155*(1+Summary!$E$10)^2</f>
        <v>1.4558705896437498</v>
      </c>
      <c r="K136" s="53">
        <f>SECTOREH!H155*(1+Summary!$E$10)^2</f>
        <v>1.2977220867374999</v>
      </c>
      <c r="L136" s="44">
        <f t="shared" si="6"/>
        <v>1.7147465102949999</v>
      </c>
      <c r="M136" s="44">
        <f t="shared" si="7"/>
        <v>2.7732615763612496</v>
      </c>
      <c r="N136" s="44">
        <f t="shared" si="8"/>
        <v>4.4880080866562491</v>
      </c>
      <c r="O136" s="44">
        <f t="shared" si="9"/>
        <v>1.2295912566181504E-2</v>
      </c>
      <c r="P136" s="44">
        <f t="shared" ca="1" si="10"/>
        <v>0.14755095079417804</v>
      </c>
      <c r="Q136" s="45">
        <f t="shared" ca="1" si="11"/>
        <v>4.4712409331569101E-6</v>
      </c>
    </row>
    <row r="137" spans="1:17" x14ac:dyDescent="0.25">
      <c r="A137" s="41">
        <v>125</v>
      </c>
      <c r="B137" s="42" t="s">
        <v>92</v>
      </c>
      <c r="C137" s="43"/>
      <c r="D137" s="43">
        <v>43905</v>
      </c>
      <c r="E137" s="53">
        <f>SECTOREH!B156*(1+Summary!$E$10)^2</f>
        <v>7.2889203759124985</v>
      </c>
      <c r="F137" s="53">
        <f>SECTOREH!C156*(1+Summary!$E$10)^2</f>
        <v>0</v>
      </c>
      <c r="G137" s="53">
        <f>SECTOREH!D156*(1+Summary!$E$10)^2</f>
        <v>3.7414518027687498</v>
      </c>
      <c r="H137" s="53">
        <f>SECTOREH!E156*(1+Summary!$E$10)^2</f>
        <v>2.1009563099437494</v>
      </c>
      <c r="I137" s="53">
        <f>SECTOREH!F156*(1+Summary!$E$10)^2</f>
        <v>2.0957862815374999</v>
      </c>
      <c r="J137" s="53">
        <f>SECTOREH!G156*(1+Summary!$E$10)^2</f>
        <v>0.96577907989374989</v>
      </c>
      <c r="K137" s="53">
        <f>SECTOREH!H156*(1+Summary!$E$10)^2</f>
        <v>0.44629420743124992</v>
      </c>
      <c r="L137" s="44">
        <f t="shared" si="6"/>
        <v>2.049243584356875</v>
      </c>
      <c r="M137" s="44">
        <f t="shared" si="7"/>
        <v>1.2605737859662496</v>
      </c>
      <c r="N137" s="44">
        <f t="shared" si="8"/>
        <v>3.3098173703231248</v>
      </c>
      <c r="O137" s="44">
        <f t="shared" si="9"/>
        <v>9.0679927954058215E-3</v>
      </c>
      <c r="P137" s="44">
        <f t="shared" ca="1" si="10"/>
        <v>0.10881591354486986</v>
      </c>
      <c r="Q137" s="45">
        <f t="shared" ca="1" si="11"/>
        <v>3.2974519256021169E-6</v>
      </c>
    </row>
    <row r="138" spans="1:17" x14ac:dyDescent="0.25">
      <c r="A138" s="41">
        <v>126</v>
      </c>
      <c r="B138" s="42" t="s">
        <v>109</v>
      </c>
      <c r="C138" s="43"/>
      <c r="D138" s="43">
        <v>43905</v>
      </c>
      <c r="E138" s="53">
        <f>SECTOREH!B157*(1+Summary!$E$10)^2</f>
        <v>5.3386486997562494</v>
      </c>
      <c r="F138" s="53">
        <f>SECTOREH!C157*(1+Summary!$E$10)^2</f>
        <v>2.5611766606249999E-2</v>
      </c>
      <c r="G138" s="53">
        <f>SECTOREH!D157*(1+Summary!$E$10)^2</f>
        <v>1.1717270830437498</v>
      </c>
      <c r="H138" s="53">
        <f>SECTOREH!E157*(1+Summary!$E$10)^2</f>
        <v>2.4481103872187497</v>
      </c>
      <c r="I138" s="53">
        <f>SECTOREH!F157*(1+Summary!$E$10)^2</f>
        <v>2.1756430944187497</v>
      </c>
      <c r="J138" s="53">
        <f>SECTOREH!G157*(1+Summary!$E$10)^2</f>
        <v>0.63996273967499995</v>
      </c>
      <c r="K138" s="53">
        <f>SECTOREH!H157*(1+Summary!$E$10)^2</f>
        <v>0.95559689452499996</v>
      </c>
      <c r="L138" s="44">
        <f t="shared" si="6"/>
        <v>0.96810229933187486</v>
      </c>
      <c r="M138" s="44">
        <f t="shared" si="7"/>
        <v>1.4688662323312498</v>
      </c>
      <c r="N138" s="44">
        <f t="shared" si="8"/>
        <v>2.4369685316631244</v>
      </c>
      <c r="O138" s="44">
        <f t="shared" si="9"/>
        <v>6.6766261141455461E-3</v>
      </c>
      <c r="P138" s="44">
        <f t="shared" ca="1" si="10"/>
        <v>8.0119513369746556E-2</v>
      </c>
      <c r="Q138" s="45">
        <f t="shared" ca="1" si="11"/>
        <v>2.4278640415074714E-6</v>
      </c>
    </row>
    <row r="139" spans="1:17" x14ac:dyDescent="0.25">
      <c r="A139" s="41">
        <v>127</v>
      </c>
      <c r="B139" s="42" t="s">
        <v>85</v>
      </c>
      <c r="C139" s="43"/>
      <c r="D139" s="43">
        <v>43905</v>
      </c>
      <c r="E139" s="53">
        <f>SECTOREH!B158*(1+Summary!$E$10)^2</f>
        <v>10.049613085237498</v>
      </c>
      <c r="F139" s="53">
        <f>SECTOREH!C158*(1+Summary!$E$10)^2</f>
        <v>0</v>
      </c>
      <c r="G139" s="53">
        <f>SECTOREH!D158*(1+Summary!$E$10)^2</f>
        <v>2.2426893192187496</v>
      </c>
      <c r="H139" s="53">
        <f>SECTOREH!E158*(1+Summary!$E$10)^2</f>
        <v>4.9867689342312493</v>
      </c>
      <c r="I139" s="53">
        <f>SECTOREH!F158*(1+Summary!$E$10)^2</f>
        <v>4.9393343156687495</v>
      </c>
      <c r="J139" s="53">
        <f>SECTOREH!G158*(1+Summary!$E$10)^2</f>
        <v>1.3359834334624998</v>
      </c>
      <c r="K139" s="53">
        <f>SECTOREH!H158*(1+Summary!$E$10)^2</f>
        <v>1.4367587353937499</v>
      </c>
      <c r="L139" s="44">
        <f t="shared" si="6"/>
        <v>1.6960481537668748</v>
      </c>
      <c r="M139" s="44">
        <f t="shared" si="7"/>
        <v>2.9920613605387496</v>
      </c>
      <c r="N139" s="44">
        <f t="shared" si="8"/>
        <v>4.6881095143056246</v>
      </c>
      <c r="O139" s="44">
        <f t="shared" si="9"/>
        <v>1.2844135655631849E-2</v>
      </c>
      <c r="P139" s="44">
        <f t="shared" ca="1" si="10"/>
        <v>0.15412962786758219</v>
      </c>
      <c r="Q139" s="45">
        <f t="shared" ca="1" si="11"/>
        <v>4.6705947838661268E-6</v>
      </c>
    </row>
    <row r="140" spans="1:17" x14ac:dyDescent="0.25">
      <c r="A140" s="41">
        <v>128</v>
      </c>
      <c r="B140" s="42" t="s">
        <v>106</v>
      </c>
      <c r="C140" s="43"/>
      <c r="D140" s="43">
        <v>43905</v>
      </c>
      <c r="E140" s="53">
        <f>SECTOREH!B159*(1+Summary!$E$10)^2</f>
        <v>8.00302519130625</v>
      </c>
      <c r="F140" s="53">
        <f>SECTOREH!C159*(1+Summary!$E$10)^2</f>
        <v>0</v>
      </c>
      <c r="G140" s="53">
        <f>SECTOREH!D159*(1+Summary!$E$10)^2</f>
        <v>0.19116140825624997</v>
      </c>
      <c r="H140" s="53">
        <f>SECTOREH!E159*(1+Summary!$E$10)^2</f>
        <v>7.5861295741187487</v>
      </c>
      <c r="I140" s="53">
        <f>SECTOREH!F159*(1+Summary!$E$10)^2</f>
        <v>7.5595141215124997</v>
      </c>
      <c r="J140" s="53">
        <f>SECTOREH!G159*(1+Summary!$E$10)^2</f>
        <v>0.22515708948124996</v>
      </c>
      <c r="K140" s="53">
        <f>SECTOREH!H159*(1+Summary!$E$10)^2</f>
        <v>5.7398293124999997E-4</v>
      </c>
      <c r="L140" s="44">
        <f t="shared" si="6"/>
        <v>9.5810297300624986E-2</v>
      </c>
      <c r="M140" s="44">
        <f t="shared" si="7"/>
        <v>4.5516777444712488</v>
      </c>
      <c r="N140" s="44">
        <f t="shared" si="8"/>
        <v>4.647488041771874</v>
      </c>
      <c r="O140" s="44">
        <f t="shared" si="9"/>
        <v>1.2732843950059929E-2</v>
      </c>
      <c r="P140" s="44">
        <f t="shared" ca="1" si="10"/>
        <v>0.15279412740071915</v>
      </c>
      <c r="Q140" s="45">
        <f t="shared" ca="1" si="11"/>
        <v>4.6301250727490654E-6</v>
      </c>
    </row>
    <row r="141" spans="1:17" x14ac:dyDescent="0.25">
      <c r="A141" s="41">
        <v>129</v>
      </c>
      <c r="B141" s="42" t="s">
        <v>46</v>
      </c>
      <c r="C141" s="43"/>
      <c r="D141" s="43">
        <v>43905</v>
      </c>
      <c r="E141" s="53">
        <f>SECTOREH!B160*(1+Summary!$E$10)^2</f>
        <v>51.955014341768745</v>
      </c>
      <c r="F141" s="53">
        <f>SECTOREH!C160*(1+Summary!$E$10)^2</f>
        <v>3.2038932637624997</v>
      </c>
      <c r="G141" s="53">
        <f>SECTOREH!D160*(1+Summary!$E$10)^2</f>
        <v>15.150509481718748</v>
      </c>
      <c r="H141" s="53">
        <f>SECTOREH!E160*(1+Summary!$E$10)^2</f>
        <v>24.499634424962498</v>
      </c>
      <c r="I141" s="53">
        <f>SECTOREH!F160*(1+Summary!$E$10)^2</f>
        <v>23.516141332674998</v>
      </c>
      <c r="J141" s="53">
        <f>SECTOREH!G160*(1+Summary!$E$10)^2</f>
        <v>5.222918476424999</v>
      </c>
      <c r="K141" s="53">
        <f>SECTOREH!H160*(1+Summary!$E$10)^2</f>
        <v>3.2117220145624996</v>
      </c>
      <c r="L141" s="44">
        <f t="shared" si="6"/>
        <v>8.8599435466843737</v>
      </c>
      <c r="M141" s="44">
        <f t="shared" si="7"/>
        <v>14.699780654977499</v>
      </c>
      <c r="N141" s="44">
        <f t="shared" si="8"/>
        <v>23.559724201661872</v>
      </c>
      <c r="O141" s="44">
        <f t="shared" si="9"/>
        <v>6.4547189593594165E-2</v>
      </c>
      <c r="P141" s="44">
        <f t="shared" ca="1" si="10"/>
        <v>0.77456627512312992</v>
      </c>
      <c r="Q141" s="45">
        <f t="shared" ca="1" si="11"/>
        <v>2.3471705306761514E-5</v>
      </c>
    </row>
    <row r="142" spans="1:17" x14ac:dyDescent="0.25">
      <c r="A142" s="41">
        <v>130</v>
      </c>
      <c r="B142" s="42" t="s">
        <v>121</v>
      </c>
      <c r="C142" s="43"/>
      <c r="D142" s="43">
        <v>43905</v>
      </c>
      <c r="E142" s="53">
        <f>SECTOREH!B161*(1+Summary!$E$10)^2</f>
        <v>2.0158761478374996</v>
      </c>
      <c r="F142" s="53">
        <f>SECTOREH!C161*(1+Summary!$E$10)^2</f>
        <v>1.9019849699999997E-2</v>
      </c>
      <c r="G142" s="53">
        <f>SECTOREH!D161*(1+Summary!$E$10)^2</f>
        <v>0.47309157812499997</v>
      </c>
      <c r="H142" s="53">
        <f>SECTOREH!E161*(1+Summary!$E$10)^2</f>
        <v>0.67814985545624995</v>
      </c>
      <c r="I142" s="53">
        <f>SECTOREH!F161*(1+Summary!$E$10)^2</f>
        <v>0.42574791860624994</v>
      </c>
      <c r="J142" s="53">
        <f>SECTOREH!G161*(1+Summary!$E$10)^2</f>
        <v>0.32484192839374998</v>
      </c>
      <c r="K142" s="53">
        <f>SECTOREH!H161*(1+Summary!$E$10)^2</f>
        <v>0.18189090433749996</v>
      </c>
      <c r="L142" s="44">
        <f t="shared" ref="L142:L158" si="12">$G142*(1-$E$3)+$K142*(1-$E$4)</f>
        <v>0.30930215079749995</v>
      </c>
      <c r="M142" s="44">
        <f t="shared" ref="M142:M158" si="13">$H142*(1-$E$6)</f>
        <v>0.40688991327374996</v>
      </c>
      <c r="N142" s="44">
        <f t="shared" ref="N142:N158" si="14">M142+L142</f>
        <v>0.71619206407124991</v>
      </c>
      <c r="O142" s="44">
        <f t="shared" ref="O142:O158" si="15">N142/$E$7</f>
        <v>1.9621700385513696E-3</v>
      </c>
      <c r="P142" s="44">
        <f t="shared" ref="P142:P158" ca="1" si="16">IF((C142-D142)&lt;0,($E$2-D142)*O142*$E$8,IF(D142&lt;=0,($E$2-C142)*O142,(C142-D142)*O142+($E$2-D142)*O142*$E$8))</f>
        <v>2.3546040462616435E-2</v>
      </c>
      <c r="Q142" s="45">
        <f t="shared" ref="Q142:Q158" ca="1" si="17">P142/$E$5</f>
        <v>7.1351637765504355E-7</v>
      </c>
    </row>
    <row r="143" spans="1:17" x14ac:dyDescent="0.25">
      <c r="A143" s="41">
        <v>131</v>
      </c>
      <c r="B143" s="42" t="s">
        <v>60</v>
      </c>
      <c r="C143" s="43"/>
      <c r="D143" s="43">
        <v>43905</v>
      </c>
      <c r="E143" s="53">
        <f>SECTOREH!B162*(1+Summary!$E$10)^2</f>
        <v>18.827030118831249</v>
      </c>
      <c r="F143" s="53">
        <f>SECTOREH!C162*(1+Summary!$E$10)^2</f>
        <v>7.2684023157562496</v>
      </c>
      <c r="G143" s="53">
        <f>SECTOREH!D162*(1+Summary!$E$10)^2</f>
        <v>5.8463643083624985</v>
      </c>
      <c r="H143" s="53">
        <f>SECTOREH!E162*(1+Summary!$E$10)^2</f>
        <v>3.1851222445499996</v>
      </c>
      <c r="I143" s="53">
        <f>SECTOREH!F162*(1+Summary!$E$10)^2</f>
        <v>2.8590393002374999</v>
      </c>
      <c r="J143" s="53">
        <f>SECTOREH!G162*(1+Summary!$E$10)^2</f>
        <v>1.9174741450937496</v>
      </c>
      <c r="K143" s="53">
        <f>SECTOREH!H162*(1+Summary!$E$10)^2</f>
        <v>0.60966396854999994</v>
      </c>
      <c r="L143" s="44">
        <f t="shared" si="12"/>
        <v>3.167047741601249</v>
      </c>
      <c r="M143" s="44">
        <f t="shared" si="13"/>
        <v>1.9110733467299996</v>
      </c>
      <c r="N143" s="44">
        <f t="shared" si="14"/>
        <v>5.0781210883312484</v>
      </c>
      <c r="O143" s="44">
        <f t="shared" si="15"/>
        <v>1.3912660515976023E-2</v>
      </c>
      <c r="P143" s="44">
        <f t="shared" ca="1" si="16"/>
        <v>0.16695192619171229</v>
      </c>
      <c r="Q143" s="45">
        <f t="shared" ca="1" si="17"/>
        <v>5.0591492785367358E-6</v>
      </c>
    </row>
    <row r="144" spans="1:17" x14ac:dyDescent="0.25">
      <c r="A144" s="41">
        <v>132</v>
      </c>
      <c r="B144" s="46" t="s">
        <v>102</v>
      </c>
      <c r="C144" s="47"/>
      <c r="D144" s="47">
        <v>43905</v>
      </c>
      <c r="E144" s="53">
        <f>SECTOREH!B163*(1+Summary!$E$10)^2</f>
        <v>6.14021324948125</v>
      </c>
      <c r="F144" s="53">
        <f>SECTOREH!C163*(1+Summary!$E$10)^2</f>
        <v>0.15461155526250001</v>
      </c>
      <c r="G144" s="53">
        <f>SECTOREH!D163*(1+Summary!$E$10)^2</f>
        <v>0.90324212354999989</v>
      </c>
      <c r="H144" s="53">
        <f>SECTOREH!E163*(1+Summary!$E$10)^2</f>
        <v>3.9235884010749995</v>
      </c>
      <c r="I144" s="53">
        <f>SECTOREH!F163*(1+Summary!$E$10)^2</f>
        <v>3.9025998631062495</v>
      </c>
      <c r="J144" s="53">
        <f>SECTOREH!G163*(1+Summary!$E$10)^2</f>
        <v>0.50586715355624989</v>
      </c>
      <c r="K144" s="53">
        <f>SECTOREH!H163*(1+Summary!$E$10)^2</f>
        <v>0.13859230849999998</v>
      </c>
      <c r="L144" s="44">
        <f t="shared" si="12"/>
        <v>0.50705798517499989</v>
      </c>
      <c r="M144" s="44">
        <f t="shared" si="13"/>
        <v>2.3541530406449995</v>
      </c>
      <c r="N144" s="44">
        <f t="shared" si="14"/>
        <v>2.8612110258199994</v>
      </c>
      <c r="O144" s="44">
        <f t="shared" si="15"/>
        <v>7.8389343173150671E-3</v>
      </c>
      <c r="P144" s="44">
        <f t="shared" ca="1" si="16"/>
        <v>9.4067211807780798E-2</v>
      </c>
      <c r="Q144" s="45">
        <f t="shared" ca="1" si="17"/>
        <v>2.8505215699327513E-6</v>
      </c>
    </row>
    <row r="145" spans="1:17" x14ac:dyDescent="0.25">
      <c r="A145" s="41">
        <v>133</v>
      </c>
      <c r="B145" s="42" t="s">
        <v>25</v>
      </c>
      <c r="C145" s="43"/>
      <c r="D145" s="43">
        <v>43905</v>
      </c>
      <c r="E145" s="53">
        <f>SECTOREH!B164*(1+Summary!$E$10)^2</f>
        <v>118.89240194114375</v>
      </c>
      <c r="F145" s="53">
        <f>SECTOREH!C164*(1+Summary!$E$10)^2</f>
        <v>22.438520267193745</v>
      </c>
      <c r="G145" s="53">
        <f>SECTOREH!D164*(1+Summary!$E$10)^2</f>
        <v>34.508622273843741</v>
      </c>
      <c r="H145" s="53">
        <f>SECTOREH!E164*(1+Summary!$E$10)^2</f>
        <v>35.201012969931249</v>
      </c>
      <c r="I145" s="53">
        <f>SECTOREH!F164*(1+Summary!$E$10)^2</f>
        <v>35.183821710662492</v>
      </c>
      <c r="J145" s="53">
        <f>SECTOREH!G164*(1+Summary!$E$10)^2</f>
        <v>15.199301167393749</v>
      </c>
      <c r="K145" s="53">
        <f>SECTOREH!H164*(1+Summary!$E$10)^2</f>
        <v>11.329533337056247</v>
      </c>
      <c r="L145" s="44">
        <f t="shared" si="12"/>
        <v>21.786124471744369</v>
      </c>
      <c r="M145" s="44">
        <f t="shared" si="13"/>
        <v>21.12060778195875</v>
      </c>
      <c r="N145" s="44">
        <f t="shared" si="14"/>
        <v>42.906732253703119</v>
      </c>
      <c r="O145" s="44">
        <f t="shared" si="15"/>
        <v>0.11755269110603594</v>
      </c>
      <c r="P145" s="44">
        <f t="shared" ca="1" si="16"/>
        <v>1.4106322932724313</v>
      </c>
      <c r="Q145" s="45">
        <f t="shared" ca="1" si="17"/>
        <v>4.2746433129467615E-5</v>
      </c>
    </row>
    <row r="146" spans="1:17" x14ac:dyDescent="0.25">
      <c r="A146" s="41">
        <v>134</v>
      </c>
      <c r="B146" s="42" t="s">
        <v>163</v>
      </c>
      <c r="C146" s="43"/>
      <c r="D146" s="43">
        <v>43905</v>
      </c>
      <c r="E146" s="53">
        <f>SECTOREH!B165*(1+Summary!$E$10)^2</f>
        <v>10.263011365924998</v>
      </c>
      <c r="F146" s="53">
        <f>SECTOREH!C165*(1+Summary!$E$10)^2</f>
        <v>2.2917496999999994E-3</v>
      </c>
      <c r="G146" s="53">
        <f>SECTOREH!D165*(1+Summary!$E$10)^2</f>
        <v>2.4405336034249996</v>
      </c>
      <c r="H146" s="53">
        <f>SECTOREH!E165*(1+Summary!$E$10)^2</f>
        <v>4.0660773113687494</v>
      </c>
      <c r="I146" s="53">
        <f>SECTOREH!F165*(1+Summary!$E$10)^2</f>
        <v>3.6970522888499993</v>
      </c>
      <c r="J146" s="53">
        <f>SECTOREH!G165*(1+Summary!$E$10)^2</f>
        <v>1.9399943497187497</v>
      </c>
      <c r="K146" s="53">
        <f>SECTOREH!H165*(1+Summary!$E$10)^2</f>
        <v>0.46877468281874995</v>
      </c>
      <c r="L146" s="44">
        <f t="shared" si="12"/>
        <v>1.4077766748399998</v>
      </c>
      <c r="M146" s="44">
        <f t="shared" si="13"/>
        <v>2.4396463868212495</v>
      </c>
      <c r="N146" s="44">
        <f t="shared" si="14"/>
        <v>3.8474230616612495</v>
      </c>
      <c r="O146" s="44">
        <f t="shared" si="15"/>
        <v>1.054088510044178E-2</v>
      </c>
      <c r="P146" s="44">
        <f t="shared" ca="1" si="16"/>
        <v>0.12649062120530136</v>
      </c>
      <c r="Q146" s="45">
        <f t="shared" ca="1" si="17"/>
        <v>3.8330491274333747E-6</v>
      </c>
    </row>
    <row r="147" spans="1:17" x14ac:dyDescent="0.25">
      <c r="A147" s="41">
        <v>135</v>
      </c>
      <c r="B147" s="42" t="s">
        <v>68</v>
      </c>
      <c r="C147" s="43"/>
      <c r="D147" s="43">
        <v>43905</v>
      </c>
      <c r="E147" s="53">
        <f>SECTOREH!B167*(1+Summary!$E$10)^2</f>
        <v>31.170549783462494</v>
      </c>
      <c r="F147" s="53">
        <f>SECTOREH!C167*(1+Summary!$E$10)^2</f>
        <v>3.6333339104437496</v>
      </c>
      <c r="G147" s="53">
        <f>SECTOREH!D167*(1+Summary!$E$10)^2</f>
        <v>12.708942918118749</v>
      </c>
      <c r="H147" s="53">
        <f>SECTOREH!E167*(1+Summary!$E$10)^2</f>
        <v>3.9061315832187495</v>
      </c>
      <c r="I147" s="53">
        <f>SECTOREH!F167*(1+Summary!$E$10)^2</f>
        <v>3.8144762323062493</v>
      </c>
      <c r="J147" s="53">
        <f>SECTOREH!G167*(1+Summary!$E$10)^2</f>
        <v>6.717030548174999</v>
      </c>
      <c r="K147" s="53">
        <f>SECTOREH!H167*(1+Summary!$E$10)^2</f>
        <v>4.1597693084562497</v>
      </c>
      <c r="L147" s="44">
        <f t="shared" si="12"/>
        <v>8.0183791824418744</v>
      </c>
      <c r="M147" s="44">
        <f t="shared" si="13"/>
        <v>2.3436789499312498</v>
      </c>
      <c r="N147" s="44">
        <f t="shared" si="14"/>
        <v>10.362058132373125</v>
      </c>
      <c r="O147" s="44">
        <f t="shared" si="15"/>
        <v>2.8389200362666095E-2</v>
      </c>
      <c r="P147" s="44">
        <f t="shared" ca="1" si="16"/>
        <v>0.34067040435199314</v>
      </c>
      <c r="Q147" s="45">
        <f t="shared" ca="1" si="17"/>
        <v>1.0323345586424035E-5</v>
      </c>
    </row>
    <row r="148" spans="1:17" x14ac:dyDescent="0.25">
      <c r="A148" s="41">
        <v>136</v>
      </c>
      <c r="B148" s="42" t="s">
        <v>165</v>
      </c>
      <c r="C148" s="43"/>
      <c r="D148" s="43">
        <v>43905</v>
      </c>
      <c r="E148" s="53">
        <f>SECTOREH!B168*(1+Summary!$E$10)^2</f>
        <v>592.93094839758737</v>
      </c>
      <c r="F148" s="53">
        <f>SECTOREH!C168*(1+Summary!$E$10)^2</f>
        <v>41.422932532849998</v>
      </c>
      <c r="G148" s="53">
        <f>SECTOREH!D168*(1+Summary!$E$10)^2</f>
        <v>155.43191174156249</v>
      </c>
      <c r="H148" s="53">
        <f>SECTOREH!E168*(1+Summary!$E$10)^2</f>
        <v>138.27773762500621</v>
      </c>
      <c r="I148" s="53">
        <f>SECTOREH!F168*(1+Summary!$E$10)^2</f>
        <v>136.92090261489372</v>
      </c>
      <c r="J148" s="53">
        <f>SECTOREH!G168*(1+Summary!$E$10)^2</f>
        <v>168.48707196335624</v>
      </c>
      <c r="K148" s="53">
        <f>SECTOREH!H168*(1+Summary!$E$10)^2</f>
        <v>46.732820401174997</v>
      </c>
      <c r="L148" s="44">
        <f t="shared" si="12"/>
        <v>96.40908403125124</v>
      </c>
      <c r="M148" s="44">
        <f t="shared" si="13"/>
        <v>82.966642575003718</v>
      </c>
      <c r="N148" s="44">
        <f t="shared" si="14"/>
        <v>179.37572660625494</v>
      </c>
      <c r="O148" s="44">
        <f t="shared" si="15"/>
        <v>0.49144034686645188</v>
      </c>
      <c r="P148" s="44">
        <f t="shared" ca="1" si="16"/>
        <v>5.8972841623974226</v>
      </c>
      <c r="Q148" s="45">
        <f t="shared" ca="1" si="17"/>
        <v>1.7870558067870976E-4</v>
      </c>
    </row>
    <row r="149" spans="1:17" x14ac:dyDescent="0.25">
      <c r="A149" s="41">
        <v>137</v>
      </c>
      <c r="B149" s="42" t="s">
        <v>27</v>
      </c>
      <c r="C149" s="43"/>
      <c r="D149" s="43">
        <v>43905</v>
      </c>
      <c r="E149" s="53">
        <f>SECTOREH!B169*(1+Summary!$E$10)^2</f>
        <v>146.24296671986872</v>
      </c>
      <c r="F149" s="53">
        <f>SECTOREH!C169*(1+Summary!$E$10)^2</f>
        <v>13.594535850662499</v>
      </c>
      <c r="G149" s="53">
        <f>SECTOREH!D169*(1+Summary!$E$10)^2</f>
        <v>20.551950241343746</v>
      </c>
      <c r="H149" s="53">
        <f>SECTOREH!E169*(1+Summary!$E$10)^2</f>
        <v>30.060687396243747</v>
      </c>
      <c r="I149" s="53">
        <f>SECTOREH!F169*(1+Summary!$E$10)^2</f>
        <v>30.060687396243747</v>
      </c>
      <c r="J149" s="53">
        <f>SECTOREH!G169*(1+Summary!$E$10)^2</f>
        <v>48.04487742410624</v>
      </c>
      <c r="K149" s="53">
        <f>SECTOREH!H169*(1+Summary!$E$10)^2</f>
        <v>4.7797461506562486</v>
      </c>
      <c r="L149" s="44">
        <f t="shared" si="12"/>
        <v>12.187873580934372</v>
      </c>
      <c r="M149" s="44">
        <f t="shared" si="13"/>
        <v>18.036412437746247</v>
      </c>
      <c r="N149" s="44">
        <f t="shared" si="14"/>
        <v>30.224286018680619</v>
      </c>
      <c r="O149" s="44">
        <f t="shared" si="15"/>
        <v>8.2806263064878413E-2</v>
      </c>
      <c r="P149" s="44">
        <f t="shared" ca="1" si="16"/>
        <v>0.9936751567785409</v>
      </c>
      <c r="Q149" s="45">
        <f t="shared" ca="1" si="17"/>
        <v>3.0111368387228512E-5</v>
      </c>
    </row>
    <row r="150" spans="1:17" x14ac:dyDescent="0.25">
      <c r="A150" s="41">
        <v>138</v>
      </c>
      <c r="B150" s="42" t="s">
        <v>70</v>
      </c>
      <c r="C150" s="43"/>
      <c r="D150" s="43">
        <v>43905</v>
      </c>
      <c r="E150" s="53">
        <f>SECTOREH!B170*(1+Summary!$E$10)^2</f>
        <v>26.712831058374995</v>
      </c>
      <c r="F150" s="53">
        <f>SECTOREH!C170*(1+Summary!$E$10)^2</f>
        <v>0.65354386586249991</v>
      </c>
      <c r="G150" s="53">
        <f>SECTOREH!D170*(1+Summary!$E$10)^2</f>
        <v>4.8544622093062495</v>
      </c>
      <c r="H150" s="53">
        <f>SECTOREH!E170*(1+Summary!$E$10)^2</f>
        <v>9.5331277702062494</v>
      </c>
      <c r="I150" s="53">
        <f>SECTOREH!F170*(1+Summary!$E$10)^2</f>
        <v>9.5006229808937501</v>
      </c>
      <c r="J150" s="53">
        <f>SECTOREH!G170*(1+Summary!$E$10)^2</f>
        <v>6.9400025295937491</v>
      </c>
      <c r="K150" s="53">
        <f>SECTOREH!H170*(1+Summary!$E$10)^2</f>
        <v>2.3488845255499995</v>
      </c>
      <c r="L150" s="44">
        <f t="shared" si="12"/>
        <v>3.3667849148731248</v>
      </c>
      <c r="M150" s="44">
        <f t="shared" si="13"/>
        <v>5.7198766621237498</v>
      </c>
      <c r="N150" s="44">
        <f t="shared" si="14"/>
        <v>9.0866615769968746</v>
      </c>
      <c r="O150" s="44">
        <f t="shared" si="15"/>
        <v>2.4894963224648972E-2</v>
      </c>
      <c r="P150" s="44">
        <f t="shared" ca="1" si="16"/>
        <v>0.29873955869578767</v>
      </c>
      <c r="Q150" s="45">
        <f t="shared" ca="1" si="17"/>
        <v>9.0527138998723527E-6</v>
      </c>
    </row>
    <row r="151" spans="1:17" x14ac:dyDescent="0.25">
      <c r="A151" s="41">
        <v>139</v>
      </c>
      <c r="B151" s="42" t="s">
        <v>31</v>
      </c>
      <c r="C151" s="43">
        <v>43903</v>
      </c>
      <c r="D151" s="43"/>
      <c r="E151" s="53">
        <f>SECTOREH!B171*(1+Summary!$E$10)^2</f>
        <v>93.489811861343739</v>
      </c>
      <c r="F151" s="53">
        <f>SECTOREH!C171*(1+Summary!$E$10)^2</f>
        <v>20.932557382099997</v>
      </c>
      <c r="G151" s="53">
        <f>SECTOREH!D171*(1+Summary!$E$10)^2</f>
        <v>19.249773252474998</v>
      </c>
      <c r="H151" s="53">
        <f>SECTOREH!E171*(1+Summary!$E$10)^2</f>
        <v>13.793472688899998</v>
      </c>
      <c r="I151" s="53">
        <f>SECTOREH!F171*(1+Summary!$E$10)^2</f>
        <v>13.793472688899998</v>
      </c>
      <c r="J151" s="53">
        <f>SECTOREH!G171*(1+Summary!$E$10)^2</f>
        <v>26.725822519037497</v>
      </c>
      <c r="K151" s="53">
        <f>SECTOREH!H171*(1+Summary!$E$10)^2</f>
        <v>12.788197519399999</v>
      </c>
      <c r="L151" s="44">
        <f t="shared" si="12"/>
        <v>14.740165633997499</v>
      </c>
      <c r="M151" s="44">
        <f t="shared" si="13"/>
        <v>8.2760836133399991</v>
      </c>
      <c r="N151" s="44">
        <f t="shared" si="14"/>
        <v>23.016249247337498</v>
      </c>
      <c r="O151" s="44">
        <f t="shared" si="15"/>
        <v>6.3058217115993145E-2</v>
      </c>
      <c r="P151" s="44">
        <f t="shared" ca="1" si="16"/>
        <v>1.6395136450158219</v>
      </c>
      <c r="Q151" s="45">
        <f t="shared" ca="1" si="17"/>
        <v>4.9682231667146116E-5</v>
      </c>
    </row>
    <row r="152" spans="1:17" x14ac:dyDescent="0.25">
      <c r="A152" s="41">
        <v>140</v>
      </c>
      <c r="B152" s="42" t="s">
        <v>72</v>
      </c>
      <c r="C152" s="43"/>
      <c r="D152" s="43">
        <v>43905</v>
      </c>
      <c r="E152" s="53">
        <f>SECTOREH!B172*(1+Summary!$E$10)^2</f>
        <v>28.156574821024996</v>
      </c>
      <c r="F152" s="53">
        <f>SECTOREH!C172*(1+Summary!$E$10)^2</f>
        <v>0</v>
      </c>
      <c r="G152" s="53">
        <f>SECTOREH!D172*(1+Summary!$E$10)^2</f>
        <v>5.4289793942499998</v>
      </c>
      <c r="H152" s="53">
        <f>SECTOREH!E172*(1+Summary!$E$10)^2</f>
        <v>9.7490770861437479</v>
      </c>
      <c r="I152" s="53">
        <f>SECTOREH!F172*(1+Summary!$E$10)^2</f>
        <v>9.7490770861437479</v>
      </c>
      <c r="J152" s="53">
        <f>SECTOREH!G172*(1+Summary!$E$10)^2</f>
        <v>7.1640503369437489</v>
      </c>
      <c r="K152" s="53">
        <f>SECTOREH!H172*(1+Summary!$E$10)^2</f>
        <v>2.6946595800812498</v>
      </c>
      <c r="L152" s="44">
        <f t="shared" si="12"/>
        <v>3.7923535291574999</v>
      </c>
      <c r="M152" s="44">
        <f t="shared" si="13"/>
        <v>5.8494462516862482</v>
      </c>
      <c r="N152" s="44">
        <f t="shared" si="14"/>
        <v>9.6417997808437477</v>
      </c>
      <c r="O152" s="44">
        <f t="shared" si="15"/>
        <v>2.6415889810530814E-2</v>
      </c>
      <c r="P152" s="44">
        <f t="shared" ca="1" si="16"/>
        <v>0.3169906777263698</v>
      </c>
      <c r="Q152" s="45">
        <f t="shared" ca="1" si="17"/>
        <v>9.6057781129202969E-6</v>
      </c>
    </row>
    <row r="153" spans="1:17" x14ac:dyDescent="0.25">
      <c r="A153" s="41">
        <v>141</v>
      </c>
      <c r="B153" s="42" t="s">
        <v>34</v>
      </c>
      <c r="C153" s="43"/>
      <c r="D153" s="43">
        <v>43916</v>
      </c>
      <c r="E153" s="53">
        <f>SECTOREH!B173*(1+Summary!$E$10)^2</f>
        <v>68.479153845999988</v>
      </c>
      <c r="F153" s="53">
        <f>SECTOREH!C173*(1+Summary!$E$10)^2</f>
        <v>8.8554881217999988</v>
      </c>
      <c r="G153" s="53">
        <f>SECTOREH!D173*(1+Summary!$E$10)^2</f>
        <v>19.931039762062497</v>
      </c>
      <c r="H153" s="53">
        <f>SECTOREH!E173*(1+Summary!$E$10)^2</f>
        <v>12.762501066787499</v>
      </c>
      <c r="I153" s="53">
        <f>SECTOREH!F173*(1+Summary!$E$10)^2</f>
        <v>12.762501066787499</v>
      </c>
      <c r="J153" s="53">
        <f>SECTOREH!G173*(1+Summary!$E$10)^2</f>
        <v>8.545305236537498</v>
      </c>
      <c r="K153" s="53">
        <f>SECTOREH!H173*(1+Summary!$E$10)^2</f>
        <v>15.331538888906248</v>
      </c>
      <c r="L153" s="44">
        <f t="shared" si="12"/>
        <v>16.098135436593747</v>
      </c>
      <c r="M153" s="44">
        <f t="shared" si="13"/>
        <v>7.6575006400724988</v>
      </c>
      <c r="N153" s="44">
        <f t="shared" si="14"/>
        <v>23.755636076666246</v>
      </c>
      <c r="O153" s="44">
        <f t="shared" si="15"/>
        <v>6.5083934456619849E-2</v>
      </c>
      <c r="P153" s="44">
        <f t="shared" ca="1" si="16"/>
        <v>0.423045573968029</v>
      </c>
      <c r="Q153" s="45">
        <f t="shared" ca="1" si="17"/>
        <v>1.281956284751603E-5</v>
      </c>
    </row>
    <row r="154" spans="1:17" x14ac:dyDescent="0.25">
      <c r="A154" s="41">
        <v>142</v>
      </c>
      <c r="B154" s="42" t="s">
        <v>32</v>
      </c>
      <c r="C154" s="43"/>
      <c r="D154" s="43">
        <v>43916</v>
      </c>
      <c r="E154" s="53">
        <f>SECTOREH!B174*(1+Summary!$E$10)^2</f>
        <v>83.762354798943747</v>
      </c>
      <c r="F154" s="53">
        <f>SECTOREH!C174*(1+Summary!$E$10)^2</f>
        <v>32.253511294868744</v>
      </c>
      <c r="G154" s="53">
        <f>SECTOREH!D174*(1+Summary!$E$10)^2</f>
        <v>20.368649994581247</v>
      </c>
      <c r="H154" s="53">
        <f>SECTOREH!E174*(1+Summary!$E$10)^2</f>
        <v>14.063450631318748</v>
      </c>
      <c r="I154" s="53">
        <f>SECTOREH!F174*(1+Summary!$E$10)^2</f>
        <v>14.063450631318748</v>
      </c>
      <c r="J154" s="53">
        <f>SECTOREH!G174*(1+Summary!$E$10)^2</f>
        <v>10.718432842918748</v>
      </c>
      <c r="K154" s="53">
        <f>SECTOREH!H174*(1+Summary!$E$10)^2</f>
        <v>4.2570484374874997</v>
      </c>
      <c r="L154" s="44">
        <f t="shared" si="12"/>
        <v>11.887144372285624</v>
      </c>
      <c r="M154" s="44">
        <f t="shared" si="13"/>
        <v>8.4380703787912488</v>
      </c>
      <c r="N154" s="44">
        <f t="shared" si="14"/>
        <v>20.325214751076871</v>
      </c>
      <c r="O154" s="44">
        <f t="shared" si="15"/>
        <v>5.5685519865964032E-2</v>
      </c>
      <c r="P154" s="44">
        <f t="shared" ca="1" si="16"/>
        <v>0.3619558791287662</v>
      </c>
      <c r="Q154" s="45">
        <f t="shared" ca="1" si="17"/>
        <v>1.0968359973598976E-5</v>
      </c>
    </row>
    <row r="155" spans="1:17" x14ac:dyDescent="0.25">
      <c r="A155" s="41">
        <v>143</v>
      </c>
      <c r="B155" s="42" t="s">
        <v>6</v>
      </c>
      <c r="C155" s="62"/>
      <c r="D155" s="43">
        <v>43916</v>
      </c>
      <c r="E155" s="53">
        <f>SECTOREH!B175*(1+Summary!$E$10)^2</f>
        <v>556.39920043556867</v>
      </c>
      <c r="F155" s="53">
        <f>SECTOREH!C175*(1+Summary!$E$10)^2</f>
        <v>42.703213484324998</v>
      </c>
      <c r="G155" s="53">
        <f>SECTOREH!D175*(1+Summary!$E$10)^2</f>
        <v>162.94415538899375</v>
      </c>
      <c r="H155" s="53">
        <f>SECTOREH!E175*(1+Summary!$E$10)^2</f>
        <v>129.94935193420622</v>
      </c>
      <c r="I155" s="53">
        <f>SECTOREH!F175*(1+Summary!$E$10)^2</f>
        <v>126.67950395416874</v>
      </c>
      <c r="J155" s="53">
        <f>SECTOREH!G175*(1+Summary!$E$10)^2</f>
        <v>132.73411742493747</v>
      </c>
      <c r="K155" s="53">
        <f>SECTOREH!H175*(1+Summary!$E$10)^2</f>
        <v>87.74780371381874</v>
      </c>
      <c r="L155" s="44">
        <f t="shared" si="12"/>
        <v>116.57119918002437</v>
      </c>
      <c r="M155" s="44">
        <f t="shared" si="13"/>
        <v>77.969611160523726</v>
      </c>
      <c r="N155" s="44">
        <f t="shared" si="14"/>
        <v>194.54081034054809</v>
      </c>
      <c r="O155" s="44">
        <f t="shared" si="15"/>
        <v>0.53298852148095366</v>
      </c>
      <c r="P155" s="44">
        <f t="shared" ca="1" si="16"/>
        <v>3.4644253896261987</v>
      </c>
      <c r="Q155" s="45">
        <f t="shared" ca="1" si="17"/>
        <v>1.0498258756443026E-4</v>
      </c>
    </row>
    <row r="156" spans="1:17" x14ac:dyDescent="0.25">
      <c r="A156" s="41">
        <v>144</v>
      </c>
      <c r="B156" s="42" t="s">
        <v>166</v>
      </c>
      <c r="C156" s="62"/>
      <c r="D156" s="43">
        <v>43916</v>
      </c>
      <c r="E156" s="53">
        <f>SECTOREH!B176*(1+Summary!$E$10)^2</f>
        <v>24.079101491531247</v>
      </c>
      <c r="F156" s="53">
        <f>SECTOREH!C176*(1+Summary!$E$10)^2</f>
        <v>0.61307231892499991</v>
      </c>
      <c r="G156" s="53">
        <f>SECTOREH!D176*(1+Summary!$E$10)^2</f>
        <v>6.6283005237499992</v>
      </c>
      <c r="H156" s="53">
        <f>SECTOREH!E176*(1+Summary!$E$10)^2</f>
        <v>5.3273697783312493</v>
      </c>
      <c r="I156" s="53">
        <f>SECTOREH!F176*(1+Summary!$E$10)^2</f>
        <v>5.1374608865624998</v>
      </c>
      <c r="J156" s="53">
        <f>SECTOREH!G176*(1+Summary!$E$10)^2</f>
        <v>7.6152626057749986</v>
      </c>
      <c r="K156" s="53">
        <f>SECTOREH!H176*(1+Summary!$E$10)^2</f>
        <v>1.6958278655999997</v>
      </c>
      <c r="L156" s="44">
        <f t="shared" si="12"/>
        <v>3.9924814081149993</v>
      </c>
      <c r="M156" s="44">
        <f t="shared" si="13"/>
        <v>3.1964218669987496</v>
      </c>
      <c r="N156" s="44">
        <f t="shared" si="14"/>
        <v>7.1889032751137485</v>
      </c>
      <c r="O156" s="44">
        <f t="shared" si="15"/>
        <v>1.9695625411270543E-2</v>
      </c>
      <c r="P156" s="44">
        <f t="shared" ca="1" si="16"/>
        <v>0.12802156517325852</v>
      </c>
      <c r="Q156" s="45">
        <f t="shared" ca="1" si="17"/>
        <v>3.8794413688866222E-6</v>
      </c>
    </row>
    <row r="157" spans="1:17" x14ac:dyDescent="0.25">
      <c r="A157" s="41">
        <v>145</v>
      </c>
      <c r="B157" s="42" t="s">
        <v>22</v>
      </c>
      <c r="C157" s="62"/>
      <c r="D157" s="43">
        <v>43915</v>
      </c>
      <c r="E157" s="53">
        <f>SECTOREH!B177*(1+Summary!$E$10)^2</f>
        <v>205.45261510558748</v>
      </c>
      <c r="F157" s="53">
        <f>SECTOREH!C177*(1+Summary!$E$10)^2</f>
        <v>2.7079511010374997</v>
      </c>
      <c r="G157" s="53">
        <f>SECTOREH!D177*(1+Summary!$E$10)^2</f>
        <v>78.637526764399979</v>
      </c>
      <c r="H157" s="53">
        <f>SECTOREH!E177*(1+Summary!$E$10)^2</f>
        <v>42.570138312306248</v>
      </c>
      <c r="I157" s="53">
        <f>SECTOREH!F177*(1+Summary!$E$10)^2</f>
        <v>41.436152959381246</v>
      </c>
      <c r="J157" s="53">
        <f>SECTOREH!G177*(1+Summary!$E$10)^2</f>
        <v>36.528656400037498</v>
      </c>
      <c r="K157" s="53">
        <f>SECTOREH!H177*(1+Summary!$E$10)^2</f>
        <v>34.684223412581247</v>
      </c>
      <c r="L157" s="44">
        <f t="shared" si="12"/>
        <v>53.192452747232487</v>
      </c>
      <c r="M157" s="44">
        <f t="shared" si="13"/>
        <v>25.542082987383747</v>
      </c>
      <c r="N157" s="44">
        <f t="shared" si="14"/>
        <v>78.73453573461623</v>
      </c>
      <c r="O157" s="44">
        <f t="shared" si="15"/>
        <v>0.21571105680716776</v>
      </c>
      <c r="P157" s="44">
        <f t="shared" ca="1" si="16"/>
        <v>1.5099773976501742</v>
      </c>
      <c r="Q157" s="45">
        <f t="shared" ca="1" si="17"/>
        <v>4.5756890837884071E-5</v>
      </c>
    </row>
    <row r="158" spans="1:17" x14ac:dyDescent="0.25">
      <c r="A158" s="41">
        <v>146</v>
      </c>
      <c r="B158" s="42" t="s">
        <v>67</v>
      </c>
      <c r="C158" s="62"/>
      <c r="D158" s="43">
        <v>43916</v>
      </c>
      <c r="E158" s="53">
        <f>SECTOREH!B178*(1+Summary!$E$10)^2</f>
        <v>9.3259136589874991</v>
      </c>
      <c r="F158" s="53">
        <f>SECTOREH!C178*(1+Summary!$E$10)^2</f>
        <v>0.15601776116874999</v>
      </c>
      <c r="G158" s="53">
        <f>SECTOREH!D178*(1+Summary!$E$10)^2</f>
        <v>1.1845721728312499</v>
      </c>
      <c r="H158" s="53">
        <f>SECTOREH!E178*(1+Summary!$E$10)^2</f>
        <v>2.7242212692999996</v>
      </c>
      <c r="I158" s="53">
        <f>SECTOREH!F178*(1+Summary!$E$10)^2</f>
        <v>2.7242212692999996</v>
      </c>
      <c r="J158" s="53">
        <f>SECTOREH!G178*(1+Summary!$E$10)^2</f>
        <v>4.2742961540937499</v>
      </c>
      <c r="K158" s="53">
        <f>SECTOREH!H178*(1+Summary!$E$10)^2</f>
        <v>0.58087909047499986</v>
      </c>
      <c r="L158" s="44">
        <f t="shared" si="12"/>
        <v>0.82463772260562496</v>
      </c>
      <c r="M158" s="44">
        <f t="shared" si="13"/>
        <v>1.6345327615799998</v>
      </c>
      <c r="N158" s="44">
        <f t="shared" si="14"/>
        <v>2.4591704841856248</v>
      </c>
      <c r="O158" s="44">
        <f t="shared" si="15"/>
        <v>6.7374533813304785E-3</v>
      </c>
      <c r="P158" s="44">
        <f t="shared" ca="1" si="16"/>
        <v>4.3793446978648107E-2</v>
      </c>
      <c r="Q158" s="45">
        <f t="shared" ca="1" si="17"/>
        <v>1.3270741508681245E-6</v>
      </c>
    </row>
    <row r="159" spans="1:17" ht="18.75" x14ac:dyDescent="0.3">
      <c r="A159" s="41"/>
      <c r="B159" s="65" t="s">
        <v>222</v>
      </c>
      <c r="C159" s="41"/>
      <c r="D159" s="41"/>
      <c r="E159" s="54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8">
        <f ca="1">SUM(P13:P158)</f>
        <v>1019.8571118358603</v>
      </c>
      <c r="Q159" s="49">
        <f ca="1">SUM(Q13:Q158)</f>
        <v>3.0904760964723037E-2</v>
      </c>
    </row>
    <row r="161" spans="5:5" ht="18.75" x14ac:dyDescent="0.3">
      <c r="E161" s="67">
        <f ca="1">E5-P159</f>
        <v>31980.14288816414</v>
      </c>
    </row>
  </sheetData>
  <mergeCells count="9">
    <mergeCell ref="B10:D10"/>
    <mergeCell ref="B2:D2"/>
    <mergeCell ref="B5:D5"/>
    <mergeCell ref="B3:D3"/>
    <mergeCell ref="B4:D4"/>
    <mergeCell ref="B6:D6"/>
    <mergeCell ref="B7:D7"/>
    <mergeCell ref="B8:D8"/>
    <mergeCell ref="B9:D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33F38-B714-46B0-AD63-2B9B0349D963}">
  <sheetPr>
    <outlinePr summaryBelow="0" summaryRight="0"/>
  </sheetPr>
  <dimension ref="A1:AT201"/>
  <sheetViews>
    <sheetView zoomScaleNormal="100" workbookViewId="0">
      <pane xSplit="1" ySplit="22" topLeftCell="B23" activePane="bottomRight" state="frozen"/>
      <selection activeCell="O26" sqref="O26:V34"/>
      <selection pane="topRight" activeCell="O26" sqref="O26:V34"/>
      <selection pane="bottomLeft" activeCell="O26" sqref="O26:V34"/>
      <selection pane="bottomRight" activeCell="O26" sqref="O26:V34"/>
    </sheetView>
  </sheetViews>
  <sheetFormatPr defaultRowHeight="12.75" x14ac:dyDescent="0.2"/>
  <cols>
    <col min="1" max="1" width="26.7109375" style="2" customWidth="1"/>
    <col min="2" max="9" width="16.7109375" style="2" customWidth="1"/>
    <col min="10" max="256" width="9.140625" style="2"/>
    <col min="257" max="257" width="26.7109375" style="2" customWidth="1"/>
    <col min="258" max="265" width="16.7109375" style="2" customWidth="1"/>
    <col min="266" max="512" width="9.140625" style="2"/>
    <col min="513" max="513" width="26.7109375" style="2" customWidth="1"/>
    <col min="514" max="521" width="16.7109375" style="2" customWidth="1"/>
    <col min="522" max="768" width="9.140625" style="2"/>
    <col min="769" max="769" width="26.7109375" style="2" customWidth="1"/>
    <col min="770" max="777" width="16.7109375" style="2" customWidth="1"/>
    <col min="778" max="1024" width="9.140625" style="2"/>
    <col min="1025" max="1025" width="26.7109375" style="2" customWidth="1"/>
    <col min="1026" max="1033" width="16.7109375" style="2" customWidth="1"/>
    <col min="1034" max="1280" width="9.140625" style="2"/>
    <col min="1281" max="1281" width="26.7109375" style="2" customWidth="1"/>
    <col min="1282" max="1289" width="16.7109375" style="2" customWidth="1"/>
    <col min="1290" max="1536" width="9.140625" style="2"/>
    <col min="1537" max="1537" width="26.7109375" style="2" customWidth="1"/>
    <col min="1538" max="1545" width="16.7109375" style="2" customWidth="1"/>
    <col min="1546" max="1792" width="9.140625" style="2"/>
    <col min="1793" max="1793" width="26.7109375" style="2" customWidth="1"/>
    <col min="1794" max="1801" width="16.7109375" style="2" customWidth="1"/>
    <col min="1802" max="2048" width="9.140625" style="2"/>
    <col min="2049" max="2049" width="26.7109375" style="2" customWidth="1"/>
    <col min="2050" max="2057" width="16.7109375" style="2" customWidth="1"/>
    <col min="2058" max="2304" width="9.140625" style="2"/>
    <col min="2305" max="2305" width="26.7109375" style="2" customWidth="1"/>
    <col min="2306" max="2313" width="16.7109375" style="2" customWidth="1"/>
    <col min="2314" max="2560" width="9.140625" style="2"/>
    <col min="2561" max="2561" width="26.7109375" style="2" customWidth="1"/>
    <col min="2562" max="2569" width="16.7109375" style="2" customWidth="1"/>
    <col min="2570" max="2816" width="9.140625" style="2"/>
    <col min="2817" max="2817" width="26.7109375" style="2" customWidth="1"/>
    <col min="2818" max="2825" width="16.7109375" style="2" customWidth="1"/>
    <col min="2826" max="3072" width="9.140625" style="2"/>
    <col min="3073" max="3073" width="26.7109375" style="2" customWidth="1"/>
    <col min="3074" max="3081" width="16.7109375" style="2" customWidth="1"/>
    <col min="3082" max="3328" width="9.140625" style="2"/>
    <col min="3329" max="3329" width="26.7109375" style="2" customWidth="1"/>
    <col min="3330" max="3337" width="16.7109375" style="2" customWidth="1"/>
    <col min="3338" max="3584" width="9.140625" style="2"/>
    <col min="3585" max="3585" width="26.7109375" style="2" customWidth="1"/>
    <col min="3586" max="3593" width="16.7109375" style="2" customWidth="1"/>
    <col min="3594" max="3840" width="9.140625" style="2"/>
    <col min="3841" max="3841" width="26.7109375" style="2" customWidth="1"/>
    <col min="3842" max="3849" width="16.7109375" style="2" customWidth="1"/>
    <col min="3850" max="4096" width="9.140625" style="2"/>
    <col min="4097" max="4097" width="26.7109375" style="2" customWidth="1"/>
    <col min="4098" max="4105" width="16.7109375" style="2" customWidth="1"/>
    <col min="4106" max="4352" width="9.140625" style="2"/>
    <col min="4353" max="4353" width="26.7109375" style="2" customWidth="1"/>
    <col min="4354" max="4361" width="16.7109375" style="2" customWidth="1"/>
    <col min="4362" max="4608" width="9.140625" style="2"/>
    <col min="4609" max="4609" width="26.7109375" style="2" customWidth="1"/>
    <col min="4610" max="4617" width="16.7109375" style="2" customWidth="1"/>
    <col min="4618" max="4864" width="9.140625" style="2"/>
    <col min="4865" max="4865" width="26.7109375" style="2" customWidth="1"/>
    <col min="4866" max="4873" width="16.7109375" style="2" customWidth="1"/>
    <col min="4874" max="5120" width="9.140625" style="2"/>
    <col min="5121" max="5121" width="26.7109375" style="2" customWidth="1"/>
    <col min="5122" max="5129" width="16.7109375" style="2" customWidth="1"/>
    <col min="5130" max="5376" width="9.140625" style="2"/>
    <col min="5377" max="5377" width="26.7109375" style="2" customWidth="1"/>
    <col min="5378" max="5385" width="16.7109375" style="2" customWidth="1"/>
    <col min="5386" max="5632" width="9.140625" style="2"/>
    <col min="5633" max="5633" width="26.7109375" style="2" customWidth="1"/>
    <col min="5634" max="5641" width="16.7109375" style="2" customWidth="1"/>
    <col min="5642" max="5888" width="9.140625" style="2"/>
    <col min="5889" max="5889" width="26.7109375" style="2" customWidth="1"/>
    <col min="5890" max="5897" width="16.7109375" style="2" customWidth="1"/>
    <col min="5898" max="6144" width="9.140625" style="2"/>
    <col min="6145" max="6145" width="26.7109375" style="2" customWidth="1"/>
    <col min="6146" max="6153" width="16.7109375" style="2" customWidth="1"/>
    <col min="6154" max="6400" width="9.140625" style="2"/>
    <col min="6401" max="6401" width="26.7109375" style="2" customWidth="1"/>
    <col min="6402" max="6409" width="16.7109375" style="2" customWidth="1"/>
    <col min="6410" max="6656" width="9.140625" style="2"/>
    <col min="6657" max="6657" width="26.7109375" style="2" customWidth="1"/>
    <col min="6658" max="6665" width="16.7109375" style="2" customWidth="1"/>
    <col min="6666" max="6912" width="9.140625" style="2"/>
    <col min="6913" max="6913" width="26.7109375" style="2" customWidth="1"/>
    <col min="6914" max="6921" width="16.7109375" style="2" customWidth="1"/>
    <col min="6922" max="7168" width="9.140625" style="2"/>
    <col min="7169" max="7169" width="26.7109375" style="2" customWidth="1"/>
    <col min="7170" max="7177" width="16.7109375" style="2" customWidth="1"/>
    <col min="7178" max="7424" width="9.140625" style="2"/>
    <col min="7425" max="7425" width="26.7109375" style="2" customWidth="1"/>
    <col min="7426" max="7433" width="16.7109375" style="2" customWidth="1"/>
    <col min="7434" max="7680" width="9.140625" style="2"/>
    <col min="7681" max="7681" width="26.7109375" style="2" customWidth="1"/>
    <col min="7682" max="7689" width="16.7109375" style="2" customWidth="1"/>
    <col min="7690" max="7936" width="9.140625" style="2"/>
    <col min="7937" max="7937" width="26.7109375" style="2" customWidth="1"/>
    <col min="7938" max="7945" width="16.7109375" style="2" customWidth="1"/>
    <col min="7946" max="8192" width="9.140625" style="2"/>
    <col min="8193" max="8193" width="26.7109375" style="2" customWidth="1"/>
    <col min="8194" max="8201" width="16.7109375" style="2" customWidth="1"/>
    <col min="8202" max="8448" width="9.140625" style="2"/>
    <col min="8449" max="8449" width="26.7109375" style="2" customWidth="1"/>
    <col min="8450" max="8457" width="16.7109375" style="2" customWidth="1"/>
    <col min="8458" max="8704" width="9.140625" style="2"/>
    <col min="8705" max="8705" width="26.7109375" style="2" customWidth="1"/>
    <col min="8706" max="8713" width="16.7109375" style="2" customWidth="1"/>
    <col min="8714" max="8960" width="9.140625" style="2"/>
    <col min="8961" max="8961" width="26.7109375" style="2" customWidth="1"/>
    <col min="8962" max="8969" width="16.7109375" style="2" customWidth="1"/>
    <col min="8970" max="9216" width="9.140625" style="2"/>
    <col min="9217" max="9217" width="26.7109375" style="2" customWidth="1"/>
    <col min="9218" max="9225" width="16.7109375" style="2" customWidth="1"/>
    <col min="9226" max="9472" width="9.140625" style="2"/>
    <col min="9473" max="9473" width="26.7109375" style="2" customWidth="1"/>
    <col min="9474" max="9481" width="16.7109375" style="2" customWidth="1"/>
    <col min="9482" max="9728" width="9.140625" style="2"/>
    <col min="9729" max="9729" width="26.7109375" style="2" customWidth="1"/>
    <col min="9730" max="9737" width="16.7109375" style="2" customWidth="1"/>
    <col min="9738" max="9984" width="9.140625" style="2"/>
    <col min="9985" max="9985" width="26.7109375" style="2" customWidth="1"/>
    <col min="9986" max="9993" width="16.7109375" style="2" customWidth="1"/>
    <col min="9994" max="10240" width="9.140625" style="2"/>
    <col min="10241" max="10241" width="26.7109375" style="2" customWidth="1"/>
    <col min="10242" max="10249" width="16.7109375" style="2" customWidth="1"/>
    <col min="10250" max="10496" width="9.140625" style="2"/>
    <col min="10497" max="10497" width="26.7109375" style="2" customWidth="1"/>
    <col min="10498" max="10505" width="16.7109375" style="2" customWidth="1"/>
    <col min="10506" max="10752" width="9.140625" style="2"/>
    <col min="10753" max="10753" width="26.7109375" style="2" customWidth="1"/>
    <col min="10754" max="10761" width="16.7109375" style="2" customWidth="1"/>
    <col min="10762" max="11008" width="9.140625" style="2"/>
    <col min="11009" max="11009" width="26.7109375" style="2" customWidth="1"/>
    <col min="11010" max="11017" width="16.7109375" style="2" customWidth="1"/>
    <col min="11018" max="11264" width="9.140625" style="2"/>
    <col min="11265" max="11265" width="26.7109375" style="2" customWidth="1"/>
    <col min="11266" max="11273" width="16.7109375" style="2" customWidth="1"/>
    <col min="11274" max="11520" width="9.140625" style="2"/>
    <col min="11521" max="11521" width="26.7109375" style="2" customWidth="1"/>
    <col min="11522" max="11529" width="16.7109375" style="2" customWidth="1"/>
    <col min="11530" max="11776" width="9.140625" style="2"/>
    <col min="11777" max="11777" width="26.7109375" style="2" customWidth="1"/>
    <col min="11778" max="11785" width="16.7109375" style="2" customWidth="1"/>
    <col min="11786" max="12032" width="9.140625" style="2"/>
    <col min="12033" max="12033" width="26.7109375" style="2" customWidth="1"/>
    <col min="12034" max="12041" width="16.7109375" style="2" customWidth="1"/>
    <col min="12042" max="12288" width="9.140625" style="2"/>
    <col min="12289" max="12289" width="26.7109375" style="2" customWidth="1"/>
    <col min="12290" max="12297" width="16.7109375" style="2" customWidth="1"/>
    <col min="12298" max="12544" width="9.140625" style="2"/>
    <col min="12545" max="12545" width="26.7109375" style="2" customWidth="1"/>
    <col min="12546" max="12553" width="16.7109375" style="2" customWidth="1"/>
    <col min="12554" max="12800" width="9.140625" style="2"/>
    <col min="12801" max="12801" width="26.7109375" style="2" customWidth="1"/>
    <col min="12802" max="12809" width="16.7109375" style="2" customWidth="1"/>
    <col min="12810" max="13056" width="9.140625" style="2"/>
    <col min="13057" max="13057" width="26.7109375" style="2" customWidth="1"/>
    <col min="13058" max="13065" width="16.7109375" style="2" customWidth="1"/>
    <col min="13066" max="13312" width="9.140625" style="2"/>
    <col min="13313" max="13313" width="26.7109375" style="2" customWidth="1"/>
    <col min="13314" max="13321" width="16.7109375" style="2" customWidth="1"/>
    <col min="13322" max="13568" width="9.140625" style="2"/>
    <col min="13569" max="13569" width="26.7109375" style="2" customWidth="1"/>
    <col min="13570" max="13577" width="16.7109375" style="2" customWidth="1"/>
    <col min="13578" max="13824" width="9.140625" style="2"/>
    <col min="13825" max="13825" width="26.7109375" style="2" customWidth="1"/>
    <col min="13826" max="13833" width="16.7109375" style="2" customWidth="1"/>
    <col min="13834" max="14080" width="9.140625" style="2"/>
    <col min="14081" max="14081" width="26.7109375" style="2" customWidth="1"/>
    <col min="14082" max="14089" width="16.7109375" style="2" customWidth="1"/>
    <col min="14090" max="14336" width="9.140625" style="2"/>
    <col min="14337" max="14337" width="26.7109375" style="2" customWidth="1"/>
    <col min="14338" max="14345" width="16.7109375" style="2" customWidth="1"/>
    <col min="14346" max="14592" width="9.140625" style="2"/>
    <col min="14593" max="14593" width="26.7109375" style="2" customWidth="1"/>
    <col min="14594" max="14601" width="16.7109375" style="2" customWidth="1"/>
    <col min="14602" max="14848" width="9.140625" style="2"/>
    <col min="14849" max="14849" width="26.7109375" style="2" customWidth="1"/>
    <col min="14850" max="14857" width="16.7109375" style="2" customWidth="1"/>
    <col min="14858" max="15104" width="9.140625" style="2"/>
    <col min="15105" max="15105" width="26.7109375" style="2" customWidth="1"/>
    <col min="15106" max="15113" width="16.7109375" style="2" customWidth="1"/>
    <col min="15114" max="15360" width="9.140625" style="2"/>
    <col min="15361" max="15361" width="26.7109375" style="2" customWidth="1"/>
    <col min="15362" max="15369" width="16.7109375" style="2" customWidth="1"/>
    <col min="15370" max="15616" width="9.140625" style="2"/>
    <col min="15617" max="15617" width="26.7109375" style="2" customWidth="1"/>
    <col min="15618" max="15625" width="16.7109375" style="2" customWidth="1"/>
    <col min="15626" max="15872" width="9.140625" style="2"/>
    <col min="15873" max="15873" width="26.7109375" style="2" customWidth="1"/>
    <col min="15874" max="15881" width="16.7109375" style="2" customWidth="1"/>
    <col min="15882" max="16128" width="9.140625" style="2"/>
    <col min="16129" max="16129" width="26.7109375" style="2" customWidth="1"/>
    <col min="16130" max="16137" width="16.7109375" style="2" customWidth="1"/>
    <col min="16138" max="16384" width="9.140625" style="2"/>
  </cols>
  <sheetData>
    <row r="1" spans="1:10" ht="18.75" customHeight="1" x14ac:dyDescent="0.35">
      <c r="A1" s="4" t="s">
        <v>201</v>
      </c>
      <c r="E1" s="5" t="s">
        <v>180</v>
      </c>
      <c r="F1" s="6" t="s">
        <v>181</v>
      </c>
      <c r="J1" s="6" t="s">
        <v>182</v>
      </c>
    </row>
    <row r="2" spans="1:10" x14ac:dyDescent="0.2">
      <c r="E2" s="5" t="s">
        <v>183</v>
      </c>
      <c r="F2" s="3" t="s">
        <v>178</v>
      </c>
      <c r="J2" s="7" t="s">
        <v>184</v>
      </c>
    </row>
    <row r="3" spans="1:10" x14ac:dyDescent="0.2">
      <c r="A3" s="8" t="s">
        <v>185</v>
      </c>
    </row>
    <row r="4" spans="1:10" ht="36.75" customHeight="1" x14ac:dyDescent="0.2">
      <c r="A4" s="31" t="s">
        <v>186</v>
      </c>
      <c r="B4" s="32" t="s">
        <v>129</v>
      </c>
      <c r="C4" s="32" t="s">
        <v>202</v>
      </c>
      <c r="D4" s="32" t="s">
        <v>130</v>
      </c>
      <c r="E4" s="32" t="s">
        <v>131</v>
      </c>
      <c r="F4" s="33" t="s">
        <v>125</v>
      </c>
      <c r="G4" s="34" t="s">
        <v>132</v>
      </c>
      <c r="H4" s="33" t="s">
        <v>133</v>
      </c>
      <c r="I4" s="32" t="s">
        <v>134</v>
      </c>
    </row>
    <row r="5" spans="1:10" ht="6" customHeight="1" x14ac:dyDescent="0.2">
      <c r="A5" s="9"/>
      <c r="B5" s="10"/>
      <c r="C5" s="10"/>
      <c r="D5" s="10"/>
      <c r="E5" s="10"/>
      <c r="F5" s="10"/>
      <c r="G5" s="10"/>
      <c r="H5" s="10"/>
      <c r="I5" s="10"/>
    </row>
    <row r="6" spans="1:10" s="5" customFormat="1" x14ac:dyDescent="0.2">
      <c r="A6" s="11" t="s">
        <v>187</v>
      </c>
      <c r="B6" s="27">
        <v>32839.85802</v>
      </c>
      <c r="C6" s="27">
        <v>13603.30193</v>
      </c>
      <c r="D6" s="27">
        <v>1582.812766</v>
      </c>
      <c r="E6" s="27">
        <v>6227.5704589999996</v>
      </c>
      <c r="F6" s="27">
        <v>8039.9185880000005</v>
      </c>
      <c r="G6" s="27">
        <v>5958.3067119999996</v>
      </c>
      <c r="H6" s="27">
        <v>1931.42832</v>
      </c>
      <c r="I6" s="27">
        <v>839.62719300000003</v>
      </c>
    </row>
    <row r="7" spans="1:10" ht="6" customHeight="1" x14ac:dyDescent="0.2">
      <c r="A7" s="11"/>
      <c r="B7" s="27"/>
      <c r="C7" s="27"/>
      <c r="D7" s="27"/>
      <c r="E7" s="27"/>
      <c r="F7" s="27"/>
      <c r="G7" s="27"/>
      <c r="H7" s="27"/>
      <c r="I7" s="27"/>
    </row>
    <row r="8" spans="1:10" s="13" customFormat="1" x14ac:dyDescent="0.2">
      <c r="A8" s="12" t="s">
        <v>188</v>
      </c>
      <c r="B8" s="28">
        <v>12282.58761</v>
      </c>
      <c r="C8" s="28">
        <v>4813.3851009999998</v>
      </c>
      <c r="D8" s="28">
        <v>691.61879799999997</v>
      </c>
      <c r="E8" s="28">
        <v>1531.0597479999999</v>
      </c>
      <c r="F8" s="28">
        <v>3536.808861</v>
      </c>
      <c r="G8" s="28">
        <v>3032.7791470000002</v>
      </c>
      <c r="H8" s="28">
        <v>1002.025004</v>
      </c>
      <c r="I8" s="28">
        <v>522.20362299999999</v>
      </c>
    </row>
    <row r="9" spans="1:10" s="13" customFormat="1" x14ac:dyDescent="0.2">
      <c r="A9" s="12" t="s">
        <v>189</v>
      </c>
      <c r="B9" s="28">
        <v>9471.6273710000005</v>
      </c>
      <c r="C9" s="28">
        <v>3484.0343170000001</v>
      </c>
      <c r="D9" s="28">
        <v>578.50031000000001</v>
      </c>
      <c r="E9" s="28">
        <v>1082.9161959999999</v>
      </c>
      <c r="F9" s="28">
        <v>3017.6188139999999</v>
      </c>
      <c r="G9" s="28">
        <v>2626.6531810000001</v>
      </c>
      <c r="H9" s="28">
        <v>713.88241900000003</v>
      </c>
      <c r="I9" s="28">
        <v>457.47343499999999</v>
      </c>
    </row>
    <row r="10" spans="1:10" s="13" customFormat="1" x14ac:dyDescent="0.2">
      <c r="A10" s="12" t="s">
        <v>190</v>
      </c>
      <c r="B10" s="28">
        <v>5309.1003680000003</v>
      </c>
      <c r="C10" s="28">
        <v>1917.607209</v>
      </c>
      <c r="D10" s="28">
        <v>361.69055900000001</v>
      </c>
      <c r="E10" s="28">
        <v>496.49747300000001</v>
      </c>
      <c r="F10" s="28">
        <v>1895.5315900000001</v>
      </c>
      <c r="G10" s="28">
        <v>1587.011661</v>
      </c>
      <c r="H10" s="28">
        <v>324.534336</v>
      </c>
      <c r="I10" s="28">
        <v>250.139667</v>
      </c>
    </row>
    <row r="11" spans="1:10" s="13" customFormat="1" x14ac:dyDescent="0.2">
      <c r="A11" s="12" t="s">
        <v>191</v>
      </c>
      <c r="B11" s="28">
        <v>2613.266149</v>
      </c>
      <c r="C11" s="28">
        <v>814.89809700000001</v>
      </c>
      <c r="D11" s="28">
        <v>145.452686</v>
      </c>
      <c r="E11" s="28">
        <v>336.44117499999999</v>
      </c>
      <c r="F11" s="28">
        <v>803.62562300000002</v>
      </c>
      <c r="G11" s="28">
        <v>759.29213200000004</v>
      </c>
      <c r="H11" s="28">
        <v>320.64117499999998</v>
      </c>
      <c r="I11" s="28">
        <v>144.80373</v>
      </c>
    </row>
    <row r="12" spans="1:10" s="13" customFormat="1" x14ac:dyDescent="0.2">
      <c r="A12" s="12" t="s">
        <v>192</v>
      </c>
      <c r="B12" s="28">
        <v>1549.2608540000001</v>
      </c>
      <c r="C12" s="28">
        <v>751.52901099999997</v>
      </c>
      <c r="D12" s="28">
        <v>71.357065000000006</v>
      </c>
      <c r="E12" s="28">
        <v>249.97754800000001</v>
      </c>
      <c r="F12" s="28">
        <v>318.46160099999997</v>
      </c>
      <c r="G12" s="28">
        <v>280.34938799999998</v>
      </c>
      <c r="H12" s="28">
        <v>68.706907999999999</v>
      </c>
      <c r="I12" s="28">
        <v>62.530037999999998</v>
      </c>
    </row>
    <row r="13" spans="1:10" s="13" customFormat="1" x14ac:dyDescent="0.2">
      <c r="A13" s="12" t="s">
        <v>193</v>
      </c>
      <c r="B13" s="28">
        <v>2424.4450029999998</v>
      </c>
      <c r="C13" s="28">
        <v>1185.4511749999999</v>
      </c>
      <c r="D13" s="28">
        <v>94.574472</v>
      </c>
      <c r="E13" s="28">
        <v>378.69232299999999</v>
      </c>
      <c r="F13" s="28">
        <v>433.75634700000001</v>
      </c>
      <c r="G13" s="28">
        <v>326.58828599999998</v>
      </c>
      <c r="H13" s="28">
        <v>252.960508</v>
      </c>
      <c r="I13" s="28">
        <v>40.293909999999997</v>
      </c>
    </row>
    <row r="14" spans="1:10" s="13" customFormat="1" x14ac:dyDescent="0.2">
      <c r="A14" s="12" t="s">
        <v>194</v>
      </c>
      <c r="B14" s="28">
        <v>19275.272550000002</v>
      </c>
      <c r="C14" s="28">
        <v>8789.9168250000002</v>
      </c>
      <c r="D14" s="28">
        <v>891.19396800000004</v>
      </c>
      <c r="E14" s="28">
        <v>4696.5107109999999</v>
      </c>
      <c r="F14" s="28">
        <v>3221.1118729999998</v>
      </c>
      <c r="G14" s="28">
        <v>2925.5275649999999</v>
      </c>
      <c r="H14" s="28">
        <v>929.40331600000002</v>
      </c>
      <c r="I14" s="28">
        <v>317.42356999999998</v>
      </c>
    </row>
    <row r="15" spans="1:10" s="13" customFormat="1" ht="6" customHeight="1" x14ac:dyDescent="0.2">
      <c r="A15" s="12"/>
      <c r="B15" s="28"/>
      <c r="C15" s="28"/>
      <c r="D15" s="28"/>
      <c r="E15" s="28"/>
      <c r="F15" s="28"/>
      <c r="G15" s="28"/>
      <c r="H15" s="28"/>
      <c r="I15" s="28"/>
    </row>
    <row r="16" spans="1:10" s="13" customFormat="1" x14ac:dyDescent="0.2">
      <c r="A16" s="12" t="s">
        <v>195</v>
      </c>
      <c r="B16" s="28">
        <v>4149.0679799999998</v>
      </c>
      <c r="C16" s="28">
        <v>1524.296251</v>
      </c>
      <c r="D16" s="28">
        <v>263.44641000000001</v>
      </c>
      <c r="E16" s="28">
        <v>555.00807399999997</v>
      </c>
      <c r="F16" s="28">
        <v>1106.100557</v>
      </c>
      <c r="G16" s="28">
        <v>1034.8013269999999</v>
      </c>
      <c r="H16" s="28">
        <v>439.04915999999997</v>
      </c>
      <c r="I16" s="28">
        <v>180.02931899999999</v>
      </c>
    </row>
    <row r="17" spans="1:18" ht="6" customHeight="1" x14ac:dyDescent="0.2">
      <c r="A17" s="11"/>
      <c r="B17" s="27"/>
      <c r="C17" s="27"/>
      <c r="D17" s="27"/>
      <c r="E17" s="27"/>
      <c r="F17" s="27"/>
      <c r="G17" s="27"/>
      <c r="H17" s="27"/>
      <c r="I17" s="27"/>
    </row>
    <row r="18" spans="1:18" s="5" customFormat="1" x14ac:dyDescent="0.2">
      <c r="A18" s="11" t="s">
        <v>196</v>
      </c>
      <c r="B18" s="27">
        <v>11578.531919999999</v>
      </c>
      <c r="C18" s="27">
        <v>4415.8388000000004</v>
      </c>
      <c r="D18" s="27">
        <v>704.99691800000005</v>
      </c>
      <c r="E18" s="27">
        <v>1372.438697</v>
      </c>
      <c r="F18" s="27">
        <v>3518.139255</v>
      </c>
      <c r="G18" s="27">
        <v>3105.6044379999998</v>
      </c>
      <c r="H18" s="27">
        <v>862.06639299999995</v>
      </c>
      <c r="I18" s="27">
        <v>522.56232999999997</v>
      </c>
    </row>
    <row r="19" spans="1:18" s="5" customFormat="1" ht="12.75" customHeight="1" x14ac:dyDescent="0.2">
      <c r="A19" s="11" t="s">
        <v>197</v>
      </c>
      <c r="B19" s="27">
        <v>19979.328249999999</v>
      </c>
      <c r="C19" s="27">
        <v>9187.4631260000006</v>
      </c>
      <c r="D19" s="27">
        <v>877.81584799999996</v>
      </c>
      <c r="E19" s="27">
        <v>4855.131762</v>
      </c>
      <c r="F19" s="27">
        <v>3239.7814790000002</v>
      </c>
      <c r="G19" s="27">
        <v>2852.7022740000002</v>
      </c>
      <c r="H19" s="27">
        <v>1069.3619269999999</v>
      </c>
      <c r="I19" s="27">
        <v>317.064863</v>
      </c>
    </row>
    <row r="20" spans="1:18" ht="6" customHeight="1" x14ac:dyDescent="0.2">
      <c r="A20" s="14"/>
      <c r="B20" s="15"/>
      <c r="C20" s="15"/>
      <c r="D20" s="15"/>
      <c r="E20" s="15"/>
      <c r="F20" s="15"/>
      <c r="G20" s="15"/>
      <c r="H20" s="15"/>
      <c r="I20" s="15"/>
      <c r="J20" s="6"/>
      <c r="K20" s="6"/>
      <c r="L20" s="6"/>
      <c r="M20" s="6"/>
      <c r="N20" s="6"/>
      <c r="O20" s="6"/>
      <c r="P20" s="6"/>
      <c r="Q20" s="6"/>
      <c r="R20" s="6"/>
    </row>
    <row r="21" spans="1:18" x14ac:dyDescent="0.2">
      <c r="A21" s="10"/>
      <c r="B21" s="16"/>
      <c r="C21" s="16"/>
      <c r="D21" s="16"/>
      <c r="E21" s="16"/>
      <c r="F21" s="16"/>
      <c r="G21" s="16"/>
      <c r="H21" s="16"/>
      <c r="I21" s="16"/>
    </row>
    <row r="22" spans="1:18" ht="36.75" customHeight="1" x14ac:dyDescent="0.2">
      <c r="A22" s="35" t="s">
        <v>128</v>
      </c>
      <c r="B22" s="32" t="s">
        <v>129</v>
      </c>
      <c r="C22" s="32" t="s">
        <v>202</v>
      </c>
      <c r="D22" s="32" t="s">
        <v>130</v>
      </c>
      <c r="E22" s="32" t="s">
        <v>131</v>
      </c>
      <c r="F22" s="33" t="s">
        <v>125</v>
      </c>
      <c r="G22" s="34" t="s">
        <v>132</v>
      </c>
      <c r="H22" s="33" t="s">
        <v>133</v>
      </c>
      <c r="I22" s="32" t="s">
        <v>134</v>
      </c>
    </row>
    <row r="23" spans="1:18" x14ac:dyDescent="0.2">
      <c r="A23" s="17" t="s">
        <v>4</v>
      </c>
      <c r="B23" s="18">
        <v>547.79864099999998</v>
      </c>
      <c r="C23" s="18">
        <v>94.810227999999995</v>
      </c>
      <c r="D23" s="18">
        <v>119.971884</v>
      </c>
      <c r="E23" s="18">
        <v>67.092038000000002</v>
      </c>
      <c r="F23" s="18">
        <v>171.51413199999999</v>
      </c>
      <c r="G23" s="18">
        <v>136.65466799999999</v>
      </c>
      <c r="H23" s="18">
        <v>38.270257000000001</v>
      </c>
      <c r="I23" s="18">
        <v>38.501227</v>
      </c>
    </row>
    <row r="24" spans="1:18" x14ac:dyDescent="0.2">
      <c r="A24" s="17" t="s">
        <v>36</v>
      </c>
      <c r="B24" s="18">
        <v>86.087140000000005</v>
      </c>
      <c r="C24" s="18">
        <v>34.552726</v>
      </c>
      <c r="D24" s="18">
        <v>1.8961840000000001</v>
      </c>
      <c r="E24" s="18">
        <v>14.394629</v>
      </c>
      <c r="F24" s="18">
        <v>27.383659000000002</v>
      </c>
      <c r="G24" s="18">
        <v>24.501570000000001</v>
      </c>
      <c r="H24" s="18">
        <v>3.9715150000000001</v>
      </c>
      <c r="I24" s="18">
        <v>2.488464</v>
      </c>
    </row>
    <row r="25" spans="1:18" x14ac:dyDescent="0.2">
      <c r="A25" s="17" t="s">
        <v>8</v>
      </c>
      <c r="B25" s="18">
        <v>445.99193700000001</v>
      </c>
      <c r="C25" s="18">
        <v>153.71958799999999</v>
      </c>
      <c r="D25" s="18">
        <v>40.989508999999998</v>
      </c>
      <c r="E25" s="18">
        <v>68.347060999999997</v>
      </c>
      <c r="F25" s="18">
        <v>151.37329700000001</v>
      </c>
      <c r="G25" s="18">
        <v>147.16366500000001</v>
      </c>
      <c r="H25" s="18">
        <v>16.871950999999999</v>
      </c>
      <c r="I25" s="18">
        <v>4.7237330000000002</v>
      </c>
    </row>
    <row r="26" spans="1:18" x14ac:dyDescent="0.2">
      <c r="A26" s="17" t="s">
        <v>0</v>
      </c>
      <c r="B26" s="18">
        <v>4761.301727</v>
      </c>
      <c r="C26" s="18">
        <v>1822.796981</v>
      </c>
      <c r="D26" s="18">
        <v>241.71867499999999</v>
      </c>
      <c r="E26" s="18">
        <v>429.40543500000001</v>
      </c>
      <c r="F26" s="18">
        <v>1724.017458</v>
      </c>
      <c r="G26" s="18">
        <v>1450.3569930000001</v>
      </c>
      <c r="H26" s="18">
        <v>286.26407899999998</v>
      </c>
      <c r="I26" s="18">
        <v>211.63844</v>
      </c>
    </row>
    <row r="27" spans="1:18" x14ac:dyDescent="0.2">
      <c r="A27" s="19" t="s">
        <v>135</v>
      </c>
      <c r="B27" s="20">
        <v>5841.1794449999998</v>
      </c>
      <c r="C27" s="20">
        <v>2105.8795230000001</v>
      </c>
      <c r="D27" s="20">
        <v>404.57625200000001</v>
      </c>
      <c r="E27" s="20">
        <v>579.23916299999996</v>
      </c>
      <c r="F27" s="20">
        <v>2074.2885460000002</v>
      </c>
      <c r="G27" s="20">
        <v>1758.6768959999999</v>
      </c>
      <c r="H27" s="20">
        <v>345.37780199999997</v>
      </c>
      <c r="I27" s="20">
        <v>257.35186399999998</v>
      </c>
    </row>
    <row r="28" spans="1:18" x14ac:dyDescent="0.2">
      <c r="A28" s="17" t="s">
        <v>9</v>
      </c>
      <c r="B28" s="18">
        <v>384.58385700000002</v>
      </c>
      <c r="C28" s="18">
        <v>191.50124500000001</v>
      </c>
      <c r="D28" s="18">
        <v>34.890815000000003</v>
      </c>
      <c r="E28" s="18">
        <v>38.140678999999999</v>
      </c>
      <c r="F28" s="18">
        <v>97.681302000000002</v>
      </c>
      <c r="G28" s="18">
        <v>81.941843000000006</v>
      </c>
      <c r="H28" s="18">
        <v>9.3072400000000002</v>
      </c>
      <c r="I28" s="18">
        <v>5.564241</v>
      </c>
    </row>
    <row r="29" spans="1:18" x14ac:dyDescent="0.2">
      <c r="A29" s="17" t="s">
        <v>43</v>
      </c>
      <c r="B29" s="18">
        <v>63.766188999999997</v>
      </c>
      <c r="C29" s="18">
        <v>37.592866000000001</v>
      </c>
      <c r="D29" s="18">
        <v>1.662018</v>
      </c>
      <c r="E29" s="18">
        <v>4.1278090000000001</v>
      </c>
      <c r="F29" s="18">
        <v>17.871991999999999</v>
      </c>
      <c r="G29" s="18">
        <v>17.796747</v>
      </c>
      <c r="H29" s="18">
        <v>0.35145799999999999</v>
      </c>
      <c r="I29" s="18">
        <v>0.33632899999999999</v>
      </c>
    </row>
    <row r="30" spans="1:18" x14ac:dyDescent="0.2">
      <c r="A30" s="17" t="s">
        <v>2</v>
      </c>
      <c r="B30" s="18">
        <v>1132.4354000000001</v>
      </c>
      <c r="C30" s="18">
        <v>554.91284900000005</v>
      </c>
      <c r="D30" s="18">
        <v>34.605806999999999</v>
      </c>
      <c r="E30" s="18">
        <v>205.35776899999999</v>
      </c>
      <c r="F30" s="18">
        <v>205.11453900000001</v>
      </c>
      <c r="G30" s="18">
        <v>184.15222600000001</v>
      </c>
      <c r="H30" s="18">
        <v>58.806883999999997</v>
      </c>
      <c r="I30" s="18">
        <v>55.950434999999999</v>
      </c>
    </row>
    <row r="31" spans="1:18" x14ac:dyDescent="0.2">
      <c r="A31" s="17" t="s">
        <v>136</v>
      </c>
      <c r="B31" s="18">
        <v>600.03436699999997</v>
      </c>
      <c r="C31" s="18">
        <v>322.071259</v>
      </c>
      <c r="D31" s="18">
        <v>43.090201</v>
      </c>
      <c r="E31" s="18">
        <v>71.825686000000005</v>
      </c>
      <c r="F31" s="18">
        <v>103.46580400000001</v>
      </c>
      <c r="G31" s="18">
        <v>97.890405000000001</v>
      </c>
      <c r="H31" s="18">
        <v>35.031903999999997</v>
      </c>
      <c r="I31" s="18">
        <v>16.870619999999999</v>
      </c>
    </row>
    <row r="32" spans="1:18" x14ac:dyDescent="0.2">
      <c r="A32" s="17" t="s">
        <v>62</v>
      </c>
      <c r="B32" s="18">
        <v>32.241596999999999</v>
      </c>
      <c r="C32" s="18">
        <v>5.1149170000000002</v>
      </c>
      <c r="D32" s="18">
        <v>1.8604430000000001</v>
      </c>
      <c r="E32" s="18">
        <v>6.4790999999999999</v>
      </c>
      <c r="F32" s="18">
        <v>15.665760000000001</v>
      </c>
      <c r="G32" s="18">
        <v>14.255319</v>
      </c>
      <c r="H32" s="18">
        <v>0.59278399999999998</v>
      </c>
      <c r="I32" s="18">
        <v>1.0153620000000001</v>
      </c>
    </row>
    <row r="33" spans="1:9" x14ac:dyDescent="0.2">
      <c r="A33" s="19" t="s">
        <v>137</v>
      </c>
      <c r="B33" s="20">
        <v>2213.0614099999998</v>
      </c>
      <c r="C33" s="20">
        <v>1111.1931360000001</v>
      </c>
      <c r="D33" s="20">
        <v>116.109284</v>
      </c>
      <c r="E33" s="20">
        <v>325.93104299999999</v>
      </c>
      <c r="F33" s="20">
        <v>439.799397</v>
      </c>
      <c r="G33" s="20">
        <v>396.03654</v>
      </c>
      <c r="H33" s="20">
        <v>104.09027</v>
      </c>
      <c r="I33" s="20">
        <v>79.736986999999999</v>
      </c>
    </row>
    <row r="34" spans="1:9" x14ac:dyDescent="0.2">
      <c r="A34" s="17" t="s">
        <v>41</v>
      </c>
      <c r="B34" s="18">
        <v>64.872394</v>
      </c>
      <c r="C34" s="18">
        <v>14.577845</v>
      </c>
      <c r="D34" s="18">
        <v>5.9112830000000001</v>
      </c>
      <c r="E34" s="18">
        <v>11.284996</v>
      </c>
      <c r="F34" s="18">
        <v>24.381481999999998</v>
      </c>
      <c r="G34" s="18">
        <v>23.514482999999998</v>
      </c>
      <c r="H34" s="18">
        <v>6.7160260000000003</v>
      </c>
      <c r="I34" s="18">
        <v>1.2456130000000001</v>
      </c>
    </row>
    <row r="35" spans="1:9" x14ac:dyDescent="0.2">
      <c r="A35" s="17" t="s">
        <v>33</v>
      </c>
      <c r="B35" s="18">
        <v>90.368188000000004</v>
      </c>
      <c r="C35" s="18">
        <v>15.939308</v>
      </c>
      <c r="D35" s="18">
        <v>6.1932980000000004</v>
      </c>
      <c r="E35" s="18">
        <v>18.534013999999999</v>
      </c>
      <c r="F35" s="18">
        <v>25.20487</v>
      </c>
      <c r="G35" s="18">
        <v>24.601806</v>
      </c>
      <c r="H35" s="18">
        <v>15.830059</v>
      </c>
      <c r="I35" s="18">
        <v>6.8626189999999996</v>
      </c>
    </row>
    <row r="36" spans="1:9" x14ac:dyDescent="0.2">
      <c r="A36" s="17" t="s">
        <v>138</v>
      </c>
      <c r="B36" s="18">
        <v>101.68275199999999</v>
      </c>
      <c r="C36" s="18">
        <v>53.861100999999998</v>
      </c>
      <c r="D36" s="18">
        <v>4.2195749999999999</v>
      </c>
      <c r="E36" s="18">
        <v>12.206896</v>
      </c>
      <c r="F36" s="18">
        <v>18.538713000000001</v>
      </c>
      <c r="G36" s="18">
        <v>18.079485999999999</v>
      </c>
      <c r="H36" s="18">
        <v>8.3109459999999995</v>
      </c>
      <c r="I36" s="18">
        <v>3.1554799999999998</v>
      </c>
    </row>
    <row r="37" spans="1:9" x14ac:dyDescent="0.2">
      <c r="A37" s="17" t="s">
        <v>59</v>
      </c>
      <c r="B37" s="18">
        <v>31.263570000000001</v>
      </c>
      <c r="C37" s="18">
        <v>9.2981420000000004</v>
      </c>
      <c r="D37" s="18">
        <v>2.123329</v>
      </c>
      <c r="E37" s="18">
        <v>3.6843509999999999</v>
      </c>
      <c r="F37" s="18">
        <v>12.035401999999999</v>
      </c>
      <c r="G37" s="18">
        <v>11.040614</v>
      </c>
      <c r="H37" s="18">
        <v>2.03749</v>
      </c>
      <c r="I37" s="18">
        <v>0.63102999999999998</v>
      </c>
    </row>
    <row r="38" spans="1:9" x14ac:dyDescent="0.2">
      <c r="A38" s="17" t="s">
        <v>71</v>
      </c>
      <c r="B38" s="18">
        <v>15.972028999999999</v>
      </c>
      <c r="C38" s="18">
        <v>12.110132</v>
      </c>
      <c r="D38" s="18">
        <v>6.0574999999999997E-2</v>
      </c>
      <c r="E38" s="18">
        <v>0.62355000000000005</v>
      </c>
      <c r="F38" s="18">
        <v>2.4260809999999999</v>
      </c>
      <c r="G38" s="18">
        <v>2.3525849999999999</v>
      </c>
      <c r="H38" s="18">
        <v>0.16506899999999999</v>
      </c>
      <c r="I38" s="18">
        <v>0.263604</v>
      </c>
    </row>
    <row r="39" spans="1:9" x14ac:dyDescent="0.2">
      <c r="A39" s="17" t="s">
        <v>48</v>
      </c>
      <c r="B39" s="18">
        <v>42.598174999999998</v>
      </c>
      <c r="C39" s="18">
        <v>16.496959</v>
      </c>
      <c r="D39" s="18">
        <v>3.368878</v>
      </c>
      <c r="E39" s="18">
        <v>7.4322169999999996</v>
      </c>
      <c r="F39" s="18">
        <v>11.306933000000001</v>
      </c>
      <c r="G39" s="18">
        <v>10.655851999999999</v>
      </c>
      <c r="H39" s="18">
        <v>1.173119</v>
      </c>
      <c r="I39" s="18">
        <v>0.89874699999999996</v>
      </c>
    </row>
    <row r="40" spans="1:9" x14ac:dyDescent="0.2">
      <c r="A40" s="17" t="s">
        <v>14</v>
      </c>
      <c r="B40" s="18">
        <v>306.12354099999999</v>
      </c>
      <c r="C40" s="18">
        <v>45.802236000000001</v>
      </c>
      <c r="D40" s="18">
        <v>13.477119</v>
      </c>
      <c r="E40" s="18">
        <v>41.142425000000003</v>
      </c>
      <c r="F40" s="18">
        <v>125.796983</v>
      </c>
      <c r="G40" s="18">
        <v>121.482139</v>
      </c>
      <c r="H40" s="18">
        <v>42.909399999999998</v>
      </c>
      <c r="I40" s="18">
        <v>26.067381999999998</v>
      </c>
    </row>
    <row r="41" spans="1:9" x14ac:dyDescent="0.2">
      <c r="A41" s="17" t="s">
        <v>3</v>
      </c>
      <c r="B41" s="18">
        <v>718.794085</v>
      </c>
      <c r="C41" s="18">
        <v>303.88722799999999</v>
      </c>
      <c r="D41" s="18">
        <v>23.852872999999999</v>
      </c>
      <c r="E41" s="18">
        <v>93.910995999999997</v>
      </c>
      <c r="F41" s="18">
        <v>163.49178699999999</v>
      </c>
      <c r="G41" s="18">
        <v>158.771548</v>
      </c>
      <c r="H41" s="18">
        <v>87.541216000000006</v>
      </c>
      <c r="I41" s="18">
        <v>45.851489000000001</v>
      </c>
    </row>
    <row r="42" spans="1:9" x14ac:dyDescent="0.2">
      <c r="A42" s="17" t="s">
        <v>42</v>
      </c>
      <c r="B42" s="18">
        <v>63.21331</v>
      </c>
      <c r="C42" s="18">
        <v>29.566990000000001</v>
      </c>
      <c r="D42" s="18">
        <v>4.4676010000000002</v>
      </c>
      <c r="E42" s="18">
        <v>6.049086</v>
      </c>
      <c r="F42" s="18">
        <v>16.883467</v>
      </c>
      <c r="G42" s="18">
        <v>14.35825</v>
      </c>
      <c r="H42" s="18">
        <v>4.694</v>
      </c>
      <c r="I42" s="18">
        <v>0.70821800000000001</v>
      </c>
    </row>
    <row r="43" spans="1:9" x14ac:dyDescent="0.2">
      <c r="A43" s="17" t="s">
        <v>49</v>
      </c>
      <c r="B43" s="18">
        <v>45.783636000000001</v>
      </c>
      <c r="C43" s="18">
        <v>12.001856</v>
      </c>
      <c r="D43" s="18">
        <v>1.6463559999999999</v>
      </c>
      <c r="E43" s="18">
        <v>7.1897900000000003</v>
      </c>
      <c r="F43" s="18">
        <v>12.860073</v>
      </c>
      <c r="G43" s="18">
        <v>12.577154</v>
      </c>
      <c r="H43" s="18">
        <v>7.7695720000000001</v>
      </c>
      <c r="I43" s="18">
        <v>2.8633489999999999</v>
      </c>
    </row>
    <row r="44" spans="1:9" x14ac:dyDescent="0.2">
      <c r="A44" s="17" t="s">
        <v>115</v>
      </c>
      <c r="B44" s="18">
        <v>2.1733069999999999</v>
      </c>
      <c r="C44" s="18">
        <v>6.7270000000000003E-3</v>
      </c>
      <c r="D44" s="18">
        <v>0</v>
      </c>
      <c r="E44" s="18">
        <v>0.57239700000000004</v>
      </c>
      <c r="F44" s="18">
        <v>1.0032179999999999</v>
      </c>
      <c r="G44" s="18">
        <v>0.94955599999999996</v>
      </c>
      <c r="H44" s="18">
        <v>1.078E-2</v>
      </c>
      <c r="I44" s="18">
        <v>8.1300000000000003E-4</v>
      </c>
    </row>
    <row r="45" spans="1:9" x14ac:dyDescent="0.2">
      <c r="A45" s="17" t="s">
        <v>58</v>
      </c>
      <c r="B45" s="18">
        <v>35.720301999999997</v>
      </c>
      <c r="C45" s="18">
        <v>11.604771</v>
      </c>
      <c r="D45" s="18">
        <v>0.39515800000000001</v>
      </c>
      <c r="E45" s="18">
        <v>4.0470259999999998</v>
      </c>
      <c r="F45" s="18">
        <v>11.617615000000001</v>
      </c>
      <c r="G45" s="18">
        <v>11.263069</v>
      </c>
      <c r="H45" s="18">
        <v>5.5653610000000002</v>
      </c>
      <c r="I45" s="18">
        <v>1.915859</v>
      </c>
    </row>
    <row r="46" spans="1:9" x14ac:dyDescent="0.2">
      <c r="A46" s="17" t="s">
        <v>13</v>
      </c>
      <c r="B46" s="18">
        <v>321.481224</v>
      </c>
      <c r="C46" s="18">
        <v>109.067936</v>
      </c>
      <c r="D46" s="18">
        <v>12.121081999999999</v>
      </c>
      <c r="E46" s="18">
        <v>31.923007999999999</v>
      </c>
      <c r="F46" s="18">
        <v>97.611058999999997</v>
      </c>
      <c r="G46" s="18">
        <v>91.912077999999994</v>
      </c>
      <c r="H46" s="18">
        <v>46.489159000000001</v>
      </c>
      <c r="I46" s="18">
        <v>16.969583</v>
      </c>
    </row>
    <row r="47" spans="1:9" x14ac:dyDescent="0.2">
      <c r="A47" s="17" t="s">
        <v>96</v>
      </c>
      <c r="B47" s="18">
        <v>6.6796439999999997</v>
      </c>
      <c r="C47" s="18">
        <v>1.5713239999999999</v>
      </c>
      <c r="D47" s="18">
        <v>0</v>
      </c>
      <c r="E47" s="18">
        <v>0.61958999999999997</v>
      </c>
      <c r="F47" s="18">
        <v>3.2393260000000001</v>
      </c>
      <c r="G47" s="18">
        <v>3.0577519999999998</v>
      </c>
      <c r="H47" s="18">
        <v>0.46271299999999999</v>
      </c>
      <c r="I47" s="18">
        <v>0.36490800000000001</v>
      </c>
    </row>
    <row r="48" spans="1:9" x14ac:dyDescent="0.2">
      <c r="A48" s="17" t="s">
        <v>83</v>
      </c>
      <c r="B48" s="18">
        <v>10.811095999999999</v>
      </c>
      <c r="C48" s="18">
        <v>1.0634999999999999</v>
      </c>
      <c r="D48" s="18">
        <v>1.5440860000000001</v>
      </c>
      <c r="E48" s="18">
        <v>1.155189</v>
      </c>
      <c r="F48" s="18">
        <v>5.7289830000000004</v>
      </c>
      <c r="G48" s="18">
        <v>5.4642619999999997</v>
      </c>
      <c r="H48" s="18">
        <v>0.75063400000000002</v>
      </c>
      <c r="I48" s="18">
        <v>0.33170300000000003</v>
      </c>
    </row>
    <row r="49" spans="1:9" x14ac:dyDescent="0.2">
      <c r="A49" s="17" t="s">
        <v>87</v>
      </c>
      <c r="B49" s="18">
        <v>8.6311870000000006</v>
      </c>
      <c r="C49" s="18">
        <v>0.26677099999999998</v>
      </c>
      <c r="D49" s="18">
        <v>0</v>
      </c>
      <c r="E49" s="18">
        <v>0.94610899999999998</v>
      </c>
      <c r="F49" s="18">
        <v>5.6901409999999997</v>
      </c>
      <c r="G49" s="18">
        <v>5.6423500000000004</v>
      </c>
      <c r="H49" s="18">
        <v>1.0942400000000001</v>
      </c>
      <c r="I49" s="18">
        <v>0.57319200000000003</v>
      </c>
    </row>
    <row r="50" spans="1:9" x14ac:dyDescent="0.2">
      <c r="A50" s="17" t="s">
        <v>26</v>
      </c>
      <c r="B50" s="18">
        <v>155.57427799999999</v>
      </c>
      <c r="C50" s="18">
        <v>57.912002999999999</v>
      </c>
      <c r="D50" s="18">
        <v>9.8630739999999992</v>
      </c>
      <c r="E50" s="18">
        <v>25.921524999999999</v>
      </c>
      <c r="F50" s="18">
        <v>30.751806999999999</v>
      </c>
      <c r="G50" s="18">
        <v>29.707768999999999</v>
      </c>
      <c r="H50" s="18">
        <v>16.282437000000002</v>
      </c>
      <c r="I50" s="18">
        <v>7.8600599999999998</v>
      </c>
    </row>
    <row r="51" spans="1:9" x14ac:dyDescent="0.2">
      <c r="A51" s="17" t="s">
        <v>54</v>
      </c>
      <c r="B51" s="18">
        <v>34.760857999999999</v>
      </c>
      <c r="C51" s="18">
        <v>1.8875139999999999</v>
      </c>
      <c r="D51" s="18">
        <v>12.194449000000001</v>
      </c>
      <c r="E51" s="18">
        <v>6.3208339999999996</v>
      </c>
      <c r="F51" s="18">
        <v>12.183039000000001</v>
      </c>
      <c r="G51" s="18">
        <v>8.6594759999999997</v>
      </c>
      <c r="H51" s="18">
        <v>0.21502499999999999</v>
      </c>
      <c r="I51" s="18">
        <v>0.93759400000000004</v>
      </c>
    </row>
    <row r="52" spans="1:9" x14ac:dyDescent="0.2">
      <c r="A52" s="17" t="s">
        <v>15</v>
      </c>
      <c r="B52" s="18">
        <v>305.84199100000001</v>
      </c>
      <c r="C52" s="18">
        <v>151.56190000000001</v>
      </c>
      <c r="D52" s="18">
        <v>7.7684179999999996</v>
      </c>
      <c r="E52" s="18">
        <v>30.737521999999998</v>
      </c>
      <c r="F52" s="18">
        <v>61.542763000000001</v>
      </c>
      <c r="G52" s="18">
        <v>60.305481999999998</v>
      </c>
      <c r="H52" s="18">
        <v>36.166516999999999</v>
      </c>
      <c r="I52" s="18">
        <v>7.4279320000000002</v>
      </c>
    </row>
    <row r="53" spans="1:9" x14ac:dyDescent="0.2">
      <c r="A53" s="17" t="s">
        <v>51</v>
      </c>
      <c r="B53" s="18">
        <v>50.757815000000001</v>
      </c>
      <c r="C53" s="18">
        <v>21.894309</v>
      </c>
      <c r="D53" s="18">
        <v>2.6039810000000001</v>
      </c>
      <c r="E53" s="18">
        <v>5.6719980000000003</v>
      </c>
      <c r="F53" s="18">
        <v>16.678258</v>
      </c>
      <c r="G53" s="18">
        <v>15.858663999999999</v>
      </c>
      <c r="H53" s="18">
        <v>1.721395</v>
      </c>
      <c r="I53" s="18">
        <v>0.99988699999999997</v>
      </c>
    </row>
    <row r="54" spans="1:9" x14ac:dyDescent="0.2">
      <c r="A54" s="17" t="s">
        <v>139</v>
      </c>
      <c r="B54" s="18">
        <v>32.212012000000001</v>
      </c>
      <c r="C54" s="18">
        <v>6.789536</v>
      </c>
      <c r="D54" s="18">
        <v>5.0749360000000001</v>
      </c>
      <c r="E54" s="18">
        <v>7.7511089999999996</v>
      </c>
      <c r="F54" s="18">
        <v>7.7963240000000003</v>
      </c>
      <c r="G54" s="18">
        <v>7.3525600000000004</v>
      </c>
      <c r="H54" s="18">
        <v>2.8667660000000001</v>
      </c>
      <c r="I54" s="18">
        <v>1.686898</v>
      </c>
    </row>
    <row r="55" spans="1:9" x14ac:dyDescent="0.2">
      <c r="A55" s="17" t="s">
        <v>81</v>
      </c>
      <c r="B55" s="18">
        <v>13.410666000000001</v>
      </c>
      <c r="C55" s="18">
        <v>4.9396870000000002</v>
      </c>
      <c r="D55" s="18">
        <v>7.3399999999999995E-4</v>
      </c>
      <c r="E55" s="18">
        <v>1.752575</v>
      </c>
      <c r="F55" s="18">
        <v>5.4500690000000001</v>
      </c>
      <c r="G55" s="18">
        <v>5.4196960000000001</v>
      </c>
      <c r="H55" s="18">
        <v>0.68108299999999999</v>
      </c>
      <c r="I55" s="18">
        <v>0.318527</v>
      </c>
    </row>
    <row r="56" spans="1:9" x14ac:dyDescent="0.2">
      <c r="A56" s="21" t="s">
        <v>18</v>
      </c>
      <c r="B56" s="18">
        <v>253.42327700000001</v>
      </c>
      <c r="C56" s="18">
        <v>78.844566</v>
      </c>
      <c r="D56" s="18">
        <v>19.817841000000001</v>
      </c>
      <c r="E56" s="18">
        <v>30.202511999999999</v>
      </c>
      <c r="F56" s="18">
        <v>91.652539000000004</v>
      </c>
      <c r="G56" s="18">
        <v>81.710204000000004</v>
      </c>
      <c r="H56" s="18">
        <v>16.829581999999998</v>
      </c>
      <c r="I56" s="18">
        <v>9.5371199999999998</v>
      </c>
    </row>
    <row r="57" spans="1:9" x14ac:dyDescent="0.2">
      <c r="A57" s="17" t="s">
        <v>53</v>
      </c>
      <c r="B57" s="18">
        <v>37.643785000000001</v>
      </c>
      <c r="C57" s="18">
        <v>7.0934210000000002</v>
      </c>
      <c r="D57" s="18">
        <v>2.7170459999999999</v>
      </c>
      <c r="E57" s="18">
        <v>6.4872120000000004</v>
      </c>
      <c r="F57" s="18">
        <v>19.747876999999999</v>
      </c>
      <c r="G57" s="18">
        <v>19.071429999999999</v>
      </c>
      <c r="H57" s="18">
        <v>0.15205099999999999</v>
      </c>
      <c r="I57" s="18">
        <v>1.1766049999999999</v>
      </c>
    </row>
    <row r="58" spans="1:9" x14ac:dyDescent="0.2">
      <c r="A58" s="17" t="s">
        <v>57</v>
      </c>
      <c r="B58" s="18">
        <v>37.135572000000003</v>
      </c>
      <c r="C58" s="18">
        <v>2.7403059999999999</v>
      </c>
      <c r="D58" s="18">
        <v>0.367564</v>
      </c>
      <c r="E58" s="18">
        <v>5.2992780000000002</v>
      </c>
      <c r="F58" s="18">
        <v>15.74972</v>
      </c>
      <c r="G58" s="18">
        <v>15.445615</v>
      </c>
      <c r="H58" s="18">
        <v>8.3213469999999994</v>
      </c>
      <c r="I58" s="18">
        <v>4.0501240000000003</v>
      </c>
    </row>
    <row r="59" spans="1:9" x14ac:dyDescent="0.2">
      <c r="A59" s="17" t="s">
        <v>11</v>
      </c>
      <c r="B59" s="18">
        <v>378.63108999999997</v>
      </c>
      <c r="C59" s="18">
        <v>139.969008</v>
      </c>
      <c r="D59" s="18">
        <v>18.544015999999999</v>
      </c>
      <c r="E59" s="18">
        <v>68.791094999999999</v>
      </c>
      <c r="F59" s="18">
        <v>82.843356999999997</v>
      </c>
      <c r="G59" s="18">
        <v>76.989892999999995</v>
      </c>
      <c r="H59" s="18">
        <v>34.783845999999997</v>
      </c>
      <c r="I59" s="18">
        <v>24.257348</v>
      </c>
    </row>
    <row r="60" spans="1:9" x14ac:dyDescent="0.2">
      <c r="A60" s="17" t="s">
        <v>12</v>
      </c>
      <c r="B60" s="18">
        <v>358.73128100000002</v>
      </c>
      <c r="C60" s="18">
        <v>88.011065000000002</v>
      </c>
      <c r="D60" s="18">
        <v>25.978110000000001</v>
      </c>
      <c r="E60" s="18">
        <v>37.011190999999997</v>
      </c>
      <c r="F60" s="18">
        <v>121.839426</v>
      </c>
      <c r="G60" s="18">
        <v>114.647229</v>
      </c>
      <c r="H60" s="18">
        <v>63.058487999999997</v>
      </c>
      <c r="I60" s="18">
        <v>18.517795</v>
      </c>
    </row>
    <row r="61" spans="1:9" x14ac:dyDescent="0.2">
      <c r="A61" s="19" t="s">
        <v>140</v>
      </c>
      <c r="B61" s="20">
        <v>3524.2910649999999</v>
      </c>
      <c r="C61" s="20">
        <v>1198.7661410000001</v>
      </c>
      <c r="D61" s="20">
        <v>184.31138200000001</v>
      </c>
      <c r="E61" s="20">
        <v>467.26849099999998</v>
      </c>
      <c r="F61" s="20">
        <v>1004.0513120000001</v>
      </c>
      <c r="G61" s="20">
        <v>950.89100199999996</v>
      </c>
      <c r="H61" s="20">
        <v>412.598321</v>
      </c>
      <c r="I61" s="20">
        <v>185.473479</v>
      </c>
    </row>
    <row r="62" spans="1:9" x14ac:dyDescent="0.2">
      <c r="A62" s="17" t="s">
        <v>111</v>
      </c>
      <c r="B62" s="18">
        <v>4.3420110000000003</v>
      </c>
      <c r="C62" s="18">
        <v>0</v>
      </c>
      <c r="D62" s="18">
        <v>0.228746</v>
      </c>
      <c r="E62" s="18">
        <v>1.0676060000000001</v>
      </c>
      <c r="F62" s="18">
        <v>2.301984</v>
      </c>
      <c r="G62" s="18">
        <v>2.1856810000000002</v>
      </c>
      <c r="H62" s="18">
        <v>0.27574700000000002</v>
      </c>
      <c r="I62" s="18">
        <v>0.17314499999999999</v>
      </c>
    </row>
    <row r="63" spans="1:9" x14ac:dyDescent="0.2">
      <c r="A63" s="17" t="s">
        <v>112</v>
      </c>
      <c r="B63" s="18">
        <v>5.1655930000000003</v>
      </c>
      <c r="C63" s="18">
        <v>1.2389190000000001</v>
      </c>
      <c r="D63" s="18">
        <v>1.6132000000000001E-2</v>
      </c>
      <c r="E63" s="18">
        <v>0.45094899999999999</v>
      </c>
      <c r="F63" s="18">
        <v>1.6736359999999999</v>
      </c>
      <c r="G63" s="18">
        <v>1.6736359999999999</v>
      </c>
      <c r="H63" s="18">
        <v>1.210885</v>
      </c>
      <c r="I63" s="18">
        <v>0.33310099999999998</v>
      </c>
    </row>
    <row r="64" spans="1:9" x14ac:dyDescent="0.2">
      <c r="A64" s="17" t="s">
        <v>61</v>
      </c>
      <c r="B64" s="18">
        <v>30.805851000000001</v>
      </c>
      <c r="C64" s="18">
        <v>12.293697</v>
      </c>
      <c r="D64" s="18">
        <v>1.983765</v>
      </c>
      <c r="E64" s="18">
        <v>1.7466759999999999</v>
      </c>
      <c r="F64" s="18">
        <v>7.5994169999999999</v>
      </c>
      <c r="G64" s="18">
        <v>6.42537</v>
      </c>
      <c r="H64" s="18">
        <v>5.6200720000000004</v>
      </c>
      <c r="I64" s="18">
        <v>0.52185099999999995</v>
      </c>
    </row>
    <row r="65" spans="1:9" x14ac:dyDescent="0.2">
      <c r="A65" s="17" t="s">
        <v>44</v>
      </c>
      <c r="B65" s="18">
        <v>54.070453000000001</v>
      </c>
      <c r="C65" s="18">
        <v>28.041255</v>
      </c>
      <c r="D65" s="18">
        <v>2.931238</v>
      </c>
      <c r="E65" s="18">
        <v>4.6381839999999999</v>
      </c>
      <c r="F65" s="18">
        <v>11.272099000000001</v>
      </c>
      <c r="G65" s="18">
        <v>9.5803820000000002</v>
      </c>
      <c r="H65" s="18">
        <v>4.5258269999999996</v>
      </c>
      <c r="I65" s="18">
        <v>0.38300600000000001</v>
      </c>
    </row>
    <row r="66" spans="1:9" x14ac:dyDescent="0.2">
      <c r="A66" s="17" t="s">
        <v>66</v>
      </c>
      <c r="B66" s="18">
        <v>22.327978000000002</v>
      </c>
      <c r="C66" s="18">
        <v>14.651694000000001</v>
      </c>
      <c r="D66" s="18">
        <v>0.65628500000000001</v>
      </c>
      <c r="E66" s="18">
        <v>2.1830289999999999</v>
      </c>
      <c r="F66" s="18">
        <v>3.7650990000000002</v>
      </c>
      <c r="G66" s="18">
        <v>3.7650990000000002</v>
      </c>
      <c r="H66" s="18">
        <v>0.66352699999999998</v>
      </c>
      <c r="I66" s="18">
        <v>0.363429</v>
      </c>
    </row>
    <row r="67" spans="1:9" x14ac:dyDescent="0.2">
      <c r="A67" s="17" t="s">
        <v>50</v>
      </c>
      <c r="B67" s="18">
        <v>42.819932000000001</v>
      </c>
      <c r="C67" s="18">
        <v>26.356466000000001</v>
      </c>
      <c r="D67" s="18">
        <v>1.249047</v>
      </c>
      <c r="E67" s="18">
        <v>4.3416240000000004</v>
      </c>
      <c r="F67" s="18">
        <v>9.2313170000000007</v>
      </c>
      <c r="G67" s="18">
        <v>8.7257929999999995</v>
      </c>
      <c r="H67" s="18">
        <v>0.85874200000000001</v>
      </c>
      <c r="I67" s="18">
        <v>0.34423100000000001</v>
      </c>
    </row>
    <row r="68" spans="1:9" x14ac:dyDescent="0.2">
      <c r="A68" s="17" t="s">
        <v>74</v>
      </c>
      <c r="B68" s="18">
        <v>16.193172000000001</v>
      </c>
      <c r="C68" s="18">
        <v>3.1415459999999999</v>
      </c>
      <c r="D68" s="18">
        <v>1.345321</v>
      </c>
      <c r="E68" s="18">
        <v>2.3548309999999999</v>
      </c>
      <c r="F68" s="18">
        <v>6.5327190000000002</v>
      </c>
      <c r="G68" s="18">
        <v>6.3062670000000001</v>
      </c>
      <c r="H68" s="18">
        <v>1.543002</v>
      </c>
      <c r="I68" s="18">
        <v>0.62569600000000003</v>
      </c>
    </row>
    <row r="69" spans="1:9" x14ac:dyDescent="0.2">
      <c r="A69" s="17" t="s">
        <v>99</v>
      </c>
      <c r="B69" s="18">
        <v>6.3678739999999996</v>
      </c>
      <c r="C69" s="18">
        <v>3.2216830000000001</v>
      </c>
      <c r="D69" s="18">
        <v>0</v>
      </c>
      <c r="E69" s="18">
        <v>0.60699599999999998</v>
      </c>
      <c r="F69" s="18">
        <v>1.9846379999999999</v>
      </c>
      <c r="G69" s="18">
        <v>1.9846379999999999</v>
      </c>
      <c r="H69" s="18">
        <v>0.35480600000000001</v>
      </c>
      <c r="I69" s="18">
        <v>9.0125999999999998E-2</v>
      </c>
    </row>
    <row r="70" spans="1:9" x14ac:dyDescent="0.2">
      <c r="A70" s="17" t="s">
        <v>93</v>
      </c>
      <c r="B70" s="18">
        <v>8.7202999999999999</v>
      </c>
      <c r="C70" s="18">
        <v>1.0870219999999999</v>
      </c>
      <c r="D70" s="18">
        <v>1.5449999999999999E-3</v>
      </c>
      <c r="E70" s="18">
        <v>1.6944939999999999</v>
      </c>
      <c r="F70" s="18">
        <v>3.6753529999999999</v>
      </c>
      <c r="G70" s="18">
        <v>3.6328510000000001</v>
      </c>
      <c r="H70" s="18">
        <v>1.7777689999999999</v>
      </c>
      <c r="I70" s="18">
        <v>0.41696100000000003</v>
      </c>
    </row>
    <row r="71" spans="1:9" x14ac:dyDescent="0.2">
      <c r="A71" s="17" t="s">
        <v>124</v>
      </c>
      <c r="B71" s="18">
        <v>0.70389999999999997</v>
      </c>
      <c r="C71" s="18">
        <v>0.207568</v>
      </c>
      <c r="D71" s="18">
        <v>0</v>
      </c>
      <c r="E71" s="18">
        <v>0</v>
      </c>
      <c r="F71" s="18">
        <v>0.496332</v>
      </c>
      <c r="G71" s="18">
        <v>0.496332</v>
      </c>
      <c r="H71" s="18">
        <v>0</v>
      </c>
      <c r="I71" s="18">
        <v>0</v>
      </c>
    </row>
    <row r="72" spans="1:9" x14ac:dyDescent="0.2">
      <c r="A72" s="17" t="s">
        <v>20</v>
      </c>
      <c r="B72" s="18">
        <v>255.76764600000001</v>
      </c>
      <c r="C72" s="18">
        <v>102.046837</v>
      </c>
      <c r="D72" s="18">
        <v>50.687057000000003</v>
      </c>
      <c r="E72" s="18">
        <v>63.16666</v>
      </c>
      <c r="F72" s="18">
        <v>14.506823000000001</v>
      </c>
      <c r="G72" s="18">
        <v>13.606068</v>
      </c>
      <c r="H72" s="18">
        <v>16.051466000000001</v>
      </c>
      <c r="I72" s="18">
        <v>7.2900989999999997</v>
      </c>
    </row>
    <row r="73" spans="1:9" x14ac:dyDescent="0.2">
      <c r="A73" s="17" t="s">
        <v>141</v>
      </c>
      <c r="B73" s="18">
        <v>8.1685499999999998</v>
      </c>
      <c r="C73" s="18">
        <v>5.6499470000000001</v>
      </c>
      <c r="D73" s="18">
        <v>0</v>
      </c>
      <c r="E73" s="18">
        <v>0.762216</v>
      </c>
      <c r="F73" s="18">
        <v>1.2614069999999999</v>
      </c>
      <c r="G73" s="18">
        <v>1.2511760000000001</v>
      </c>
      <c r="H73" s="18">
        <v>7.4389999999999998E-2</v>
      </c>
      <c r="I73" s="18">
        <v>0.368479</v>
      </c>
    </row>
    <row r="74" spans="1:9" x14ac:dyDescent="0.2">
      <c r="A74" s="17" t="s">
        <v>98</v>
      </c>
      <c r="B74" s="18">
        <v>8.9092629999999993</v>
      </c>
      <c r="C74" s="18">
        <v>1.558125</v>
      </c>
      <c r="D74" s="18">
        <v>7.7640000000000001E-3</v>
      </c>
      <c r="E74" s="18">
        <v>0.857846</v>
      </c>
      <c r="F74" s="18">
        <v>1.8624259999999999</v>
      </c>
      <c r="G74" s="18">
        <v>1.8303309999999999</v>
      </c>
      <c r="H74" s="18">
        <v>4.1905239999999999</v>
      </c>
      <c r="I74" s="18">
        <v>0.387241</v>
      </c>
    </row>
    <row r="75" spans="1:9" x14ac:dyDescent="0.2">
      <c r="A75" s="17" t="s">
        <v>120</v>
      </c>
      <c r="B75" s="18">
        <v>1.516276</v>
      </c>
      <c r="C75" s="18">
        <v>0.70891800000000005</v>
      </c>
      <c r="D75" s="18">
        <v>0</v>
      </c>
      <c r="E75" s="18">
        <v>5.3137999999999998E-2</v>
      </c>
      <c r="F75" s="18">
        <v>0.60570500000000005</v>
      </c>
      <c r="G75" s="18">
        <v>0.56314900000000001</v>
      </c>
      <c r="H75" s="18">
        <v>4.3424999999999998E-2</v>
      </c>
      <c r="I75" s="18">
        <v>8.8803999999999994E-2</v>
      </c>
    </row>
    <row r="76" spans="1:9" x14ac:dyDescent="0.2">
      <c r="A76" s="17" t="s">
        <v>142</v>
      </c>
      <c r="B76" s="18">
        <v>7.5266729999999997</v>
      </c>
      <c r="C76" s="18">
        <v>3.0109279999999998</v>
      </c>
      <c r="D76" s="18">
        <v>1.01E-4</v>
      </c>
      <c r="E76" s="18">
        <v>0.95702200000000004</v>
      </c>
      <c r="F76" s="18">
        <v>2.0591949999999999</v>
      </c>
      <c r="G76" s="18">
        <v>2.0054609999999999</v>
      </c>
      <c r="H76" s="18">
        <v>0.91079500000000002</v>
      </c>
      <c r="I76" s="18">
        <v>0.27312199999999998</v>
      </c>
    </row>
    <row r="77" spans="1:9" x14ac:dyDescent="0.2">
      <c r="A77" s="17" t="s">
        <v>80</v>
      </c>
      <c r="B77" s="18">
        <v>2.2062330000000001</v>
      </c>
      <c r="C77" s="18">
        <v>1.246761</v>
      </c>
      <c r="D77" s="18">
        <v>0</v>
      </c>
      <c r="E77" s="18">
        <v>0.19150200000000001</v>
      </c>
      <c r="F77" s="18">
        <v>0.71001700000000001</v>
      </c>
      <c r="G77" s="18">
        <v>0.71001700000000001</v>
      </c>
      <c r="H77" s="18">
        <v>1.2681E-2</v>
      </c>
      <c r="I77" s="18">
        <v>3.5518000000000001E-2</v>
      </c>
    </row>
    <row r="78" spans="1:9" x14ac:dyDescent="0.2">
      <c r="A78" s="17" t="s">
        <v>143</v>
      </c>
      <c r="B78" s="18">
        <v>7.4406990000000004</v>
      </c>
      <c r="C78" s="18">
        <v>4.1396240000000004</v>
      </c>
      <c r="D78" s="18">
        <v>3.3679999999999999E-3</v>
      </c>
      <c r="E78" s="18">
        <v>0.86699899999999996</v>
      </c>
      <c r="F78" s="18">
        <v>2.1293199999999999</v>
      </c>
      <c r="G78" s="18">
        <v>2.1255259999999998</v>
      </c>
      <c r="H78" s="18">
        <v>3.9863000000000003E-2</v>
      </c>
      <c r="I78" s="18">
        <v>0.21267900000000001</v>
      </c>
    </row>
    <row r="79" spans="1:9" x14ac:dyDescent="0.2">
      <c r="A79" s="21" t="s">
        <v>38</v>
      </c>
      <c r="B79" s="18">
        <v>70.788759999999996</v>
      </c>
      <c r="C79" s="18">
        <v>27.388283000000001</v>
      </c>
      <c r="D79" s="18">
        <v>3.3960729999999999</v>
      </c>
      <c r="E79" s="18">
        <v>11.812302000000001</v>
      </c>
      <c r="F79" s="18">
        <v>17.616978</v>
      </c>
      <c r="G79" s="18">
        <v>16.999296000000001</v>
      </c>
      <c r="H79" s="18">
        <v>6.5555919999999999</v>
      </c>
      <c r="I79" s="18">
        <v>2.1776080000000002</v>
      </c>
    </row>
    <row r="80" spans="1:9" x14ac:dyDescent="0.2">
      <c r="A80" s="17" t="s">
        <v>144</v>
      </c>
      <c r="B80" s="18">
        <v>1536.878825</v>
      </c>
      <c r="C80" s="18">
        <v>773.53170399999999</v>
      </c>
      <c r="D80" s="18">
        <v>62.158619999999999</v>
      </c>
      <c r="E80" s="18">
        <v>262.09289699999999</v>
      </c>
      <c r="F80" s="18">
        <v>246.05988099999999</v>
      </c>
      <c r="G80" s="18">
        <v>149.174789</v>
      </c>
      <c r="H80" s="18">
        <v>160.30946</v>
      </c>
      <c r="I80" s="18">
        <v>18.101590999999999</v>
      </c>
    </row>
    <row r="81" spans="1:9" x14ac:dyDescent="0.2">
      <c r="A81" s="17" t="s">
        <v>55</v>
      </c>
      <c r="B81" s="18">
        <v>46.129568999999996</v>
      </c>
      <c r="C81" s="18">
        <v>32.021062000000001</v>
      </c>
      <c r="D81" s="18">
        <v>0.65013500000000002</v>
      </c>
      <c r="E81" s="18">
        <v>4.419073</v>
      </c>
      <c r="F81" s="18">
        <v>6.2381890000000002</v>
      </c>
      <c r="G81" s="18">
        <v>6.1813719999999996</v>
      </c>
      <c r="H81" s="18">
        <v>1.5178750000000001</v>
      </c>
      <c r="I81" s="18">
        <v>0.82940899999999995</v>
      </c>
    </row>
    <row r="82" spans="1:9" x14ac:dyDescent="0.2">
      <c r="A82" s="17" t="s">
        <v>105</v>
      </c>
      <c r="B82" s="18">
        <v>5.8436570000000003</v>
      </c>
      <c r="C82" s="18">
        <v>0.97133899999999995</v>
      </c>
      <c r="D82" s="18">
        <v>0</v>
      </c>
      <c r="E82" s="18">
        <v>1.5344549999999999</v>
      </c>
      <c r="F82" s="18">
        <v>1.1795420000000001</v>
      </c>
      <c r="G82" s="18">
        <v>1.1795420000000001</v>
      </c>
      <c r="H82" s="18">
        <v>1.084654</v>
      </c>
      <c r="I82" s="18">
        <v>3.091E-3</v>
      </c>
    </row>
    <row r="83" spans="1:9" s="6" customFormat="1" x14ac:dyDescent="0.2">
      <c r="A83" s="17" t="s">
        <v>37</v>
      </c>
      <c r="B83" s="18">
        <v>68.998880999999997</v>
      </c>
      <c r="C83" s="18">
        <v>20.738869000000001</v>
      </c>
      <c r="D83" s="18">
        <v>5.1903069999999998</v>
      </c>
      <c r="E83" s="18">
        <v>2.3513190000000002</v>
      </c>
      <c r="F83" s="18">
        <v>11.766064</v>
      </c>
      <c r="G83" s="18">
        <v>7.8719720000000004</v>
      </c>
      <c r="H83" s="18">
        <v>0.46375499999999997</v>
      </c>
      <c r="I83" s="18">
        <v>16.849219999999999</v>
      </c>
    </row>
    <row r="84" spans="1:9" x14ac:dyDescent="0.2">
      <c r="A84" s="17" t="s">
        <v>19</v>
      </c>
      <c r="B84" s="18">
        <v>171.30003500000001</v>
      </c>
      <c r="C84" s="18">
        <v>83.092884999999995</v>
      </c>
      <c r="D84" s="18">
        <v>3.1794929999999999</v>
      </c>
      <c r="E84" s="18">
        <v>31.416264000000002</v>
      </c>
      <c r="F84" s="18">
        <v>25.461020999999999</v>
      </c>
      <c r="G84" s="18">
        <v>21.192782000000001</v>
      </c>
      <c r="H84" s="18">
        <v>21.994585000000001</v>
      </c>
      <c r="I84" s="18">
        <v>2.249377</v>
      </c>
    </row>
    <row r="85" spans="1:9" x14ac:dyDescent="0.2">
      <c r="A85" s="17" t="s">
        <v>30</v>
      </c>
      <c r="B85" s="18">
        <v>81.156396999999998</v>
      </c>
      <c r="C85" s="18">
        <v>40.992925999999997</v>
      </c>
      <c r="D85" s="18">
        <v>2.0414460000000001</v>
      </c>
      <c r="E85" s="18">
        <v>9.1051979999999997</v>
      </c>
      <c r="F85" s="18">
        <v>5.0806290000000001</v>
      </c>
      <c r="G85" s="18">
        <v>3.025741</v>
      </c>
      <c r="H85" s="18">
        <v>17.754854000000002</v>
      </c>
      <c r="I85" s="18">
        <v>3.4870009999999998</v>
      </c>
    </row>
    <row r="86" spans="1:9" x14ac:dyDescent="0.2">
      <c r="A86" s="17" t="s">
        <v>145</v>
      </c>
      <c r="B86" s="18" t="s">
        <v>146</v>
      </c>
      <c r="C86" s="18" t="s">
        <v>146</v>
      </c>
      <c r="D86" s="18" t="s">
        <v>146</v>
      </c>
      <c r="E86" s="18" t="s">
        <v>146</v>
      </c>
      <c r="F86" s="18" t="s">
        <v>146</v>
      </c>
      <c r="G86" s="18" t="s">
        <v>146</v>
      </c>
      <c r="H86" s="18" t="s">
        <v>146</v>
      </c>
      <c r="I86" s="18" t="s">
        <v>146</v>
      </c>
    </row>
    <row r="87" spans="1:9" x14ac:dyDescent="0.2">
      <c r="A87" s="17" t="s">
        <v>147</v>
      </c>
      <c r="B87" s="18" t="s">
        <v>146</v>
      </c>
      <c r="C87" s="18" t="s">
        <v>146</v>
      </c>
      <c r="D87" s="18" t="s">
        <v>146</v>
      </c>
      <c r="E87" s="18" t="s">
        <v>146</v>
      </c>
      <c r="F87" s="18" t="s">
        <v>146</v>
      </c>
      <c r="G87" s="18" t="s">
        <v>146</v>
      </c>
      <c r="H87" s="18" t="s">
        <v>146</v>
      </c>
      <c r="I87" s="18" t="s">
        <v>146</v>
      </c>
    </row>
    <row r="88" spans="1:9" x14ac:dyDescent="0.2">
      <c r="A88" s="19" t="s">
        <v>148</v>
      </c>
      <c r="B88" s="20">
        <v>2464.1485280000002</v>
      </c>
      <c r="C88" s="20">
        <v>1187.338058</v>
      </c>
      <c r="D88" s="20">
        <v>135.72644299999999</v>
      </c>
      <c r="E88" s="20">
        <v>408.67128000000002</v>
      </c>
      <c r="F88" s="20">
        <v>385.06979100000001</v>
      </c>
      <c r="G88" s="20">
        <v>272.49327099999999</v>
      </c>
      <c r="H88" s="20">
        <v>247.83429599999999</v>
      </c>
      <c r="I88" s="20">
        <v>55.604785</v>
      </c>
    </row>
    <row r="89" spans="1:9" x14ac:dyDescent="0.2">
      <c r="A89" s="17" t="s">
        <v>28</v>
      </c>
      <c r="B89" s="18">
        <v>130.49365299999999</v>
      </c>
      <c r="C89" s="18">
        <v>37.738765999999998</v>
      </c>
      <c r="D89" s="18">
        <v>10.254527</v>
      </c>
      <c r="E89" s="18">
        <v>12.019809</v>
      </c>
      <c r="F89" s="18">
        <v>44.749456000000002</v>
      </c>
      <c r="G89" s="18">
        <v>42.351064999999998</v>
      </c>
      <c r="H89" s="18">
        <v>21.754781999999999</v>
      </c>
      <c r="I89" s="18">
        <v>0.64178500000000005</v>
      </c>
    </row>
    <row r="90" spans="1:9" x14ac:dyDescent="0.2">
      <c r="A90" s="17" t="s">
        <v>63</v>
      </c>
      <c r="B90" s="18">
        <v>18.021394000000001</v>
      </c>
      <c r="C90" s="18">
        <v>5.3474079999999997</v>
      </c>
      <c r="D90" s="18">
        <v>1.033093</v>
      </c>
      <c r="E90" s="18">
        <v>1.390908</v>
      </c>
      <c r="F90" s="18">
        <v>6.7212360000000002</v>
      </c>
      <c r="G90" s="18">
        <v>6.5529229999999998</v>
      </c>
      <c r="H90" s="18">
        <v>1.5691200000000001</v>
      </c>
      <c r="I90" s="18">
        <v>1.9262459999999999</v>
      </c>
    </row>
    <row r="91" spans="1:9" x14ac:dyDescent="0.2">
      <c r="A91" s="17" t="s">
        <v>101</v>
      </c>
      <c r="B91" s="18">
        <v>6.7630739999999996</v>
      </c>
      <c r="C91" s="18">
        <v>0.20326</v>
      </c>
      <c r="D91" s="18">
        <v>0</v>
      </c>
      <c r="E91" s="18">
        <v>0.42908099999999999</v>
      </c>
      <c r="F91" s="18">
        <v>5.9905099999999996</v>
      </c>
      <c r="G91" s="18">
        <v>5.9876259999999997</v>
      </c>
      <c r="H91" s="18">
        <v>9.4190999999999997E-2</v>
      </c>
      <c r="I91" s="18">
        <v>6.0109999999999999E-3</v>
      </c>
    </row>
    <row r="92" spans="1:9" x14ac:dyDescent="0.2">
      <c r="A92" s="17" t="s">
        <v>104</v>
      </c>
      <c r="B92" s="18">
        <v>7.717409</v>
      </c>
      <c r="C92" s="18">
        <v>4.2847220000000004</v>
      </c>
      <c r="D92" s="18">
        <v>0</v>
      </c>
      <c r="E92" s="18">
        <v>0.739402</v>
      </c>
      <c r="F92" s="18">
        <v>2.5442269999999998</v>
      </c>
      <c r="G92" s="18">
        <v>2.5035379999999998</v>
      </c>
      <c r="H92" s="18">
        <v>3.3517999999999999E-2</v>
      </c>
      <c r="I92" s="18">
        <v>6.7369999999999999E-2</v>
      </c>
    </row>
    <row r="93" spans="1:9" x14ac:dyDescent="0.2">
      <c r="A93" s="17" t="s">
        <v>90</v>
      </c>
      <c r="B93" s="18">
        <v>6.1529189999999998</v>
      </c>
      <c r="C93" s="18">
        <v>2.2013020000000001</v>
      </c>
      <c r="D93" s="18">
        <v>5.4718999999999997E-2</v>
      </c>
      <c r="E93" s="18">
        <v>0.231402</v>
      </c>
      <c r="F93" s="18">
        <v>3.0796000000000001</v>
      </c>
      <c r="G93" s="18">
        <v>3.073321</v>
      </c>
      <c r="H93" s="18">
        <v>0.48832199999999998</v>
      </c>
      <c r="I93" s="18">
        <v>0</v>
      </c>
    </row>
    <row r="94" spans="1:9" x14ac:dyDescent="0.2">
      <c r="A94" s="17" t="s">
        <v>110</v>
      </c>
      <c r="B94" s="18">
        <v>2.8473350000000002</v>
      </c>
      <c r="C94" s="18">
        <v>1.3367629999999999</v>
      </c>
      <c r="D94" s="18">
        <v>0</v>
      </c>
      <c r="E94" s="18">
        <v>0.114298</v>
      </c>
      <c r="F94" s="18">
        <v>1.318181</v>
      </c>
      <c r="G94" s="18">
        <v>1.2032689999999999</v>
      </c>
      <c r="H94" s="18">
        <v>5.7404999999999998E-2</v>
      </c>
      <c r="I94" s="18">
        <v>2.0687000000000001E-2</v>
      </c>
    </row>
    <row r="95" spans="1:9" s="5" customFormat="1" x14ac:dyDescent="0.2">
      <c r="A95" s="17" t="s">
        <v>89</v>
      </c>
      <c r="B95" s="18">
        <v>10.234204999999999</v>
      </c>
      <c r="C95" s="18">
        <v>3.7839700000000001</v>
      </c>
      <c r="D95" s="18">
        <v>0.12488200000000001</v>
      </c>
      <c r="E95" s="18">
        <v>1.414579</v>
      </c>
      <c r="F95" s="18">
        <v>3.584489</v>
      </c>
      <c r="G95" s="18">
        <v>3.2021980000000001</v>
      </c>
      <c r="H95" s="18">
        <v>0.52812800000000004</v>
      </c>
      <c r="I95" s="18">
        <v>0.36215900000000001</v>
      </c>
    </row>
    <row r="96" spans="1:9" x14ac:dyDescent="0.2">
      <c r="A96" s="17" t="s">
        <v>149</v>
      </c>
      <c r="B96" s="18">
        <v>2.2017419999999999</v>
      </c>
      <c r="C96" s="18">
        <v>6.2500000000000003E-3</v>
      </c>
      <c r="D96" s="18">
        <v>0</v>
      </c>
      <c r="E96" s="18">
        <v>5.0529999999999999E-2</v>
      </c>
      <c r="F96" s="18">
        <v>2.142757</v>
      </c>
      <c r="G96" s="18">
        <v>1.8062590000000001</v>
      </c>
      <c r="H96" s="18">
        <v>2.2039999999999998E-3</v>
      </c>
      <c r="I96" s="18">
        <v>0</v>
      </c>
    </row>
    <row r="97" spans="1:9" x14ac:dyDescent="0.2">
      <c r="A97" s="17" t="s">
        <v>21</v>
      </c>
      <c r="B97" s="18">
        <v>209.21905899999999</v>
      </c>
      <c r="C97" s="18">
        <v>83.126749000000004</v>
      </c>
      <c r="D97" s="18">
        <v>15.119942</v>
      </c>
      <c r="E97" s="18">
        <v>32.436785999999998</v>
      </c>
      <c r="F97" s="18">
        <v>58.387158999999997</v>
      </c>
      <c r="G97" s="18">
        <v>55.661326000000003</v>
      </c>
      <c r="H97" s="18">
        <v>17.007791999999998</v>
      </c>
      <c r="I97" s="18">
        <v>0</v>
      </c>
    </row>
    <row r="98" spans="1:9" x14ac:dyDescent="0.2">
      <c r="A98" s="17" t="s">
        <v>123</v>
      </c>
      <c r="B98" s="18">
        <v>0.63210500000000003</v>
      </c>
      <c r="C98" s="18">
        <v>0.36309000000000002</v>
      </c>
      <c r="D98" s="18">
        <v>0</v>
      </c>
      <c r="E98" s="18">
        <v>2.0737999999999999E-2</v>
      </c>
      <c r="F98" s="18">
        <v>0.19090799999999999</v>
      </c>
      <c r="G98" s="18">
        <v>0.19090799999999999</v>
      </c>
      <c r="H98" s="18">
        <v>4.8772999999999997E-2</v>
      </c>
      <c r="I98" s="18">
        <v>8.5959999999999995E-3</v>
      </c>
    </row>
    <row r="99" spans="1:9" x14ac:dyDescent="0.2">
      <c r="A99" s="17" t="s">
        <v>86</v>
      </c>
      <c r="B99" s="18">
        <v>13.059815</v>
      </c>
      <c r="C99" s="18">
        <v>3.5360000000000001E-3</v>
      </c>
      <c r="D99" s="18">
        <v>0</v>
      </c>
      <c r="E99" s="18">
        <v>4.7138970000000002</v>
      </c>
      <c r="F99" s="18">
        <v>6.4672910000000003</v>
      </c>
      <c r="G99" s="18">
        <v>6.2975110000000001</v>
      </c>
      <c r="H99" s="18">
        <v>0.55567699999999998</v>
      </c>
      <c r="I99" s="18">
        <v>0.22992599999999999</v>
      </c>
    </row>
    <row r="100" spans="1:9" x14ac:dyDescent="0.2">
      <c r="A100" s="17" t="s">
        <v>108</v>
      </c>
      <c r="B100" s="18">
        <v>3.3679109999999999</v>
      </c>
      <c r="C100" s="18">
        <v>0.95894699999999999</v>
      </c>
      <c r="D100" s="18">
        <v>4.5086000000000001E-2</v>
      </c>
      <c r="E100" s="18">
        <v>1.183622</v>
      </c>
      <c r="F100" s="18">
        <v>0.82354799999999995</v>
      </c>
      <c r="G100" s="18">
        <v>0.81413100000000005</v>
      </c>
      <c r="H100" s="18">
        <v>0.18023800000000001</v>
      </c>
      <c r="I100" s="18">
        <v>0.12513299999999999</v>
      </c>
    </row>
    <row r="101" spans="1:9" x14ac:dyDescent="0.2">
      <c r="A101" s="17" t="s">
        <v>82</v>
      </c>
      <c r="B101" s="18">
        <v>13.779635000000001</v>
      </c>
      <c r="C101" s="18">
        <v>3.491079</v>
      </c>
      <c r="D101" s="18">
        <v>1.4279E-2</v>
      </c>
      <c r="E101" s="18">
        <v>2.0084469999999999</v>
      </c>
      <c r="F101" s="18">
        <v>7.1066710000000004</v>
      </c>
      <c r="G101" s="18">
        <v>6.5521599999999998</v>
      </c>
      <c r="H101" s="18">
        <v>0.65651000000000004</v>
      </c>
      <c r="I101" s="18">
        <v>9.8764000000000005E-2</v>
      </c>
    </row>
    <row r="102" spans="1:9" x14ac:dyDescent="0.2">
      <c r="A102" s="17" t="s">
        <v>79</v>
      </c>
      <c r="B102" s="18">
        <v>16.264973000000001</v>
      </c>
      <c r="C102" s="18">
        <v>1.9029910000000001</v>
      </c>
      <c r="D102" s="18">
        <v>9.9365999999999996E-2</v>
      </c>
      <c r="E102" s="18">
        <v>3.7881909999999999</v>
      </c>
      <c r="F102" s="18">
        <v>8.6831420000000001</v>
      </c>
      <c r="G102" s="18">
        <v>8.6301009999999998</v>
      </c>
      <c r="H102" s="18">
        <v>1.4906189999999999</v>
      </c>
      <c r="I102" s="18">
        <v>0</v>
      </c>
    </row>
    <row r="103" spans="1:9" x14ac:dyDescent="0.2">
      <c r="A103" s="17" t="s">
        <v>47</v>
      </c>
      <c r="B103" s="18">
        <v>41.528350000000003</v>
      </c>
      <c r="C103" s="18">
        <v>20.939163000000001</v>
      </c>
      <c r="D103" s="18">
        <v>0.56254099999999996</v>
      </c>
      <c r="E103" s="18">
        <v>1.548238</v>
      </c>
      <c r="F103" s="18">
        <v>17.243182000000001</v>
      </c>
      <c r="G103" s="18">
        <v>17.195461999999999</v>
      </c>
      <c r="H103" s="18">
        <v>1.2352259999999999</v>
      </c>
      <c r="I103" s="18">
        <v>0</v>
      </c>
    </row>
    <row r="104" spans="1:9" x14ac:dyDescent="0.2">
      <c r="A104" s="17" t="s">
        <v>117</v>
      </c>
      <c r="B104" s="18">
        <v>4.1821380000000001</v>
      </c>
      <c r="C104" s="18">
        <v>2.5360019999999999</v>
      </c>
      <c r="D104" s="18">
        <v>0</v>
      </c>
      <c r="E104" s="18">
        <v>0.32478099999999999</v>
      </c>
      <c r="F104" s="18">
        <v>1.124606</v>
      </c>
      <c r="G104" s="18">
        <v>1.0660400000000001</v>
      </c>
      <c r="H104" s="18">
        <v>0.14288999999999999</v>
      </c>
      <c r="I104" s="18">
        <v>4.6144999999999999E-2</v>
      </c>
    </row>
    <row r="105" spans="1:9" x14ac:dyDescent="0.2">
      <c r="A105" s="17" t="s">
        <v>45</v>
      </c>
      <c r="B105" s="18">
        <v>58.149859999999997</v>
      </c>
      <c r="C105" s="18">
        <v>22.522673999999999</v>
      </c>
      <c r="D105" s="18">
        <v>0</v>
      </c>
      <c r="E105" s="18">
        <v>8.1250420000000005</v>
      </c>
      <c r="F105" s="18">
        <v>17.666159</v>
      </c>
      <c r="G105" s="18">
        <v>17.557559999999999</v>
      </c>
      <c r="H105" s="18">
        <v>6.6681679999999997</v>
      </c>
      <c r="I105" s="18">
        <v>0.41780400000000001</v>
      </c>
    </row>
    <row r="106" spans="1:9" x14ac:dyDescent="0.2">
      <c r="A106" s="17" t="s">
        <v>107</v>
      </c>
      <c r="B106" s="18">
        <v>7.6249320000000003</v>
      </c>
      <c r="C106" s="18">
        <v>1.1885939999999999</v>
      </c>
      <c r="D106" s="18">
        <v>8.8022000000000003E-2</v>
      </c>
      <c r="E106" s="18">
        <v>0.75262600000000002</v>
      </c>
      <c r="F106" s="18">
        <v>4.1525670000000003</v>
      </c>
      <c r="G106" s="18">
        <v>3.939495</v>
      </c>
      <c r="H106" s="18">
        <v>0.100026</v>
      </c>
      <c r="I106" s="18">
        <v>0.11791500000000001</v>
      </c>
    </row>
    <row r="107" spans="1:9" x14ac:dyDescent="0.2">
      <c r="A107" s="17" t="s">
        <v>116</v>
      </c>
      <c r="B107" s="18">
        <v>4.0371499999999996</v>
      </c>
      <c r="C107" s="18">
        <v>9.0261999999999995E-2</v>
      </c>
      <c r="D107" s="18">
        <v>0</v>
      </c>
      <c r="E107" s="18">
        <v>0.33003300000000002</v>
      </c>
      <c r="F107" s="18">
        <v>2.0790600000000001</v>
      </c>
      <c r="G107" s="18">
        <v>1.9803379999999999</v>
      </c>
      <c r="H107" s="18">
        <v>6.339E-3</v>
      </c>
      <c r="I107" s="18">
        <v>6.4999999999999997E-3</v>
      </c>
    </row>
    <row r="108" spans="1:9" x14ac:dyDescent="0.2">
      <c r="A108" s="17" t="s">
        <v>122</v>
      </c>
      <c r="B108" s="18">
        <v>2.0487039999999999</v>
      </c>
      <c r="C108" s="18">
        <v>0.52436099999999997</v>
      </c>
      <c r="D108" s="18">
        <v>0</v>
      </c>
      <c r="E108" s="18">
        <v>0.21183199999999999</v>
      </c>
      <c r="F108" s="18">
        <v>1.235841</v>
      </c>
      <c r="G108" s="18">
        <v>1.22915</v>
      </c>
      <c r="H108" s="18">
        <v>4.7814000000000002E-2</v>
      </c>
      <c r="I108" s="18">
        <v>2.8856E-2</v>
      </c>
    </row>
    <row r="109" spans="1:9" x14ac:dyDescent="0.2">
      <c r="A109" s="17" t="s">
        <v>35</v>
      </c>
      <c r="B109" s="18">
        <v>85.988512999999998</v>
      </c>
      <c r="C109" s="18">
        <v>13.465579999999999</v>
      </c>
      <c r="D109" s="18">
        <v>11.759027</v>
      </c>
      <c r="E109" s="18">
        <v>6.8164540000000002</v>
      </c>
      <c r="F109" s="18">
        <v>51.303432999999998</v>
      </c>
      <c r="G109" s="18">
        <v>50.442444999999999</v>
      </c>
      <c r="H109" s="18">
        <v>1.8029200000000001</v>
      </c>
      <c r="I109" s="18">
        <v>3.1740000000000002E-3</v>
      </c>
    </row>
    <row r="110" spans="1:9" x14ac:dyDescent="0.2">
      <c r="A110" s="17" t="s">
        <v>95</v>
      </c>
      <c r="B110" s="18">
        <v>8.3115319999999997</v>
      </c>
      <c r="C110" s="18">
        <v>3.0596489999999998</v>
      </c>
      <c r="D110" s="18">
        <v>6.8282999999999996E-2</v>
      </c>
      <c r="E110" s="18">
        <v>1.556964</v>
      </c>
      <c r="F110" s="18">
        <v>3.1760519999999999</v>
      </c>
      <c r="G110" s="18">
        <v>3.0261040000000001</v>
      </c>
      <c r="H110" s="18">
        <v>0.40693099999999999</v>
      </c>
      <c r="I110" s="18">
        <v>1.5991999999999999E-2</v>
      </c>
    </row>
    <row r="111" spans="1:9" x14ac:dyDescent="0.2">
      <c r="A111" s="17" t="s">
        <v>10</v>
      </c>
      <c r="B111" s="18">
        <v>421.68239199999999</v>
      </c>
      <c r="C111" s="18">
        <v>225.49036000000001</v>
      </c>
      <c r="D111" s="18">
        <v>53.981962000000003</v>
      </c>
      <c r="E111" s="18">
        <v>45.926273999999999</v>
      </c>
      <c r="F111" s="18">
        <v>53.715401999999997</v>
      </c>
      <c r="G111" s="18">
        <v>51.028920999999997</v>
      </c>
      <c r="H111" s="18">
        <v>22.981819999999999</v>
      </c>
      <c r="I111" s="18">
        <v>10.944234</v>
      </c>
    </row>
    <row r="112" spans="1:9" x14ac:dyDescent="0.2">
      <c r="A112" s="17" t="s">
        <v>114</v>
      </c>
      <c r="B112" s="18">
        <v>1.549031</v>
      </c>
      <c r="C112" s="18">
        <v>0.41917900000000002</v>
      </c>
      <c r="D112" s="18">
        <v>0.21963099999999999</v>
      </c>
      <c r="E112" s="18">
        <v>5.1410999999999998E-2</v>
      </c>
      <c r="F112" s="18">
        <v>0.77333099999999999</v>
      </c>
      <c r="G112" s="18">
        <v>0.72383900000000001</v>
      </c>
      <c r="H112" s="18">
        <v>8.5800000000000008E-3</v>
      </c>
      <c r="I112" s="18">
        <v>9.9349999999999994E-3</v>
      </c>
    </row>
    <row r="113" spans="1:9" x14ac:dyDescent="0.2">
      <c r="A113" s="17" t="s">
        <v>84</v>
      </c>
      <c r="B113" s="18">
        <v>18.777895000000001</v>
      </c>
      <c r="C113" s="18">
        <v>4.9371020000000003</v>
      </c>
      <c r="D113" s="18">
        <v>0.16161700000000001</v>
      </c>
      <c r="E113" s="18">
        <v>1.472737</v>
      </c>
      <c r="F113" s="18">
        <v>11.165419999999999</v>
      </c>
      <c r="G113" s="18">
        <v>10.899186</v>
      </c>
      <c r="H113" s="18">
        <v>0.35911599999999999</v>
      </c>
      <c r="I113" s="18">
        <v>0.22981699999999999</v>
      </c>
    </row>
    <row r="114" spans="1:9" x14ac:dyDescent="0.2">
      <c r="A114" s="17" t="s">
        <v>150</v>
      </c>
      <c r="B114" s="18">
        <v>10.131790000000001</v>
      </c>
      <c r="C114" s="18">
        <v>2.4087179999999999</v>
      </c>
      <c r="D114" s="18">
        <v>0</v>
      </c>
      <c r="E114" s="18">
        <v>1.844193</v>
      </c>
      <c r="F114" s="18">
        <v>5.3784590000000003</v>
      </c>
      <c r="G114" s="18">
        <v>5.1765129999999999</v>
      </c>
      <c r="H114" s="18">
        <v>0.427624</v>
      </c>
      <c r="I114" s="18">
        <v>0</v>
      </c>
    </row>
    <row r="115" spans="1:9" x14ac:dyDescent="0.2">
      <c r="A115" s="21" t="s">
        <v>119</v>
      </c>
      <c r="B115" s="18">
        <v>2.0824340000000001</v>
      </c>
      <c r="C115" s="18">
        <v>2.1085E-2</v>
      </c>
      <c r="D115" s="18">
        <v>0</v>
      </c>
      <c r="E115" s="18">
        <v>0.19140699999999999</v>
      </c>
      <c r="F115" s="18">
        <v>1.6386529999999999</v>
      </c>
      <c r="G115" s="18">
        <v>1.6386529999999999</v>
      </c>
      <c r="H115" s="18">
        <v>0.23128799999999999</v>
      </c>
      <c r="I115" s="18">
        <v>0</v>
      </c>
    </row>
    <row r="116" spans="1:9" x14ac:dyDescent="0.2">
      <c r="A116" s="17" t="s">
        <v>65</v>
      </c>
      <c r="B116" s="18">
        <v>26.156972</v>
      </c>
      <c r="C116" s="18">
        <v>8.8133929999999996</v>
      </c>
      <c r="D116" s="18">
        <v>0.46731099999999998</v>
      </c>
      <c r="E116" s="18">
        <v>5.1823439999999996</v>
      </c>
      <c r="F116" s="18">
        <v>7.6147600000000004</v>
      </c>
      <c r="G116" s="18">
        <v>7.0219760000000004</v>
      </c>
      <c r="H116" s="18">
        <v>2.0953580000000001</v>
      </c>
      <c r="I116" s="18">
        <v>0.69662900000000005</v>
      </c>
    </row>
    <row r="117" spans="1:9" x14ac:dyDescent="0.2">
      <c r="A117" s="17" t="s">
        <v>113</v>
      </c>
      <c r="B117" s="18">
        <v>6.0078719999999999</v>
      </c>
      <c r="C117" s="18">
        <v>1.8666020000000001</v>
      </c>
      <c r="D117" s="18">
        <v>2.8822E-2</v>
      </c>
      <c r="E117" s="18">
        <v>1.6931240000000001</v>
      </c>
      <c r="F117" s="18">
        <v>1.1486799999999999</v>
      </c>
      <c r="G117" s="18">
        <v>1.148013</v>
      </c>
      <c r="H117" s="18">
        <v>1.0633E-2</v>
      </c>
      <c r="I117" s="18">
        <v>9.5737000000000003E-2</v>
      </c>
    </row>
    <row r="118" spans="1:9" x14ac:dyDescent="0.2">
      <c r="A118" s="17" t="s">
        <v>88</v>
      </c>
      <c r="B118" s="18">
        <v>9.7149380000000001</v>
      </c>
      <c r="C118" s="18">
        <v>5.3171150000000003</v>
      </c>
      <c r="D118" s="18">
        <v>9.4779000000000002E-2</v>
      </c>
      <c r="E118" s="18">
        <v>1.148182</v>
      </c>
      <c r="F118" s="18">
        <v>2.230308</v>
      </c>
      <c r="G118" s="18">
        <v>2.0905330000000002</v>
      </c>
      <c r="H118" s="18">
        <v>0.26044600000000001</v>
      </c>
      <c r="I118" s="18">
        <v>5.8580000000000004E-3</v>
      </c>
    </row>
    <row r="119" spans="1:9" x14ac:dyDescent="0.2">
      <c r="A119" s="17" t="s">
        <v>151</v>
      </c>
      <c r="B119" s="18">
        <v>36.327491000000002</v>
      </c>
      <c r="C119" s="18">
        <v>5.8430260000000001</v>
      </c>
      <c r="D119" s="18">
        <v>1.045723</v>
      </c>
      <c r="E119" s="18">
        <v>9.5612680000000001</v>
      </c>
      <c r="F119" s="18">
        <v>16.042701000000001</v>
      </c>
      <c r="G119" s="18">
        <v>15.650312</v>
      </c>
      <c r="H119" s="18">
        <v>1.6929209999999999</v>
      </c>
      <c r="I119" s="18">
        <v>0.28437299999999999</v>
      </c>
    </row>
    <row r="120" spans="1:9" x14ac:dyDescent="0.2">
      <c r="A120" s="19" t="s">
        <v>152</v>
      </c>
      <c r="B120" s="20">
        <v>1185.057223</v>
      </c>
      <c r="C120" s="20">
        <v>464.19169799999997</v>
      </c>
      <c r="D120" s="20">
        <v>95.223612000000003</v>
      </c>
      <c r="E120" s="20">
        <v>147.27860000000001</v>
      </c>
      <c r="F120" s="20">
        <v>349.47778899999997</v>
      </c>
      <c r="G120" s="20">
        <v>336.64087599999999</v>
      </c>
      <c r="H120" s="20">
        <v>82.945379000000003</v>
      </c>
      <c r="I120" s="20">
        <v>16.389645999999999</v>
      </c>
    </row>
    <row r="121" spans="1:9" x14ac:dyDescent="0.2">
      <c r="A121" s="17" t="s">
        <v>40</v>
      </c>
      <c r="B121" s="18">
        <v>78.270169999999993</v>
      </c>
      <c r="C121" s="18">
        <v>36.904089999999997</v>
      </c>
      <c r="D121" s="18">
        <v>0.146233</v>
      </c>
      <c r="E121" s="18">
        <v>17.250033999999999</v>
      </c>
      <c r="F121" s="18">
        <v>10.944186999999999</v>
      </c>
      <c r="G121" s="18">
        <v>8.4134759999999993</v>
      </c>
      <c r="H121" s="18">
        <v>9.1229329999999997</v>
      </c>
      <c r="I121" s="18">
        <v>0.48523100000000002</v>
      </c>
    </row>
    <row r="122" spans="1:9" x14ac:dyDescent="0.2">
      <c r="A122" s="17" t="s">
        <v>153</v>
      </c>
      <c r="B122" s="18">
        <v>6.710178</v>
      </c>
      <c r="C122" s="18">
        <v>2.6447720000000001</v>
      </c>
      <c r="D122" s="18">
        <v>2.1411410000000002</v>
      </c>
      <c r="E122" s="18">
        <v>0.424373</v>
      </c>
      <c r="F122" s="18">
        <v>1.330743</v>
      </c>
      <c r="G122" s="18">
        <v>1.330743</v>
      </c>
      <c r="H122" s="18">
        <v>9.1610999999999998E-2</v>
      </c>
      <c r="I122" s="18">
        <v>0</v>
      </c>
    </row>
    <row r="123" spans="1:9" x14ac:dyDescent="0.2">
      <c r="A123" s="17" t="s">
        <v>103</v>
      </c>
      <c r="B123" s="18">
        <v>10.762923000000001</v>
      </c>
      <c r="C123" s="18">
        <v>4.1384939999999997</v>
      </c>
      <c r="D123" s="18">
        <v>0</v>
      </c>
      <c r="E123" s="18">
        <v>0.66130599999999995</v>
      </c>
      <c r="F123" s="18">
        <v>5.2739099999999999</v>
      </c>
      <c r="G123" s="18">
        <v>4.4694669999999999</v>
      </c>
      <c r="H123" s="18">
        <v>0.17457400000000001</v>
      </c>
      <c r="I123" s="18">
        <v>0.38032199999999999</v>
      </c>
    </row>
    <row r="124" spans="1:9" x14ac:dyDescent="0.2">
      <c r="A124" s="17" t="s">
        <v>154</v>
      </c>
      <c r="B124" s="18">
        <v>19.579698</v>
      </c>
      <c r="C124" s="18">
        <v>3.256113</v>
      </c>
      <c r="D124" s="18">
        <v>4.9801999999999999E-2</v>
      </c>
      <c r="E124" s="18">
        <v>11.401464000000001</v>
      </c>
      <c r="F124" s="18">
        <v>1.398496</v>
      </c>
      <c r="G124" s="18">
        <v>1.398496</v>
      </c>
      <c r="H124" s="18">
        <v>0.119173</v>
      </c>
      <c r="I124" s="18">
        <v>0</v>
      </c>
    </row>
    <row r="125" spans="1:9" x14ac:dyDescent="0.2">
      <c r="A125" s="17" t="s">
        <v>1</v>
      </c>
      <c r="B125" s="18">
        <v>2161.5670719999998</v>
      </c>
      <c r="C125" s="18">
        <v>1100.3604740000001</v>
      </c>
      <c r="D125" s="18">
        <v>32.211497999999999</v>
      </c>
      <c r="E125" s="18">
        <v>563.11703599999998</v>
      </c>
      <c r="F125" s="18">
        <v>291.44538</v>
      </c>
      <c r="G125" s="18">
        <v>265.69498099999998</v>
      </c>
      <c r="H125" s="18">
        <v>84.820134999999993</v>
      </c>
      <c r="I125" s="18">
        <v>26.111957</v>
      </c>
    </row>
    <row r="126" spans="1:9" x14ac:dyDescent="0.2">
      <c r="A126" s="17" t="s">
        <v>5</v>
      </c>
      <c r="B126" s="18">
        <v>496.40627499999999</v>
      </c>
      <c r="C126" s="18">
        <v>195.87060600000001</v>
      </c>
      <c r="D126" s="18">
        <v>23.177475000000001</v>
      </c>
      <c r="E126" s="18">
        <v>102.88591700000001</v>
      </c>
      <c r="F126" s="18">
        <v>141.67456100000001</v>
      </c>
      <c r="G126" s="18">
        <v>124.493801</v>
      </c>
      <c r="H126" s="18">
        <v>21.983878000000001</v>
      </c>
      <c r="I126" s="18">
        <v>3.015946</v>
      </c>
    </row>
    <row r="127" spans="1:9" x14ac:dyDescent="0.2">
      <c r="A127" s="17" t="s">
        <v>17</v>
      </c>
      <c r="B127" s="18">
        <v>211.046967</v>
      </c>
      <c r="C127" s="18">
        <v>106.922375</v>
      </c>
      <c r="D127" s="18">
        <v>2.4160059999999999</v>
      </c>
      <c r="E127" s="18">
        <v>32.448627000000002</v>
      </c>
      <c r="F127" s="18">
        <v>60.852614000000003</v>
      </c>
      <c r="G127" s="18">
        <v>58.922150999999999</v>
      </c>
      <c r="H127" s="18">
        <v>2.983133</v>
      </c>
      <c r="I127" s="18">
        <v>2.3882460000000001</v>
      </c>
    </row>
    <row r="128" spans="1:9" x14ac:dyDescent="0.2">
      <c r="A128" s="17" t="s">
        <v>75</v>
      </c>
      <c r="B128" s="18">
        <v>19.276</v>
      </c>
      <c r="C128" s="18">
        <v>12.761039999999999</v>
      </c>
      <c r="D128" s="18">
        <v>9.7199999999999995E-3</v>
      </c>
      <c r="E128" s="18">
        <v>1.7698020000000001</v>
      </c>
      <c r="F128" s="18">
        <v>2.108028</v>
      </c>
      <c r="G128" s="18">
        <v>1.4048879999999999</v>
      </c>
      <c r="H128" s="18">
        <v>1.498729</v>
      </c>
      <c r="I128" s="18">
        <v>2.43E-4</v>
      </c>
    </row>
    <row r="129" spans="1:9" x14ac:dyDescent="0.2">
      <c r="A129" s="17" t="s">
        <v>78</v>
      </c>
      <c r="B129" s="18">
        <v>30.404919</v>
      </c>
      <c r="C129" s="18">
        <v>8.0760039999999993</v>
      </c>
      <c r="D129" s="18">
        <v>1.1550279999999999</v>
      </c>
      <c r="E129" s="18">
        <v>8.2307419999999993</v>
      </c>
      <c r="F129" s="18">
        <v>5.9345800000000004</v>
      </c>
      <c r="G129" s="18">
        <v>4.3040200000000004</v>
      </c>
      <c r="H129" s="18">
        <v>3.9416E-2</v>
      </c>
      <c r="I129" s="18">
        <v>1.4653229999999999</v>
      </c>
    </row>
    <row r="130" spans="1:9" x14ac:dyDescent="0.2">
      <c r="A130" s="17" t="s">
        <v>97</v>
      </c>
      <c r="B130" s="18">
        <v>10.113953</v>
      </c>
      <c r="C130" s="18">
        <v>9.8999999999999994E-5</v>
      </c>
      <c r="D130" s="18">
        <v>0</v>
      </c>
      <c r="E130" s="18">
        <v>3.191951</v>
      </c>
      <c r="F130" s="18">
        <v>4.7722020000000001</v>
      </c>
      <c r="G130" s="18">
        <v>4.7722020000000001</v>
      </c>
      <c r="H130" s="18">
        <v>0.76052500000000001</v>
      </c>
      <c r="I130" s="18">
        <v>0.55575699999999995</v>
      </c>
    </row>
    <row r="131" spans="1:9" x14ac:dyDescent="0.2">
      <c r="A131" s="17" t="s">
        <v>24</v>
      </c>
      <c r="B131" s="18">
        <v>183.447068</v>
      </c>
      <c r="C131" s="18">
        <v>54.548755</v>
      </c>
      <c r="D131" s="18">
        <v>1.3485780000000001</v>
      </c>
      <c r="E131" s="18">
        <v>52.604447</v>
      </c>
      <c r="F131" s="18">
        <v>53.867981999999998</v>
      </c>
      <c r="G131" s="18">
        <v>52.560169000000002</v>
      </c>
      <c r="H131" s="18">
        <v>16.481076999999999</v>
      </c>
      <c r="I131" s="18">
        <v>3.7778070000000001</v>
      </c>
    </row>
    <row r="132" spans="1:9" x14ac:dyDescent="0.2">
      <c r="A132" s="17" t="s">
        <v>29</v>
      </c>
      <c r="B132" s="18">
        <v>126.487694</v>
      </c>
      <c r="C132" s="18">
        <v>63.116644999999998</v>
      </c>
      <c r="D132" s="18">
        <v>1.0048159999999999</v>
      </c>
      <c r="E132" s="18">
        <v>17.789387999999999</v>
      </c>
      <c r="F132" s="18">
        <v>34.377642000000002</v>
      </c>
      <c r="G132" s="18">
        <v>29.950510000000001</v>
      </c>
      <c r="H132" s="18">
        <v>3.088708</v>
      </c>
      <c r="I132" s="18">
        <v>6.210483</v>
      </c>
    </row>
    <row r="133" spans="1:9" x14ac:dyDescent="0.2">
      <c r="A133" s="17" t="s">
        <v>52</v>
      </c>
      <c r="B133" s="18">
        <v>47.407144000000002</v>
      </c>
      <c r="C133" s="18">
        <v>20.693950999999998</v>
      </c>
      <c r="D133" s="18">
        <v>5.7181150000000001</v>
      </c>
      <c r="E133" s="18">
        <v>13.457153</v>
      </c>
      <c r="F133" s="18">
        <v>6.9397539999999998</v>
      </c>
      <c r="G133" s="18">
        <v>6.7070299999999996</v>
      </c>
      <c r="H133" s="18">
        <v>0.20182700000000001</v>
      </c>
      <c r="I133" s="18">
        <v>0.39119399999999999</v>
      </c>
    </row>
    <row r="134" spans="1:9" x14ac:dyDescent="0.2">
      <c r="A134" s="17" t="s">
        <v>77</v>
      </c>
      <c r="B134" s="18">
        <v>23.103270999999999</v>
      </c>
      <c r="C134" s="18">
        <v>9.9343570000000003</v>
      </c>
      <c r="D134" s="18">
        <v>3.6483000000000002E-2</v>
      </c>
      <c r="E134" s="18">
        <v>0.70431699999999997</v>
      </c>
      <c r="F134" s="18">
        <v>10.989167999999999</v>
      </c>
      <c r="G134" s="18">
        <v>10.618643</v>
      </c>
      <c r="H134" s="18">
        <v>0.76214000000000004</v>
      </c>
      <c r="I134" s="18">
        <v>0.18637599999999999</v>
      </c>
    </row>
    <row r="135" spans="1:9" x14ac:dyDescent="0.2">
      <c r="A135" s="17" t="s">
        <v>155</v>
      </c>
      <c r="B135" s="18">
        <v>268.87710800000002</v>
      </c>
      <c r="C135" s="18">
        <v>165.30354199999999</v>
      </c>
      <c r="D135" s="18">
        <v>15.828360999999999</v>
      </c>
      <c r="E135" s="18">
        <v>41.066516999999997</v>
      </c>
      <c r="F135" s="18">
        <v>37.328546000000003</v>
      </c>
      <c r="G135" s="18">
        <v>36.419355000000003</v>
      </c>
      <c r="H135" s="18">
        <v>4.0708869999999999</v>
      </c>
      <c r="I135" s="18">
        <v>3.8643730000000001</v>
      </c>
    </row>
    <row r="136" spans="1:9" x14ac:dyDescent="0.2">
      <c r="A136" s="21" t="s">
        <v>16</v>
      </c>
      <c r="B136" s="18">
        <v>244.254785</v>
      </c>
      <c r="C136" s="18">
        <v>88.169888</v>
      </c>
      <c r="D136" s="18">
        <v>15.926285</v>
      </c>
      <c r="E136" s="18">
        <v>49.912874000000002</v>
      </c>
      <c r="F136" s="18">
        <v>75.323589999999996</v>
      </c>
      <c r="G136" s="18">
        <v>71.624343999999994</v>
      </c>
      <c r="H136" s="18">
        <v>4.5262450000000003</v>
      </c>
      <c r="I136" s="18">
        <v>2.164571</v>
      </c>
    </row>
    <row r="137" spans="1:9" x14ac:dyDescent="0.2">
      <c r="A137" s="17" t="s">
        <v>156</v>
      </c>
      <c r="B137" s="18">
        <v>191.24360100000001</v>
      </c>
      <c r="C137" s="18">
        <v>71.568866</v>
      </c>
      <c r="D137" s="18">
        <v>0</v>
      </c>
      <c r="E137" s="18">
        <v>64.331215</v>
      </c>
      <c r="F137" s="18">
        <v>38.185000000000002</v>
      </c>
      <c r="G137" s="18">
        <v>35.824378000000003</v>
      </c>
      <c r="H137" s="18">
        <v>10.213374</v>
      </c>
      <c r="I137" s="18">
        <v>5.5673510000000004</v>
      </c>
    </row>
    <row r="138" spans="1:9" x14ac:dyDescent="0.2">
      <c r="A138" s="17" t="s">
        <v>157</v>
      </c>
      <c r="B138" s="18">
        <v>50.203966999999999</v>
      </c>
      <c r="C138" s="18">
        <v>23.893238</v>
      </c>
      <c r="D138" s="18">
        <v>1.362903</v>
      </c>
      <c r="E138" s="18">
        <v>8.9185149999999993</v>
      </c>
      <c r="F138" s="18">
        <v>12.870339</v>
      </c>
      <c r="G138" s="18">
        <v>10.8093</v>
      </c>
      <c r="H138" s="18">
        <v>0.56042099999999995</v>
      </c>
      <c r="I138" s="18">
        <v>5.5370999999999997E-2</v>
      </c>
    </row>
    <row r="139" spans="1:9" x14ac:dyDescent="0.2">
      <c r="A139" s="19" t="s">
        <v>158</v>
      </c>
      <c r="B139" s="20">
        <v>4179.1627930000004</v>
      </c>
      <c r="C139" s="20">
        <v>1968.163309</v>
      </c>
      <c r="D139" s="20">
        <v>102.532444</v>
      </c>
      <c r="E139" s="20">
        <v>990.16567799999996</v>
      </c>
      <c r="F139" s="20">
        <v>795.61672199999998</v>
      </c>
      <c r="G139" s="20">
        <v>729.71795399999996</v>
      </c>
      <c r="H139" s="20">
        <v>161.498786</v>
      </c>
      <c r="I139" s="20">
        <v>56.620550999999999</v>
      </c>
    </row>
    <row r="140" spans="1:9" s="6" customFormat="1" x14ac:dyDescent="0.2">
      <c r="A140" s="21" t="s">
        <v>159</v>
      </c>
      <c r="B140" s="18">
        <v>9257.9339</v>
      </c>
      <c r="C140" s="18">
        <v>4591.2753759999996</v>
      </c>
      <c r="D140" s="18">
        <v>312.86604399999999</v>
      </c>
      <c r="E140" s="18">
        <v>2746.5065089999998</v>
      </c>
      <c r="F140" s="18">
        <v>880.89601600000003</v>
      </c>
      <c r="G140" s="18">
        <v>717.97962700000005</v>
      </c>
      <c r="H140" s="18">
        <v>384.55252899999999</v>
      </c>
      <c r="I140" s="18">
        <v>148.523336</v>
      </c>
    </row>
    <row r="141" spans="1:9" x14ac:dyDescent="0.2">
      <c r="A141" s="21" t="s">
        <v>160</v>
      </c>
      <c r="B141" s="18">
        <v>44.034675</v>
      </c>
      <c r="C141" s="18">
        <v>26.881319000000001</v>
      </c>
      <c r="D141" s="18">
        <v>0</v>
      </c>
      <c r="E141" s="18">
        <v>7.2077369999999998</v>
      </c>
      <c r="F141" s="18">
        <v>8.3435349999999993</v>
      </c>
      <c r="G141" s="18">
        <v>8.3241619999999994</v>
      </c>
      <c r="H141" s="18">
        <v>0.78466800000000003</v>
      </c>
      <c r="I141" s="18">
        <v>0.81741699999999995</v>
      </c>
    </row>
    <row r="142" spans="1:9" x14ac:dyDescent="0.2">
      <c r="A142" s="19" t="s">
        <v>161</v>
      </c>
      <c r="B142" s="20">
        <v>9301.9685750000008</v>
      </c>
      <c r="C142" s="20">
        <v>4618.1566949999997</v>
      </c>
      <c r="D142" s="20">
        <v>312.86604399999999</v>
      </c>
      <c r="E142" s="20">
        <v>2753.714246</v>
      </c>
      <c r="F142" s="20">
        <v>889.23955100000001</v>
      </c>
      <c r="G142" s="20">
        <v>726.30378900000005</v>
      </c>
      <c r="H142" s="20">
        <v>385.337197</v>
      </c>
      <c r="I142" s="20">
        <v>149.34075300000001</v>
      </c>
    </row>
    <row r="143" spans="1:9" x14ac:dyDescent="0.2">
      <c r="A143" s="17" t="s">
        <v>23</v>
      </c>
      <c r="B143" s="18">
        <v>183.375203</v>
      </c>
      <c r="C143" s="18">
        <v>51.013728</v>
      </c>
      <c r="D143" s="18">
        <v>18.711988000000002</v>
      </c>
      <c r="E143" s="18">
        <v>29.392330000000001</v>
      </c>
      <c r="F143" s="18">
        <v>46.590831000000001</v>
      </c>
      <c r="G143" s="18">
        <v>41.983449</v>
      </c>
      <c r="H143" s="18">
        <v>22.313285</v>
      </c>
      <c r="I143" s="18">
        <v>3.459371</v>
      </c>
    </row>
    <row r="144" spans="1:9" x14ac:dyDescent="0.2">
      <c r="A144" s="17" t="s">
        <v>73</v>
      </c>
      <c r="B144" s="18">
        <v>21.899180000000001</v>
      </c>
      <c r="C144" s="18">
        <v>4.3084670000000003</v>
      </c>
      <c r="D144" s="18">
        <v>1.0764119999999999</v>
      </c>
      <c r="E144" s="18">
        <v>2.1040100000000002</v>
      </c>
      <c r="F144" s="18">
        <v>8.5778269999999992</v>
      </c>
      <c r="G144" s="18">
        <v>8.2470719999999993</v>
      </c>
      <c r="H144" s="18">
        <v>1.4040520000000001</v>
      </c>
      <c r="I144" s="18">
        <v>0.129442</v>
      </c>
    </row>
    <row r="145" spans="1:9" x14ac:dyDescent="0.2">
      <c r="A145" s="17" t="s">
        <v>7</v>
      </c>
      <c r="B145" s="18">
        <v>427.63271700000001</v>
      </c>
      <c r="C145" s="18">
        <v>68.699511000000001</v>
      </c>
      <c r="D145" s="18">
        <v>30.040213999999999</v>
      </c>
      <c r="E145" s="18">
        <v>90.132424</v>
      </c>
      <c r="F145" s="18">
        <v>203.242242</v>
      </c>
      <c r="G145" s="18">
        <v>185.81577899999999</v>
      </c>
      <c r="H145" s="18">
        <v>18.324508999999999</v>
      </c>
      <c r="I145" s="18">
        <v>2.1634730000000002</v>
      </c>
    </row>
    <row r="146" spans="1:9" x14ac:dyDescent="0.2">
      <c r="A146" s="17" t="s">
        <v>39</v>
      </c>
      <c r="B146" s="18">
        <v>75.291910999999999</v>
      </c>
      <c r="C146" s="18">
        <v>10.579700000000001</v>
      </c>
      <c r="D146" s="18">
        <v>6.3007070000000001</v>
      </c>
      <c r="E146" s="18">
        <v>16.399947999999998</v>
      </c>
      <c r="F146" s="18">
        <v>31.370474999999999</v>
      </c>
      <c r="G146" s="18">
        <v>31.270475000000001</v>
      </c>
      <c r="H146" s="18">
        <v>3.6618409999999999</v>
      </c>
      <c r="I146" s="18">
        <v>0.94974700000000001</v>
      </c>
    </row>
    <row r="147" spans="1:9" x14ac:dyDescent="0.2">
      <c r="A147" s="17" t="s">
        <v>94</v>
      </c>
      <c r="B147" s="18">
        <v>7.5844110000000002</v>
      </c>
      <c r="C147" s="18">
        <v>2.7348000000000001E-2</v>
      </c>
      <c r="D147" s="18">
        <v>3.0162999999999999E-2</v>
      </c>
      <c r="E147" s="18">
        <v>0.76734000000000002</v>
      </c>
      <c r="F147" s="18">
        <v>5.7873599999999996</v>
      </c>
      <c r="G147" s="18">
        <v>5.7710350000000004</v>
      </c>
      <c r="H147" s="18">
        <v>0.186082</v>
      </c>
      <c r="I147" s="18">
        <v>0.52239400000000002</v>
      </c>
    </row>
    <row r="148" spans="1:9" x14ac:dyDescent="0.2">
      <c r="A148" s="17" t="s">
        <v>64</v>
      </c>
      <c r="B148" s="18">
        <v>26.215665000000001</v>
      </c>
      <c r="C148" s="18">
        <v>10.467955999999999</v>
      </c>
      <c r="D148" s="18">
        <v>0.46105800000000002</v>
      </c>
      <c r="E148" s="18">
        <v>10.604570000000001</v>
      </c>
      <c r="F148" s="18">
        <v>1.5327710000000001</v>
      </c>
      <c r="G148" s="18">
        <v>1.506777</v>
      </c>
      <c r="H148" s="18">
        <v>0.61817100000000003</v>
      </c>
      <c r="I148" s="18">
        <v>2.4323999999999998E-2</v>
      </c>
    </row>
    <row r="149" spans="1:9" x14ac:dyDescent="0.2">
      <c r="A149" s="21" t="s">
        <v>162</v>
      </c>
      <c r="B149" s="18">
        <v>3.748132</v>
      </c>
      <c r="C149" s="18">
        <v>0.37651699999999999</v>
      </c>
      <c r="D149" s="18">
        <v>1.732701</v>
      </c>
      <c r="E149" s="18">
        <v>0.398702</v>
      </c>
      <c r="F149" s="18">
        <v>1.0930519999999999</v>
      </c>
      <c r="G149" s="18">
        <v>1.0930519999999999</v>
      </c>
      <c r="H149" s="18">
        <v>0.14716000000000001</v>
      </c>
      <c r="I149" s="18">
        <v>0</v>
      </c>
    </row>
    <row r="150" spans="1:9" x14ac:dyDescent="0.2">
      <c r="A150" s="21" t="s">
        <v>69</v>
      </c>
      <c r="B150" s="18">
        <v>21.43038</v>
      </c>
      <c r="C150" s="18">
        <v>9.9147979999999993</v>
      </c>
      <c r="D150" s="18">
        <v>0.110281</v>
      </c>
      <c r="E150" s="18">
        <v>3.1997580000000001</v>
      </c>
      <c r="F150" s="18">
        <v>6.4690669999999999</v>
      </c>
      <c r="G150" s="18">
        <v>5.1478429999999999</v>
      </c>
      <c r="H150" s="18">
        <v>1.3025230000000001</v>
      </c>
      <c r="I150" s="18">
        <v>0.24107899999999999</v>
      </c>
    </row>
    <row r="151" spans="1:9" x14ac:dyDescent="0.2">
      <c r="A151" s="17" t="s">
        <v>56</v>
      </c>
      <c r="B151" s="18">
        <v>34.299317000000002</v>
      </c>
      <c r="C151" s="18">
        <v>5.2439970000000002</v>
      </c>
      <c r="D151" s="18">
        <v>1.550211</v>
      </c>
      <c r="E151" s="18">
        <v>2.5145119999999999</v>
      </c>
      <c r="F151" s="18">
        <v>18.917043</v>
      </c>
      <c r="G151" s="18">
        <v>17.682462000000001</v>
      </c>
      <c r="H151" s="18">
        <v>2.3841410000000001</v>
      </c>
      <c r="I151" s="18">
        <v>1.2298119999999999</v>
      </c>
    </row>
    <row r="152" spans="1:9" x14ac:dyDescent="0.2">
      <c r="A152" s="17" t="s">
        <v>100</v>
      </c>
      <c r="B152" s="18">
        <v>5.7356680000000004</v>
      </c>
      <c r="C152" s="18">
        <v>0.88878800000000002</v>
      </c>
      <c r="D152" s="18">
        <v>0</v>
      </c>
      <c r="E152" s="18">
        <v>1.1123890000000001</v>
      </c>
      <c r="F152" s="18">
        <v>3.3641839999999998</v>
      </c>
      <c r="G152" s="18">
        <v>3.3641839999999998</v>
      </c>
      <c r="H152" s="18">
        <v>0.35154999999999997</v>
      </c>
      <c r="I152" s="18">
        <v>1.8755999999999998E-2</v>
      </c>
    </row>
    <row r="153" spans="1:9" x14ac:dyDescent="0.2">
      <c r="A153" s="17" t="s">
        <v>76</v>
      </c>
      <c r="B153" s="18">
        <v>15.703161</v>
      </c>
      <c r="C153" s="18">
        <v>3.9724750000000002</v>
      </c>
      <c r="D153" s="18">
        <v>0.146707</v>
      </c>
      <c r="E153" s="18">
        <v>2.3262360000000002</v>
      </c>
      <c r="F153" s="18">
        <v>8.3210359999999994</v>
      </c>
      <c r="G153" s="18">
        <v>8.2931480000000004</v>
      </c>
      <c r="H153" s="18">
        <v>0.912941</v>
      </c>
      <c r="I153" s="18">
        <v>2.3767E-2</v>
      </c>
    </row>
    <row r="154" spans="1:9" s="6" customFormat="1" x14ac:dyDescent="0.2">
      <c r="A154" s="17" t="s">
        <v>118</v>
      </c>
      <c r="B154" s="18">
        <v>3.2931249999999999</v>
      </c>
      <c r="C154" s="18">
        <v>0.97009199999999995</v>
      </c>
      <c r="D154" s="18">
        <v>1.805E-3</v>
      </c>
      <c r="E154" s="18">
        <v>0.60948199999999997</v>
      </c>
      <c r="F154" s="18">
        <v>1.4410689999999999</v>
      </c>
      <c r="G154" s="18">
        <v>1.4396249999999999</v>
      </c>
      <c r="H154" s="18">
        <v>0.26826499999999998</v>
      </c>
      <c r="I154" s="18">
        <v>2.4109999999999999E-3</v>
      </c>
    </row>
    <row r="155" spans="1:9" x14ac:dyDescent="0.2">
      <c r="A155" s="17" t="s">
        <v>91</v>
      </c>
      <c r="B155" s="18">
        <v>9.4267400000000006</v>
      </c>
      <c r="C155" s="18">
        <v>2.9465110000000001</v>
      </c>
      <c r="D155" s="18">
        <v>0</v>
      </c>
      <c r="E155" s="18">
        <v>1.637006</v>
      </c>
      <c r="F155" s="18">
        <v>4.4209230000000002</v>
      </c>
      <c r="G155" s="18">
        <v>4.3922549999999996</v>
      </c>
      <c r="H155" s="18">
        <v>0.181368</v>
      </c>
      <c r="I155" s="18">
        <v>0.156087</v>
      </c>
    </row>
    <row r="156" spans="1:9" x14ac:dyDescent="0.2">
      <c r="A156" s="17" t="s">
        <v>92</v>
      </c>
      <c r="B156" s="18">
        <v>6.9716659999999999</v>
      </c>
      <c r="C156" s="18">
        <v>2.5683060000000002</v>
      </c>
      <c r="D156" s="18">
        <v>0</v>
      </c>
      <c r="E156" s="18">
        <v>2.0144039999999999</v>
      </c>
      <c r="F156" s="18">
        <v>2.0095109999999998</v>
      </c>
      <c r="G156" s="18">
        <v>2.0045660000000001</v>
      </c>
      <c r="H156" s="18">
        <v>6.7884E-2</v>
      </c>
      <c r="I156" s="18">
        <v>0.27862100000000001</v>
      </c>
    </row>
    <row r="157" spans="1:9" x14ac:dyDescent="0.2">
      <c r="A157" s="17" t="s">
        <v>109</v>
      </c>
      <c r="B157" s="18">
        <v>5.1062810000000001</v>
      </c>
      <c r="C157" s="18">
        <v>1.4048609999999999</v>
      </c>
      <c r="D157" s="18">
        <v>2.4497000000000001E-2</v>
      </c>
      <c r="E157" s="18">
        <v>0.65389299999999995</v>
      </c>
      <c r="F157" s="18">
        <v>2.3415550000000001</v>
      </c>
      <c r="G157" s="18">
        <v>2.0809470000000001</v>
      </c>
      <c r="H157" s="18">
        <v>0.16001699999999999</v>
      </c>
      <c r="I157" s="18">
        <v>0.47481899999999999</v>
      </c>
    </row>
    <row r="158" spans="1:9" x14ac:dyDescent="0.2">
      <c r="A158" s="17" t="s">
        <v>85</v>
      </c>
      <c r="B158" s="18">
        <v>9.6121979999999994</v>
      </c>
      <c r="C158" s="18">
        <v>2.0615039999999998</v>
      </c>
      <c r="D158" s="18">
        <v>0</v>
      </c>
      <c r="E158" s="18">
        <v>1.9527479999999999</v>
      </c>
      <c r="F158" s="18">
        <v>4.769717</v>
      </c>
      <c r="G158" s="18">
        <v>4.7243469999999999</v>
      </c>
      <c r="H158" s="18">
        <v>0.61079799999999995</v>
      </c>
      <c r="I158" s="18">
        <v>0.174235</v>
      </c>
    </row>
    <row r="159" spans="1:9" x14ac:dyDescent="0.2">
      <c r="A159" s="17" t="s">
        <v>106</v>
      </c>
      <c r="B159" s="18">
        <v>7.6546890000000003</v>
      </c>
      <c r="C159" s="18">
        <v>1.4840000000000001E-3</v>
      </c>
      <c r="D159" s="18">
        <v>0</v>
      </c>
      <c r="E159" s="18">
        <v>0.18254000000000001</v>
      </c>
      <c r="F159" s="18">
        <v>7.2559389999999997</v>
      </c>
      <c r="G159" s="18">
        <v>7.2304820000000003</v>
      </c>
      <c r="H159" s="18">
        <v>0.214727</v>
      </c>
      <c r="I159" s="18">
        <v>0</v>
      </c>
    </row>
    <row r="160" spans="1:9" x14ac:dyDescent="0.2">
      <c r="A160" s="17" t="s">
        <v>46</v>
      </c>
      <c r="B160" s="18">
        <v>49.693643000000002</v>
      </c>
      <c r="C160" s="18">
        <v>11.72622</v>
      </c>
      <c r="D160" s="18">
        <v>3.0644420000000001</v>
      </c>
      <c r="E160" s="18">
        <v>7.7487909999999998</v>
      </c>
      <c r="F160" s="18">
        <v>23.419871000000001</v>
      </c>
      <c r="G160" s="18">
        <v>22.492588000000001</v>
      </c>
      <c r="H160" s="18">
        <v>2.5795699999999999</v>
      </c>
      <c r="I160" s="18">
        <v>0.83905099999999999</v>
      </c>
    </row>
    <row r="161" spans="1:9" x14ac:dyDescent="0.2">
      <c r="A161" s="17" t="s">
        <v>121</v>
      </c>
      <c r="B161" s="18">
        <v>1.928134</v>
      </c>
      <c r="C161" s="18">
        <v>0.80063099999999998</v>
      </c>
      <c r="D161" s="18">
        <v>1.8192E-2</v>
      </c>
      <c r="E161" s="18">
        <v>6.7979999999999999E-2</v>
      </c>
      <c r="F161" s="18">
        <v>0.64863300000000002</v>
      </c>
      <c r="G161" s="18">
        <v>0.407217</v>
      </c>
      <c r="H161" s="18">
        <v>4.3436000000000002E-2</v>
      </c>
      <c r="I161" s="18">
        <v>2.5131000000000001E-2</v>
      </c>
    </row>
    <row r="162" spans="1:9" x14ac:dyDescent="0.2">
      <c r="A162" s="17" t="s">
        <v>60</v>
      </c>
      <c r="B162" s="18">
        <v>18.007573000000001</v>
      </c>
      <c r="C162" s="18">
        <v>5.153975</v>
      </c>
      <c r="D162" s="18">
        <v>6.9520410000000004</v>
      </c>
      <c r="E162" s="18">
        <v>2.4760239999999998</v>
      </c>
      <c r="F162" s="18">
        <v>3.0464880000000001</v>
      </c>
      <c r="G162" s="18">
        <v>2.7345980000000001</v>
      </c>
      <c r="H162" s="18">
        <v>0.35749599999999998</v>
      </c>
      <c r="I162" s="18">
        <v>2.1548000000000001E-2</v>
      </c>
    </row>
    <row r="163" spans="1:9" x14ac:dyDescent="0.2">
      <c r="A163" s="17" t="s">
        <v>102</v>
      </c>
      <c r="B163" s="18">
        <v>5.8729570000000004</v>
      </c>
      <c r="C163" s="18">
        <v>0.185201</v>
      </c>
      <c r="D163" s="18">
        <v>0.14788200000000001</v>
      </c>
      <c r="E163" s="18">
        <v>0.80614600000000003</v>
      </c>
      <c r="F163" s="18">
        <v>3.752812</v>
      </c>
      <c r="G163" s="18">
        <v>3.7327370000000002</v>
      </c>
      <c r="H163" s="18">
        <v>0.41133900000000001</v>
      </c>
      <c r="I163" s="18">
        <v>8.2707000000000003E-2</v>
      </c>
    </row>
    <row r="164" spans="1:9" x14ac:dyDescent="0.2">
      <c r="A164" s="21" t="s">
        <v>25</v>
      </c>
      <c r="B164" s="18">
        <v>113.71754300000001</v>
      </c>
      <c r="C164" s="18">
        <v>30.780010999999998</v>
      </c>
      <c r="D164" s="18">
        <v>20.974163999999998</v>
      </c>
      <c r="E164" s="18">
        <v>23.36009</v>
      </c>
      <c r="F164" s="18">
        <v>33.668869000000001</v>
      </c>
      <c r="G164" s="18">
        <v>33.652425999999998</v>
      </c>
      <c r="H164" s="18">
        <v>3.6855950000000002</v>
      </c>
      <c r="I164" s="18">
        <v>1.2488159999999999</v>
      </c>
    </row>
    <row r="165" spans="1:9" x14ac:dyDescent="0.2">
      <c r="A165" s="17" t="s">
        <v>163</v>
      </c>
      <c r="B165" s="18">
        <v>9.8163079999999994</v>
      </c>
      <c r="C165" s="18">
        <v>3.6497769999999998</v>
      </c>
      <c r="D165" s="18">
        <v>2.1919999999999999E-3</v>
      </c>
      <c r="E165" s="18">
        <v>0.64686200000000005</v>
      </c>
      <c r="F165" s="18">
        <v>3.8890989999999999</v>
      </c>
      <c r="G165" s="18">
        <v>3.5361359999999999</v>
      </c>
      <c r="H165" s="18">
        <v>0.58293099999999998</v>
      </c>
      <c r="I165" s="18">
        <v>0.37570900000000002</v>
      </c>
    </row>
    <row r="166" spans="1:9" x14ac:dyDescent="0.2">
      <c r="A166" s="19" t="s">
        <v>164</v>
      </c>
      <c r="B166" s="20">
        <v>1064.0166019999999</v>
      </c>
      <c r="C166" s="20">
        <v>227.74185800000001</v>
      </c>
      <c r="D166" s="20">
        <v>91.345657000000003</v>
      </c>
      <c r="E166" s="20">
        <v>201.10818499999999</v>
      </c>
      <c r="F166" s="20">
        <v>425.93037399999997</v>
      </c>
      <c r="G166" s="20">
        <v>398.60320000000002</v>
      </c>
      <c r="H166" s="20">
        <v>60.769680999999999</v>
      </c>
      <c r="I166" s="20">
        <v>12.4413</v>
      </c>
    </row>
    <row r="167" spans="1:9" x14ac:dyDescent="0.2">
      <c r="A167" s="17" t="s">
        <v>68</v>
      </c>
      <c r="B167" s="18">
        <v>29.813834</v>
      </c>
      <c r="C167" s="18">
        <v>20.392137999999999</v>
      </c>
      <c r="D167" s="18">
        <v>3.4751910000000001</v>
      </c>
      <c r="E167" s="18">
        <v>1.944933</v>
      </c>
      <c r="F167" s="18">
        <v>3.7361149999999999</v>
      </c>
      <c r="G167" s="18">
        <v>3.6484489999999998</v>
      </c>
      <c r="H167" s="18">
        <v>0.26545600000000003</v>
      </c>
      <c r="I167" s="18">
        <v>0</v>
      </c>
    </row>
    <row r="168" spans="1:9" x14ac:dyDescent="0.2">
      <c r="A168" s="17" t="s">
        <v>165</v>
      </c>
      <c r="B168" s="18">
        <v>567.12329399999999</v>
      </c>
      <c r="C168" s="18">
        <v>163.905734</v>
      </c>
      <c r="D168" s="18">
        <v>37.696488000000002</v>
      </c>
      <c r="E168" s="18">
        <v>96.769377000000006</v>
      </c>
      <c r="F168" s="18">
        <v>131.95285799999999</v>
      </c>
      <c r="G168" s="18">
        <v>130.961343</v>
      </c>
      <c r="H168" s="18">
        <v>107.55035100000001</v>
      </c>
      <c r="I168" s="18">
        <v>17.057054000000001</v>
      </c>
    </row>
    <row r="169" spans="1:9" x14ac:dyDescent="0.2">
      <c r="A169" s="17" t="s">
        <v>27</v>
      </c>
      <c r="B169" s="18">
        <v>139.87765899999999</v>
      </c>
      <c r="C169" s="18">
        <v>79.285178000000002</v>
      </c>
      <c r="D169" s="18">
        <v>13.002826000000001</v>
      </c>
      <c r="E169" s="18">
        <v>9.4275819999999992</v>
      </c>
      <c r="F169" s="18">
        <v>28.752279000000001</v>
      </c>
      <c r="G169" s="18">
        <v>28.752279000000001</v>
      </c>
      <c r="H169" s="18">
        <v>9.4097950000000008</v>
      </c>
      <c r="I169" s="18">
        <v>0</v>
      </c>
    </row>
    <row r="170" spans="1:9" x14ac:dyDescent="0.2">
      <c r="A170" s="17" t="s">
        <v>70</v>
      </c>
      <c r="B170" s="18">
        <v>25.550139999999999</v>
      </c>
      <c r="C170" s="18">
        <v>10.335668</v>
      </c>
      <c r="D170" s="18">
        <v>0.56547400000000003</v>
      </c>
      <c r="E170" s="18">
        <v>2.4125969999999999</v>
      </c>
      <c r="F170" s="18">
        <v>9.1181929999999998</v>
      </c>
      <c r="G170" s="18">
        <v>9.0871030000000008</v>
      </c>
      <c r="H170" s="18">
        <v>1.929937</v>
      </c>
      <c r="I170" s="18">
        <v>0.48847699999999999</v>
      </c>
    </row>
    <row r="171" spans="1:9" x14ac:dyDescent="0.2">
      <c r="A171" s="17" t="s">
        <v>31</v>
      </c>
      <c r="B171" s="18">
        <v>89.420614999999998</v>
      </c>
      <c r="C171" s="18">
        <v>43.319076000000003</v>
      </c>
      <c r="D171" s="18">
        <v>13.606320999999999</v>
      </c>
      <c r="E171" s="18">
        <v>18.411916000000002</v>
      </c>
      <c r="F171" s="18">
        <v>13.193104</v>
      </c>
      <c r="G171" s="18">
        <v>13.193104</v>
      </c>
      <c r="H171" s="18">
        <v>0.89019899999999996</v>
      </c>
      <c r="I171" s="18">
        <v>0</v>
      </c>
    </row>
    <row r="172" spans="1:9" x14ac:dyDescent="0.2">
      <c r="A172" s="17" t="s">
        <v>72</v>
      </c>
      <c r="B172" s="18">
        <v>26.931044</v>
      </c>
      <c r="C172" s="18">
        <v>15.670532</v>
      </c>
      <c r="D172" s="18">
        <v>0</v>
      </c>
      <c r="E172" s="18">
        <v>1.1539600000000001</v>
      </c>
      <c r="F172" s="18">
        <v>9.3247429999999998</v>
      </c>
      <c r="G172" s="18">
        <v>9.3247429999999998</v>
      </c>
      <c r="H172" s="18">
        <v>0.70187699999999997</v>
      </c>
      <c r="I172" s="18">
        <v>0</v>
      </c>
    </row>
    <row r="173" spans="1:9" s="6" customFormat="1" x14ac:dyDescent="0.2">
      <c r="A173" s="21" t="s">
        <v>34</v>
      </c>
      <c r="B173" s="18">
        <v>65.498559999999998</v>
      </c>
      <c r="C173" s="18">
        <v>16.482633</v>
      </c>
      <c r="D173" s="18">
        <v>8.4700480000000002</v>
      </c>
      <c r="E173" s="18">
        <v>16.505441999999999</v>
      </c>
      <c r="F173" s="18">
        <v>12.207006</v>
      </c>
      <c r="G173" s="18">
        <v>12.207006</v>
      </c>
      <c r="H173" s="18">
        <v>0.58557800000000004</v>
      </c>
      <c r="I173" s="18">
        <v>8.5439620000000005</v>
      </c>
    </row>
    <row r="174" spans="1:9" s="6" customFormat="1" x14ac:dyDescent="0.2">
      <c r="A174" s="17" t="s">
        <v>32</v>
      </c>
      <c r="B174" s="18">
        <v>80.116551000000001</v>
      </c>
      <c r="C174" s="18">
        <v>22.158339999999999</v>
      </c>
      <c r="D174" s="18">
        <v>30.849658999999999</v>
      </c>
      <c r="E174" s="18">
        <v>13.247933</v>
      </c>
      <c r="F174" s="18">
        <v>13.451331</v>
      </c>
      <c r="G174" s="18">
        <v>13.451331</v>
      </c>
      <c r="H174" s="18">
        <v>0.40928799999999999</v>
      </c>
      <c r="I174" s="18">
        <v>0</v>
      </c>
    </row>
    <row r="175" spans="1:9" s="6" customFormat="1" x14ac:dyDescent="0.2">
      <c r="A175" s="17" t="s">
        <v>6</v>
      </c>
      <c r="B175" s="18">
        <v>532.18161099999998</v>
      </c>
      <c r="C175" s="18">
        <v>246.58154200000001</v>
      </c>
      <c r="D175" s="18">
        <v>29.129940000000001</v>
      </c>
      <c r="E175" s="18">
        <v>127.271056</v>
      </c>
      <c r="F175" s="18">
        <v>124.293233</v>
      </c>
      <c r="G175" s="18">
        <v>121.165707</v>
      </c>
      <c r="H175" s="18">
        <v>4.9058400000000004</v>
      </c>
      <c r="I175" s="18">
        <v>0</v>
      </c>
    </row>
    <row r="176" spans="1:9" x14ac:dyDescent="0.2">
      <c r="A176" s="17" t="s">
        <v>166</v>
      </c>
      <c r="B176" s="18">
        <v>23.031044999999999</v>
      </c>
      <c r="C176" s="18">
        <v>11.824327</v>
      </c>
      <c r="D176" s="18">
        <v>0.58638800000000002</v>
      </c>
      <c r="E176" s="18">
        <v>2.3629440000000002</v>
      </c>
      <c r="F176" s="18">
        <v>5.0954930000000003</v>
      </c>
      <c r="G176" s="18">
        <v>4.9138500000000001</v>
      </c>
      <c r="H176" s="18">
        <v>1.8753869999999999</v>
      </c>
      <c r="I176" s="18">
        <v>0.39303500000000002</v>
      </c>
    </row>
    <row r="177" spans="1:46" s="6" customFormat="1" x14ac:dyDescent="0.2">
      <c r="A177" s="17" t="s">
        <v>22</v>
      </c>
      <c r="B177" s="18">
        <v>196.51017400000001</v>
      </c>
      <c r="C177" s="18">
        <v>88.562900999999997</v>
      </c>
      <c r="D177" s="18">
        <v>2.5900859999999999</v>
      </c>
      <c r="E177" s="18">
        <v>63.632838999999997</v>
      </c>
      <c r="F177" s="18">
        <v>40.717249000000002</v>
      </c>
      <c r="G177" s="18">
        <v>39.632621</v>
      </c>
      <c r="H177" s="18">
        <v>1.007098</v>
      </c>
      <c r="I177" s="18">
        <v>0</v>
      </c>
    </row>
    <row r="178" spans="1:46" s="6" customFormat="1" x14ac:dyDescent="0.2">
      <c r="A178" s="17" t="s">
        <v>67</v>
      </c>
      <c r="B178" s="18">
        <v>8.9199979999999996</v>
      </c>
      <c r="C178" s="18">
        <v>3.3534389999999998</v>
      </c>
      <c r="D178" s="18">
        <v>0.149227</v>
      </c>
      <c r="E178" s="18">
        <v>1.053194</v>
      </c>
      <c r="F178" s="18">
        <v>2.605648</v>
      </c>
      <c r="G178" s="18">
        <v>2.605648</v>
      </c>
      <c r="H178" s="18">
        <v>1.4457819999999999</v>
      </c>
      <c r="I178" s="18">
        <v>0.18529999999999999</v>
      </c>
    </row>
    <row r="179" spans="1:46" x14ac:dyDescent="0.2">
      <c r="A179" s="19" t="s">
        <v>167</v>
      </c>
      <c r="B179" s="20">
        <v>1784.9745250000001</v>
      </c>
      <c r="C179" s="20">
        <v>721.87150799999995</v>
      </c>
      <c r="D179" s="20">
        <v>140.12164799999999</v>
      </c>
      <c r="E179" s="20">
        <v>354.19377300000002</v>
      </c>
      <c r="F179" s="20">
        <v>394.44725199999999</v>
      </c>
      <c r="G179" s="20">
        <v>388.94318399999997</v>
      </c>
      <c r="H179" s="20">
        <v>130.97658799999999</v>
      </c>
      <c r="I179" s="20">
        <v>26.667828</v>
      </c>
    </row>
    <row r="180" spans="1:46" s="6" customFormat="1" x14ac:dyDescent="0.2">
      <c r="A180" s="22" t="s">
        <v>168</v>
      </c>
      <c r="B180" s="29">
        <v>24596.725160000002</v>
      </c>
      <c r="C180" s="29">
        <v>10683.74754</v>
      </c>
      <c r="D180" s="29">
        <v>1175.711673</v>
      </c>
      <c r="E180" s="29">
        <v>4984.2743659999996</v>
      </c>
      <c r="F180" s="29">
        <v>5155.7487709999996</v>
      </c>
      <c r="G180" s="29">
        <v>4513.8184680000004</v>
      </c>
      <c r="H180" s="29">
        <v>1403.8688360000001</v>
      </c>
      <c r="I180" s="29">
        <v>714.94256499999995</v>
      </c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</row>
    <row r="181" spans="1:46" s="6" customFormat="1" x14ac:dyDescent="0.2">
      <c r="A181" s="22" t="s">
        <v>169</v>
      </c>
      <c r="B181" s="29">
        <v>3209.2762520000001</v>
      </c>
      <c r="C181" s="29">
        <v>1114.979482</v>
      </c>
      <c r="D181" s="29">
        <v>159.19579400000001</v>
      </c>
      <c r="E181" s="29">
        <v>405.453778</v>
      </c>
      <c r="F181" s="29">
        <v>928.243335</v>
      </c>
      <c r="G181" s="29">
        <v>883.42560500000002</v>
      </c>
      <c r="H181" s="29">
        <v>378.62288999999998</v>
      </c>
      <c r="I181" s="29">
        <v>159.55406500000001</v>
      </c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</row>
    <row r="182" spans="1:46" s="6" customFormat="1" x14ac:dyDescent="0.2">
      <c r="A182" s="22" t="s">
        <v>170</v>
      </c>
      <c r="B182" s="29">
        <v>8146.6658989999996</v>
      </c>
      <c r="C182" s="29">
        <v>3019.2885230000002</v>
      </c>
      <c r="D182" s="29">
        <v>471.72555</v>
      </c>
      <c r="E182" s="29">
        <v>905.84286199999997</v>
      </c>
      <c r="F182" s="29">
        <v>2609.3853840000002</v>
      </c>
      <c r="G182" s="29">
        <v>2257.976881</v>
      </c>
      <c r="H182" s="29">
        <v>623.33948299999997</v>
      </c>
      <c r="I182" s="29">
        <v>413.496351</v>
      </c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</row>
    <row r="183" spans="1:46" s="6" customFormat="1" x14ac:dyDescent="0.2">
      <c r="A183" s="22" t="s">
        <v>171</v>
      </c>
      <c r="B183" s="29">
        <v>9683.5447239999994</v>
      </c>
      <c r="C183" s="29">
        <v>3792.8202270000002</v>
      </c>
      <c r="D183" s="29">
        <v>533.88417000000004</v>
      </c>
      <c r="E183" s="29">
        <v>1167.935759</v>
      </c>
      <c r="F183" s="29">
        <v>2855.4452649999998</v>
      </c>
      <c r="G183" s="29">
        <v>2407.1516700000002</v>
      </c>
      <c r="H183" s="29">
        <v>783.64894300000003</v>
      </c>
      <c r="I183" s="29">
        <v>431.59794199999999</v>
      </c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</row>
    <row r="184" spans="1:46" s="6" customFormat="1" x14ac:dyDescent="0.2">
      <c r="A184" s="22" t="s">
        <v>172</v>
      </c>
      <c r="B184" s="29">
        <v>26521.745940000001</v>
      </c>
      <c r="C184" s="29">
        <v>11674.465260000001</v>
      </c>
      <c r="D184" s="29">
        <v>1255.2844419999999</v>
      </c>
      <c r="E184" s="29">
        <v>5328.945721</v>
      </c>
      <c r="F184" s="29">
        <v>5460.5143049999997</v>
      </c>
      <c r="G184" s="29">
        <v>4724.2365140000002</v>
      </c>
      <c r="H184" s="29">
        <v>1578.9351750000001</v>
      </c>
      <c r="I184" s="29">
        <v>730.19743400000004</v>
      </c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</row>
    <row r="185" spans="1:46" s="6" customFormat="1" x14ac:dyDescent="0.2">
      <c r="A185" s="22" t="s">
        <v>152</v>
      </c>
      <c r="B185" s="29">
        <v>1185.057223</v>
      </c>
      <c r="C185" s="29">
        <v>464.19169799999997</v>
      </c>
      <c r="D185" s="29">
        <v>95.223612000000003</v>
      </c>
      <c r="E185" s="29">
        <v>147.27860000000001</v>
      </c>
      <c r="F185" s="29">
        <v>349.47778899999997</v>
      </c>
      <c r="G185" s="29">
        <v>336.64087599999999</v>
      </c>
      <c r="H185" s="29">
        <v>82.945379000000003</v>
      </c>
      <c r="I185" s="29">
        <v>16.389645999999999</v>
      </c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</row>
    <row r="186" spans="1:46" s="6" customFormat="1" x14ac:dyDescent="0.2">
      <c r="A186" s="22" t="s">
        <v>173</v>
      </c>
      <c r="B186" s="29">
        <v>6905.1960470000004</v>
      </c>
      <c r="C186" s="29">
        <v>2333.6213809999999</v>
      </c>
      <c r="D186" s="29">
        <v>495.92190900000003</v>
      </c>
      <c r="E186" s="29">
        <v>780.34734800000001</v>
      </c>
      <c r="F186" s="29">
        <v>2500.2189199999998</v>
      </c>
      <c r="G186" s="29">
        <v>2157.280096</v>
      </c>
      <c r="H186" s="29">
        <v>406.14748300000002</v>
      </c>
      <c r="I186" s="29">
        <v>269.79316399999999</v>
      </c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</row>
    <row r="187" spans="1:46" s="6" customFormat="1" x14ac:dyDescent="0.2">
      <c r="A187" s="22" t="s">
        <v>174</v>
      </c>
      <c r="B187" s="29">
        <v>17896.077010000001</v>
      </c>
      <c r="C187" s="29">
        <v>8540.3622790000009</v>
      </c>
      <c r="D187" s="29">
        <v>712.01616799999999</v>
      </c>
      <c r="E187" s="29">
        <v>4525.996502</v>
      </c>
      <c r="F187" s="29">
        <v>2533.650697</v>
      </c>
      <c r="G187" s="29">
        <v>2259.6519739999999</v>
      </c>
      <c r="H187" s="29">
        <v>854.902961</v>
      </c>
      <c r="I187" s="29">
        <v>359.38357100000002</v>
      </c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</row>
    <row r="188" spans="1:46" s="6" customFormat="1" x14ac:dyDescent="0.2">
      <c r="A188" s="22" t="s">
        <v>175</v>
      </c>
      <c r="B188" s="29">
        <v>5138.0730409999996</v>
      </c>
      <c r="C188" s="29">
        <v>2061.9857740000002</v>
      </c>
      <c r="D188" s="29">
        <v>241.56579300000001</v>
      </c>
      <c r="E188" s="29">
        <v>725.63408300000003</v>
      </c>
      <c r="F188" s="29">
        <v>1256.949218</v>
      </c>
      <c r="G188" s="29">
        <v>1105.164231</v>
      </c>
      <c r="H188" s="29">
        <v>577.13998600000002</v>
      </c>
      <c r="I188" s="29">
        <v>187.44222500000001</v>
      </c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</row>
    <row r="189" spans="1:46" s="24" customFormat="1" x14ac:dyDescent="0.2">
      <c r="A189" s="23" t="s">
        <v>176</v>
      </c>
      <c r="B189" s="30">
        <v>433.45684799999998</v>
      </c>
      <c r="C189" s="30">
        <v>203.140794</v>
      </c>
      <c r="D189" s="30">
        <v>38.085284000000001</v>
      </c>
      <c r="E189" s="30">
        <v>48.313926000000002</v>
      </c>
      <c r="F189" s="30">
        <v>117.62411</v>
      </c>
      <c r="G189" s="30">
        <v>99.569535000000002</v>
      </c>
      <c r="H189" s="30">
        <v>10.292510999999999</v>
      </c>
      <c r="I189" s="30">
        <v>6.6185869999999998</v>
      </c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</row>
    <row r="190" spans="1:46" x14ac:dyDescent="0.2">
      <c r="A190" s="2" t="s">
        <v>203</v>
      </c>
    </row>
    <row r="192" spans="1:46" ht="12.75" customHeight="1" x14ac:dyDescent="0.2">
      <c r="A192" s="51" t="s">
        <v>198</v>
      </c>
      <c r="B192" s="51"/>
      <c r="C192" s="51"/>
      <c r="D192" s="51"/>
      <c r="E192" s="51"/>
      <c r="F192" s="51"/>
      <c r="G192" s="52" t="s">
        <v>199</v>
      </c>
      <c r="H192" s="52"/>
      <c r="I192" s="52"/>
      <c r="J192" s="52"/>
      <c r="K192" s="52"/>
      <c r="L192" s="36"/>
      <c r="M192" s="36"/>
      <c r="N192" s="36"/>
      <c r="O192" s="36"/>
      <c r="P192" s="36"/>
    </row>
    <row r="193" spans="1:15" x14ac:dyDescent="0.2">
      <c r="A193" s="1" t="s">
        <v>200</v>
      </c>
      <c r="B193" s="1"/>
      <c r="C193" s="1"/>
      <c r="D193" s="1"/>
      <c r="E193" s="1"/>
      <c r="F193" s="1"/>
      <c r="G193" s="3" t="s">
        <v>184</v>
      </c>
      <c r="L193" s="1"/>
      <c r="M193" s="1"/>
      <c r="N193" s="1"/>
      <c r="O193" s="1"/>
    </row>
    <row r="194" spans="1:15" x14ac:dyDescent="0.2">
      <c r="A194" s="2" t="s">
        <v>179</v>
      </c>
    </row>
    <row r="196" spans="1:15" x14ac:dyDescent="0.2">
      <c r="B196" s="37"/>
      <c r="C196" s="37"/>
      <c r="D196" s="37"/>
      <c r="E196" s="37"/>
      <c r="F196" s="37"/>
      <c r="G196" s="37"/>
      <c r="H196" s="37"/>
      <c r="I196" s="37"/>
    </row>
    <row r="199" spans="1:15" x14ac:dyDescent="0.2">
      <c r="B199" s="25"/>
      <c r="C199" s="25"/>
      <c r="D199" s="25"/>
      <c r="E199" s="25"/>
      <c r="F199" s="25"/>
      <c r="G199" s="25"/>
      <c r="H199" s="25"/>
      <c r="I199" s="25"/>
    </row>
    <row r="201" spans="1:15" x14ac:dyDescent="0.2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</row>
  </sheetData>
  <sheetProtection password="F615" sheet="1" objects="1" scenarios="1"/>
  <autoFilter ref="A22:A166" xr:uid="{5D64DF72-C7FC-43CB-B040-5CC539C563C2}"/>
  <mergeCells count="2">
    <mergeCell ref="A192:F192"/>
    <mergeCell ref="G192:K192"/>
  </mergeCells>
  <hyperlinks>
    <hyperlink ref="A3" location="CONTENTS!A1" display="Back to the table of contents" xr:uid="{A0B34B77-6879-4A00-9597-63F07DD703EE}"/>
    <hyperlink ref="F2" r:id="rId1" xr:uid="{04EEE555-4873-4D65-9EC7-FBCD38C789D5}"/>
    <hyperlink ref="J2" r:id="rId2" xr:uid="{5C6DEAC0-ABD6-414D-B40F-8349892A0A87}"/>
    <hyperlink ref="G193" r:id="rId3" xr:uid="{522D51E3-5FFD-4CFA-9DC2-3A9F2400FF91}"/>
    <hyperlink ref="G192" r:id="rId4" xr:uid="{B3DDEB51-B4B7-422C-8993-0980A1F96EC4}"/>
  </hyperlinks>
  <printOptions horizontalCentered="1"/>
  <pageMargins left="0.23622047244094491" right="0.23622047244094491" top="0.51181102362204722" bottom="0.43307086614173229" header="0.23622047244094491" footer="0.23622047244094491"/>
  <pageSetup paperSize="9" scale="63" fitToHeight="12" pageOrder="overThenDown" orientation="landscape" r:id="rId5"/>
  <headerFooter alignWithMargins="0">
    <oddFooter>&amp;L&amp;"Arial,Italic"CO&amp;Y2&amp;Y Emissions from Fuel Combustion (2009 Edition)&amp;R
© OECD/IEA, 2009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0F6DC-D229-4B6C-965C-8B5F8B795A1F}">
  <sheetPr>
    <outlinePr summaryBelow="0" summaryRight="0"/>
  </sheetPr>
  <dimension ref="A1:AT201"/>
  <sheetViews>
    <sheetView zoomScaleNormal="100" workbookViewId="0">
      <pane xSplit="1" ySplit="22" topLeftCell="B161" activePane="bottomRight" state="frozen"/>
      <selection activeCell="O26" sqref="O26:V34"/>
      <selection pane="topRight" activeCell="O26" sqref="O26:V34"/>
      <selection pane="bottomLeft" activeCell="O26" sqref="O26:V34"/>
      <selection pane="bottomRight" activeCell="A22" sqref="A22:H178"/>
    </sheetView>
  </sheetViews>
  <sheetFormatPr defaultRowHeight="12.75" x14ac:dyDescent="0.2"/>
  <cols>
    <col min="1" max="1" width="26.7109375" style="2" customWidth="1"/>
    <col min="2" max="8" width="16.7109375" style="2" customWidth="1"/>
    <col min="9" max="256" width="9.140625" style="2"/>
    <col min="257" max="257" width="26.7109375" style="2" customWidth="1"/>
    <col min="258" max="264" width="16.7109375" style="2" customWidth="1"/>
    <col min="265" max="512" width="9.140625" style="2"/>
    <col min="513" max="513" width="26.7109375" style="2" customWidth="1"/>
    <col min="514" max="520" width="16.7109375" style="2" customWidth="1"/>
    <col min="521" max="768" width="9.140625" style="2"/>
    <col min="769" max="769" width="26.7109375" style="2" customWidth="1"/>
    <col min="770" max="776" width="16.7109375" style="2" customWidth="1"/>
    <col min="777" max="1024" width="9.140625" style="2"/>
    <col min="1025" max="1025" width="26.7109375" style="2" customWidth="1"/>
    <col min="1026" max="1032" width="16.7109375" style="2" customWidth="1"/>
    <col min="1033" max="1280" width="9.140625" style="2"/>
    <col min="1281" max="1281" width="26.7109375" style="2" customWidth="1"/>
    <col min="1282" max="1288" width="16.7109375" style="2" customWidth="1"/>
    <col min="1289" max="1536" width="9.140625" style="2"/>
    <col min="1537" max="1537" width="26.7109375" style="2" customWidth="1"/>
    <col min="1538" max="1544" width="16.7109375" style="2" customWidth="1"/>
    <col min="1545" max="1792" width="9.140625" style="2"/>
    <col min="1793" max="1793" width="26.7109375" style="2" customWidth="1"/>
    <col min="1794" max="1800" width="16.7109375" style="2" customWidth="1"/>
    <col min="1801" max="2048" width="9.140625" style="2"/>
    <col min="2049" max="2049" width="26.7109375" style="2" customWidth="1"/>
    <col min="2050" max="2056" width="16.7109375" style="2" customWidth="1"/>
    <col min="2057" max="2304" width="9.140625" style="2"/>
    <col min="2305" max="2305" width="26.7109375" style="2" customWidth="1"/>
    <col min="2306" max="2312" width="16.7109375" style="2" customWidth="1"/>
    <col min="2313" max="2560" width="9.140625" style="2"/>
    <col min="2561" max="2561" width="26.7109375" style="2" customWidth="1"/>
    <col min="2562" max="2568" width="16.7109375" style="2" customWidth="1"/>
    <col min="2569" max="2816" width="9.140625" style="2"/>
    <col min="2817" max="2817" width="26.7109375" style="2" customWidth="1"/>
    <col min="2818" max="2824" width="16.7109375" style="2" customWidth="1"/>
    <col min="2825" max="3072" width="9.140625" style="2"/>
    <col min="3073" max="3073" width="26.7109375" style="2" customWidth="1"/>
    <col min="3074" max="3080" width="16.7109375" style="2" customWidth="1"/>
    <col min="3081" max="3328" width="9.140625" style="2"/>
    <col min="3329" max="3329" width="26.7109375" style="2" customWidth="1"/>
    <col min="3330" max="3336" width="16.7109375" style="2" customWidth="1"/>
    <col min="3337" max="3584" width="9.140625" style="2"/>
    <col min="3585" max="3585" width="26.7109375" style="2" customWidth="1"/>
    <col min="3586" max="3592" width="16.7109375" style="2" customWidth="1"/>
    <col min="3593" max="3840" width="9.140625" style="2"/>
    <col min="3841" max="3841" width="26.7109375" style="2" customWidth="1"/>
    <col min="3842" max="3848" width="16.7109375" style="2" customWidth="1"/>
    <col min="3849" max="4096" width="9.140625" style="2"/>
    <col min="4097" max="4097" width="26.7109375" style="2" customWidth="1"/>
    <col min="4098" max="4104" width="16.7109375" style="2" customWidth="1"/>
    <col min="4105" max="4352" width="9.140625" style="2"/>
    <col min="4353" max="4353" width="26.7109375" style="2" customWidth="1"/>
    <col min="4354" max="4360" width="16.7109375" style="2" customWidth="1"/>
    <col min="4361" max="4608" width="9.140625" style="2"/>
    <col min="4609" max="4609" width="26.7109375" style="2" customWidth="1"/>
    <col min="4610" max="4616" width="16.7109375" style="2" customWidth="1"/>
    <col min="4617" max="4864" width="9.140625" style="2"/>
    <col min="4865" max="4865" width="26.7109375" style="2" customWidth="1"/>
    <col min="4866" max="4872" width="16.7109375" style="2" customWidth="1"/>
    <col min="4873" max="5120" width="9.140625" style="2"/>
    <col min="5121" max="5121" width="26.7109375" style="2" customWidth="1"/>
    <col min="5122" max="5128" width="16.7109375" style="2" customWidth="1"/>
    <col min="5129" max="5376" width="9.140625" style="2"/>
    <col min="5377" max="5377" width="26.7109375" style="2" customWidth="1"/>
    <col min="5378" max="5384" width="16.7109375" style="2" customWidth="1"/>
    <col min="5385" max="5632" width="9.140625" style="2"/>
    <col min="5633" max="5633" width="26.7109375" style="2" customWidth="1"/>
    <col min="5634" max="5640" width="16.7109375" style="2" customWidth="1"/>
    <col min="5641" max="5888" width="9.140625" style="2"/>
    <col min="5889" max="5889" width="26.7109375" style="2" customWidth="1"/>
    <col min="5890" max="5896" width="16.7109375" style="2" customWidth="1"/>
    <col min="5897" max="6144" width="9.140625" style="2"/>
    <col min="6145" max="6145" width="26.7109375" style="2" customWidth="1"/>
    <col min="6146" max="6152" width="16.7109375" style="2" customWidth="1"/>
    <col min="6153" max="6400" width="9.140625" style="2"/>
    <col min="6401" max="6401" width="26.7109375" style="2" customWidth="1"/>
    <col min="6402" max="6408" width="16.7109375" style="2" customWidth="1"/>
    <col min="6409" max="6656" width="9.140625" style="2"/>
    <col min="6657" max="6657" width="26.7109375" style="2" customWidth="1"/>
    <col min="6658" max="6664" width="16.7109375" style="2" customWidth="1"/>
    <col min="6665" max="6912" width="9.140625" style="2"/>
    <col min="6913" max="6913" width="26.7109375" style="2" customWidth="1"/>
    <col min="6914" max="6920" width="16.7109375" style="2" customWidth="1"/>
    <col min="6921" max="7168" width="9.140625" style="2"/>
    <col min="7169" max="7169" width="26.7109375" style="2" customWidth="1"/>
    <col min="7170" max="7176" width="16.7109375" style="2" customWidth="1"/>
    <col min="7177" max="7424" width="9.140625" style="2"/>
    <col min="7425" max="7425" width="26.7109375" style="2" customWidth="1"/>
    <col min="7426" max="7432" width="16.7109375" style="2" customWidth="1"/>
    <col min="7433" max="7680" width="9.140625" style="2"/>
    <col min="7681" max="7681" width="26.7109375" style="2" customWidth="1"/>
    <col min="7682" max="7688" width="16.7109375" style="2" customWidth="1"/>
    <col min="7689" max="7936" width="9.140625" style="2"/>
    <col min="7937" max="7937" width="26.7109375" style="2" customWidth="1"/>
    <col min="7938" max="7944" width="16.7109375" style="2" customWidth="1"/>
    <col min="7945" max="8192" width="9.140625" style="2"/>
    <col min="8193" max="8193" width="26.7109375" style="2" customWidth="1"/>
    <col min="8194" max="8200" width="16.7109375" style="2" customWidth="1"/>
    <col min="8201" max="8448" width="9.140625" style="2"/>
    <col min="8449" max="8449" width="26.7109375" style="2" customWidth="1"/>
    <col min="8450" max="8456" width="16.7109375" style="2" customWidth="1"/>
    <col min="8457" max="8704" width="9.140625" style="2"/>
    <col min="8705" max="8705" width="26.7109375" style="2" customWidth="1"/>
    <col min="8706" max="8712" width="16.7109375" style="2" customWidth="1"/>
    <col min="8713" max="8960" width="9.140625" style="2"/>
    <col min="8961" max="8961" width="26.7109375" style="2" customWidth="1"/>
    <col min="8962" max="8968" width="16.7109375" style="2" customWidth="1"/>
    <col min="8969" max="9216" width="9.140625" style="2"/>
    <col min="9217" max="9217" width="26.7109375" style="2" customWidth="1"/>
    <col min="9218" max="9224" width="16.7109375" style="2" customWidth="1"/>
    <col min="9225" max="9472" width="9.140625" style="2"/>
    <col min="9473" max="9473" width="26.7109375" style="2" customWidth="1"/>
    <col min="9474" max="9480" width="16.7109375" style="2" customWidth="1"/>
    <col min="9481" max="9728" width="9.140625" style="2"/>
    <col min="9729" max="9729" width="26.7109375" style="2" customWidth="1"/>
    <col min="9730" max="9736" width="16.7109375" style="2" customWidth="1"/>
    <col min="9737" max="9984" width="9.140625" style="2"/>
    <col min="9985" max="9985" width="26.7109375" style="2" customWidth="1"/>
    <col min="9986" max="9992" width="16.7109375" style="2" customWidth="1"/>
    <col min="9993" max="10240" width="9.140625" style="2"/>
    <col min="10241" max="10241" width="26.7109375" style="2" customWidth="1"/>
    <col min="10242" max="10248" width="16.7109375" style="2" customWidth="1"/>
    <col min="10249" max="10496" width="9.140625" style="2"/>
    <col min="10497" max="10497" width="26.7109375" style="2" customWidth="1"/>
    <col min="10498" max="10504" width="16.7109375" style="2" customWidth="1"/>
    <col min="10505" max="10752" width="9.140625" style="2"/>
    <col min="10753" max="10753" width="26.7109375" style="2" customWidth="1"/>
    <col min="10754" max="10760" width="16.7109375" style="2" customWidth="1"/>
    <col min="10761" max="11008" width="9.140625" style="2"/>
    <col min="11009" max="11009" width="26.7109375" style="2" customWidth="1"/>
    <col min="11010" max="11016" width="16.7109375" style="2" customWidth="1"/>
    <col min="11017" max="11264" width="9.140625" style="2"/>
    <col min="11265" max="11265" width="26.7109375" style="2" customWidth="1"/>
    <col min="11266" max="11272" width="16.7109375" style="2" customWidth="1"/>
    <col min="11273" max="11520" width="9.140625" style="2"/>
    <col min="11521" max="11521" width="26.7109375" style="2" customWidth="1"/>
    <col min="11522" max="11528" width="16.7109375" style="2" customWidth="1"/>
    <col min="11529" max="11776" width="9.140625" style="2"/>
    <col min="11777" max="11777" width="26.7109375" style="2" customWidth="1"/>
    <col min="11778" max="11784" width="16.7109375" style="2" customWidth="1"/>
    <col min="11785" max="12032" width="9.140625" style="2"/>
    <col min="12033" max="12033" width="26.7109375" style="2" customWidth="1"/>
    <col min="12034" max="12040" width="16.7109375" style="2" customWidth="1"/>
    <col min="12041" max="12288" width="9.140625" style="2"/>
    <col min="12289" max="12289" width="26.7109375" style="2" customWidth="1"/>
    <col min="12290" max="12296" width="16.7109375" style="2" customWidth="1"/>
    <col min="12297" max="12544" width="9.140625" style="2"/>
    <col min="12545" max="12545" width="26.7109375" style="2" customWidth="1"/>
    <col min="12546" max="12552" width="16.7109375" style="2" customWidth="1"/>
    <col min="12553" max="12800" width="9.140625" style="2"/>
    <col min="12801" max="12801" width="26.7109375" style="2" customWidth="1"/>
    <col min="12802" max="12808" width="16.7109375" style="2" customWidth="1"/>
    <col min="12809" max="13056" width="9.140625" style="2"/>
    <col min="13057" max="13057" width="26.7109375" style="2" customWidth="1"/>
    <col min="13058" max="13064" width="16.7109375" style="2" customWidth="1"/>
    <col min="13065" max="13312" width="9.140625" style="2"/>
    <col min="13313" max="13313" width="26.7109375" style="2" customWidth="1"/>
    <col min="13314" max="13320" width="16.7109375" style="2" customWidth="1"/>
    <col min="13321" max="13568" width="9.140625" style="2"/>
    <col min="13569" max="13569" width="26.7109375" style="2" customWidth="1"/>
    <col min="13570" max="13576" width="16.7109375" style="2" customWidth="1"/>
    <col min="13577" max="13824" width="9.140625" style="2"/>
    <col min="13825" max="13825" width="26.7109375" style="2" customWidth="1"/>
    <col min="13826" max="13832" width="16.7109375" style="2" customWidth="1"/>
    <col min="13833" max="14080" width="9.140625" style="2"/>
    <col min="14081" max="14081" width="26.7109375" style="2" customWidth="1"/>
    <col min="14082" max="14088" width="16.7109375" style="2" customWidth="1"/>
    <col min="14089" max="14336" width="9.140625" style="2"/>
    <col min="14337" max="14337" width="26.7109375" style="2" customWidth="1"/>
    <col min="14338" max="14344" width="16.7109375" style="2" customWidth="1"/>
    <col min="14345" max="14592" width="9.140625" style="2"/>
    <col min="14593" max="14593" width="26.7109375" style="2" customWidth="1"/>
    <col min="14594" max="14600" width="16.7109375" style="2" customWidth="1"/>
    <col min="14601" max="14848" width="9.140625" style="2"/>
    <col min="14849" max="14849" width="26.7109375" style="2" customWidth="1"/>
    <col min="14850" max="14856" width="16.7109375" style="2" customWidth="1"/>
    <col min="14857" max="15104" width="9.140625" style="2"/>
    <col min="15105" max="15105" width="26.7109375" style="2" customWidth="1"/>
    <col min="15106" max="15112" width="16.7109375" style="2" customWidth="1"/>
    <col min="15113" max="15360" width="9.140625" style="2"/>
    <col min="15361" max="15361" width="26.7109375" style="2" customWidth="1"/>
    <col min="15362" max="15368" width="16.7109375" style="2" customWidth="1"/>
    <col min="15369" max="15616" width="9.140625" style="2"/>
    <col min="15617" max="15617" width="26.7109375" style="2" customWidth="1"/>
    <col min="15618" max="15624" width="16.7109375" style="2" customWidth="1"/>
    <col min="15625" max="15872" width="9.140625" style="2"/>
    <col min="15873" max="15873" width="26.7109375" style="2" customWidth="1"/>
    <col min="15874" max="15880" width="16.7109375" style="2" customWidth="1"/>
    <col min="15881" max="16128" width="9.140625" style="2"/>
    <col min="16129" max="16129" width="26.7109375" style="2" customWidth="1"/>
    <col min="16130" max="16136" width="16.7109375" style="2" customWidth="1"/>
    <col min="16137" max="16384" width="9.140625" style="2"/>
  </cols>
  <sheetData>
    <row r="1" spans="1:16" ht="18.75" customHeight="1" x14ac:dyDescent="0.35">
      <c r="A1" s="4" t="s">
        <v>204</v>
      </c>
      <c r="H1" s="5" t="s">
        <v>180</v>
      </c>
      <c r="I1" s="6" t="s">
        <v>181</v>
      </c>
      <c r="O1" s="13"/>
      <c r="P1" s="6" t="s">
        <v>182</v>
      </c>
    </row>
    <row r="2" spans="1:16" x14ac:dyDescent="0.2">
      <c r="H2" s="5" t="s">
        <v>183</v>
      </c>
      <c r="I2" s="3" t="s">
        <v>178</v>
      </c>
      <c r="P2" s="7" t="s">
        <v>184</v>
      </c>
    </row>
    <row r="3" spans="1:16" x14ac:dyDescent="0.2">
      <c r="A3" s="8" t="s">
        <v>185</v>
      </c>
      <c r="I3" s="5"/>
    </row>
    <row r="4" spans="1:16" ht="36.75" customHeight="1" x14ac:dyDescent="0.2">
      <c r="A4" s="31" t="s">
        <v>186</v>
      </c>
      <c r="B4" s="32" t="s">
        <v>129</v>
      </c>
      <c r="C4" s="32" t="s">
        <v>130</v>
      </c>
      <c r="D4" s="32" t="s">
        <v>131</v>
      </c>
      <c r="E4" s="33" t="s">
        <v>125</v>
      </c>
      <c r="F4" s="34" t="s">
        <v>132</v>
      </c>
      <c r="G4" s="33" t="s">
        <v>133</v>
      </c>
      <c r="H4" s="32" t="s">
        <v>134</v>
      </c>
      <c r="O4" s="13"/>
    </row>
    <row r="5" spans="1:16" ht="6" customHeight="1" x14ac:dyDescent="0.2">
      <c r="A5" s="9"/>
      <c r="B5" s="10"/>
      <c r="C5" s="10"/>
      <c r="D5" s="10"/>
      <c r="E5" s="10"/>
      <c r="F5" s="10"/>
      <c r="G5" s="10"/>
      <c r="H5" s="10"/>
    </row>
    <row r="6" spans="1:16" s="5" customFormat="1" x14ac:dyDescent="0.2">
      <c r="A6" s="11" t="s">
        <v>187</v>
      </c>
      <c r="B6" s="27">
        <v>32839.85802</v>
      </c>
      <c r="C6" s="27">
        <v>2132.9902470000002</v>
      </c>
      <c r="D6" s="27">
        <v>12030.01549</v>
      </c>
      <c r="E6" s="27">
        <v>8239.1330190000008</v>
      </c>
      <c r="F6" s="27">
        <v>5993.3729279999998</v>
      </c>
      <c r="G6" s="27">
        <v>5389.9531360000001</v>
      </c>
      <c r="H6" s="27">
        <v>3280.620355</v>
      </c>
    </row>
    <row r="7" spans="1:16" ht="6" customHeight="1" x14ac:dyDescent="0.2">
      <c r="A7" s="11"/>
      <c r="B7" s="27"/>
      <c r="C7" s="27"/>
      <c r="D7" s="27"/>
      <c r="E7" s="27"/>
      <c r="F7" s="27"/>
      <c r="G7" s="27"/>
      <c r="H7" s="27"/>
    </row>
    <row r="8" spans="1:16" s="13" customFormat="1" x14ac:dyDescent="0.2">
      <c r="A8" s="12" t="s">
        <v>188</v>
      </c>
      <c r="B8" s="28">
        <v>12282.58761</v>
      </c>
      <c r="C8" s="28">
        <v>937.39001800000005</v>
      </c>
      <c r="D8" s="28">
        <v>2995.6809410000001</v>
      </c>
      <c r="E8" s="28">
        <v>3616.7666810000001</v>
      </c>
      <c r="F8" s="28">
        <v>3035.44308</v>
      </c>
      <c r="G8" s="28">
        <v>2472.6090909999998</v>
      </c>
      <c r="H8" s="28">
        <v>1918.6931300000001</v>
      </c>
    </row>
    <row r="9" spans="1:16" s="13" customFormat="1" x14ac:dyDescent="0.2">
      <c r="A9" s="12" t="s">
        <v>189</v>
      </c>
      <c r="B9" s="28">
        <v>9471.6273710000005</v>
      </c>
      <c r="C9" s="28">
        <v>700.46161099999995</v>
      </c>
      <c r="D9" s="28">
        <v>2057.1816450000001</v>
      </c>
      <c r="E9" s="28">
        <v>3054.8806399999999</v>
      </c>
      <c r="F9" s="28">
        <v>2629.0879960000002</v>
      </c>
      <c r="G9" s="28">
        <v>1811.560076</v>
      </c>
      <c r="H9" s="28">
        <v>1582.063545</v>
      </c>
    </row>
    <row r="10" spans="1:16" s="13" customFormat="1" x14ac:dyDescent="0.2">
      <c r="A10" s="12" t="s">
        <v>190</v>
      </c>
      <c r="B10" s="28">
        <v>5309.1003680000003</v>
      </c>
      <c r="C10" s="28">
        <v>432.72246000000001</v>
      </c>
      <c r="D10" s="28">
        <v>907.48137299999996</v>
      </c>
      <c r="E10" s="28">
        <v>1902.044834</v>
      </c>
      <c r="F10" s="28">
        <v>1589.053991</v>
      </c>
      <c r="G10" s="28">
        <v>991.21437000000003</v>
      </c>
      <c r="H10" s="28">
        <v>902.34929299999999</v>
      </c>
    </row>
    <row r="11" spans="1:16" s="13" customFormat="1" x14ac:dyDescent="0.2">
      <c r="A11" s="12" t="s">
        <v>191</v>
      </c>
      <c r="B11" s="28">
        <v>2613.266149</v>
      </c>
      <c r="C11" s="28">
        <v>172.435844</v>
      </c>
      <c r="D11" s="28">
        <v>639.065158</v>
      </c>
      <c r="E11" s="28">
        <v>819.57720099999995</v>
      </c>
      <c r="F11" s="28">
        <v>759.684617</v>
      </c>
      <c r="G11" s="28">
        <v>545.81422099999997</v>
      </c>
      <c r="H11" s="28">
        <v>374.80919699999998</v>
      </c>
    </row>
    <row r="12" spans="1:16" s="13" customFormat="1" x14ac:dyDescent="0.2">
      <c r="A12" s="12" t="s">
        <v>192</v>
      </c>
      <c r="B12" s="28">
        <v>1549.2608540000001</v>
      </c>
      <c r="C12" s="28">
        <v>95.303307000000004</v>
      </c>
      <c r="D12" s="28">
        <v>510.63511399999999</v>
      </c>
      <c r="E12" s="28">
        <v>333.25860499999999</v>
      </c>
      <c r="F12" s="28">
        <v>280.34938799999998</v>
      </c>
      <c r="G12" s="28">
        <v>274.53148499999998</v>
      </c>
      <c r="H12" s="28">
        <v>304.905055</v>
      </c>
    </row>
    <row r="13" spans="1:16" s="13" customFormat="1" x14ac:dyDescent="0.2">
      <c r="A13" s="12" t="s">
        <v>193</v>
      </c>
      <c r="B13" s="28">
        <v>2424.4450029999998</v>
      </c>
      <c r="C13" s="28">
        <v>216.65880899999999</v>
      </c>
      <c r="D13" s="28">
        <v>803.25946499999998</v>
      </c>
      <c r="E13" s="28">
        <v>475.74095499999999</v>
      </c>
      <c r="F13" s="28">
        <v>326.81740400000001</v>
      </c>
      <c r="G13" s="28">
        <v>594.58832700000005</v>
      </c>
      <c r="H13" s="28">
        <v>271.73824200000001</v>
      </c>
    </row>
    <row r="14" spans="1:16" s="13" customFormat="1" x14ac:dyDescent="0.2">
      <c r="A14" s="12" t="s">
        <v>194</v>
      </c>
      <c r="B14" s="28">
        <v>19275.272550000002</v>
      </c>
      <c r="C14" s="28">
        <v>1195.6002289999999</v>
      </c>
      <c r="D14" s="28">
        <v>9034.3345499999996</v>
      </c>
      <c r="E14" s="28">
        <v>3340.3684840000001</v>
      </c>
      <c r="F14" s="28">
        <v>2957.9298480000002</v>
      </c>
      <c r="G14" s="28">
        <v>2917.3440449999998</v>
      </c>
      <c r="H14" s="28">
        <v>1361.9272249999999</v>
      </c>
    </row>
    <row r="15" spans="1:16" s="13" customFormat="1" ht="6" customHeight="1" x14ac:dyDescent="0.2">
      <c r="A15" s="12"/>
      <c r="B15" s="28"/>
      <c r="C15" s="28"/>
      <c r="D15" s="28"/>
      <c r="E15" s="28"/>
      <c r="F15" s="28"/>
      <c r="G15" s="28"/>
      <c r="H15" s="28"/>
    </row>
    <row r="16" spans="1:16" s="13" customFormat="1" x14ac:dyDescent="0.2">
      <c r="A16" s="12" t="s">
        <v>195</v>
      </c>
      <c r="B16" s="28">
        <v>4149.0679799999998</v>
      </c>
      <c r="C16" s="28">
        <v>345.58094499999999</v>
      </c>
      <c r="D16" s="28">
        <v>1110.064869</v>
      </c>
      <c r="E16" s="28">
        <v>1139.51938</v>
      </c>
      <c r="F16" s="28">
        <v>1035.522622</v>
      </c>
      <c r="G16" s="28">
        <v>855.44586900000002</v>
      </c>
      <c r="H16" s="28">
        <v>587.45541500000002</v>
      </c>
    </row>
    <row r="17" spans="1:17" ht="6" customHeight="1" x14ac:dyDescent="0.2">
      <c r="A17" s="11"/>
      <c r="B17" s="27"/>
      <c r="C17" s="27"/>
      <c r="D17" s="27"/>
      <c r="E17" s="27"/>
      <c r="F17" s="27"/>
      <c r="G17" s="27"/>
      <c r="H17" s="27"/>
    </row>
    <row r="18" spans="1:17" s="5" customFormat="1" x14ac:dyDescent="0.2">
      <c r="A18" s="11" t="s">
        <v>196</v>
      </c>
      <c r="B18" s="27">
        <v>11578.531919999999</v>
      </c>
      <c r="C18" s="27">
        <v>854.41177200000004</v>
      </c>
      <c r="D18" s="27">
        <v>2770.3365530000001</v>
      </c>
      <c r="E18" s="27">
        <v>3563.2762899999998</v>
      </c>
      <c r="F18" s="27">
        <v>3108.4113739999998</v>
      </c>
      <c r="G18" s="27">
        <v>2157.6967810000001</v>
      </c>
      <c r="H18" s="27">
        <v>1878.3271050000001</v>
      </c>
    </row>
    <row r="19" spans="1:17" s="5" customFormat="1" ht="12.75" customHeight="1" x14ac:dyDescent="0.2">
      <c r="A19" s="11" t="s">
        <v>197</v>
      </c>
      <c r="B19" s="27">
        <v>19979.328249999999</v>
      </c>
      <c r="C19" s="27">
        <v>1278.578475</v>
      </c>
      <c r="D19" s="27">
        <v>9259.6789379999991</v>
      </c>
      <c r="E19" s="27">
        <v>3393.8588749999999</v>
      </c>
      <c r="F19" s="27">
        <v>2884.961554</v>
      </c>
      <c r="G19" s="27">
        <v>3232.256355</v>
      </c>
      <c r="H19" s="27">
        <v>1402.2932499999999</v>
      </c>
    </row>
    <row r="20" spans="1:17" ht="6" customHeight="1" x14ac:dyDescent="0.2">
      <c r="A20" s="14"/>
      <c r="B20" s="15"/>
      <c r="C20" s="15"/>
      <c r="D20" s="15"/>
      <c r="E20" s="15"/>
      <c r="F20" s="15"/>
      <c r="G20" s="15"/>
      <c r="H20" s="15"/>
      <c r="I20" s="6"/>
      <c r="J20" s="6"/>
      <c r="K20" s="6"/>
      <c r="L20" s="6"/>
      <c r="M20" s="6"/>
      <c r="N20" s="6"/>
      <c r="O20" s="6"/>
      <c r="P20" s="6"/>
      <c r="Q20" s="6"/>
    </row>
    <row r="21" spans="1:17" x14ac:dyDescent="0.2">
      <c r="A21" s="10"/>
      <c r="B21" s="16"/>
      <c r="C21" s="16"/>
      <c r="D21" s="16"/>
      <c r="E21" s="16"/>
      <c r="F21" s="16"/>
      <c r="G21" s="16"/>
      <c r="H21" s="16"/>
    </row>
    <row r="22" spans="1:17" ht="36.75" customHeight="1" x14ac:dyDescent="0.2">
      <c r="A22" s="35" t="s">
        <v>128</v>
      </c>
      <c r="B22" s="32" t="s">
        <v>129</v>
      </c>
      <c r="C22" s="32" t="s">
        <v>130</v>
      </c>
      <c r="D22" s="32" t="s">
        <v>131</v>
      </c>
      <c r="E22" s="33" t="s">
        <v>125</v>
      </c>
      <c r="F22" s="34" t="s">
        <v>132</v>
      </c>
      <c r="G22" s="33" t="s">
        <v>133</v>
      </c>
      <c r="H22" s="32" t="s">
        <v>134</v>
      </c>
    </row>
    <row r="23" spans="1:17" x14ac:dyDescent="0.2">
      <c r="A23" s="17" t="s">
        <v>4</v>
      </c>
      <c r="B23" s="18">
        <v>547.79864099999998</v>
      </c>
      <c r="C23" s="18">
        <v>124.909841</v>
      </c>
      <c r="D23" s="18">
        <v>99.457434000000006</v>
      </c>
      <c r="E23" s="18">
        <v>172.88130899999999</v>
      </c>
      <c r="F23" s="18">
        <v>136.865298</v>
      </c>
      <c r="G23" s="18">
        <v>67.478830000000002</v>
      </c>
      <c r="H23" s="18">
        <v>59.357622999999997</v>
      </c>
    </row>
    <row r="24" spans="1:17" x14ac:dyDescent="0.2">
      <c r="A24" s="17" t="s">
        <v>36</v>
      </c>
      <c r="B24" s="18">
        <v>86.087140000000005</v>
      </c>
      <c r="C24" s="18">
        <v>2.2521969999999998</v>
      </c>
      <c r="D24" s="18">
        <v>34.779449999999997</v>
      </c>
      <c r="E24" s="18">
        <v>27.855699999999999</v>
      </c>
      <c r="F24" s="18">
        <v>24.739744999999999</v>
      </c>
      <c r="G24" s="18">
        <v>10.131451</v>
      </c>
      <c r="H24" s="18">
        <v>8.7705610000000007</v>
      </c>
    </row>
    <row r="25" spans="1:17" x14ac:dyDescent="0.2">
      <c r="A25" s="17" t="s">
        <v>8</v>
      </c>
      <c r="B25" s="18">
        <v>445.99193700000001</v>
      </c>
      <c r="C25" s="18">
        <v>43.183916000000004</v>
      </c>
      <c r="D25" s="18">
        <v>150.520487</v>
      </c>
      <c r="E25" s="18">
        <v>151.973443</v>
      </c>
      <c r="F25" s="18">
        <v>147.16366500000001</v>
      </c>
      <c r="G25" s="18">
        <v>49.834310000000002</v>
      </c>
      <c r="H25" s="18">
        <v>17.913022999999999</v>
      </c>
    </row>
    <row r="26" spans="1:17" x14ac:dyDescent="0.2">
      <c r="A26" s="17" t="s">
        <v>0</v>
      </c>
      <c r="B26" s="18">
        <v>4761.301727</v>
      </c>
      <c r="C26" s="18">
        <v>307.81261899999998</v>
      </c>
      <c r="D26" s="18">
        <v>808.02393900000004</v>
      </c>
      <c r="E26" s="18">
        <v>1729.1635249999999</v>
      </c>
      <c r="F26" s="18">
        <v>1452.1886930000001</v>
      </c>
      <c r="G26" s="18">
        <v>923.73554000000001</v>
      </c>
      <c r="H26" s="18">
        <v>842.99167</v>
      </c>
    </row>
    <row r="27" spans="1:17" x14ac:dyDescent="0.2">
      <c r="A27" s="19" t="s">
        <v>135</v>
      </c>
      <c r="B27" s="20">
        <v>5841.1794449999998</v>
      </c>
      <c r="C27" s="20">
        <v>478.15857299999999</v>
      </c>
      <c r="D27" s="20">
        <v>1092.7813100000001</v>
      </c>
      <c r="E27" s="20">
        <v>2081.8739770000002</v>
      </c>
      <c r="F27" s="20">
        <v>1760.9574009999999</v>
      </c>
      <c r="G27" s="20">
        <v>1051.1801310000001</v>
      </c>
      <c r="H27" s="20">
        <v>929.03287699999998</v>
      </c>
    </row>
    <row r="28" spans="1:17" x14ac:dyDescent="0.2">
      <c r="A28" s="17" t="s">
        <v>9</v>
      </c>
      <c r="B28" s="18">
        <v>384.58385700000002</v>
      </c>
      <c r="C28" s="18">
        <v>50.552816</v>
      </c>
      <c r="D28" s="18">
        <v>100.818729</v>
      </c>
      <c r="E28" s="18">
        <v>102.581467</v>
      </c>
      <c r="F28" s="18">
        <v>81.941843000000006</v>
      </c>
      <c r="G28" s="18">
        <v>58.739569000000003</v>
      </c>
      <c r="H28" s="18">
        <v>62.747028</v>
      </c>
    </row>
    <row r="29" spans="1:17" x14ac:dyDescent="0.2">
      <c r="A29" s="17" t="s">
        <v>43</v>
      </c>
      <c r="B29" s="18">
        <v>63.766188999999997</v>
      </c>
      <c r="C29" s="18">
        <v>2.2241740000000001</v>
      </c>
      <c r="D29" s="18">
        <v>12.641729</v>
      </c>
      <c r="E29" s="18">
        <v>17.871991999999999</v>
      </c>
      <c r="F29" s="18">
        <v>17.796747</v>
      </c>
      <c r="G29" s="18">
        <v>12.567481000000001</v>
      </c>
      <c r="H29" s="18">
        <v>12.097718</v>
      </c>
    </row>
    <row r="30" spans="1:17" x14ac:dyDescent="0.2">
      <c r="A30" s="17" t="s">
        <v>2</v>
      </c>
      <c r="B30" s="18">
        <v>1132.4354000000001</v>
      </c>
      <c r="C30" s="18">
        <v>42.792655000000003</v>
      </c>
      <c r="D30" s="18">
        <v>401.550949</v>
      </c>
      <c r="E30" s="18">
        <v>215.00332</v>
      </c>
      <c r="F30" s="18">
        <v>184.15222600000001</v>
      </c>
      <c r="G30" s="18">
        <v>213.626544</v>
      </c>
      <c r="H30" s="18">
        <v>239.914334</v>
      </c>
    </row>
    <row r="31" spans="1:17" x14ac:dyDescent="0.2">
      <c r="A31" s="17" t="s">
        <v>136</v>
      </c>
      <c r="B31" s="18">
        <v>600.03436699999997</v>
      </c>
      <c r="C31" s="18">
        <v>51.709197000000003</v>
      </c>
      <c r="D31" s="18">
        <v>237.125317</v>
      </c>
      <c r="E31" s="18">
        <v>105.074253</v>
      </c>
      <c r="F31" s="18">
        <v>97.915549999999996</v>
      </c>
      <c r="G31" s="18">
        <v>79.662295</v>
      </c>
      <c r="H31" s="18">
        <v>109.811223</v>
      </c>
    </row>
    <row r="32" spans="1:17" x14ac:dyDescent="0.2">
      <c r="A32" s="17" t="s">
        <v>62</v>
      </c>
      <c r="B32" s="18">
        <v>32.241596999999999</v>
      </c>
      <c r="C32" s="18">
        <v>1.9578359999999999</v>
      </c>
      <c r="D32" s="18">
        <v>8.2654359999999993</v>
      </c>
      <c r="E32" s="18">
        <v>15.673818000000001</v>
      </c>
      <c r="F32" s="18">
        <v>14.255319</v>
      </c>
      <c r="G32" s="18">
        <v>2.1653720000000001</v>
      </c>
      <c r="H32" s="18">
        <v>2.2436929999999999</v>
      </c>
    </row>
    <row r="33" spans="1:8" x14ac:dyDescent="0.2">
      <c r="A33" s="19" t="s">
        <v>137</v>
      </c>
      <c r="B33" s="20">
        <v>2213.0614099999998</v>
      </c>
      <c r="C33" s="20">
        <v>149.23667800000001</v>
      </c>
      <c r="D33" s="20">
        <v>760.40215999999998</v>
      </c>
      <c r="E33" s="20">
        <v>456.20485000000002</v>
      </c>
      <c r="F33" s="20">
        <v>396.06168500000001</v>
      </c>
      <c r="G33" s="20">
        <v>366.76126099999999</v>
      </c>
      <c r="H33" s="20">
        <v>426.81399599999997</v>
      </c>
    </row>
    <row r="34" spans="1:8" x14ac:dyDescent="0.2">
      <c r="A34" s="17" t="s">
        <v>41</v>
      </c>
      <c r="B34" s="18">
        <v>64.872394</v>
      </c>
      <c r="C34" s="18">
        <v>6.3263800000000003</v>
      </c>
      <c r="D34" s="18">
        <v>16.786791000000001</v>
      </c>
      <c r="E34" s="18">
        <v>24.916595000000001</v>
      </c>
      <c r="F34" s="18">
        <v>23.516870999999998</v>
      </c>
      <c r="G34" s="18">
        <v>11.194789</v>
      </c>
      <c r="H34" s="18">
        <v>4.6810099999999997</v>
      </c>
    </row>
    <row r="35" spans="1:8" x14ac:dyDescent="0.2">
      <c r="A35" s="17" t="s">
        <v>33</v>
      </c>
      <c r="B35" s="18">
        <v>90.368188000000004</v>
      </c>
      <c r="C35" s="18">
        <v>6.7631350000000001</v>
      </c>
      <c r="D35" s="18">
        <v>26.249144999999999</v>
      </c>
      <c r="E35" s="18">
        <v>25.494572000000002</v>
      </c>
      <c r="F35" s="18">
        <v>24.608640000000001</v>
      </c>
      <c r="G35" s="18">
        <v>18.987219</v>
      </c>
      <c r="H35" s="18">
        <v>10.779021999999999</v>
      </c>
    </row>
    <row r="36" spans="1:8" x14ac:dyDescent="0.2">
      <c r="A36" s="17" t="s">
        <v>138</v>
      </c>
      <c r="B36" s="18">
        <v>101.68275199999999</v>
      </c>
      <c r="C36" s="18">
        <v>5.7475319999999996</v>
      </c>
      <c r="D36" s="18">
        <v>32.369532999999997</v>
      </c>
      <c r="E36" s="18">
        <v>19.772357</v>
      </c>
      <c r="F36" s="18">
        <v>18.128094000000001</v>
      </c>
      <c r="G36" s="18">
        <v>24.698605000000001</v>
      </c>
      <c r="H36" s="18">
        <v>16.942782999999999</v>
      </c>
    </row>
    <row r="37" spans="1:8" x14ac:dyDescent="0.2">
      <c r="A37" s="17" t="s">
        <v>59</v>
      </c>
      <c r="B37" s="18">
        <v>31.263570000000001</v>
      </c>
      <c r="C37" s="18">
        <v>2.2856749999999999</v>
      </c>
      <c r="D37" s="18">
        <v>5.0677409999999998</v>
      </c>
      <c r="E37" s="18">
        <v>12.094440000000001</v>
      </c>
      <c r="F37" s="18">
        <v>11.040614</v>
      </c>
      <c r="G37" s="18">
        <v>6.4654100000000003</v>
      </c>
      <c r="H37" s="18">
        <v>3.5736240000000001</v>
      </c>
    </row>
    <row r="38" spans="1:8" x14ac:dyDescent="0.2">
      <c r="A38" s="17" t="s">
        <v>71</v>
      </c>
      <c r="B38" s="18">
        <v>15.972028999999999</v>
      </c>
      <c r="C38" s="18">
        <v>0.80267699999999997</v>
      </c>
      <c r="D38" s="18">
        <v>3.921503</v>
      </c>
      <c r="E38" s="18">
        <v>2.4923850000000001</v>
      </c>
      <c r="F38" s="18">
        <v>2.375648</v>
      </c>
      <c r="G38" s="18">
        <v>3.6058880000000002</v>
      </c>
      <c r="H38" s="18">
        <v>4.4626349999999997</v>
      </c>
    </row>
    <row r="39" spans="1:8" x14ac:dyDescent="0.2">
      <c r="A39" s="17" t="s">
        <v>48</v>
      </c>
      <c r="B39" s="18">
        <v>42.598174999999998</v>
      </c>
      <c r="C39" s="18">
        <v>3.7716460000000001</v>
      </c>
      <c r="D39" s="18">
        <v>13.616239</v>
      </c>
      <c r="E39" s="18">
        <v>11.373695</v>
      </c>
      <c r="F39" s="18">
        <v>10.657666000000001</v>
      </c>
      <c r="G39" s="18">
        <v>6.8746679999999998</v>
      </c>
      <c r="H39" s="18">
        <v>4.7390759999999998</v>
      </c>
    </row>
    <row r="40" spans="1:8" x14ac:dyDescent="0.2">
      <c r="A40" s="17" t="s">
        <v>14</v>
      </c>
      <c r="B40" s="18">
        <v>306.12354099999999</v>
      </c>
      <c r="C40" s="18">
        <v>13.953881000000001</v>
      </c>
      <c r="D40" s="18">
        <v>54.350858000000002</v>
      </c>
      <c r="E40" s="18">
        <v>126.741153</v>
      </c>
      <c r="F40" s="18">
        <v>121.500276</v>
      </c>
      <c r="G40" s="18">
        <v>59.413558000000002</v>
      </c>
      <c r="H40" s="18">
        <v>39.899887</v>
      </c>
    </row>
    <row r="41" spans="1:8" x14ac:dyDescent="0.2">
      <c r="A41" s="17" t="s">
        <v>3</v>
      </c>
      <c r="B41" s="18">
        <v>718.794085</v>
      </c>
      <c r="C41" s="18">
        <v>31.267278999999998</v>
      </c>
      <c r="D41" s="18">
        <v>223.54664299999999</v>
      </c>
      <c r="E41" s="18">
        <v>169.56648100000001</v>
      </c>
      <c r="F41" s="18">
        <v>158.85131100000001</v>
      </c>
      <c r="G41" s="18">
        <v>167.501181</v>
      </c>
      <c r="H41" s="18">
        <v>126.654236</v>
      </c>
    </row>
    <row r="42" spans="1:8" x14ac:dyDescent="0.2">
      <c r="A42" s="17" t="s">
        <v>42</v>
      </c>
      <c r="B42" s="18">
        <v>63.21331</v>
      </c>
      <c r="C42" s="18">
        <v>5.3350720000000003</v>
      </c>
      <c r="D42" s="18">
        <v>12.526907</v>
      </c>
      <c r="E42" s="18">
        <v>16.982658000000001</v>
      </c>
      <c r="F42" s="18">
        <v>14.371045000000001</v>
      </c>
      <c r="G42" s="18">
        <v>15.283925</v>
      </c>
      <c r="H42" s="18">
        <v>10.856013000000001</v>
      </c>
    </row>
    <row r="43" spans="1:8" x14ac:dyDescent="0.2">
      <c r="A43" s="17" t="s">
        <v>49</v>
      </c>
      <c r="B43" s="18">
        <v>45.783636000000001</v>
      </c>
      <c r="C43" s="18">
        <v>1.9092150000000001</v>
      </c>
      <c r="D43" s="18">
        <v>12.00271</v>
      </c>
      <c r="E43" s="18">
        <v>13.126442000000001</v>
      </c>
      <c r="F43" s="18">
        <v>12.582661999999999</v>
      </c>
      <c r="G43" s="18">
        <v>11.810687</v>
      </c>
      <c r="H43" s="18">
        <v>5.258013</v>
      </c>
    </row>
    <row r="44" spans="1:8" x14ac:dyDescent="0.2">
      <c r="A44" s="17" t="s">
        <v>115</v>
      </c>
      <c r="B44" s="18">
        <v>2.1733069999999999</v>
      </c>
      <c r="C44" s="18">
        <v>1.9000000000000001E-5</v>
      </c>
      <c r="D44" s="18">
        <v>0.57408999999999999</v>
      </c>
      <c r="E44" s="18">
        <v>1.003225</v>
      </c>
      <c r="F44" s="18">
        <v>0.94955599999999996</v>
      </c>
      <c r="G44" s="18">
        <v>1.3355000000000001E-2</v>
      </c>
      <c r="H44" s="18">
        <v>2.7780000000000001E-3</v>
      </c>
    </row>
    <row r="45" spans="1:8" x14ac:dyDescent="0.2">
      <c r="A45" s="17" t="s">
        <v>58</v>
      </c>
      <c r="B45" s="18">
        <v>35.720301999999997</v>
      </c>
      <c r="C45" s="18">
        <v>0.44777600000000001</v>
      </c>
      <c r="D45" s="18">
        <v>8.6294050000000002</v>
      </c>
      <c r="E45" s="18">
        <v>11.640836</v>
      </c>
      <c r="F45" s="18">
        <v>11.266207</v>
      </c>
      <c r="G45" s="18">
        <v>9.1221990000000002</v>
      </c>
      <c r="H45" s="18">
        <v>5.0561980000000002</v>
      </c>
    </row>
    <row r="46" spans="1:8" x14ac:dyDescent="0.2">
      <c r="A46" s="17" t="s">
        <v>13</v>
      </c>
      <c r="B46" s="18">
        <v>321.481224</v>
      </c>
      <c r="C46" s="18">
        <v>18.653105</v>
      </c>
      <c r="D46" s="18">
        <v>75.530805000000001</v>
      </c>
      <c r="E46" s="18">
        <v>101.221281</v>
      </c>
      <c r="F46" s="18">
        <v>91.938385999999994</v>
      </c>
      <c r="G46" s="18">
        <v>69.445887999999997</v>
      </c>
      <c r="H46" s="18">
        <v>47.365904999999998</v>
      </c>
    </row>
    <row r="47" spans="1:8" x14ac:dyDescent="0.2">
      <c r="A47" s="17" t="s">
        <v>96</v>
      </c>
      <c r="B47" s="18">
        <v>6.6796439999999997</v>
      </c>
      <c r="C47" s="18">
        <v>0</v>
      </c>
      <c r="D47" s="18">
        <v>0.901084</v>
      </c>
      <c r="E47" s="18">
        <v>3.2481179999999998</v>
      </c>
      <c r="F47" s="18">
        <v>3.062281</v>
      </c>
      <c r="G47" s="18">
        <v>1.234038</v>
      </c>
      <c r="H47" s="18">
        <v>0.838642</v>
      </c>
    </row>
    <row r="48" spans="1:8" x14ac:dyDescent="0.2">
      <c r="A48" s="17" t="s">
        <v>83</v>
      </c>
      <c r="B48" s="18">
        <v>10.811095999999999</v>
      </c>
      <c r="C48" s="18">
        <v>1.5673859999999999</v>
      </c>
      <c r="D48" s="18">
        <v>1.4517880000000001</v>
      </c>
      <c r="E48" s="18">
        <v>5.7309039999999998</v>
      </c>
      <c r="F48" s="18">
        <v>5.4652029999999998</v>
      </c>
      <c r="G48" s="18">
        <v>1.226353</v>
      </c>
      <c r="H48" s="18">
        <v>0.58851100000000001</v>
      </c>
    </row>
    <row r="49" spans="1:8" x14ac:dyDescent="0.2">
      <c r="A49" s="17" t="s">
        <v>87</v>
      </c>
      <c r="B49" s="18">
        <v>8.6311870000000006</v>
      </c>
      <c r="C49" s="18">
        <v>0</v>
      </c>
      <c r="D49" s="18">
        <v>1.0243009999999999</v>
      </c>
      <c r="E49" s="18">
        <v>5.6934100000000001</v>
      </c>
      <c r="F49" s="18">
        <v>5.6423759999999996</v>
      </c>
      <c r="G49" s="18">
        <v>1.116841</v>
      </c>
      <c r="H49" s="18">
        <v>0.73511899999999997</v>
      </c>
    </row>
    <row r="50" spans="1:8" x14ac:dyDescent="0.2">
      <c r="A50" s="17" t="s">
        <v>26</v>
      </c>
      <c r="B50" s="18">
        <v>155.57427799999999</v>
      </c>
      <c r="C50" s="18">
        <v>13.261755000000001</v>
      </c>
      <c r="D50" s="18">
        <v>46.721935999999999</v>
      </c>
      <c r="E50" s="18">
        <v>31.643349000000001</v>
      </c>
      <c r="F50" s="18">
        <v>29.879832</v>
      </c>
      <c r="G50" s="18">
        <v>27.47222</v>
      </c>
      <c r="H50" s="18">
        <v>24.951809000000001</v>
      </c>
    </row>
    <row r="51" spans="1:8" x14ac:dyDescent="0.2">
      <c r="A51" s="17" t="s">
        <v>54</v>
      </c>
      <c r="B51" s="18">
        <v>34.760857999999999</v>
      </c>
      <c r="C51" s="18">
        <v>12.277894999999999</v>
      </c>
      <c r="D51" s="18">
        <v>6.8486250000000002</v>
      </c>
      <c r="E51" s="18">
        <v>12.192259999999999</v>
      </c>
      <c r="F51" s="18">
        <v>8.6628699999999998</v>
      </c>
      <c r="G51" s="18">
        <v>0.76224700000000001</v>
      </c>
      <c r="H51" s="18">
        <v>1.6360330000000001</v>
      </c>
    </row>
    <row r="52" spans="1:8" x14ac:dyDescent="0.2">
      <c r="A52" s="17" t="s">
        <v>15</v>
      </c>
      <c r="B52" s="18">
        <v>305.84199100000001</v>
      </c>
      <c r="C52" s="18">
        <v>18.781227999999999</v>
      </c>
      <c r="D52" s="18">
        <v>79.223149000000006</v>
      </c>
      <c r="E52" s="18">
        <v>64.282092000000006</v>
      </c>
      <c r="F52" s="18">
        <v>60.327309999999997</v>
      </c>
      <c r="G52" s="18">
        <v>79.533845999999997</v>
      </c>
      <c r="H52" s="18">
        <v>51.862873999999998</v>
      </c>
    </row>
    <row r="53" spans="1:8" x14ac:dyDescent="0.2">
      <c r="A53" s="17" t="s">
        <v>51</v>
      </c>
      <c r="B53" s="18">
        <v>50.757815000000001</v>
      </c>
      <c r="C53" s="18">
        <v>3.7014420000000001</v>
      </c>
      <c r="D53" s="18">
        <v>13.152312</v>
      </c>
      <c r="E53" s="18">
        <v>16.889125</v>
      </c>
      <c r="F53" s="18">
        <v>15.859590000000001</v>
      </c>
      <c r="G53" s="18">
        <v>7.1923690000000002</v>
      </c>
      <c r="H53" s="18">
        <v>8.1767289999999999</v>
      </c>
    </row>
    <row r="54" spans="1:8" x14ac:dyDescent="0.2">
      <c r="A54" s="17" t="s">
        <v>139</v>
      </c>
      <c r="B54" s="18">
        <v>32.212012000000001</v>
      </c>
      <c r="C54" s="18">
        <v>5.4680650000000002</v>
      </c>
      <c r="D54" s="18">
        <v>10.198167</v>
      </c>
      <c r="E54" s="18">
        <v>7.8914160000000004</v>
      </c>
      <c r="F54" s="18">
        <v>7.356617</v>
      </c>
      <c r="G54" s="18">
        <v>5.1560059999999996</v>
      </c>
      <c r="H54" s="18">
        <v>3.2056499999999999</v>
      </c>
    </row>
    <row r="55" spans="1:8" x14ac:dyDescent="0.2">
      <c r="A55" s="17" t="s">
        <v>81</v>
      </c>
      <c r="B55" s="18">
        <v>13.410666000000001</v>
      </c>
      <c r="C55" s="18">
        <v>3.8442999999999998E-2</v>
      </c>
      <c r="D55" s="18">
        <v>3.9470869999999998</v>
      </c>
      <c r="E55" s="18">
        <v>5.5218049999999996</v>
      </c>
      <c r="F55" s="18">
        <v>5.4199630000000001</v>
      </c>
      <c r="G55" s="18">
        <v>2.025849</v>
      </c>
      <c r="H55" s="18">
        <v>1.6094850000000001</v>
      </c>
    </row>
    <row r="56" spans="1:8" x14ac:dyDescent="0.2">
      <c r="A56" s="21" t="s">
        <v>18</v>
      </c>
      <c r="B56" s="18">
        <v>253.42327700000001</v>
      </c>
      <c r="C56" s="18">
        <v>22.196843000000001</v>
      </c>
      <c r="D56" s="18">
        <v>56.101622999999996</v>
      </c>
      <c r="E56" s="18">
        <v>93.377298999999994</v>
      </c>
      <c r="F56" s="18">
        <v>81.729111000000003</v>
      </c>
      <c r="G56" s="18">
        <v>39.651116000000002</v>
      </c>
      <c r="H56" s="18">
        <v>33.193162000000001</v>
      </c>
    </row>
    <row r="57" spans="1:8" x14ac:dyDescent="0.2">
      <c r="A57" s="17" t="s">
        <v>53</v>
      </c>
      <c r="B57" s="18">
        <v>37.643785000000001</v>
      </c>
      <c r="C57" s="18">
        <v>2.767989</v>
      </c>
      <c r="D57" s="18">
        <v>7.8891970000000002</v>
      </c>
      <c r="E57" s="18">
        <v>19.787233000000001</v>
      </c>
      <c r="F57" s="18">
        <v>19.071429999999999</v>
      </c>
      <c r="G57" s="18">
        <v>3.869904</v>
      </c>
      <c r="H57" s="18">
        <v>3.033531</v>
      </c>
    </row>
    <row r="58" spans="1:8" x14ac:dyDescent="0.2">
      <c r="A58" s="17" t="s">
        <v>57</v>
      </c>
      <c r="B58" s="18">
        <v>37.135572000000003</v>
      </c>
      <c r="C58" s="18">
        <v>0.367564</v>
      </c>
      <c r="D58" s="18">
        <v>6.1883679999999996</v>
      </c>
      <c r="E58" s="18">
        <v>15.841661999999999</v>
      </c>
      <c r="F58" s="18">
        <v>15.445615</v>
      </c>
      <c r="G58" s="18">
        <v>9.2806899999999999</v>
      </c>
      <c r="H58" s="18">
        <v>4.8217829999999999</v>
      </c>
    </row>
    <row r="59" spans="1:8" x14ac:dyDescent="0.2">
      <c r="A59" s="17" t="s">
        <v>11</v>
      </c>
      <c r="B59" s="18">
        <v>378.63108999999997</v>
      </c>
      <c r="C59" s="18">
        <v>20.266131000000001</v>
      </c>
      <c r="D59" s="18">
        <v>134.07290399999999</v>
      </c>
      <c r="E59" s="18">
        <v>83.554743000000002</v>
      </c>
      <c r="F59" s="18">
        <v>76.989892999999995</v>
      </c>
      <c r="G59" s="18">
        <v>64.649895999999998</v>
      </c>
      <c r="H59" s="18">
        <v>62.902442000000001</v>
      </c>
    </row>
    <row r="60" spans="1:8" x14ac:dyDescent="0.2">
      <c r="A60" s="17" t="s">
        <v>12</v>
      </c>
      <c r="B60" s="18">
        <v>358.73128100000002</v>
      </c>
      <c r="C60" s="18">
        <v>29.058388000000001</v>
      </c>
      <c r="D60" s="18">
        <v>64.260171999999997</v>
      </c>
      <c r="E60" s="18">
        <v>123.11792699999999</v>
      </c>
      <c r="F60" s="18">
        <v>114.69322099999999</v>
      </c>
      <c r="G60" s="18">
        <v>92.166641999999996</v>
      </c>
      <c r="H60" s="18">
        <v>44.653281999999997</v>
      </c>
    </row>
    <row r="61" spans="1:8" x14ac:dyDescent="0.2">
      <c r="A61" s="19" t="s">
        <v>140</v>
      </c>
      <c r="B61" s="20">
        <v>3524.2910649999999</v>
      </c>
      <c r="C61" s="20">
        <v>227.01652100000001</v>
      </c>
      <c r="D61" s="20">
        <v>917.15308300000004</v>
      </c>
      <c r="E61" s="20">
        <v>1025.197463</v>
      </c>
      <c r="F61" s="20">
        <v>951.39228800000001</v>
      </c>
      <c r="G61" s="20">
        <v>739.75538900000004</v>
      </c>
      <c r="H61" s="20">
        <v>522.480232</v>
      </c>
    </row>
    <row r="62" spans="1:8" x14ac:dyDescent="0.2">
      <c r="A62" s="17" t="s">
        <v>111</v>
      </c>
      <c r="B62" s="18">
        <v>4.3420110000000003</v>
      </c>
      <c r="C62" s="18">
        <v>0.228746</v>
      </c>
      <c r="D62" s="18">
        <v>1.0676060000000001</v>
      </c>
      <c r="E62" s="18">
        <v>2.301984</v>
      </c>
      <c r="F62" s="18">
        <v>2.1856810000000002</v>
      </c>
      <c r="G62" s="18">
        <v>0.27574700000000002</v>
      </c>
      <c r="H62" s="18">
        <v>0.17314499999999999</v>
      </c>
    </row>
    <row r="63" spans="1:8" x14ac:dyDescent="0.2">
      <c r="A63" s="17" t="s">
        <v>112</v>
      </c>
      <c r="B63" s="18">
        <v>5.1655930000000003</v>
      </c>
      <c r="C63" s="18">
        <v>1.6132000000000001E-2</v>
      </c>
      <c r="D63" s="18">
        <v>0.81496199999999996</v>
      </c>
      <c r="E63" s="18">
        <v>1.6960090000000001</v>
      </c>
      <c r="F63" s="18">
        <v>1.6749559999999999</v>
      </c>
      <c r="G63" s="18">
        <v>1.6324399999999999</v>
      </c>
      <c r="H63" s="18">
        <v>0.55253799999999997</v>
      </c>
    </row>
    <row r="64" spans="1:8" x14ac:dyDescent="0.2">
      <c r="A64" s="17" t="s">
        <v>61</v>
      </c>
      <c r="B64" s="18">
        <v>30.805851000000001</v>
      </c>
      <c r="C64" s="18">
        <v>3.70757</v>
      </c>
      <c r="D64" s="18">
        <v>3.888916</v>
      </c>
      <c r="E64" s="18">
        <v>7.835045</v>
      </c>
      <c r="F64" s="18">
        <v>6.42537</v>
      </c>
      <c r="G64" s="18">
        <v>10.210748000000001</v>
      </c>
      <c r="H64" s="18">
        <v>3.5143719999999998</v>
      </c>
    </row>
    <row r="65" spans="1:8" x14ac:dyDescent="0.2">
      <c r="A65" s="17" t="s">
        <v>44</v>
      </c>
      <c r="B65" s="18">
        <v>54.070453000000001</v>
      </c>
      <c r="C65" s="18">
        <v>5.219659</v>
      </c>
      <c r="D65" s="18">
        <v>13.537770999999999</v>
      </c>
      <c r="E65" s="18">
        <v>11.766244</v>
      </c>
      <c r="F65" s="18">
        <v>9.6450289999999992</v>
      </c>
      <c r="G65" s="18">
        <v>13.47505</v>
      </c>
      <c r="H65" s="18">
        <v>6.6883509999999999</v>
      </c>
    </row>
    <row r="66" spans="1:8" x14ac:dyDescent="0.2">
      <c r="A66" s="17" t="s">
        <v>66</v>
      </c>
      <c r="B66" s="18">
        <v>22.327978000000002</v>
      </c>
      <c r="C66" s="18">
        <v>1.1032280000000001</v>
      </c>
      <c r="D66" s="18">
        <v>7.3920370000000002</v>
      </c>
      <c r="E66" s="18">
        <v>3.8559209999999999</v>
      </c>
      <c r="F66" s="18">
        <v>3.7650990000000002</v>
      </c>
      <c r="G66" s="18">
        <v>6.7733749999999997</v>
      </c>
      <c r="H66" s="18">
        <v>3.1011410000000001</v>
      </c>
    </row>
    <row r="67" spans="1:8" x14ac:dyDescent="0.2">
      <c r="A67" s="17" t="s">
        <v>50</v>
      </c>
      <c r="B67" s="18">
        <v>42.819932000000001</v>
      </c>
      <c r="C67" s="18">
        <v>2.9105919999999998</v>
      </c>
      <c r="D67" s="18">
        <v>12.068804999999999</v>
      </c>
      <c r="E67" s="18">
        <v>9.5077440000000006</v>
      </c>
      <c r="F67" s="18">
        <v>8.7643609999999992</v>
      </c>
      <c r="G67" s="18">
        <v>10.456602</v>
      </c>
      <c r="H67" s="18">
        <v>7.2536909999999999</v>
      </c>
    </row>
    <row r="68" spans="1:8" x14ac:dyDescent="0.2">
      <c r="A68" s="17" t="s">
        <v>74</v>
      </c>
      <c r="B68" s="18">
        <v>16.193172000000001</v>
      </c>
      <c r="C68" s="18">
        <v>1.4197109999999999</v>
      </c>
      <c r="D68" s="18">
        <v>3.1047039999999999</v>
      </c>
      <c r="E68" s="18">
        <v>6.5726110000000002</v>
      </c>
      <c r="F68" s="18">
        <v>6.3062670000000001</v>
      </c>
      <c r="G68" s="18">
        <v>2.8242530000000001</v>
      </c>
      <c r="H68" s="18">
        <v>1.5960300000000001</v>
      </c>
    </row>
    <row r="69" spans="1:8" x14ac:dyDescent="0.2">
      <c r="A69" s="17" t="s">
        <v>99</v>
      </c>
      <c r="B69" s="18">
        <v>6.3678739999999996</v>
      </c>
      <c r="C69" s="18">
        <v>3.467E-3</v>
      </c>
      <c r="D69" s="18">
        <v>0.97421199999999997</v>
      </c>
      <c r="E69" s="18">
        <v>1.9846379999999999</v>
      </c>
      <c r="F69" s="18">
        <v>1.9846379999999999</v>
      </c>
      <c r="G69" s="18">
        <v>1.5342119999999999</v>
      </c>
      <c r="H69" s="18">
        <v>1.5757699999999999</v>
      </c>
    </row>
    <row r="70" spans="1:8" x14ac:dyDescent="0.2">
      <c r="A70" s="17" t="s">
        <v>93</v>
      </c>
      <c r="B70" s="18">
        <v>8.7202999999999999</v>
      </c>
      <c r="C70" s="18">
        <v>3.0170000000000002E-3</v>
      </c>
      <c r="D70" s="18">
        <v>2.0135700000000001</v>
      </c>
      <c r="E70" s="18">
        <v>3.7079430000000002</v>
      </c>
      <c r="F70" s="18">
        <v>3.6328510000000001</v>
      </c>
      <c r="G70" s="18">
        <v>2.0161099999999998</v>
      </c>
      <c r="H70" s="18">
        <v>0.71254099999999998</v>
      </c>
    </row>
    <row r="71" spans="1:8" x14ac:dyDescent="0.2">
      <c r="A71" s="17" t="s">
        <v>124</v>
      </c>
      <c r="B71" s="18">
        <v>0.70389999999999997</v>
      </c>
      <c r="C71" s="18">
        <v>0</v>
      </c>
      <c r="D71" s="18">
        <v>0</v>
      </c>
      <c r="E71" s="18">
        <v>0.496332</v>
      </c>
      <c r="F71" s="18">
        <v>0.496332</v>
      </c>
      <c r="G71" s="18">
        <v>0</v>
      </c>
      <c r="H71" s="18">
        <v>1.4628E-2</v>
      </c>
    </row>
    <row r="72" spans="1:8" x14ac:dyDescent="0.2">
      <c r="A72" s="17" t="s">
        <v>20</v>
      </c>
      <c r="B72" s="18">
        <v>255.76764600000001</v>
      </c>
      <c r="C72" s="18">
        <v>66.288297999999998</v>
      </c>
      <c r="D72" s="18">
        <v>108.171876</v>
      </c>
      <c r="E72" s="18">
        <v>18.052505</v>
      </c>
      <c r="F72" s="18">
        <v>13.70576</v>
      </c>
      <c r="G72" s="18">
        <v>30.922174999999999</v>
      </c>
      <c r="H72" s="18">
        <v>23.502338000000002</v>
      </c>
    </row>
    <row r="73" spans="1:8" x14ac:dyDescent="0.2">
      <c r="A73" s="17" t="s">
        <v>141</v>
      </c>
      <c r="B73" s="18">
        <v>8.1685499999999998</v>
      </c>
      <c r="C73" s="18">
        <v>6.1799999999999995E-4</v>
      </c>
      <c r="D73" s="18">
        <v>2.145972</v>
      </c>
      <c r="E73" s="18">
        <v>1.2614069999999999</v>
      </c>
      <c r="F73" s="18">
        <v>1.2511760000000001</v>
      </c>
      <c r="G73" s="18">
        <v>3.058011</v>
      </c>
      <c r="H73" s="18">
        <v>1.5042390000000001</v>
      </c>
    </row>
    <row r="74" spans="1:8" x14ac:dyDescent="0.2">
      <c r="A74" s="17" t="s">
        <v>98</v>
      </c>
      <c r="B74" s="18">
        <v>8.9092629999999993</v>
      </c>
      <c r="C74" s="18">
        <v>2.0524000000000001E-2</v>
      </c>
      <c r="D74" s="18">
        <v>1.057083</v>
      </c>
      <c r="E74" s="18">
        <v>1.8656509999999999</v>
      </c>
      <c r="F74" s="18">
        <v>1.83172</v>
      </c>
      <c r="G74" s="18">
        <v>5.2055879999999997</v>
      </c>
      <c r="H74" s="18">
        <v>0.69259199999999999</v>
      </c>
    </row>
    <row r="75" spans="1:8" x14ac:dyDescent="0.2">
      <c r="A75" s="17" t="s">
        <v>120</v>
      </c>
      <c r="B75" s="18">
        <v>1.516276</v>
      </c>
      <c r="C75" s="18">
        <v>0</v>
      </c>
      <c r="D75" s="18">
        <v>0.192715</v>
      </c>
      <c r="E75" s="18">
        <v>0.60570500000000005</v>
      </c>
      <c r="F75" s="18">
        <v>0.56314900000000001</v>
      </c>
      <c r="G75" s="18">
        <v>0.27657999999999999</v>
      </c>
      <c r="H75" s="18">
        <v>0.41313100000000003</v>
      </c>
    </row>
    <row r="76" spans="1:8" x14ac:dyDescent="0.2">
      <c r="A76" s="17" t="s">
        <v>142</v>
      </c>
      <c r="B76" s="18">
        <v>7.5266729999999997</v>
      </c>
      <c r="C76" s="18">
        <v>2.3987999999999999E-2</v>
      </c>
      <c r="D76" s="18">
        <v>1.8037319999999999</v>
      </c>
      <c r="E76" s="18">
        <v>2.1192829999999998</v>
      </c>
      <c r="F76" s="18">
        <v>2.0054609999999999</v>
      </c>
      <c r="G76" s="18">
        <v>2.203319</v>
      </c>
      <c r="H76" s="18">
        <v>1.018189</v>
      </c>
    </row>
    <row r="77" spans="1:8" x14ac:dyDescent="0.2">
      <c r="A77" s="17" t="s">
        <v>80</v>
      </c>
      <c r="B77" s="18">
        <v>2.2062330000000001</v>
      </c>
      <c r="C77" s="18">
        <v>0</v>
      </c>
      <c r="D77" s="18">
        <v>0.51103100000000001</v>
      </c>
      <c r="E77" s="18">
        <v>0.71888200000000002</v>
      </c>
      <c r="F77" s="18">
        <v>0.71001700000000001</v>
      </c>
      <c r="G77" s="18">
        <v>0.57422600000000001</v>
      </c>
      <c r="H77" s="18">
        <v>0.384349</v>
      </c>
    </row>
    <row r="78" spans="1:8" x14ac:dyDescent="0.2">
      <c r="A78" s="17" t="s">
        <v>143</v>
      </c>
      <c r="B78" s="18">
        <v>7.4406990000000004</v>
      </c>
      <c r="C78" s="18">
        <v>6.9971000000000005E-2</v>
      </c>
      <c r="D78" s="18">
        <v>1.7882750000000001</v>
      </c>
      <c r="E78" s="18">
        <v>2.1381199999999998</v>
      </c>
      <c r="F78" s="18">
        <v>2.1255259999999998</v>
      </c>
      <c r="G78" s="18">
        <v>2.1349520000000002</v>
      </c>
      <c r="H78" s="18">
        <v>1.235274</v>
      </c>
    </row>
    <row r="79" spans="1:8" x14ac:dyDescent="0.2">
      <c r="A79" s="21" t="s">
        <v>38</v>
      </c>
      <c r="B79" s="18">
        <v>70.788759999999996</v>
      </c>
      <c r="C79" s="18">
        <v>5.8131079999999997</v>
      </c>
      <c r="D79" s="18">
        <v>22.610792</v>
      </c>
      <c r="E79" s="18">
        <v>18.105322999999999</v>
      </c>
      <c r="F79" s="18">
        <v>17.016397999999999</v>
      </c>
      <c r="G79" s="18">
        <v>15.344082</v>
      </c>
      <c r="H79" s="18">
        <v>6.7035400000000003</v>
      </c>
    </row>
    <row r="80" spans="1:8" x14ac:dyDescent="0.2">
      <c r="A80" s="17" t="s">
        <v>144</v>
      </c>
      <c r="B80" s="18">
        <v>1536.878825</v>
      </c>
      <c r="C80" s="18">
        <v>160.35828900000001</v>
      </c>
      <c r="D80" s="18">
        <v>542.41728599999999</v>
      </c>
      <c r="E80" s="18">
        <v>279.02309100000002</v>
      </c>
      <c r="F80" s="18">
        <v>149.174789</v>
      </c>
      <c r="G80" s="18">
        <v>376.429215</v>
      </c>
      <c r="H80" s="18">
        <v>147.33029099999999</v>
      </c>
    </row>
    <row r="81" spans="1:8" x14ac:dyDescent="0.2">
      <c r="A81" s="17" t="s">
        <v>55</v>
      </c>
      <c r="B81" s="18">
        <v>46.129568999999996</v>
      </c>
      <c r="C81" s="18">
        <v>1.9388529999999999</v>
      </c>
      <c r="D81" s="18">
        <v>13.555478000000001</v>
      </c>
      <c r="E81" s="18">
        <v>6.6040210000000004</v>
      </c>
      <c r="F81" s="18">
        <v>6.1813719999999996</v>
      </c>
      <c r="G81" s="18">
        <v>16.726849000000001</v>
      </c>
      <c r="H81" s="18">
        <v>6.5166019999999998</v>
      </c>
    </row>
    <row r="82" spans="1:8" x14ac:dyDescent="0.2">
      <c r="A82" s="17" t="s">
        <v>105</v>
      </c>
      <c r="B82" s="18">
        <v>5.8436570000000003</v>
      </c>
      <c r="C82" s="18">
        <v>3.852E-3</v>
      </c>
      <c r="D82" s="18">
        <v>1.7849250000000001</v>
      </c>
      <c r="E82" s="18">
        <v>1.1812389999999999</v>
      </c>
      <c r="F82" s="18">
        <v>1.1795420000000001</v>
      </c>
      <c r="G82" s="18">
        <v>1.5798220000000001</v>
      </c>
      <c r="H82" s="18">
        <v>0.10377699999999999</v>
      </c>
    </row>
    <row r="83" spans="1:8" s="6" customFormat="1" x14ac:dyDescent="0.2">
      <c r="A83" s="17" t="s">
        <v>37</v>
      </c>
      <c r="B83" s="18">
        <v>68.998880999999997</v>
      </c>
      <c r="C83" s="18">
        <v>8.2797579999999993</v>
      </c>
      <c r="D83" s="18">
        <v>8.4974419999999995</v>
      </c>
      <c r="E83" s="18">
        <v>12.208584999999999</v>
      </c>
      <c r="F83" s="18">
        <v>7.8719720000000004</v>
      </c>
      <c r="G83" s="18">
        <v>4.0448950000000004</v>
      </c>
      <c r="H83" s="18">
        <v>16.849219999999999</v>
      </c>
    </row>
    <row r="84" spans="1:8" x14ac:dyDescent="0.2">
      <c r="A84" s="17" t="s">
        <v>19</v>
      </c>
      <c r="B84" s="18">
        <v>171.30003500000001</v>
      </c>
      <c r="C84" s="18">
        <v>6.6229040000000001</v>
      </c>
      <c r="D84" s="18">
        <v>65.505086000000006</v>
      </c>
      <c r="E84" s="18">
        <v>28.700423000000001</v>
      </c>
      <c r="F84" s="18">
        <v>21.192782000000001</v>
      </c>
      <c r="G84" s="18">
        <v>46.767853000000002</v>
      </c>
      <c r="H84" s="18">
        <v>17.397746000000001</v>
      </c>
    </row>
    <row r="85" spans="1:8" x14ac:dyDescent="0.2">
      <c r="A85" s="17" t="s">
        <v>30</v>
      </c>
      <c r="B85" s="18">
        <v>81.156396999999998</v>
      </c>
      <c r="C85" s="18">
        <v>3.3270040000000001</v>
      </c>
      <c r="D85" s="18">
        <v>21.537192000000001</v>
      </c>
      <c r="E85" s="18">
        <v>5.959193</v>
      </c>
      <c r="F85" s="18">
        <v>3.025741</v>
      </c>
      <c r="G85" s="18">
        <v>26.941604999999999</v>
      </c>
      <c r="H85" s="18">
        <v>6.391616</v>
      </c>
    </row>
    <row r="86" spans="1:8" x14ac:dyDescent="0.2">
      <c r="A86" s="17" t="s">
        <v>145</v>
      </c>
      <c r="B86" s="18" t="s">
        <v>146</v>
      </c>
      <c r="C86" s="18" t="s">
        <v>146</v>
      </c>
      <c r="D86" s="18" t="s">
        <v>146</v>
      </c>
      <c r="E86" s="18" t="s">
        <v>146</v>
      </c>
      <c r="F86" s="18" t="s">
        <v>146</v>
      </c>
      <c r="G86" s="18" t="s">
        <v>146</v>
      </c>
      <c r="H86" s="18" t="s">
        <v>146</v>
      </c>
    </row>
    <row r="87" spans="1:8" x14ac:dyDescent="0.2">
      <c r="A87" s="17" t="s">
        <v>147</v>
      </c>
      <c r="B87" s="18" t="s">
        <v>146</v>
      </c>
      <c r="C87" s="18" t="s">
        <v>146</v>
      </c>
      <c r="D87" s="18" t="s">
        <v>146</v>
      </c>
      <c r="E87" s="18" t="s">
        <v>146</v>
      </c>
      <c r="F87" s="18" t="s">
        <v>146</v>
      </c>
      <c r="G87" s="18" t="s">
        <v>146</v>
      </c>
      <c r="H87" s="18" t="s">
        <v>146</v>
      </c>
    </row>
    <row r="88" spans="1:8" x14ac:dyDescent="0.2">
      <c r="A88" s="19" t="s">
        <v>148</v>
      </c>
      <c r="B88" s="20">
        <v>2464.1485280000002</v>
      </c>
      <c r="C88" s="20">
        <v>267.35928899999999</v>
      </c>
      <c r="D88" s="20">
        <v>836.44146799999999</v>
      </c>
      <c r="E88" s="20">
        <v>428.267899</v>
      </c>
      <c r="F88" s="20">
        <v>272.71598899999998</v>
      </c>
      <c r="G88" s="20">
        <v>581.40770899999995</v>
      </c>
      <c r="H88" s="20">
        <v>255.225111</v>
      </c>
    </row>
    <row r="89" spans="1:8" x14ac:dyDescent="0.2">
      <c r="A89" s="17" t="s">
        <v>28</v>
      </c>
      <c r="B89" s="18">
        <v>130.49365299999999</v>
      </c>
      <c r="C89" s="18">
        <v>10.632266</v>
      </c>
      <c r="D89" s="18">
        <v>25.39442</v>
      </c>
      <c r="E89" s="18">
        <v>45.457883000000002</v>
      </c>
      <c r="F89" s="18">
        <v>42.351064999999998</v>
      </c>
      <c r="G89" s="18">
        <v>36.185737000000003</v>
      </c>
      <c r="H89" s="18">
        <v>2.993509</v>
      </c>
    </row>
    <row r="90" spans="1:8" x14ac:dyDescent="0.2">
      <c r="A90" s="17" t="s">
        <v>63</v>
      </c>
      <c r="B90" s="18">
        <v>18.021394000000001</v>
      </c>
      <c r="C90" s="18">
        <v>1.033093</v>
      </c>
      <c r="D90" s="18">
        <v>3.1935210000000001</v>
      </c>
      <c r="E90" s="18">
        <v>6.7212360000000002</v>
      </c>
      <c r="F90" s="18">
        <v>6.5529229999999998</v>
      </c>
      <c r="G90" s="18">
        <v>5.1139200000000002</v>
      </c>
      <c r="H90" s="18">
        <v>1.9262459999999999</v>
      </c>
    </row>
    <row r="91" spans="1:8" x14ac:dyDescent="0.2">
      <c r="A91" s="17" t="s">
        <v>101</v>
      </c>
      <c r="B91" s="18">
        <v>6.7630739999999996</v>
      </c>
      <c r="C91" s="18">
        <v>0</v>
      </c>
      <c r="D91" s="18">
        <v>0.47468500000000002</v>
      </c>
      <c r="E91" s="18">
        <v>5.9905099999999996</v>
      </c>
      <c r="F91" s="18">
        <v>5.9876259999999997</v>
      </c>
      <c r="G91" s="18">
        <v>0.16130800000000001</v>
      </c>
      <c r="H91" s="18">
        <v>9.4385999999999998E-2</v>
      </c>
    </row>
    <row r="92" spans="1:8" x14ac:dyDescent="0.2">
      <c r="A92" s="17" t="s">
        <v>104</v>
      </c>
      <c r="B92" s="18">
        <v>7.717409</v>
      </c>
      <c r="C92" s="18">
        <v>0</v>
      </c>
      <c r="D92" s="18">
        <v>2.1627580000000002</v>
      </c>
      <c r="E92" s="18">
        <v>2.5442269999999998</v>
      </c>
      <c r="F92" s="18">
        <v>2.5035379999999998</v>
      </c>
      <c r="G92" s="18">
        <v>1.3685750000000001</v>
      </c>
      <c r="H92" s="18">
        <v>1.1834960000000001</v>
      </c>
    </row>
    <row r="93" spans="1:8" x14ac:dyDescent="0.2">
      <c r="A93" s="17" t="s">
        <v>90</v>
      </c>
      <c r="B93" s="18">
        <v>6.1529189999999998</v>
      </c>
      <c r="C93" s="18">
        <v>5.4718999999999997E-2</v>
      </c>
      <c r="D93" s="18">
        <v>1.486235</v>
      </c>
      <c r="E93" s="18">
        <v>3.0796000000000001</v>
      </c>
      <c r="F93" s="18">
        <v>3.073321</v>
      </c>
      <c r="G93" s="18">
        <v>0.94526200000000005</v>
      </c>
      <c r="H93" s="18">
        <v>0.16714799999999999</v>
      </c>
    </row>
    <row r="94" spans="1:8" x14ac:dyDescent="0.2">
      <c r="A94" s="17" t="s">
        <v>110</v>
      </c>
      <c r="B94" s="18">
        <v>2.8473350000000002</v>
      </c>
      <c r="C94" s="18">
        <v>0</v>
      </c>
      <c r="D94" s="18">
        <v>0.203236</v>
      </c>
      <c r="E94" s="18">
        <v>1.318181</v>
      </c>
      <c r="F94" s="18">
        <v>1.2032689999999999</v>
      </c>
      <c r="G94" s="18">
        <v>0.63825200000000004</v>
      </c>
      <c r="H94" s="18">
        <v>0.687666</v>
      </c>
    </row>
    <row r="95" spans="1:8" s="5" customFormat="1" x14ac:dyDescent="0.2">
      <c r="A95" s="17" t="s">
        <v>89</v>
      </c>
      <c r="B95" s="18">
        <v>10.234204999999999</v>
      </c>
      <c r="C95" s="18">
        <v>0.12488200000000001</v>
      </c>
      <c r="D95" s="18">
        <v>2.6600890000000001</v>
      </c>
      <c r="E95" s="18">
        <v>3.584489</v>
      </c>
      <c r="F95" s="18">
        <v>3.2021980000000001</v>
      </c>
      <c r="G95" s="18">
        <v>1.7251570000000001</v>
      </c>
      <c r="H95" s="18">
        <v>1.6970719999999999</v>
      </c>
    </row>
    <row r="96" spans="1:8" x14ac:dyDescent="0.2">
      <c r="A96" s="17" t="s">
        <v>149</v>
      </c>
      <c r="B96" s="18">
        <v>2.2017419999999999</v>
      </c>
      <c r="C96" s="18">
        <v>1.4E-5</v>
      </c>
      <c r="D96" s="18">
        <v>5.4537000000000002E-2</v>
      </c>
      <c r="E96" s="18">
        <v>2.1427659999999999</v>
      </c>
      <c r="F96" s="18">
        <v>1.8062590000000001</v>
      </c>
      <c r="G96" s="18">
        <v>3.558E-3</v>
      </c>
      <c r="H96" s="18">
        <v>8.6399999999999997E-4</v>
      </c>
    </row>
    <row r="97" spans="1:8" x14ac:dyDescent="0.2">
      <c r="A97" s="17" t="s">
        <v>21</v>
      </c>
      <c r="B97" s="18">
        <v>209.21905899999999</v>
      </c>
      <c r="C97" s="18">
        <v>15.119942</v>
      </c>
      <c r="D97" s="18">
        <v>54.981065000000001</v>
      </c>
      <c r="E97" s="18">
        <v>58.700763999999999</v>
      </c>
      <c r="F97" s="18">
        <v>55.661326000000003</v>
      </c>
      <c r="G97" s="18">
        <v>51.860957999999997</v>
      </c>
      <c r="H97" s="18">
        <v>21.301814</v>
      </c>
    </row>
    <row r="98" spans="1:8" x14ac:dyDescent="0.2">
      <c r="A98" s="17" t="s">
        <v>123</v>
      </c>
      <c r="B98" s="18">
        <v>0.63210500000000003</v>
      </c>
      <c r="C98" s="18">
        <v>0</v>
      </c>
      <c r="D98" s="18">
        <v>0.119759</v>
      </c>
      <c r="E98" s="18">
        <v>0.19090799999999999</v>
      </c>
      <c r="F98" s="18">
        <v>0.19090799999999999</v>
      </c>
      <c r="G98" s="18">
        <v>0.19634699999999999</v>
      </c>
      <c r="H98" s="18">
        <v>0.12509200000000001</v>
      </c>
    </row>
    <row r="99" spans="1:8" x14ac:dyDescent="0.2">
      <c r="A99" s="17" t="s">
        <v>86</v>
      </c>
      <c r="B99" s="18">
        <v>13.059815</v>
      </c>
      <c r="C99" s="18">
        <v>0</v>
      </c>
      <c r="D99" s="18">
        <v>4.7151719999999999</v>
      </c>
      <c r="E99" s="18">
        <v>6.4672910000000003</v>
      </c>
      <c r="F99" s="18">
        <v>6.2975110000000001</v>
      </c>
      <c r="G99" s="18">
        <v>0.55714600000000003</v>
      </c>
      <c r="H99" s="18">
        <v>0.23072200000000001</v>
      </c>
    </row>
    <row r="100" spans="1:8" x14ac:dyDescent="0.2">
      <c r="A100" s="17" t="s">
        <v>108</v>
      </c>
      <c r="B100" s="18">
        <v>3.3679109999999999</v>
      </c>
      <c r="C100" s="18">
        <v>6.5454999999999999E-2</v>
      </c>
      <c r="D100" s="18">
        <v>1.4378200000000001</v>
      </c>
      <c r="E100" s="18">
        <v>0.82727300000000004</v>
      </c>
      <c r="F100" s="18">
        <v>0.81413100000000005</v>
      </c>
      <c r="G100" s="18">
        <v>0.66814899999999999</v>
      </c>
      <c r="H100" s="18">
        <v>0.26666499999999999</v>
      </c>
    </row>
    <row r="101" spans="1:8" x14ac:dyDescent="0.2">
      <c r="A101" s="17" t="s">
        <v>82</v>
      </c>
      <c r="B101" s="18">
        <v>13.779635000000001</v>
      </c>
      <c r="C101" s="18">
        <v>1.4279E-2</v>
      </c>
      <c r="D101" s="18">
        <v>2.8950640000000001</v>
      </c>
      <c r="E101" s="18">
        <v>7.1083499999999997</v>
      </c>
      <c r="F101" s="18">
        <v>6.5521599999999998</v>
      </c>
      <c r="G101" s="18">
        <v>2.4441799999999998</v>
      </c>
      <c r="H101" s="18">
        <v>0.91286699999999998</v>
      </c>
    </row>
    <row r="102" spans="1:8" x14ac:dyDescent="0.2">
      <c r="A102" s="17" t="s">
        <v>79</v>
      </c>
      <c r="B102" s="18">
        <v>16.264973000000001</v>
      </c>
      <c r="C102" s="18">
        <v>9.9365999999999996E-2</v>
      </c>
      <c r="D102" s="18">
        <v>4.7662360000000001</v>
      </c>
      <c r="E102" s="18">
        <v>8.6831420000000001</v>
      </c>
      <c r="F102" s="18">
        <v>8.6301009999999998</v>
      </c>
      <c r="G102" s="18">
        <v>2.1406239999999999</v>
      </c>
      <c r="H102" s="18">
        <v>0.27494099999999999</v>
      </c>
    </row>
    <row r="103" spans="1:8" x14ac:dyDescent="0.2">
      <c r="A103" s="17" t="s">
        <v>47</v>
      </c>
      <c r="B103" s="18">
        <v>41.528350000000003</v>
      </c>
      <c r="C103" s="18">
        <v>0.56254099999999996</v>
      </c>
      <c r="D103" s="18">
        <v>3.3643010000000002</v>
      </c>
      <c r="E103" s="18">
        <v>17.243182000000001</v>
      </c>
      <c r="F103" s="18">
        <v>17.195461999999999</v>
      </c>
      <c r="G103" s="18">
        <v>10.060555000000001</v>
      </c>
      <c r="H103" s="18">
        <v>2.2548849999999998</v>
      </c>
    </row>
    <row r="104" spans="1:8" x14ac:dyDescent="0.2">
      <c r="A104" s="17" t="s">
        <v>117</v>
      </c>
      <c r="B104" s="18">
        <v>4.1821380000000001</v>
      </c>
      <c r="C104" s="18">
        <v>3.7442999999999997E-2</v>
      </c>
      <c r="D104" s="18">
        <v>1.172933</v>
      </c>
      <c r="E104" s="18">
        <v>1.124606</v>
      </c>
      <c r="F104" s="18">
        <v>1.0660400000000001</v>
      </c>
      <c r="G104" s="18">
        <v>0.88793999999999995</v>
      </c>
      <c r="H104" s="18">
        <v>0.85886099999999999</v>
      </c>
    </row>
    <row r="105" spans="1:8" x14ac:dyDescent="0.2">
      <c r="A105" s="17" t="s">
        <v>45</v>
      </c>
      <c r="B105" s="18">
        <v>58.149859999999997</v>
      </c>
      <c r="C105" s="18">
        <v>0</v>
      </c>
      <c r="D105" s="18">
        <v>16.331914999999999</v>
      </c>
      <c r="E105" s="18">
        <v>17.921759999999999</v>
      </c>
      <c r="F105" s="18">
        <v>17.557559999999999</v>
      </c>
      <c r="G105" s="18">
        <v>14.274623</v>
      </c>
      <c r="H105" s="18">
        <v>4.2903209999999996</v>
      </c>
    </row>
    <row r="106" spans="1:8" x14ac:dyDescent="0.2">
      <c r="A106" s="17" t="s">
        <v>107</v>
      </c>
      <c r="B106" s="18">
        <v>7.6249320000000003</v>
      </c>
      <c r="C106" s="18">
        <v>8.8022000000000003E-2</v>
      </c>
      <c r="D106" s="18">
        <v>1.780294</v>
      </c>
      <c r="E106" s="18">
        <v>4.1525670000000003</v>
      </c>
      <c r="F106" s="18">
        <v>3.939495</v>
      </c>
      <c r="G106" s="18">
        <v>0.22575899999999999</v>
      </c>
      <c r="H106" s="18">
        <v>0.14979300000000001</v>
      </c>
    </row>
    <row r="107" spans="1:8" x14ac:dyDescent="0.2">
      <c r="A107" s="17" t="s">
        <v>116</v>
      </c>
      <c r="B107" s="18">
        <v>4.0371499999999996</v>
      </c>
      <c r="C107" s="18">
        <v>0</v>
      </c>
      <c r="D107" s="18">
        <v>0.343449</v>
      </c>
      <c r="E107" s="18">
        <v>2.0790600000000001</v>
      </c>
      <c r="F107" s="18">
        <v>1.9803379999999999</v>
      </c>
      <c r="G107" s="18">
        <v>6.339E-3</v>
      </c>
      <c r="H107" s="18">
        <v>6.4999999999999997E-3</v>
      </c>
    </row>
    <row r="108" spans="1:8" x14ac:dyDescent="0.2">
      <c r="A108" s="17" t="s">
        <v>122</v>
      </c>
      <c r="B108" s="18">
        <v>2.0487039999999999</v>
      </c>
      <c r="C108" s="18">
        <v>0</v>
      </c>
      <c r="D108" s="18">
        <v>0.35917300000000002</v>
      </c>
      <c r="E108" s="18">
        <v>1.235841</v>
      </c>
      <c r="F108" s="18">
        <v>1.22915</v>
      </c>
      <c r="G108" s="18">
        <v>0.36199700000000001</v>
      </c>
      <c r="H108" s="18">
        <v>8.8442999999999994E-2</v>
      </c>
    </row>
    <row r="109" spans="1:8" x14ac:dyDescent="0.2">
      <c r="A109" s="17" t="s">
        <v>35</v>
      </c>
      <c r="B109" s="18">
        <v>85.988512999999998</v>
      </c>
      <c r="C109" s="18">
        <v>11.881366</v>
      </c>
      <c r="D109" s="18">
        <v>8.9551390000000008</v>
      </c>
      <c r="E109" s="18">
        <v>51.303432999999998</v>
      </c>
      <c r="F109" s="18">
        <v>50.442444999999999</v>
      </c>
      <c r="G109" s="18">
        <v>9.6455020000000005</v>
      </c>
      <c r="H109" s="18">
        <v>3.3651580000000001</v>
      </c>
    </row>
    <row r="110" spans="1:8" x14ac:dyDescent="0.2">
      <c r="A110" s="17" t="s">
        <v>95</v>
      </c>
      <c r="B110" s="18">
        <v>8.3115319999999997</v>
      </c>
      <c r="C110" s="18">
        <v>6.8282999999999996E-2</v>
      </c>
      <c r="D110" s="18">
        <v>2.4469150000000002</v>
      </c>
      <c r="E110" s="18">
        <v>3.1760519999999999</v>
      </c>
      <c r="F110" s="18">
        <v>3.0261040000000001</v>
      </c>
      <c r="G110" s="18">
        <v>1.2985139999999999</v>
      </c>
      <c r="H110" s="18">
        <v>0.79729099999999997</v>
      </c>
    </row>
    <row r="111" spans="1:8" x14ac:dyDescent="0.2">
      <c r="A111" s="17" t="s">
        <v>10</v>
      </c>
      <c r="B111" s="18">
        <v>421.68239199999999</v>
      </c>
      <c r="C111" s="18">
        <v>66.370535000000004</v>
      </c>
      <c r="D111" s="18">
        <v>173.87788</v>
      </c>
      <c r="E111" s="18">
        <v>57.836123000000001</v>
      </c>
      <c r="F111" s="18">
        <v>51.060924999999997</v>
      </c>
      <c r="G111" s="18">
        <v>65.332909999999998</v>
      </c>
      <c r="H111" s="18">
        <v>41.723956999999999</v>
      </c>
    </row>
    <row r="112" spans="1:8" x14ac:dyDescent="0.2">
      <c r="A112" s="17" t="s">
        <v>114</v>
      </c>
      <c r="B112" s="18">
        <v>1.549031</v>
      </c>
      <c r="C112" s="18">
        <v>0.21963099999999999</v>
      </c>
      <c r="D112" s="18">
        <v>0.217416</v>
      </c>
      <c r="E112" s="18">
        <v>0.77333099999999999</v>
      </c>
      <c r="F112" s="18">
        <v>0.72383900000000001</v>
      </c>
      <c r="G112" s="18">
        <v>0.190581</v>
      </c>
      <c r="H112" s="18">
        <v>2.5718000000000001E-2</v>
      </c>
    </row>
    <row r="113" spans="1:8" x14ac:dyDescent="0.2">
      <c r="A113" s="17" t="s">
        <v>84</v>
      </c>
      <c r="B113" s="18">
        <v>18.777895000000001</v>
      </c>
      <c r="C113" s="18">
        <v>0.16161700000000001</v>
      </c>
      <c r="D113" s="18">
        <v>2.1769500000000002</v>
      </c>
      <c r="E113" s="18">
        <v>11.165419999999999</v>
      </c>
      <c r="F113" s="18">
        <v>10.899186</v>
      </c>
      <c r="G113" s="18">
        <v>2.943619</v>
      </c>
      <c r="H113" s="18">
        <v>1.5710219999999999</v>
      </c>
    </row>
    <row r="114" spans="1:8" x14ac:dyDescent="0.2">
      <c r="A114" s="17" t="s">
        <v>150</v>
      </c>
      <c r="B114" s="18">
        <v>10.131790000000001</v>
      </c>
      <c r="C114" s="18">
        <v>7.7660000000000003E-3</v>
      </c>
      <c r="D114" s="18">
        <v>2.4612479999999999</v>
      </c>
      <c r="E114" s="18">
        <v>5.3784590000000003</v>
      </c>
      <c r="F114" s="18">
        <v>5.1765129999999999</v>
      </c>
      <c r="G114" s="18">
        <v>1.600293</v>
      </c>
      <c r="H114" s="18">
        <v>0.48980299999999999</v>
      </c>
    </row>
    <row r="115" spans="1:8" x14ac:dyDescent="0.2">
      <c r="A115" s="21" t="s">
        <v>119</v>
      </c>
      <c r="B115" s="18">
        <v>2.0824340000000001</v>
      </c>
      <c r="C115" s="18">
        <v>0</v>
      </c>
      <c r="D115" s="18">
        <v>0.198406</v>
      </c>
      <c r="E115" s="18">
        <v>1.6386529999999999</v>
      </c>
      <c r="F115" s="18">
        <v>1.6386529999999999</v>
      </c>
      <c r="G115" s="18">
        <v>0.24138799999999999</v>
      </c>
      <c r="H115" s="18">
        <v>2.7139999999999998E-3</v>
      </c>
    </row>
    <row r="116" spans="1:8" x14ac:dyDescent="0.2">
      <c r="A116" s="17" t="s">
        <v>65</v>
      </c>
      <c r="B116" s="18">
        <v>26.156972</v>
      </c>
      <c r="C116" s="18">
        <v>0.69562999999999997</v>
      </c>
      <c r="D116" s="18">
        <v>8.0534250000000007</v>
      </c>
      <c r="E116" s="18">
        <v>7.66479</v>
      </c>
      <c r="F116" s="18">
        <v>7.0219760000000004</v>
      </c>
      <c r="G116" s="18">
        <v>4.7380760000000004</v>
      </c>
      <c r="H116" s="18">
        <v>3.101369</v>
      </c>
    </row>
    <row r="117" spans="1:8" x14ac:dyDescent="0.2">
      <c r="A117" s="17" t="s">
        <v>113</v>
      </c>
      <c r="B117" s="18">
        <v>6.0078719999999999</v>
      </c>
      <c r="C117" s="18">
        <v>2.8822E-2</v>
      </c>
      <c r="D117" s="18">
        <v>2.7402860000000002</v>
      </c>
      <c r="E117" s="18">
        <v>1.15428</v>
      </c>
      <c r="F117" s="18">
        <v>1.148013</v>
      </c>
      <c r="G117" s="18">
        <v>0.64527599999999996</v>
      </c>
      <c r="H117" s="18">
        <v>0.222666</v>
      </c>
    </row>
    <row r="118" spans="1:8" x14ac:dyDescent="0.2">
      <c r="A118" s="17" t="s">
        <v>88</v>
      </c>
      <c r="B118" s="18">
        <v>9.7149380000000001</v>
      </c>
      <c r="C118" s="18">
        <v>9.4779000000000002E-2</v>
      </c>
      <c r="D118" s="18">
        <v>3.4580890000000002</v>
      </c>
      <c r="E118" s="18">
        <v>2.230308</v>
      </c>
      <c r="F118" s="18">
        <v>2.0905330000000002</v>
      </c>
      <c r="G118" s="18">
        <v>2.0462410000000002</v>
      </c>
      <c r="H118" s="18">
        <v>0.892563</v>
      </c>
    </row>
    <row r="119" spans="1:8" x14ac:dyDescent="0.2">
      <c r="A119" s="17" t="s">
        <v>151</v>
      </c>
      <c r="B119" s="18">
        <v>36.327491000000002</v>
      </c>
      <c r="C119" s="18">
        <v>1.0725469999999999</v>
      </c>
      <c r="D119" s="18">
        <v>11.980964999999999</v>
      </c>
      <c r="E119" s="18">
        <v>16.042701000000001</v>
      </c>
      <c r="F119" s="18">
        <v>15.650312</v>
      </c>
      <c r="G119" s="18">
        <v>3.4992260000000002</v>
      </c>
      <c r="H119" s="18">
        <v>1.3319000000000001</v>
      </c>
    </row>
    <row r="120" spans="1:8" x14ac:dyDescent="0.2">
      <c r="A120" s="19" t="s">
        <v>152</v>
      </c>
      <c r="B120" s="20">
        <v>1185.057223</v>
      </c>
      <c r="C120" s="20">
        <v>108.432998</v>
      </c>
      <c r="D120" s="20">
        <v>344.46338100000003</v>
      </c>
      <c r="E120" s="20">
        <v>354.937186</v>
      </c>
      <c r="F120" s="20">
        <v>336.67288000000002</v>
      </c>
      <c r="G120" s="20">
        <v>222.00801200000001</v>
      </c>
      <c r="H120" s="20">
        <v>93.035452000000006</v>
      </c>
    </row>
    <row r="121" spans="1:8" x14ac:dyDescent="0.2">
      <c r="A121" s="17" t="s">
        <v>40</v>
      </c>
      <c r="B121" s="18">
        <v>78.270169999999993</v>
      </c>
      <c r="C121" s="18">
        <v>0.146233</v>
      </c>
      <c r="D121" s="18">
        <v>37.791732000000003</v>
      </c>
      <c r="E121" s="18">
        <v>10.944186999999999</v>
      </c>
      <c r="F121" s="18">
        <v>8.4134759999999993</v>
      </c>
      <c r="G121" s="18">
        <v>21.580773000000001</v>
      </c>
      <c r="H121" s="18">
        <v>2.8981479999999999</v>
      </c>
    </row>
    <row r="122" spans="1:8" x14ac:dyDescent="0.2">
      <c r="A122" s="17" t="s">
        <v>153</v>
      </c>
      <c r="B122" s="18">
        <v>6.710178</v>
      </c>
      <c r="C122" s="18">
        <v>2.4401989999999998</v>
      </c>
      <c r="D122" s="18">
        <v>0.54441899999999999</v>
      </c>
      <c r="E122" s="18">
        <v>1.330743</v>
      </c>
      <c r="F122" s="18">
        <v>1.330743</v>
      </c>
      <c r="G122" s="18">
        <v>1.04884</v>
      </c>
      <c r="H122" s="18">
        <v>1.2684390000000001</v>
      </c>
    </row>
    <row r="123" spans="1:8" x14ac:dyDescent="0.2">
      <c r="A123" s="17" t="s">
        <v>103</v>
      </c>
      <c r="B123" s="18">
        <v>10.762923000000001</v>
      </c>
      <c r="C123" s="18">
        <v>0</v>
      </c>
      <c r="D123" s="18">
        <v>1.605205</v>
      </c>
      <c r="E123" s="18">
        <v>5.2739099999999999</v>
      </c>
      <c r="F123" s="18">
        <v>4.4694669999999999</v>
      </c>
      <c r="G123" s="18">
        <v>1.8210519999999999</v>
      </c>
      <c r="H123" s="18">
        <v>1.928439</v>
      </c>
    </row>
    <row r="124" spans="1:8" x14ac:dyDescent="0.2">
      <c r="A124" s="17" t="s">
        <v>154</v>
      </c>
      <c r="B124" s="18">
        <v>19.579698</v>
      </c>
      <c r="C124" s="18">
        <v>4.9801999999999999E-2</v>
      </c>
      <c r="D124" s="18">
        <v>13.029522</v>
      </c>
      <c r="E124" s="18">
        <v>1.398496</v>
      </c>
      <c r="F124" s="18">
        <v>1.398496</v>
      </c>
      <c r="G124" s="18">
        <v>0.119173</v>
      </c>
      <c r="H124" s="18">
        <v>0</v>
      </c>
    </row>
    <row r="125" spans="1:8" x14ac:dyDescent="0.2">
      <c r="A125" s="17" t="s">
        <v>1</v>
      </c>
      <c r="B125" s="18">
        <v>2161.5670719999998</v>
      </c>
      <c r="C125" s="18">
        <v>35.828994999999999</v>
      </c>
      <c r="D125" s="18">
        <v>1002.185595</v>
      </c>
      <c r="E125" s="18">
        <v>304.97180400000002</v>
      </c>
      <c r="F125" s="18">
        <v>265.69498099999998</v>
      </c>
      <c r="G125" s="18">
        <v>356.61007599999999</v>
      </c>
      <c r="H125" s="18">
        <v>130.74465499999999</v>
      </c>
    </row>
    <row r="126" spans="1:8" x14ac:dyDescent="0.2">
      <c r="A126" s="17" t="s">
        <v>5</v>
      </c>
      <c r="B126" s="18">
        <v>496.40627499999999</v>
      </c>
      <c r="C126" s="18">
        <v>23.177475000000001</v>
      </c>
      <c r="D126" s="18">
        <v>166.29803000000001</v>
      </c>
      <c r="E126" s="18">
        <v>141.67456100000001</v>
      </c>
      <c r="F126" s="18">
        <v>124.493801</v>
      </c>
      <c r="G126" s="18">
        <v>102.733591</v>
      </c>
      <c r="H126" s="18">
        <v>52.558190000000003</v>
      </c>
    </row>
    <row r="127" spans="1:8" x14ac:dyDescent="0.2">
      <c r="A127" s="17" t="s">
        <v>17</v>
      </c>
      <c r="B127" s="18">
        <v>211.046967</v>
      </c>
      <c r="C127" s="18">
        <v>2.4160059999999999</v>
      </c>
      <c r="D127" s="18">
        <v>84.565342000000001</v>
      </c>
      <c r="E127" s="18">
        <v>61.187210999999998</v>
      </c>
      <c r="F127" s="18">
        <v>58.922150999999999</v>
      </c>
      <c r="G127" s="18">
        <v>25.120850000000001</v>
      </c>
      <c r="H127" s="18">
        <v>34.295636999999999</v>
      </c>
    </row>
    <row r="128" spans="1:8" x14ac:dyDescent="0.2">
      <c r="A128" s="17" t="s">
        <v>75</v>
      </c>
      <c r="B128" s="18">
        <v>19.276</v>
      </c>
      <c r="C128" s="18">
        <v>9.7199999999999995E-3</v>
      </c>
      <c r="D128" s="18">
        <v>7.7407599999999999</v>
      </c>
      <c r="E128" s="18">
        <v>2.108028</v>
      </c>
      <c r="F128" s="18">
        <v>1.4048879999999999</v>
      </c>
      <c r="G128" s="18">
        <v>5.2694450000000002</v>
      </c>
      <c r="H128" s="18">
        <v>1.759012</v>
      </c>
    </row>
    <row r="129" spans="1:8" x14ac:dyDescent="0.2">
      <c r="A129" s="17" t="s">
        <v>78</v>
      </c>
      <c r="B129" s="18">
        <v>30.404919</v>
      </c>
      <c r="C129" s="18">
        <v>1.1550279999999999</v>
      </c>
      <c r="D129" s="18">
        <v>10.713480000000001</v>
      </c>
      <c r="E129" s="18">
        <v>5.9345800000000004</v>
      </c>
      <c r="F129" s="18">
        <v>4.3040200000000004</v>
      </c>
      <c r="G129" s="18">
        <v>4.0608399999999998</v>
      </c>
      <c r="H129" s="18">
        <v>2.9827270000000001</v>
      </c>
    </row>
    <row r="130" spans="1:8" x14ac:dyDescent="0.2">
      <c r="A130" s="17" t="s">
        <v>97</v>
      </c>
      <c r="B130" s="18">
        <v>10.113953</v>
      </c>
      <c r="C130" s="18">
        <v>0</v>
      </c>
      <c r="D130" s="18">
        <v>3.1919849999999999</v>
      </c>
      <c r="E130" s="18">
        <v>4.7722020000000001</v>
      </c>
      <c r="F130" s="18">
        <v>4.7722020000000001</v>
      </c>
      <c r="G130" s="18">
        <v>0.76056999999999997</v>
      </c>
      <c r="H130" s="18">
        <v>0.55576800000000004</v>
      </c>
    </row>
    <row r="131" spans="1:8" x14ac:dyDescent="0.2">
      <c r="A131" s="17" t="s">
        <v>24</v>
      </c>
      <c r="B131" s="18">
        <v>183.447068</v>
      </c>
      <c r="C131" s="18">
        <v>1.3485780000000001</v>
      </c>
      <c r="D131" s="18">
        <v>66.617109999999997</v>
      </c>
      <c r="E131" s="18">
        <v>53.867981999999998</v>
      </c>
      <c r="F131" s="18">
        <v>52.560169000000002</v>
      </c>
      <c r="G131" s="18">
        <v>44.043191</v>
      </c>
      <c r="H131" s="18">
        <v>11.585065999999999</v>
      </c>
    </row>
    <row r="132" spans="1:8" x14ac:dyDescent="0.2">
      <c r="A132" s="17" t="s">
        <v>29</v>
      </c>
      <c r="B132" s="18">
        <v>126.487694</v>
      </c>
      <c r="C132" s="18">
        <v>1.0048159999999999</v>
      </c>
      <c r="D132" s="18">
        <v>38.538080000000001</v>
      </c>
      <c r="E132" s="18">
        <v>34.468215999999998</v>
      </c>
      <c r="F132" s="18">
        <v>29.950510000000001</v>
      </c>
      <c r="G132" s="18">
        <v>24.818123</v>
      </c>
      <c r="H132" s="18">
        <v>24.683125</v>
      </c>
    </row>
    <row r="133" spans="1:8" x14ac:dyDescent="0.2">
      <c r="A133" s="17" t="s">
        <v>52</v>
      </c>
      <c r="B133" s="18">
        <v>47.407144000000002</v>
      </c>
      <c r="C133" s="18">
        <v>5.7181150000000001</v>
      </c>
      <c r="D133" s="18">
        <v>21.841529000000001</v>
      </c>
      <c r="E133" s="18">
        <v>8.0864220000000007</v>
      </c>
      <c r="F133" s="18">
        <v>6.7070299999999996</v>
      </c>
      <c r="G133" s="18">
        <v>3.243074</v>
      </c>
      <c r="H133" s="18">
        <v>8.3975709999999992</v>
      </c>
    </row>
    <row r="134" spans="1:8" ht="12.75" customHeight="1" x14ac:dyDescent="0.2">
      <c r="A134" s="17" t="s">
        <v>77</v>
      </c>
      <c r="B134" s="18">
        <v>23.103270999999999</v>
      </c>
      <c r="C134" s="18">
        <v>3.6483000000000002E-2</v>
      </c>
      <c r="D134" s="18">
        <v>3.9214669999999998</v>
      </c>
      <c r="E134" s="18">
        <v>10.989167999999999</v>
      </c>
      <c r="F134" s="18">
        <v>10.618643</v>
      </c>
      <c r="G134" s="18">
        <v>4.8131690000000003</v>
      </c>
      <c r="H134" s="18">
        <v>2.8525580000000001</v>
      </c>
    </row>
    <row r="135" spans="1:8" ht="12.75" customHeight="1" x14ac:dyDescent="0.2">
      <c r="A135" s="17" t="s">
        <v>155</v>
      </c>
      <c r="B135" s="18">
        <v>268.87710800000002</v>
      </c>
      <c r="C135" s="18">
        <v>18.459396000000002</v>
      </c>
      <c r="D135" s="18">
        <v>136.11592099999999</v>
      </c>
      <c r="E135" s="18">
        <v>38.287049000000003</v>
      </c>
      <c r="F135" s="18">
        <v>36.419355000000003</v>
      </c>
      <c r="G135" s="18">
        <v>36.141798999999999</v>
      </c>
      <c r="H135" s="18">
        <v>22.996085999999998</v>
      </c>
    </row>
    <row r="136" spans="1:8" x14ac:dyDescent="0.2">
      <c r="A136" s="21" t="s">
        <v>16</v>
      </c>
      <c r="B136" s="18">
        <v>244.254785</v>
      </c>
      <c r="C136" s="18">
        <v>15.926285</v>
      </c>
      <c r="D136" s="18">
        <v>91.673738</v>
      </c>
      <c r="E136" s="18">
        <v>75.413692999999995</v>
      </c>
      <c r="F136" s="18">
        <v>71.624343999999994</v>
      </c>
      <c r="G136" s="18">
        <v>25.638862</v>
      </c>
      <c r="H136" s="18">
        <v>23.716816000000001</v>
      </c>
    </row>
    <row r="137" spans="1:8" x14ac:dyDescent="0.2">
      <c r="A137" s="17" t="s">
        <v>156</v>
      </c>
      <c r="B137" s="18">
        <v>191.24360100000001</v>
      </c>
      <c r="C137" s="18">
        <v>0</v>
      </c>
      <c r="D137" s="18">
        <v>106.253456</v>
      </c>
      <c r="E137" s="18">
        <v>38.185000000000002</v>
      </c>
      <c r="F137" s="18">
        <v>35.824378000000003</v>
      </c>
      <c r="G137" s="18">
        <v>34.089418000000002</v>
      </c>
      <c r="H137" s="18">
        <v>9.5331600000000005</v>
      </c>
    </row>
    <row r="138" spans="1:8" x14ac:dyDescent="0.2">
      <c r="A138" s="17" t="s">
        <v>157</v>
      </c>
      <c r="B138" s="18">
        <v>50.203966999999999</v>
      </c>
      <c r="C138" s="18">
        <v>1.3645910000000001</v>
      </c>
      <c r="D138" s="18">
        <v>19.479324999999999</v>
      </c>
      <c r="E138" s="18">
        <v>12.870339</v>
      </c>
      <c r="F138" s="18">
        <v>10.8093</v>
      </c>
      <c r="G138" s="18">
        <v>7.3034090000000003</v>
      </c>
      <c r="H138" s="18">
        <v>5.4686620000000001</v>
      </c>
    </row>
    <row r="139" spans="1:8" x14ac:dyDescent="0.2">
      <c r="A139" s="19" t="s">
        <v>158</v>
      </c>
      <c r="B139" s="20">
        <v>4179.1627930000004</v>
      </c>
      <c r="C139" s="20">
        <v>109.081722</v>
      </c>
      <c r="D139" s="20">
        <v>1812.1066960000001</v>
      </c>
      <c r="E139" s="20">
        <v>811.76359100000002</v>
      </c>
      <c r="F139" s="20">
        <v>729.71795399999996</v>
      </c>
      <c r="G139" s="20">
        <v>699.21625500000005</v>
      </c>
      <c r="H139" s="20">
        <v>338.22405900000001</v>
      </c>
    </row>
    <row r="140" spans="1:8" s="6" customFormat="1" x14ac:dyDescent="0.2">
      <c r="A140" s="21" t="s">
        <v>159</v>
      </c>
      <c r="B140" s="18">
        <v>9257.9339</v>
      </c>
      <c r="C140" s="18">
        <v>537.89974099999995</v>
      </c>
      <c r="D140" s="18">
        <v>5485.457171</v>
      </c>
      <c r="E140" s="18">
        <v>968.99605299999996</v>
      </c>
      <c r="F140" s="18">
        <v>749.98206600000003</v>
      </c>
      <c r="G140" s="18">
        <v>1143.517077</v>
      </c>
      <c r="H140" s="18">
        <v>419.92302799999999</v>
      </c>
    </row>
    <row r="141" spans="1:8" x14ac:dyDescent="0.2">
      <c r="A141" s="21" t="s">
        <v>160</v>
      </c>
      <c r="B141" s="18">
        <v>44.034675</v>
      </c>
      <c r="C141" s="18">
        <v>0</v>
      </c>
      <c r="D141" s="18">
        <v>9.1127059999999993</v>
      </c>
      <c r="E141" s="18">
        <v>8.3435349999999993</v>
      </c>
      <c r="F141" s="18">
        <v>8.3241619999999994</v>
      </c>
      <c r="G141" s="18">
        <v>7.9524600000000003</v>
      </c>
      <c r="H141" s="18">
        <v>18.56054</v>
      </c>
    </row>
    <row r="142" spans="1:8" x14ac:dyDescent="0.2">
      <c r="A142" s="19" t="s">
        <v>161</v>
      </c>
      <c r="B142" s="20">
        <v>9301.9685750000008</v>
      </c>
      <c r="C142" s="20">
        <v>537.89974099999995</v>
      </c>
      <c r="D142" s="20">
        <v>5494.5698769999999</v>
      </c>
      <c r="E142" s="20">
        <v>977.33958800000005</v>
      </c>
      <c r="F142" s="20">
        <v>758.30622800000003</v>
      </c>
      <c r="G142" s="20">
        <v>1151.4695369999999</v>
      </c>
      <c r="H142" s="20">
        <v>438.48356799999999</v>
      </c>
    </row>
    <row r="143" spans="1:8" x14ac:dyDescent="0.2">
      <c r="A143" s="17" t="s">
        <v>23</v>
      </c>
      <c r="B143" s="18">
        <v>183.375203</v>
      </c>
      <c r="C143" s="18">
        <v>18.711988000000002</v>
      </c>
      <c r="D143" s="18">
        <v>49.312389000000003</v>
      </c>
      <c r="E143" s="18">
        <v>46.851990999999998</v>
      </c>
      <c r="F143" s="18">
        <v>41.983449</v>
      </c>
      <c r="G143" s="18">
        <v>40.017857999999997</v>
      </c>
      <c r="H143" s="18">
        <v>16.215402999999998</v>
      </c>
    </row>
    <row r="144" spans="1:8" x14ac:dyDescent="0.2">
      <c r="A144" s="17" t="s">
        <v>73</v>
      </c>
      <c r="B144" s="18">
        <v>21.899180000000001</v>
      </c>
      <c r="C144" s="18">
        <v>1.0764119999999999</v>
      </c>
      <c r="D144" s="18">
        <v>3.212853</v>
      </c>
      <c r="E144" s="18">
        <v>8.5778269999999992</v>
      </c>
      <c r="F144" s="18">
        <v>8.2470719999999993</v>
      </c>
      <c r="G144" s="18">
        <v>3.0663429999999998</v>
      </c>
      <c r="H144" s="18">
        <v>1.20187</v>
      </c>
    </row>
    <row r="145" spans="1:8" x14ac:dyDescent="0.2">
      <c r="A145" s="17" t="s">
        <v>7</v>
      </c>
      <c r="B145" s="18">
        <v>427.63271700000001</v>
      </c>
      <c r="C145" s="18">
        <v>32.857819999999997</v>
      </c>
      <c r="D145" s="18">
        <v>116.52204999999999</v>
      </c>
      <c r="E145" s="18">
        <v>203.587299</v>
      </c>
      <c r="F145" s="18">
        <v>185.81577899999999</v>
      </c>
      <c r="G145" s="18">
        <v>36.030309000000003</v>
      </c>
      <c r="H145" s="18">
        <v>19.807317999999999</v>
      </c>
    </row>
    <row r="146" spans="1:8" x14ac:dyDescent="0.2">
      <c r="A146" s="17" t="s">
        <v>39</v>
      </c>
      <c r="B146" s="18">
        <v>75.291910999999999</v>
      </c>
      <c r="C146" s="18">
        <v>7.2199749999999998</v>
      </c>
      <c r="D146" s="18">
        <v>19.480177000000001</v>
      </c>
      <c r="E146" s="18">
        <v>31.385660000000001</v>
      </c>
      <c r="F146" s="18">
        <v>31.270475000000001</v>
      </c>
      <c r="G146" s="18">
        <v>7.298527</v>
      </c>
      <c r="H146" s="18">
        <v>3.443524</v>
      </c>
    </row>
    <row r="147" spans="1:8" x14ac:dyDescent="0.2">
      <c r="A147" s="17" t="s">
        <v>94</v>
      </c>
      <c r="B147" s="18">
        <v>7.5844110000000002</v>
      </c>
      <c r="C147" s="18">
        <v>3.0162999999999999E-2</v>
      </c>
      <c r="D147" s="18">
        <v>0.77293500000000004</v>
      </c>
      <c r="E147" s="18">
        <v>5.7873599999999996</v>
      </c>
      <c r="F147" s="18">
        <v>5.7710350000000004</v>
      </c>
      <c r="G147" s="18">
        <v>0.196515</v>
      </c>
      <c r="H147" s="18">
        <v>0.53255600000000003</v>
      </c>
    </row>
    <row r="148" spans="1:8" x14ac:dyDescent="0.2">
      <c r="A148" s="17" t="s">
        <v>64</v>
      </c>
      <c r="B148" s="18">
        <v>26.215665000000001</v>
      </c>
      <c r="C148" s="18">
        <v>0.46105800000000002</v>
      </c>
      <c r="D148" s="18">
        <v>12.677307000000001</v>
      </c>
      <c r="E148" s="18">
        <v>1.7309760000000001</v>
      </c>
      <c r="F148" s="18">
        <v>1.506777</v>
      </c>
      <c r="G148" s="18">
        <v>6.6295270000000004</v>
      </c>
      <c r="H148" s="18">
        <v>2.0032640000000002</v>
      </c>
    </row>
    <row r="149" spans="1:8" x14ac:dyDescent="0.2">
      <c r="A149" s="21" t="s">
        <v>162</v>
      </c>
      <c r="B149" s="18">
        <v>3.748132</v>
      </c>
      <c r="C149" s="18">
        <v>1.732701</v>
      </c>
      <c r="D149" s="18">
        <v>0.60521599999999998</v>
      </c>
      <c r="E149" s="18">
        <v>1.0930519999999999</v>
      </c>
      <c r="F149" s="18">
        <v>1.0930519999999999</v>
      </c>
      <c r="G149" s="18">
        <v>0.14716000000000001</v>
      </c>
      <c r="H149" s="18">
        <v>0</v>
      </c>
    </row>
    <row r="150" spans="1:8" x14ac:dyDescent="0.2">
      <c r="A150" s="21" t="s">
        <v>69</v>
      </c>
      <c r="B150" s="18">
        <v>21.43038</v>
      </c>
      <c r="C150" s="18">
        <v>0.110281</v>
      </c>
      <c r="D150" s="18">
        <v>6.7019950000000001</v>
      </c>
      <c r="E150" s="18">
        <v>6.5006599999999999</v>
      </c>
      <c r="F150" s="18">
        <v>5.1478429999999999</v>
      </c>
      <c r="G150" s="18">
        <v>4.4662519999999999</v>
      </c>
      <c r="H150" s="18">
        <v>2.8161420000000001</v>
      </c>
    </row>
    <row r="151" spans="1:8" x14ac:dyDescent="0.2">
      <c r="A151" s="17" t="s">
        <v>56</v>
      </c>
      <c r="B151" s="18">
        <v>34.299317000000002</v>
      </c>
      <c r="C151" s="18">
        <v>1.550211</v>
      </c>
      <c r="D151" s="18">
        <v>4.685225</v>
      </c>
      <c r="E151" s="18">
        <v>18.919162</v>
      </c>
      <c r="F151" s="18">
        <v>17.684581000000001</v>
      </c>
      <c r="G151" s="18">
        <v>3.9306019999999999</v>
      </c>
      <c r="H151" s="18">
        <v>2.3012489999999999</v>
      </c>
    </row>
    <row r="152" spans="1:8" x14ac:dyDescent="0.2">
      <c r="A152" s="17" t="s">
        <v>100</v>
      </c>
      <c r="B152" s="18">
        <v>5.7356680000000004</v>
      </c>
      <c r="C152" s="18">
        <v>0</v>
      </c>
      <c r="D152" s="18">
        <v>1.4094979999999999</v>
      </c>
      <c r="E152" s="18">
        <v>3.3641839999999998</v>
      </c>
      <c r="F152" s="18">
        <v>3.3641839999999998</v>
      </c>
      <c r="G152" s="18">
        <v>0.62285699999999999</v>
      </c>
      <c r="H152" s="18">
        <v>0.27602500000000002</v>
      </c>
    </row>
    <row r="153" spans="1:8" x14ac:dyDescent="0.2">
      <c r="A153" s="17" t="s">
        <v>76</v>
      </c>
      <c r="B153" s="18">
        <v>15.703161</v>
      </c>
      <c r="C153" s="18">
        <v>0.146707</v>
      </c>
      <c r="D153" s="18">
        <v>3.8064960000000001</v>
      </c>
      <c r="E153" s="18">
        <v>8.3210359999999994</v>
      </c>
      <c r="F153" s="18">
        <v>8.2931480000000004</v>
      </c>
      <c r="G153" s="18">
        <v>2.3163930000000001</v>
      </c>
      <c r="H153" s="18">
        <v>1.1125350000000001</v>
      </c>
    </row>
    <row r="154" spans="1:8" s="6" customFormat="1" x14ac:dyDescent="0.2">
      <c r="A154" s="17" t="s">
        <v>118</v>
      </c>
      <c r="B154" s="18">
        <v>3.2931249999999999</v>
      </c>
      <c r="C154" s="18">
        <v>1.805E-3</v>
      </c>
      <c r="D154" s="18">
        <v>1.043825</v>
      </c>
      <c r="E154" s="18">
        <v>1.4410689999999999</v>
      </c>
      <c r="F154" s="18">
        <v>1.4396249999999999</v>
      </c>
      <c r="G154" s="18">
        <v>0.71597900000000003</v>
      </c>
      <c r="H154" s="18">
        <v>9.0449000000000002E-2</v>
      </c>
    </row>
    <row r="155" spans="1:8" x14ac:dyDescent="0.2">
      <c r="A155" s="17" t="s">
        <v>91</v>
      </c>
      <c r="B155" s="18">
        <v>9.4267400000000006</v>
      </c>
      <c r="C155" s="18">
        <v>0</v>
      </c>
      <c r="D155" s="18">
        <v>2.2872319999999999</v>
      </c>
      <c r="E155" s="18">
        <v>4.4209230000000002</v>
      </c>
      <c r="F155" s="18">
        <v>4.3922549999999996</v>
      </c>
      <c r="G155" s="18">
        <v>1.392503</v>
      </c>
      <c r="H155" s="18">
        <v>1.2412380000000001</v>
      </c>
    </row>
    <row r="156" spans="1:8" x14ac:dyDescent="0.2">
      <c r="A156" s="17" t="s">
        <v>92</v>
      </c>
      <c r="B156" s="18">
        <v>6.9716659999999999</v>
      </c>
      <c r="C156" s="18">
        <v>0</v>
      </c>
      <c r="D156" s="18">
        <v>3.5786030000000002</v>
      </c>
      <c r="E156" s="18">
        <v>2.0095109999999998</v>
      </c>
      <c r="F156" s="18">
        <v>2.0045660000000001</v>
      </c>
      <c r="G156" s="18">
        <v>0.92374299999999998</v>
      </c>
      <c r="H156" s="18">
        <v>0.426869</v>
      </c>
    </row>
    <row r="157" spans="1:8" x14ac:dyDescent="0.2">
      <c r="A157" s="17" t="s">
        <v>109</v>
      </c>
      <c r="B157" s="18">
        <v>5.1062810000000001</v>
      </c>
      <c r="C157" s="18">
        <v>2.4497000000000001E-2</v>
      </c>
      <c r="D157" s="18">
        <v>1.120727</v>
      </c>
      <c r="E157" s="18">
        <v>2.3415550000000001</v>
      </c>
      <c r="F157" s="18">
        <v>2.0809470000000001</v>
      </c>
      <c r="G157" s="18">
        <v>0.61210799999999999</v>
      </c>
      <c r="H157" s="18">
        <v>0.91400400000000004</v>
      </c>
    </row>
    <row r="158" spans="1:8" x14ac:dyDescent="0.2">
      <c r="A158" s="17" t="s">
        <v>85</v>
      </c>
      <c r="B158" s="18">
        <v>9.6121979999999994</v>
      </c>
      <c r="C158" s="18">
        <v>0</v>
      </c>
      <c r="D158" s="18">
        <v>2.1450749999999998</v>
      </c>
      <c r="E158" s="18">
        <v>4.769717</v>
      </c>
      <c r="F158" s="18">
        <v>4.7243469999999999</v>
      </c>
      <c r="G158" s="18">
        <v>1.2778339999999999</v>
      </c>
      <c r="H158" s="18">
        <v>1.374223</v>
      </c>
    </row>
    <row r="159" spans="1:8" x14ac:dyDescent="0.2">
      <c r="A159" s="17" t="s">
        <v>106</v>
      </c>
      <c r="B159" s="18">
        <v>7.6546890000000003</v>
      </c>
      <c r="C159" s="18">
        <v>0</v>
      </c>
      <c r="D159" s="18">
        <v>0.182841</v>
      </c>
      <c r="E159" s="18">
        <v>7.2559389999999997</v>
      </c>
      <c r="F159" s="18">
        <v>7.2304820000000003</v>
      </c>
      <c r="G159" s="18">
        <v>0.21535699999999999</v>
      </c>
      <c r="H159" s="18">
        <v>5.4900000000000001E-4</v>
      </c>
    </row>
    <row r="160" spans="1:8" x14ac:dyDescent="0.2">
      <c r="A160" s="17" t="s">
        <v>46</v>
      </c>
      <c r="B160" s="18">
        <v>49.693643000000002</v>
      </c>
      <c r="C160" s="18">
        <v>3.0644420000000001</v>
      </c>
      <c r="D160" s="18">
        <v>14.491075</v>
      </c>
      <c r="E160" s="18">
        <v>23.433274000000001</v>
      </c>
      <c r="F160" s="18">
        <v>22.492588000000001</v>
      </c>
      <c r="G160" s="18">
        <v>4.9955879999999997</v>
      </c>
      <c r="H160" s="18">
        <v>3.07193</v>
      </c>
    </row>
    <row r="161" spans="1:8" x14ac:dyDescent="0.2">
      <c r="A161" s="17" t="s">
        <v>121</v>
      </c>
      <c r="B161" s="18">
        <v>1.928134</v>
      </c>
      <c r="C161" s="18">
        <v>1.8192E-2</v>
      </c>
      <c r="D161" s="18">
        <v>0.45250000000000001</v>
      </c>
      <c r="E161" s="18">
        <v>0.64863300000000002</v>
      </c>
      <c r="F161" s="18">
        <v>0.407217</v>
      </c>
      <c r="G161" s="18">
        <v>0.31070300000000001</v>
      </c>
      <c r="H161" s="18">
        <v>0.17397399999999999</v>
      </c>
    </row>
    <row r="162" spans="1:8" x14ac:dyDescent="0.2">
      <c r="A162" s="17" t="s">
        <v>60</v>
      </c>
      <c r="B162" s="18">
        <v>18.007573000000001</v>
      </c>
      <c r="C162" s="18">
        <v>6.9520410000000004</v>
      </c>
      <c r="D162" s="18">
        <v>5.5918979999999996</v>
      </c>
      <c r="E162" s="18">
        <v>3.0464880000000001</v>
      </c>
      <c r="F162" s="18">
        <v>2.7345980000000001</v>
      </c>
      <c r="G162" s="18">
        <v>1.834015</v>
      </c>
      <c r="H162" s="18">
        <v>0.58312799999999998</v>
      </c>
    </row>
    <row r="163" spans="1:8" x14ac:dyDescent="0.2">
      <c r="A163" s="17" t="s">
        <v>102</v>
      </c>
      <c r="B163" s="18">
        <v>5.8729570000000004</v>
      </c>
      <c r="C163" s="18">
        <v>0.14788200000000001</v>
      </c>
      <c r="D163" s="18">
        <v>0.86392800000000003</v>
      </c>
      <c r="E163" s="18">
        <v>3.752812</v>
      </c>
      <c r="F163" s="18">
        <v>3.7327370000000002</v>
      </c>
      <c r="G163" s="18">
        <v>0.48384899999999997</v>
      </c>
      <c r="H163" s="18">
        <v>0.13256000000000001</v>
      </c>
    </row>
    <row r="164" spans="1:8" x14ac:dyDescent="0.2">
      <c r="A164" s="21" t="s">
        <v>25</v>
      </c>
      <c r="B164" s="18">
        <v>113.71754300000001</v>
      </c>
      <c r="C164" s="18">
        <v>21.461870999999999</v>
      </c>
      <c r="D164" s="18">
        <v>33.006614999999996</v>
      </c>
      <c r="E164" s="18">
        <v>33.668869000000001</v>
      </c>
      <c r="F164" s="18">
        <v>33.652425999999998</v>
      </c>
      <c r="G164" s="18">
        <v>14.537743000000001</v>
      </c>
      <c r="H164" s="18">
        <v>10.836409</v>
      </c>
    </row>
    <row r="165" spans="1:8" x14ac:dyDescent="0.2">
      <c r="A165" s="17" t="s">
        <v>163</v>
      </c>
      <c r="B165" s="18">
        <v>9.8163079999999994</v>
      </c>
      <c r="C165" s="18">
        <v>2.1919999999999999E-3</v>
      </c>
      <c r="D165" s="18">
        <v>2.334308</v>
      </c>
      <c r="E165" s="18">
        <v>3.8890989999999999</v>
      </c>
      <c r="F165" s="18">
        <v>3.5361359999999999</v>
      </c>
      <c r="G165" s="18">
        <v>1.8555550000000001</v>
      </c>
      <c r="H165" s="18">
        <v>0.44837100000000002</v>
      </c>
    </row>
    <row r="166" spans="1:8" x14ac:dyDescent="0.2">
      <c r="A166" s="19" t="s">
        <v>164</v>
      </c>
      <c r="B166" s="20">
        <v>1064.0166019999999</v>
      </c>
      <c r="C166" s="20">
        <v>95.570238000000003</v>
      </c>
      <c r="D166" s="20">
        <v>286.28476799999999</v>
      </c>
      <c r="E166" s="20">
        <v>426.79709600000001</v>
      </c>
      <c r="F166" s="20">
        <v>398.60531900000001</v>
      </c>
      <c r="G166" s="20">
        <v>133.87732</v>
      </c>
      <c r="H166" s="20">
        <v>69.003590000000003</v>
      </c>
    </row>
    <row r="167" spans="1:8" x14ac:dyDescent="0.2">
      <c r="A167" s="17" t="s">
        <v>68</v>
      </c>
      <c r="B167" s="18">
        <v>29.813834</v>
      </c>
      <c r="C167" s="18">
        <v>3.4751910000000001</v>
      </c>
      <c r="D167" s="18">
        <v>12.155779000000001</v>
      </c>
      <c r="E167" s="18">
        <v>3.7361149999999999</v>
      </c>
      <c r="F167" s="18">
        <v>3.6484489999999998</v>
      </c>
      <c r="G167" s="18">
        <v>6.4246679999999996</v>
      </c>
      <c r="H167" s="18">
        <v>3.9787129999999999</v>
      </c>
    </row>
    <row r="168" spans="1:8" x14ac:dyDescent="0.2">
      <c r="A168" s="17" t="s">
        <v>165</v>
      </c>
      <c r="B168" s="18">
        <v>567.12329399999999</v>
      </c>
      <c r="C168" s="18">
        <v>39.619976000000001</v>
      </c>
      <c r="D168" s="18">
        <v>148.66665</v>
      </c>
      <c r="E168" s="18">
        <v>132.25912099999999</v>
      </c>
      <c r="F168" s="18">
        <v>130.961343</v>
      </c>
      <c r="G168" s="18">
        <v>161.15357700000001</v>
      </c>
      <c r="H168" s="18">
        <v>44.698748000000002</v>
      </c>
    </row>
    <row r="169" spans="1:8" x14ac:dyDescent="0.2">
      <c r="A169" s="17" t="s">
        <v>27</v>
      </c>
      <c r="B169" s="18">
        <v>139.87765899999999</v>
      </c>
      <c r="C169" s="18">
        <v>13.002826000000001</v>
      </c>
      <c r="D169" s="18">
        <v>19.657415</v>
      </c>
      <c r="E169" s="18">
        <v>28.752279000000001</v>
      </c>
      <c r="F169" s="18">
        <v>28.752279000000001</v>
      </c>
      <c r="G169" s="18">
        <v>45.953696999999998</v>
      </c>
      <c r="H169" s="18">
        <v>4.5717049999999997</v>
      </c>
    </row>
    <row r="170" spans="1:8" x14ac:dyDescent="0.2">
      <c r="A170" s="17" t="s">
        <v>70</v>
      </c>
      <c r="B170" s="18">
        <v>25.550139999999999</v>
      </c>
      <c r="C170" s="18">
        <v>0.62509800000000004</v>
      </c>
      <c r="D170" s="18">
        <v>4.6431690000000003</v>
      </c>
      <c r="E170" s="18">
        <v>9.1181929999999998</v>
      </c>
      <c r="F170" s="18">
        <v>9.0871030000000008</v>
      </c>
      <c r="G170" s="18">
        <v>6.6379349999999997</v>
      </c>
      <c r="H170" s="18">
        <v>2.246648</v>
      </c>
    </row>
    <row r="171" spans="1:8" x14ac:dyDescent="0.2">
      <c r="A171" s="17" t="s">
        <v>31</v>
      </c>
      <c r="B171" s="18">
        <v>89.420614999999998</v>
      </c>
      <c r="C171" s="18">
        <v>20.021456000000001</v>
      </c>
      <c r="D171" s="18">
        <v>18.411916000000002</v>
      </c>
      <c r="E171" s="18">
        <v>13.193104</v>
      </c>
      <c r="F171" s="18">
        <v>13.193104</v>
      </c>
      <c r="G171" s="18">
        <v>25.562566</v>
      </c>
      <c r="H171" s="18">
        <v>12.231584</v>
      </c>
    </row>
    <row r="172" spans="1:8" x14ac:dyDescent="0.2">
      <c r="A172" s="17" t="s">
        <v>72</v>
      </c>
      <c r="B172" s="18">
        <v>26.931044</v>
      </c>
      <c r="C172" s="18">
        <v>0</v>
      </c>
      <c r="D172" s="18">
        <v>5.1926800000000002</v>
      </c>
      <c r="E172" s="18">
        <v>9.3247429999999998</v>
      </c>
      <c r="F172" s="18">
        <v>9.3247429999999998</v>
      </c>
      <c r="G172" s="18">
        <v>6.8522309999999997</v>
      </c>
      <c r="H172" s="18">
        <v>2.5773730000000001</v>
      </c>
    </row>
    <row r="173" spans="1:8" s="6" customFormat="1" x14ac:dyDescent="0.2">
      <c r="A173" s="21" t="s">
        <v>34</v>
      </c>
      <c r="B173" s="18">
        <v>65.498559999999998</v>
      </c>
      <c r="C173" s="18">
        <v>8.4700480000000002</v>
      </c>
      <c r="D173" s="18">
        <v>19.06353</v>
      </c>
      <c r="E173" s="18">
        <v>12.207006</v>
      </c>
      <c r="F173" s="18">
        <v>12.207006</v>
      </c>
      <c r="G173" s="18">
        <v>8.1733659999999997</v>
      </c>
      <c r="H173" s="18">
        <v>14.664225</v>
      </c>
    </row>
    <row r="174" spans="1:8" s="6" customFormat="1" x14ac:dyDescent="0.2">
      <c r="A174" s="17" t="s">
        <v>32</v>
      </c>
      <c r="B174" s="18">
        <v>80.116551000000001</v>
      </c>
      <c r="C174" s="18">
        <v>30.849658999999999</v>
      </c>
      <c r="D174" s="18">
        <v>19.482092999999999</v>
      </c>
      <c r="E174" s="18">
        <v>13.451331</v>
      </c>
      <c r="F174" s="18">
        <v>13.451331</v>
      </c>
      <c r="G174" s="18">
        <v>10.251906999999999</v>
      </c>
      <c r="H174" s="18">
        <v>4.071758</v>
      </c>
    </row>
    <row r="175" spans="1:8" s="6" customFormat="1" x14ac:dyDescent="0.2">
      <c r="A175" s="17" t="s">
        <v>6</v>
      </c>
      <c r="B175" s="18">
        <v>532.18161099999998</v>
      </c>
      <c r="C175" s="18">
        <v>40.844532000000001</v>
      </c>
      <c r="D175" s="18">
        <v>155.85191900000001</v>
      </c>
      <c r="E175" s="18">
        <v>124.293233</v>
      </c>
      <c r="F175" s="18">
        <v>121.165707</v>
      </c>
      <c r="G175" s="18">
        <v>126.95679</v>
      </c>
      <c r="H175" s="18">
        <v>83.928531000000007</v>
      </c>
    </row>
    <row r="176" spans="1:8" x14ac:dyDescent="0.2">
      <c r="A176" s="17" t="s">
        <v>166</v>
      </c>
      <c r="B176" s="18">
        <v>23.031044999999999</v>
      </c>
      <c r="C176" s="18">
        <v>0.58638800000000002</v>
      </c>
      <c r="D176" s="18">
        <v>6.3398000000000003</v>
      </c>
      <c r="E176" s="18">
        <v>5.0954930000000003</v>
      </c>
      <c r="F176" s="18">
        <v>4.9138500000000001</v>
      </c>
      <c r="G176" s="18">
        <v>7.2838039999999999</v>
      </c>
      <c r="H176" s="18">
        <v>1.6220159999999999</v>
      </c>
    </row>
    <row r="177" spans="1:46" s="6" customFormat="1" x14ac:dyDescent="0.2">
      <c r="A177" s="17" t="s">
        <v>22</v>
      </c>
      <c r="B177" s="18">
        <v>196.51017400000001</v>
      </c>
      <c r="C177" s="18">
        <v>2.5900859999999999</v>
      </c>
      <c r="D177" s="18">
        <v>75.214783999999995</v>
      </c>
      <c r="E177" s="18">
        <v>40.717249000000002</v>
      </c>
      <c r="F177" s="18">
        <v>39.632621</v>
      </c>
      <c r="G177" s="18">
        <v>34.938726000000003</v>
      </c>
      <c r="H177" s="18">
        <v>33.174573000000002</v>
      </c>
    </row>
    <row r="178" spans="1:46" s="6" customFormat="1" x14ac:dyDescent="0.2">
      <c r="A178" s="17" t="s">
        <v>67</v>
      </c>
      <c r="B178" s="18">
        <v>8.9199979999999996</v>
      </c>
      <c r="C178" s="18">
        <v>0.149227</v>
      </c>
      <c r="D178" s="18">
        <v>1.133013</v>
      </c>
      <c r="E178" s="18">
        <v>2.605648</v>
      </c>
      <c r="F178" s="18">
        <v>2.605648</v>
      </c>
      <c r="G178" s="18">
        <v>4.0882550000000002</v>
      </c>
      <c r="H178" s="18">
        <v>0.55559599999999998</v>
      </c>
    </row>
    <row r="179" spans="1:46" x14ac:dyDescent="0.2">
      <c r="A179" s="19" t="s">
        <v>167</v>
      </c>
      <c r="B179" s="20">
        <v>1784.9745250000001</v>
      </c>
      <c r="C179" s="20">
        <v>160.234487</v>
      </c>
      <c r="D179" s="20">
        <v>485.812748</v>
      </c>
      <c r="E179" s="20">
        <v>394.75351499999999</v>
      </c>
      <c r="F179" s="20">
        <v>388.94318399999997</v>
      </c>
      <c r="G179" s="20">
        <v>444.27752199999998</v>
      </c>
      <c r="H179" s="20">
        <v>208.32147000000001</v>
      </c>
    </row>
    <row r="180" spans="1:46" s="6" customFormat="1" x14ac:dyDescent="0.2">
      <c r="A180" s="22" t="s">
        <v>168</v>
      </c>
      <c r="B180" s="29">
        <v>24596.725160000002</v>
      </c>
      <c r="C180" s="29">
        <v>1568.3607159999999</v>
      </c>
      <c r="D180" s="29">
        <v>9825.008683</v>
      </c>
      <c r="E180" s="29">
        <v>5308.3879610000004</v>
      </c>
      <c r="F180" s="29">
        <v>4548.6541100000004</v>
      </c>
      <c r="G180" s="29">
        <v>3888.0102270000002</v>
      </c>
      <c r="H180" s="29">
        <v>2564.351827</v>
      </c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</row>
    <row r="181" spans="1:46" s="6" customFormat="1" x14ac:dyDescent="0.2">
      <c r="A181" s="22" t="s">
        <v>169</v>
      </c>
      <c r="B181" s="29">
        <v>3209.2762520000001</v>
      </c>
      <c r="C181" s="29">
        <v>204.25179</v>
      </c>
      <c r="D181" s="29">
        <v>808.42032400000005</v>
      </c>
      <c r="E181" s="29">
        <v>949.38159399999995</v>
      </c>
      <c r="F181" s="29">
        <v>883.97916699999996</v>
      </c>
      <c r="G181" s="29">
        <v>695.48492999999996</v>
      </c>
      <c r="H181" s="29">
        <v>470.659358</v>
      </c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</row>
    <row r="182" spans="1:46" s="6" customFormat="1" x14ac:dyDescent="0.2">
      <c r="A182" s="22" t="s">
        <v>170</v>
      </c>
      <c r="B182" s="29">
        <v>8146.6658989999996</v>
      </c>
      <c r="C182" s="29">
        <v>568.447768</v>
      </c>
      <c r="D182" s="29">
        <v>1726.7208000000001</v>
      </c>
      <c r="E182" s="29">
        <v>2637.6949960000002</v>
      </c>
      <c r="F182" s="29">
        <v>2260.1894109999998</v>
      </c>
      <c r="G182" s="29">
        <v>1593.368183</v>
      </c>
      <c r="H182" s="29">
        <v>1400.836937</v>
      </c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</row>
    <row r="183" spans="1:46" s="6" customFormat="1" x14ac:dyDescent="0.2">
      <c r="A183" s="22" t="s">
        <v>171</v>
      </c>
      <c r="B183" s="29">
        <v>9683.5447239999994</v>
      </c>
      <c r="C183" s="29">
        <v>728.80605700000001</v>
      </c>
      <c r="D183" s="29">
        <v>2269.1380859999999</v>
      </c>
      <c r="E183" s="29">
        <v>2916.7180870000002</v>
      </c>
      <c r="F183" s="29">
        <v>2409.3642</v>
      </c>
      <c r="G183" s="29">
        <v>1969.7973979999999</v>
      </c>
      <c r="H183" s="29">
        <v>1548.167228</v>
      </c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</row>
    <row r="184" spans="1:46" s="6" customFormat="1" x14ac:dyDescent="0.2">
      <c r="A184" s="22" t="s">
        <v>172</v>
      </c>
      <c r="B184" s="29">
        <v>26521.745940000001</v>
      </c>
      <c r="C184" s="29">
        <v>1761.5283400000001</v>
      </c>
      <c r="D184" s="29">
        <v>10441.02511</v>
      </c>
      <c r="E184" s="29">
        <v>5645.1913439999998</v>
      </c>
      <c r="F184" s="29">
        <v>4758.8919939999996</v>
      </c>
      <c r="G184" s="29">
        <v>4408.7921999999999</v>
      </c>
      <c r="H184" s="29">
        <v>2797.0886139999998</v>
      </c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</row>
    <row r="185" spans="1:46" s="6" customFormat="1" x14ac:dyDescent="0.2">
      <c r="A185" s="22" t="s">
        <v>152</v>
      </c>
      <c r="B185" s="29">
        <v>1185.057223</v>
      </c>
      <c r="C185" s="29">
        <v>108.432998</v>
      </c>
      <c r="D185" s="29">
        <v>344.46338100000003</v>
      </c>
      <c r="E185" s="29">
        <v>354.937186</v>
      </c>
      <c r="F185" s="29">
        <v>336.67288000000002</v>
      </c>
      <c r="G185" s="29">
        <v>222.00801200000001</v>
      </c>
      <c r="H185" s="29">
        <v>93.035452000000006</v>
      </c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</row>
    <row r="186" spans="1:46" s="6" customFormat="1" x14ac:dyDescent="0.2">
      <c r="A186" s="22" t="s">
        <v>173</v>
      </c>
      <c r="B186" s="29">
        <v>6905.1960470000004</v>
      </c>
      <c r="C186" s="29">
        <v>573.72881099999995</v>
      </c>
      <c r="D186" s="29">
        <v>1379.0660780000001</v>
      </c>
      <c r="E186" s="29">
        <v>2508.671073</v>
      </c>
      <c r="F186" s="29">
        <v>2159.5627199999999</v>
      </c>
      <c r="G186" s="29">
        <v>1185.0574509999999</v>
      </c>
      <c r="H186" s="29">
        <v>998.03646700000002</v>
      </c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</row>
    <row r="187" spans="1:46" s="6" customFormat="1" x14ac:dyDescent="0.2">
      <c r="A187" s="22" t="s">
        <v>174</v>
      </c>
      <c r="B187" s="29">
        <v>17896.077010000001</v>
      </c>
      <c r="C187" s="29">
        <v>1004.5240240000001</v>
      </c>
      <c r="D187" s="29">
        <v>8717.1725989999995</v>
      </c>
      <c r="E187" s="29">
        <v>2655.5747620000002</v>
      </c>
      <c r="F187" s="29">
        <v>2291.7819589999999</v>
      </c>
      <c r="G187" s="29">
        <v>2748.5396700000001</v>
      </c>
      <c r="H187" s="29">
        <v>1463.3918040000001</v>
      </c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</row>
    <row r="188" spans="1:46" s="6" customFormat="1" x14ac:dyDescent="0.2">
      <c r="A188" s="22" t="s">
        <v>175</v>
      </c>
      <c r="B188" s="29">
        <v>5138.0730409999996</v>
      </c>
      <c r="C188" s="29">
        <v>392.46005700000001</v>
      </c>
      <c r="D188" s="29">
        <v>1470.781469</v>
      </c>
      <c r="E188" s="29">
        <v>1315.419811</v>
      </c>
      <c r="F188" s="29">
        <v>1105.785834</v>
      </c>
      <c r="G188" s="29">
        <v>1172.4256069999999</v>
      </c>
      <c r="H188" s="29">
        <v>660.90813700000001</v>
      </c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</row>
    <row r="189" spans="1:46" s="24" customFormat="1" x14ac:dyDescent="0.2">
      <c r="A189" s="23" t="s">
        <v>176</v>
      </c>
      <c r="B189" s="30">
        <v>433.45684799999998</v>
      </c>
      <c r="C189" s="30">
        <v>53.844678000000002</v>
      </c>
      <c r="D189" s="30">
        <v>117.35220099999999</v>
      </c>
      <c r="E189" s="30">
        <v>122.53233299999999</v>
      </c>
      <c r="F189" s="30">
        <v>99.569535000000002</v>
      </c>
      <c r="G189" s="30">
        <v>62.422446999999998</v>
      </c>
      <c r="H189" s="30">
        <v>65.766251999999994</v>
      </c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</row>
    <row r="190" spans="1:46" x14ac:dyDescent="0.2">
      <c r="A190" s="2" t="s">
        <v>203</v>
      </c>
    </row>
    <row r="192" spans="1:46" x14ac:dyDescent="0.2">
      <c r="A192" s="51" t="s">
        <v>198</v>
      </c>
      <c r="B192" s="51"/>
      <c r="C192" s="51"/>
      <c r="D192" s="51"/>
      <c r="E192" s="51"/>
      <c r="F192" s="51"/>
      <c r="G192" s="52" t="s">
        <v>199</v>
      </c>
      <c r="H192" s="52"/>
      <c r="I192" s="52"/>
      <c r="J192" s="52"/>
      <c r="K192" s="52"/>
    </row>
    <row r="193" spans="1:12" x14ac:dyDescent="0.2">
      <c r="A193" s="1" t="s">
        <v>200</v>
      </c>
      <c r="B193" s="1"/>
      <c r="C193" s="1"/>
      <c r="D193" s="1"/>
      <c r="E193" s="1"/>
      <c r="F193" s="1"/>
      <c r="G193" s="3" t="s">
        <v>184</v>
      </c>
    </row>
    <row r="194" spans="1:12" x14ac:dyDescent="0.2">
      <c r="A194" s="2" t="s">
        <v>179</v>
      </c>
    </row>
    <row r="196" spans="1:12" x14ac:dyDescent="0.2">
      <c r="B196" s="37"/>
      <c r="C196" s="37"/>
      <c r="D196" s="37"/>
      <c r="E196" s="37"/>
      <c r="F196" s="37"/>
      <c r="G196" s="37"/>
      <c r="H196" s="37"/>
    </row>
    <row r="199" spans="1:12" x14ac:dyDescent="0.2">
      <c r="B199" s="25"/>
      <c r="C199" s="25"/>
      <c r="D199" s="25"/>
      <c r="E199" s="25"/>
      <c r="F199" s="25"/>
      <c r="G199" s="25"/>
      <c r="H199" s="25"/>
    </row>
    <row r="201" spans="1:12" x14ac:dyDescent="0.2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</row>
  </sheetData>
  <sheetProtection password="F615" sheet="1" objects="1" scenarios="1"/>
  <autoFilter ref="A22:A166" xr:uid="{769E56E0-8A76-4BDE-88FC-FF88521FA2B0}"/>
  <mergeCells count="2">
    <mergeCell ref="A192:F192"/>
    <mergeCell ref="G192:K192"/>
  </mergeCells>
  <hyperlinks>
    <hyperlink ref="A3" location="CONTENTS!A1" display="Back to the table of contents" xr:uid="{33BE3972-EE87-4783-AD01-E6C12C37BAEC}"/>
    <hyperlink ref="I2" r:id="rId1" xr:uid="{F0488BE1-0249-45FD-A815-C194A545A4C5}"/>
    <hyperlink ref="P2" r:id="rId2" xr:uid="{8AB47218-B488-436B-8D6F-BBC4CCCFC010}"/>
    <hyperlink ref="G193" r:id="rId3" xr:uid="{5BCAEBFF-13C5-4334-B79C-3939A6BF8557}"/>
    <hyperlink ref="G192" r:id="rId4" xr:uid="{BFFFC33F-C49C-4149-9F64-2AD613E5E840}"/>
  </hyperlinks>
  <printOptions horizontalCentered="1"/>
  <pageMargins left="0.23622047244094491" right="0.23622047244094491" top="0.51181102362204722" bottom="0.43307086614173229" header="0.23622047244094491" footer="0.23622047244094491"/>
  <pageSetup paperSize="9" scale="63" fitToHeight="12" pageOrder="overThenDown" orientation="landscape" r:id="rId5"/>
  <headerFooter alignWithMargins="0">
    <oddFooter>&amp;L&amp;"Arial,Italic"CO&amp;Y2&amp;Y Emissions from Fuel Combustion (2009 Edition)&amp;R
© OECD/IEA, 2009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Summary</vt:lpstr>
      <vt:lpstr>SECTOR</vt:lpstr>
      <vt:lpstr>SECTOREH</vt:lpstr>
      <vt:lpstr>SECTOR!Print_Area</vt:lpstr>
      <vt:lpstr>SECTOREH!Print_Area</vt:lpstr>
      <vt:lpstr>SECTOR!Print_Titles</vt:lpstr>
      <vt:lpstr>SECTOREH!Print_Titles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Kumar</dc:creator>
  <cp:lastModifiedBy>Anurag Kumar</cp:lastModifiedBy>
  <dcterms:created xsi:type="dcterms:W3CDTF">2015-06-05T18:17:20Z</dcterms:created>
  <dcterms:modified xsi:type="dcterms:W3CDTF">2020-04-08T16:08:58Z</dcterms:modified>
</cp:coreProperties>
</file>