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illBoard" sheetId="1" r:id="rId4"/>
    <sheet state="visible" name="Salesforce Developer" sheetId="2" r:id="rId5"/>
    <sheet state="visible" name="FULL Stack Developer" sheetId="3" r:id="rId6"/>
    <sheet state="visible" name="AI Engineer" sheetId="4" r:id="rId7"/>
    <sheet state="visible" name="Software Testing" sheetId="5" r:id="rId8"/>
    <sheet state="visible" name="Business Analyst" sheetId="6" r:id="rId9"/>
    <sheet state="visible" name="Scrum Master" sheetId="7" r:id="rId10"/>
    <sheet state="visible" name="Project Management" sheetId="8" r:id="rId11"/>
    <sheet state="visible" name="Delivery Manager" sheetId="9" r:id="rId12"/>
    <sheet state="hidden" name="Instructions" sheetId="10" r:id="rId13"/>
    <sheet state="hidden" name="Example 1" sheetId="11" r:id="rId14"/>
    <sheet state="hidden" name="Example 2" sheetId="12" r:id="rId15"/>
  </sheets>
  <definedNames/>
  <calcPr/>
  <extLst>
    <ext uri="GoogleSheetsCustomDataVersion2">
      <go:sheetsCustomData xmlns:go="http://customooxmlschemas.google.com/" r:id="rId16" roundtripDataChecksum="Ftue6z4pfgaD+0+4AvGt8Kd6BpiZsfwrxE83qH0THkY="/>
    </ext>
  </extLst>
</workbook>
</file>

<file path=xl/sharedStrings.xml><?xml version="1.0" encoding="utf-8"?>
<sst xmlns="http://schemas.openxmlformats.org/spreadsheetml/2006/main" count="1000" uniqueCount="595">
  <si>
    <r>
      <rPr>
        <rFont val="Calibri"/>
        <b val="0"/>
        <color rgb="FFFF9900"/>
        <sz val="20.0"/>
      </rPr>
      <t xml:space="preserve">Value </t>
    </r>
    <r>
      <rPr>
        <rFont val="Calibri"/>
        <b/>
        <color rgb="FFFF9900"/>
        <sz val="20.0"/>
      </rPr>
      <t>Health</t>
    </r>
    <r>
      <rPr>
        <rFont val="Calibri"/>
        <b/>
        <color rgb="FFFFFFFF"/>
        <sz val="20.0"/>
      </rPr>
      <t xml:space="preserve"> </t>
    </r>
    <r>
      <rPr>
        <rFont val="Calibri"/>
        <b/>
        <color rgb="FFFFFFFF"/>
        <sz val="20.0"/>
        <u/>
      </rPr>
      <t>Technology</t>
    </r>
    <r>
      <rPr>
        <rFont val="Calibri"/>
        <b/>
        <color rgb="FFFFFFFF"/>
        <sz val="20.0"/>
      </rPr>
      <t xml:space="preserve"> SkillBoard</t>
    </r>
  </si>
  <si>
    <t>Salesforce Workforce</t>
  </si>
  <si>
    <t>FULL Stack Workforce</t>
  </si>
  <si>
    <t>AI Engineer Workforce</t>
  </si>
  <si>
    <t>Software Testing</t>
  </si>
  <si>
    <t>Business Analyst</t>
  </si>
  <si>
    <t>Scrum Master</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</si>
  <si>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</si>
  <si>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Arial"/>
        <b/>
        <color theme="1"/>
        <sz val="8.0"/>
        <u/>
      </rPr>
      <t xml:space="preserve">Evaluated By:
</t>
    </r>
    <r>
      <rPr>
        <rFont val="Arial"/>
        <color rgb="FF0000FF"/>
        <sz val="8.0"/>
      </rPr>
      <t xml:space="preserve">Nagarajan Palanisamy
</t>
    </r>
    <r>
      <rPr>
        <rFont val="Arial"/>
        <b/>
        <color theme="1"/>
        <sz val="8.0"/>
        <u/>
      </rPr>
      <t>Score Last Updated</t>
    </r>
    <r>
      <rPr>
        <rFont val="Arial"/>
        <color theme="1"/>
        <sz val="8.0"/>
        <u/>
      </rPr>
      <t>:</t>
    </r>
    <r>
      <rPr>
        <rFont val="Arial"/>
        <color theme="1"/>
        <sz val="10.0"/>
      </rPr>
      <t xml:space="preserve"> 
</t>
    </r>
    <r>
      <rPr>
        <rFont val="Arial"/>
        <color theme="1"/>
        <sz val="8.0"/>
      </rPr>
      <t>04-Feb-2025</t>
    </r>
  </si>
  <si>
    <t>Salesforce Technical Competencies</t>
  </si>
  <si>
    <t>Apex programming</t>
  </si>
  <si>
    <t>Flow Automation</t>
  </si>
  <si>
    <t>Lightning Web Components</t>
  </si>
  <si>
    <t>Configuration</t>
  </si>
  <si>
    <t>AURA</t>
  </si>
  <si>
    <t>JavaScript</t>
  </si>
  <si>
    <t>Object-oriented programming</t>
  </si>
  <si>
    <t>Dashboards</t>
  </si>
  <si>
    <t>Custom Reports</t>
  </si>
  <si>
    <t>Experience Cloud</t>
  </si>
  <si>
    <t>Health Cloud</t>
  </si>
  <si>
    <t>Life Science Cloud</t>
  </si>
  <si>
    <t>Data Cloud</t>
  </si>
  <si>
    <r>
      <rPr>
        <rFont val="Lexend"/>
        <color rgb="FF000000"/>
        <sz val="10.0"/>
      </rPr>
      <t xml:space="preserve">Achieved Score out of </t>
    </r>
    <r>
      <rPr>
        <rFont val="Lexend"/>
        <color rgb="FF000000"/>
        <sz val="18.0"/>
        <u/>
      </rPr>
      <t>52</t>
    </r>
  </si>
  <si>
    <t>External Systems
Integration</t>
  </si>
  <si>
    <t>APIs &amp; Integration</t>
  </si>
  <si>
    <t>Manage Package Implementation</t>
  </si>
  <si>
    <t>Managed Package Development</t>
  </si>
  <si>
    <t xml:space="preserve">Data Migration
</t>
  </si>
  <si>
    <t>Load Data</t>
  </si>
  <si>
    <t>CI/CD</t>
  </si>
  <si>
    <t>GIT</t>
  </si>
  <si>
    <r>
      <rPr>
        <rFont val="Lexend"/>
        <color rgb="FF000000"/>
        <sz val="10.0"/>
      </rPr>
      <t xml:space="preserve">Achieved Score out of </t>
    </r>
    <r>
      <rPr>
        <rFont val="Lexend"/>
        <color rgb="FF000000"/>
        <sz val="18.0"/>
        <u/>
      </rPr>
      <t>28</t>
    </r>
  </si>
  <si>
    <t>Behavioral &amp; Leadership Competencies</t>
  </si>
  <si>
    <t>Communication</t>
  </si>
  <si>
    <t>Teamwork</t>
  </si>
  <si>
    <t>Accountability</t>
  </si>
  <si>
    <t xml:space="preserve">Strategic Thinking
</t>
  </si>
  <si>
    <t xml:space="preserve">Decision-Making
</t>
  </si>
  <si>
    <t xml:space="preserve">Coaching and Mentoring
</t>
  </si>
  <si>
    <t>Customer Focus</t>
  </si>
  <si>
    <r>
      <rPr>
        <rFont val="Lexend"/>
        <color rgb="FF000000"/>
        <sz val="10.0"/>
      </rPr>
      <t xml:space="preserve">Achieved Score out of </t>
    </r>
    <r>
      <rPr>
        <rFont val="Lexend"/>
        <color rgb="FF000000"/>
        <sz val="18.0"/>
        <u/>
      </rPr>
      <t>28</t>
    </r>
  </si>
  <si>
    <t>SF Cerification</t>
  </si>
  <si>
    <t>ASSOCIATE</t>
  </si>
  <si>
    <t>Marketing Associate</t>
  </si>
  <si>
    <t>ADMINISTRATOR</t>
  </si>
  <si>
    <t>ADVANCED ADMINISTRATOR</t>
  </si>
  <si>
    <t>PLATFORM APP BUILDER</t>
  </si>
  <si>
    <t>SLACK ADMIN</t>
  </si>
  <si>
    <t>USER EXPERIENCE (UX) DESIGNER</t>
  </si>
  <si>
    <t>STRATEGY DESIGNER</t>
  </si>
  <si>
    <t>SERVICE CLOUD CONSULTANT</t>
  </si>
  <si>
    <t>CPQ SPECIALIST</t>
  </si>
  <si>
    <t>DATA CLOUD CONSULTANT</t>
  </si>
  <si>
    <t>SALES CLOUD CONSULTANT</t>
  </si>
  <si>
    <t>FIELD SERVICE CONSULTANT</t>
  </si>
  <si>
    <t>EXPERIENCE CLOUD CONSULTANT</t>
  </si>
  <si>
    <t>TABLEAU CRM AND EINSTEIN DISCOVERY CONSULTANT</t>
  </si>
  <si>
    <t>NONPROFIT CLOUD CONSULTANT</t>
  </si>
  <si>
    <t>EDUCATION CLOUD CONSULTANT</t>
  </si>
  <si>
    <t xml:space="preserve">BUSINESS ANALYST
</t>
  </si>
  <si>
    <t xml:space="preserve">SLACK CONSULTANT
</t>
  </si>
  <si>
    <t>CRM Analytics and Einstein Discovery Consultant
Mid-level</t>
  </si>
  <si>
    <t>OmniStudio Consultant</t>
  </si>
  <si>
    <t>PLATFORM DEVELOPER I</t>
  </si>
  <si>
    <t>PLATFORM DEVELOPER II</t>
  </si>
  <si>
    <t>JAVASCRIPT DEVELOPER 1</t>
  </si>
  <si>
    <t>INDUSTRIES CPQ DEVELOPER</t>
  </si>
  <si>
    <t>OMNISTUDIO DEVELOPER</t>
  </si>
  <si>
    <t>MuleSoft Developer II</t>
  </si>
  <si>
    <t>Hyperautomation Specialist</t>
  </si>
  <si>
    <t xml:space="preserve">AI ASSOCIATE
</t>
  </si>
  <si>
    <t xml:space="preserve">AI Specialist
</t>
  </si>
  <si>
    <t>IDENTITY AND ACCESS MANAGEMENT ARCHITECT</t>
  </si>
  <si>
    <t>SHARING AND VISIBILITY ARCHITECT</t>
  </si>
  <si>
    <t>DEVELOPMENT LIFECYCLE AND DEPLOYMENT ARCHITECT</t>
  </si>
  <si>
    <t>HEROKU ARCHITECT</t>
  </si>
  <si>
    <t>INTEGRATION ARCHITECT</t>
  </si>
  <si>
    <t xml:space="preserve">DATA ARCHITECT
</t>
  </si>
  <si>
    <t xml:space="preserve">APPLICATION ARCHITECT
</t>
  </si>
  <si>
    <t xml:space="preserve">SYSTEM ARCHITECT
</t>
  </si>
  <si>
    <t xml:space="preserve">B2C SOLUTION ARCHITECT
</t>
  </si>
  <si>
    <t xml:space="preserve">B2B SOLUTION ARCHITECT
</t>
  </si>
  <si>
    <t xml:space="preserve">TECHNICAL ARCHITECT
</t>
  </si>
  <si>
    <t xml:space="preserve">MuleSoft Integration Architect I
</t>
  </si>
  <si>
    <t xml:space="preserve">Catalyst Specialist
</t>
  </si>
  <si>
    <t xml:space="preserve">MARKETING CLOUD ADMINISTRATOR
</t>
  </si>
  <si>
    <t xml:space="preserve">MARKETING CLOUD DEVELOPER
</t>
  </si>
  <si>
    <t xml:space="preserve">MARKETING CLOUD CONSULTANT
</t>
  </si>
  <si>
    <t xml:space="preserve">MARKETING CLOUD EMAIL SPECIALIST
</t>
  </si>
  <si>
    <t xml:space="preserve">MARKETING CLOUD ACCOUNT ENGAGEMENT SPECIALIST
</t>
  </si>
  <si>
    <t xml:space="preserve">MARKETING CLOUD ACCOUNT ENGAGEMENT CONSULTANT
</t>
  </si>
  <si>
    <t>First Name</t>
  </si>
  <si>
    <t>Last Name</t>
  </si>
  <si>
    <t>Experience</t>
  </si>
  <si>
    <t>Expertise</t>
  </si>
  <si>
    <t>DESIGNERS</t>
  </si>
  <si>
    <t>CONSULTANTS</t>
  </si>
  <si>
    <t>DEVELOPERS</t>
  </si>
  <si>
    <t>AI</t>
  </si>
  <si>
    <t>ARCHITECT</t>
  </si>
  <si>
    <t>MARKETERS</t>
  </si>
  <si>
    <t>Gokulkrishnan</t>
  </si>
  <si>
    <t>Thangamani</t>
  </si>
  <si>
    <t>1.9 years</t>
  </si>
  <si>
    <t>Sowmitha</t>
  </si>
  <si>
    <t>Nandakumar</t>
  </si>
  <si>
    <t>1.7 years</t>
  </si>
  <si>
    <t>Ragavi</t>
  </si>
  <si>
    <t>Anbalaghan</t>
  </si>
  <si>
    <t>1.3 years</t>
  </si>
  <si>
    <t xml:space="preserve">Deepa </t>
  </si>
  <si>
    <t>Palanisamy</t>
  </si>
  <si>
    <t>Nandhakumar</t>
  </si>
  <si>
    <t>J</t>
  </si>
  <si>
    <t>5 years</t>
  </si>
  <si>
    <t>3 years</t>
  </si>
  <si>
    <t xml:space="preserve">Ashif </t>
  </si>
  <si>
    <t>S</t>
  </si>
  <si>
    <t>3 Years</t>
  </si>
  <si>
    <t>Mohamed Niyas</t>
  </si>
  <si>
    <t>4.5 years</t>
  </si>
  <si>
    <t>Mohamed Mickram</t>
  </si>
  <si>
    <t>Anish Kumar</t>
  </si>
  <si>
    <t>V</t>
  </si>
  <si>
    <t>6 years</t>
  </si>
  <si>
    <t>Vijayaraj</t>
  </si>
  <si>
    <t>JegadheeshVaran</t>
  </si>
  <si>
    <t>1.5 years</t>
  </si>
  <si>
    <t xml:space="preserve">Ajith </t>
  </si>
  <si>
    <t>Kannan</t>
  </si>
  <si>
    <t>2 years</t>
  </si>
  <si>
    <t>1.6 years</t>
  </si>
  <si>
    <t>Angelin Irin</t>
  </si>
  <si>
    <t xml:space="preserve">PraveenKumar </t>
  </si>
  <si>
    <t>Selvaraj</t>
  </si>
  <si>
    <t>Rajaa</t>
  </si>
  <si>
    <t>2.5 years</t>
  </si>
  <si>
    <t>1.8 years</t>
  </si>
  <si>
    <t>Gayathri</t>
  </si>
  <si>
    <t>Gnanasekaran</t>
  </si>
  <si>
    <t xml:space="preserve">Adhish </t>
  </si>
  <si>
    <t>Muthukumar</t>
  </si>
  <si>
    <t xml:space="preserve">Karthikeyan </t>
  </si>
  <si>
    <t>Pandiyan</t>
  </si>
  <si>
    <t>2.8 years</t>
  </si>
  <si>
    <t xml:space="preserve">SriHari Vignesh </t>
  </si>
  <si>
    <t>T</t>
  </si>
  <si>
    <t>6.7 years</t>
  </si>
  <si>
    <t xml:space="preserve">JoyalChristopher </t>
  </si>
  <si>
    <t>Arputharaj</t>
  </si>
  <si>
    <t>1.2 years</t>
  </si>
  <si>
    <t>Sakthivel</t>
  </si>
  <si>
    <t>2.7 years</t>
  </si>
  <si>
    <t>Dev Name</t>
  </si>
  <si>
    <t>Current Capability Score</t>
  </si>
  <si>
    <t>Expertise(Years)</t>
  </si>
  <si>
    <t xml:space="preserve">Technical </t>
  </si>
  <si>
    <t>Integration</t>
  </si>
  <si>
    <t>Communication &amp; Leadership</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</si>
  <si>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</si>
  <si>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Evaluated By</t>
    </r>
    <r>
      <rPr>
        <rFont val="Calibri"/>
        <color theme="1"/>
        <sz val="10.0"/>
      </rPr>
      <t xml:space="preserve">:
</t>
    </r>
    <r>
      <rPr>
        <rFont val="Calibri"/>
        <color rgb="FF0000FF"/>
        <sz val="10.0"/>
      </rPr>
      <t xml:space="preserve">Gowtham &amp; VinothKumar
</t>
    </r>
    <r>
      <rPr>
        <rFont val="Calibri"/>
        <b/>
        <color theme="1"/>
        <sz val="10.0"/>
        <u/>
      </rPr>
      <t xml:space="preserve">Score Last Updated: </t>
    </r>
    <r>
      <rPr>
        <rFont val="Calibri"/>
        <color theme="1"/>
        <sz val="10.0"/>
      </rPr>
      <t xml:space="preserve">
31-Jan-2025</t>
    </r>
  </si>
  <si>
    <t>Technical Competencies</t>
  </si>
  <si>
    <t>HTML</t>
  </si>
  <si>
    <t>CSS</t>
  </si>
  <si>
    <t xml:space="preserve"> Bootstrap</t>
  </si>
  <si>
    <t>Basic React/Angular/Vue.js</t>
  </si>
  <si>
    <t>TypeScript</t>
  </si>
  <si>
    <t xml:space="preserve">Redux </t>
  </si>
  <si>
    <t>Tailwind</t>
  </si>
  <si>
    <t>Material UI</t>
  </si>
  <si>
    <t>Next.js/Nuxt.js</t>
  </si>
  <si>
    <t>Performance Optimization</t>
  </si>
  <si>
    <t>Server-Side Rendering (SSR)</t>
  </si>
  <si>
    <t>Progressive Web Apps (PWAs)</t>
  </si>
  <si>
    <t>WebAssembly</t>
  </si>
  <si>
    <r>
      <rPr>
        <rFont val="Lexend"/>
        <color rgb="FF000000"/>
        <sz val="10.0"/>
      </rPr>
      <t>Achieved Score out of</t>
    </r>
    <r>
      <rPr>
        <rFont val="Lexend"/>
        <color rgb="FF000000"/>
        <sz val="18.0"/>
      </rPr>
      <t xml:space="preserve"> </t>
    </r>
    <r>
      <rPr>
        <rFont val="Lexend"/>
        <color rgb="FF000000"/>
        <sz val="18.0"/>
        <u/>
      </rPr>
      <t>56</t>
    </r>
  </si>
  <si>
    <t>Backend Development</t>
  </si>
  <si>
    <t>Node.js</t>
  </si>
  <si>
    <t>Express.js</t>
  </si>
  <si>
    <t>Python (Flask/Django)</t>
  </si>
  <si>
    <t>Java (Spring Boot)</t>
  </si>
  <si>
    <t>RESTful APIs</t>
  </si>
  <si>
    <t>GraphQL</t>
  </si>
  <si>
    <t>Authentication (JWT/OAuth)</t>
  </si>
  <si>
    <t>Middleware</t>
  </si>
  <si>
    <t>Caching (Redis, Memcached)</t>
  </si>
  <si>
    <t>Microservices</t>
  </si>
  <si>
    <t>Event-Driven Architecture</t>
  </si>
  <si>
    <t>API Rate Limiting</t>
  </si>
  <si>
    <t>WebSockets</t>
  </si>
  <si>
    <r>
      <rPr>
        <rFont val="Lexend"/>
        <color rgb="FF000000"/>
        <sz val="10.0"/>
      </rPr>
      <t xml:space="preserve">Achieved Score out of </t>
    </r>
    <r>
      <rPr>
        <rFont val="Lexend"/>
        <color rgb="FF000000"/>
        <sz val="18.0"/>
        <u/>
      </rPr>
      <t>52</t>
    </r>
  </si>
  <si>
    <t>Databases</t>
  </si>
  <si>
    <t>SQL (MySQL, PostgreSQL)</t>
  </si>
  <si>
    <t>NoSQL (MongoDB, Firebase)</t>
  </si>
  <si>
    <t>Indexing</t>
  </si>
  <si>
    <t>Query Optimization</t>
  </si>
  <si>
    <t>Transactions</t>
  </si>
  <si>
    <t>ORM (Sequelize, Prisma, Hibernate)</t>
  </si>
  <si>
    <r>
      <rPr>
        <rFont val="Lexend"/>
        <color rgb="FF000000"/>
        <sz val="10.0"/>
      </rPr>
      <t xml:space="preserve">Achieved Score out of </t>
    </r>
    <r>
      <rPr>
        <rFont val="Lexend"/>
        <color rgb="FF000000"/>
        <sz val="18.0"/>
        <u/>
      </rPr>
      <t>24</t>
    </r>
  </si>
  <si>
    <t>Version Control &amp; CI/CD</t>
  </si>
  <si>
    <t>Git</t>
  </si>
  <si>
    <t xml:space="preserve"> CI/CD </t>
  </si>
  <si>
    <r>
      <rPr>
        <rFont val="Lexend"/>
        <color rgb="FF000000"/>
        <sz val="10.0"/>
      </rPr>
      <t xml:space="preserve">Achieved Score out of </t>
    </r>
    <r>
      <rPr>
        <rFont val="Lexend"/>
        <color rgb="FF000000"/>
        <sz val="18.0"/>
        <u/>
      </rPr>
      <t>8</t>
    </r>
  </si>
  <si>
    <t>Security</t>
  </si>
  <si>
    <t>Basic Authentication &amp; Authorization</t>
  </si>
  <si>
    <t>OWASP Top 10</t>
  </si>
  <si>
    <t>Advanced Threat Modeling</t>
  </si>
  <si>
    <t>Security Audits</t>
  </si>
  <si>
    <t>Identity &amp; Access Management (IAM)</t>
  </si>
  <si>
    <r>
      <rPr>
        <rFont val="Lexend"/>
        <color rgb="FF000000"/>
        <sz val="10.0"/>
      </rPr>
      <t xml:space="preserve">Achieved Score out of </t>
    </r>
    <r>
      <rPr>
        <rFont val="Lexend"/>
        <color rgb="FF000000"/>
        <sz val="18.0"/>
        <u/>
      </rPr>
      <t>20</t>
    </r>
  </si>
  <si>
    <r>
      <rPr>
        <rFont val="Lexend"/>
        <color rgb="FF000000"/>
        <sz val="10.0"/>
      </rPr>
      <t xml:space="preserve">Achieved Score out of </t>
    </r>
    <r>
      <rPr>
        <rFont val="Lexend"/>
        <color rgb="FF000000"/>
        <sz val="18.0"/>
        <u/>
      </rPr>
      <t>28</t>
    </r>
  </si>
  <si>
    <t>Cerification</t>
  </si>
  <si>
    <t>Full Stack Software Developer Certificate By IBM</t>
  </si>
  <si>
    <t>Front-End Developer Certificate By Meta</t>
  </si>
  <si>
    <t>Back-End Developer Certificate By Meta</t>
  </si>
  <si>
    <t>The Complete Web Development Bootcamp By Udemy</t>
  </si>
  <si>
    <t>Full Stack Web Development For Beginners by edureka</t>
  </si>
  <si>
    <t>Full Stack Web Developer By Udacity</t>
  </si>
  <si>
    <t>Java by Skill Mastery</t>
  </si>
  <si>
    <t>Databases &amp; SQL by Skill Mastery</t>
  </si>
  <si>
    <t>Data Structures &amp; Algorithm by Skill Mastery</t>
  </si>
  <si>
    <t>Gowtham</t>
  </si>
  <si>
    <t>M</t>
  </si>
  <si>
    <t>4.10 years</t>
  </si>
  <si>
    <t xml:space="preserve">Vinothkumar </t>
  </si>
  <si>
    <t>Pannirselvam</t>
  </si>
  <si>
    <t>3.5 years</t>
  </si>
  <si>
    <t xml:space="preserve">Jothesh </t>
  </si>
  <si>
    <t>A</t>
  </si>
  <si>
    <t>Ragavaprasanna</t>
  </si>
  <si>
    <t>Sruthi</t>
  </si>
  <si>
    <t>9 months</t>
  </si>
  <si>
    <t>Santhosh</t>
  </si>
  <si>
    <t>Gopalasamy</t>
  </si>
  <si>
    <t>Rasheed</t>
  </si>
  <si>
    <t>Shaik</t>
  </si>
  <si>
    <t>2.4 years</t>
  </si>
  <si>
    <t>Sarath Chandran</t>
  </si>
  <si>
    <t>E</t>
  </si>
  <si>
    <t>2.11 years</t>
  </si>
  <si>
    <t xml:space="preserve">Karthick </t>
  </si>
  <si>
    <t>Sivarajan</t>
  </si>
  <si>
    <t>Technical</t>
  </si>
  <si>
    <t>Behavioral &amp; Leadership</t>
  </si>
  <si>
    <t>Rank</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</si>
  <si>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</si>
  <si>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 xml:space="preserve">Evaluated By:
</t>
    </r>
    <r>
      <rPr>
        <rFont val="Calibri"/>
        <color rgb="FF0000FF"/>
        <sz val="10.0"/>
      </rPr>
      <t xml:space="preserve">Shabariiyyappan </t>
    </r>
    <r>
      <rPr>
        <rFont val="Calibri"/>
        <color theme="1"/>
        <sz val="10.0"/>
      </rPr>
      <t xml:space="preserve">
</t>
    </r>
    <r>
      <rPr>
        <rFont val="Calibri"/>
        <b/>
        <color theme="1"/>
        <sz val="10.0"/>
        <u/>
      </rPr>
      <t xml:space="preserve">Score Last Updated: </t>
    </r>
    <r>
      <rPr>
        <rFont val="Calibri"/>
        <color theme="1"/>
        <sz val="10.0"/>
      </rPr>
      <t xml:space="preserve">
05-Feb-2025</t>
    </r>
  </si>
  <si>
    <t>Programming &amp; Software Development</t>
  </si>
  <si>
    <t>Machine Learning (ML) &amp; Deep Learning (DL)</t>
  </si>
  <si>
    <t xml:space="preserve">Mathematics &amp; Statistics	</t>
  </si>
  <si>
    <t xml:space="preserve">Data Engineering &amp; Preprocessing        </t>
  </si>
  <si>
    <t xml:space="preserve">Natural Language Processing (NLP)        </t>
  </si>
  <si>
    <t xml:space="preserve">Computer Vision	</t>
  </si>
  <si>
    <t xml:space="preserve">AI Model Deployment &amp; MLOps	</t>
  </si>
  <si>
    <t xml:space="preserve">Ethics &amp; Explainability in AI        </t>
  </si>
  <si>
    <t xml:space="preserve">AI Frameworks &amp; Libraries	</t>
  </si>
  <si>
    <t>Edge AI</t>
  </si>
  <si>
    <t xml:space="preserve">AI for Business &amp; Decision Making        </t>
  </si>
  <si>
    <t>AI security</t>
  </si>
  <si>
    <t>API Development &amp; API integration</t>
  </si>
  <si>
    <t>Database</t>
  </si>
  <si>
    <r>
      <rPr>
        <rFont val="Lexend"/>
        <color rgb="FF000000"/>
        <sz val="10.0"/>
      </rPr>
      <t xml:space="preserve">Achieved Score out of </t>
    </r>
    <r>
      <rPr>
        <rFont val="Lexend"/>
        <color rgb="FF000000"/>
        <sz val="18.0"/>
        <u/>
      </rPr>
      <t>56</t>
    </r>
  </si>
  <si>
    <r>
      <rPr>
        <rFont val="Lexend"/>
        <color rgb="FF000000"/>
        <sz val="10.0"/>
      </rPr>
      <t xml:space="preserve">Achieved Score out of </t>
    </r>
    <r>
      <rPr>
        <rFont val="Lexend"/>
        <color rgb="FF000000"/>
        <sz val="18.0"/>
        <u/>
      </rPr>
      <t>28</t>
    </r>
  </si>
  <si>
    <t>Professional Certificate in AI &amp; Machine Learning</t>
  </si>
  <si>
    <t>Artificial Intelligence Foundations</t>
  </si>
  <si>
    <t xml:space="preserve">Vasanth </t>
  </si>
  <si>
    <t>Shankar</t>
  </si>
  <si>
    <t>Yes</t>
  </si>
  <si>
    <t>Aravindh</t>
  </si>
  <si>
    <t>No</t>
  </si>
  <si>
    <t>Arthi</t>
  </si>
  <si>
    <t>yes</t>
  </si>
  <si>
    <t>Antony</t>
  </si>
  <si>
    <t>D'souza</t>
  </si>
  <si>
    <t>4 years</t>
  </si>
  <si>
    <t xml:space="preserve">Pavan </t>
  </si>
  <si>
    <t>Yidapalapati</t>
  </si>
  <si>
    <t xml:space="preserve">Keerthana Priya </t>
  </si>
  <si>
    <t>Devaraj</t>
  </si>
  <si>
    <t>Aswathi</t>
  </si>
  <si>
    <t>Vijayan</t>
  </si>
  <si>
    <t xml:space="preserve">Prasanth </t>
  </si>
  <si>
    <t xml:space="preserve">Shabariiyyappan </t>
  </si>
  <si>
    <t>Rajendran</t>
  </si>
  <si>
    <t>Surya</t>
  </si>
  <si>
    <t>K</t>
  </si>
  <si>
    <t>1.5 Years</t>
  </si>
  <si>
    <t>1 year</t>
  </si>
  <si>
    <t xml:space="preserve">Ponnusamy </t>
  </si>
  <si>
    <t>2 Years</t>
  </si>
  <si>
    <t xml:space="preserve">Mohanapriya </t>
  </si>
  <si>
    <t>R</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</si>
  <si>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</si>
  <si>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Evaluated By:</t>
    </r>
    <r>
      <rPr>
        <rFont val="Calibri"/>
        <color theme="1"/>
        <sz val="10.0"/>
      </rPr>
      <t xml:space="preserve">
</t>
    </r>
    <r>
      <rPr>
        <rFont val="Calibri"/>
        <color rgb="FF0000FF"/>
        <sz val="10.0"/>
      </rPr>
      <t xml:space="preserve">Anitha Subramaniam
</t>
    </r>
    <r>
      <rPr>
        <rFont val="Calibri"/>
        <b/>
        <color theme="1"/>
        <sz val="10.0"/>
        <u/>
      </rPr>
      <t xml:space="preserve">Score Last Updated: 
</t>
    </r>
    <r>
      <rPr>
        <rFont val="Calibri"/>
        <color theme="1"/>
        <sz val="10.0"/>
      </rPr>
      <t>30-Jan-2025</t>
    </r>
  </si>
  <si>
    <t>Manual Testing Technical Competencies</t>
  </si>
  <si>
    <t>Functional Testing</t>
  </si>
  <si>
    <t>Regression Testing</t>
  </si>
  <si>
    <t>Usability &amp; UX Testing</t>
  </si>
  <si>
    <t>Performance Testing</t>
  </si>
  <si>
    <t>Prompt-Based Testing</t>
  </si>
  <si>
    <t>Accuracy &amp; Reliability Testing</t>
  </si>
  <si>
    <t>Negative Testing</t>
  </si>
  <si>
    <t>Security Testing</t>
  </si>
  <si>
    <t>API Testing</t>
  </si>
  <si>
    <t>Mobile application Testing</t>
  </si>
  <si>
    <t>Compliance &amp; Ethical Testing</t>
  </si>
  <si>
    <t>ETL (Extract, Transform, Load)</t>
  </si>
  <si>
    <t>SQL and Database Knowledge</t>
  </si>
  <si>
    <t>Test Data Management</t>
  </si>
  <si>
    <t xml:space="preserve">Test Planning and Design </t>
  </si>
  <si>
    <t>Test Execution and Reporting</t>
  </si>
  <si>
    <r>
      <rPr>
        <rFont val="Lexend"/>
        <color rgb="FF000000"/>
        <sz val="10.0"/>
      </rPr>
      <t xml:space="preserve">Achieved Score out of </t>
    </r>
    <r>
      <rPr>
        <rFont val="Lexend"/>
        <color rgb="FF000000"/>
        <sz val="18.0"/>
        <u/>
      </rPr>
      <t>64</t>
    </r>
  </si>
  <si>
    <t>Automation Technical Competencies</t>
  </si>
  <si>
    <t>UI Automation</t>
  </si>
  <si>
    <t>API Automation</t>
  </si>
  <si>
    <t>Mobile automation</t>
  </si>
  <si>
    <t>Build Server (i.e Jenkins / GoCD / Bamboo)</t>
  </si>
  <si>
    <t>Build Script (i.e Ant / Maven / Gradle)</t>
  </si>
  <si>
    <t>Version Control System</t>
  </si>
  <si>
    <r>
      <rPr>
        <rFont val="Lexend"/>
        <color rgb="FF000000"/>
        <sz val="10.0"/>
      </rPr>
      <t xml:space="preserve">Achieved Score out of </t>
    </r>
    <r>
      <rPr>
        <rFont val="Lexend"/>
        <color rgb="FF000000"/>
        <sz val="18.0"/>
        <u/>
      </rPr>
      <t>24</t>
    </r>
  </si>
  <si>
    <t>Methodologies</t>
  </si>
  <si>
    <t>Software Testing Life Cycle</t>
  </si>
  <si>
    <t xml:space="preserve">Defect Lifecycle Management	</t>
  </si>
  <si>
    <t>Software Development Life Cycle</t>
  </si>
  <si>
    <t>Agile and Scrum methodologies</t>
  </si>
  <si>
    <r>
      <rPr>
        <rFont val="Lexend"/>
        <color rgb="FF000000"/>
        <sz val="10.0"/>
      </rPr>
      <t xml:space="preserve">Achieved Score out of </t>
    </r>
    <r>
      <rPr>
        <rFont val="Lexend"/>
        <color rgb="FF000000"/>
        <sz val="18.0"/>
        <u/>
      </rPr>
      <t>16</t>
    </r>
  </si>
  <si>
    <r>
      <rPr>
        <rFont val="Lexend"/>
        <color rgb="FF000000"/>
        <sz val="10.0"/>
      </rPr>
      <t xml:space="preserve">Achieved Score out of </t>
    </r>
    <r>
      <rPr>
        <rFont val="Lexend"/>
        <color rgb="FF000000"/>
        <sz val="18.0"/>
        <u/>
      </rPr>
      <t>28</t>
    </r>
  </si>
  <si>
    <t>Software Testing Cerification</t>
  </si>
  <si>
    <t>Certified Associate in Software Testing</t>
  </si>
  <si>
    <t>Certified Software Quality Analyst Certification</t>
  </si>
  <si>
    <t>ISTQB Certification</t>
  </si>
  <si>
    <t>Certified Quality Engineer</t>
  </si>
  <si>
    <t xml:space="preserve">Certified Manager of Software Testing </t>
  </si>
  <si>
    <t>Certified Software Tester (CSTE)</t>
  </si>
  <si>
    <t>ISTQB Foundation Level (CTFL)</t>
  </si>
  <si>
    <t xml:space="preserve">Dhurka </t>
  </si>
  <si>
    <t>Ganesan</t>
  </si>
  <si>
    <t xml:space="preserve">Arunraj </t>
  </si>
  <si>
    <t>Marimuthu</t>
  </si>
  <si>
    <t>7.2 years</t>
  </si>
  <si>
    <t xml:space="preserve">Janani </t>
  </si>
  <si>
    <t>Gurunathan</t>
  </si>
  <si>
    <t>Praveen</t>
  </si>
  <si>
    <t>K R</t>
  </si>
  <si>
    <t>Iswarya</t>
  </si>
  <si>
    <t>3.7 years</t>
  </si>
  <si>
    <t xml:space="preserve">Vigneshwari </t>
  </si>
  <si>
    <t xml:space="preserve">Srinivasan </t>
  </si>
  <si>
    <t xml:space="preserve">Sanjeeth </t>
  </si>
  <si>
    <t>MohanRaj</t>
  </si>
  <si>
    <t>Tharun</t>
  </si>
  <si>
    <t>Sadaiyappan</t>
  </si>
  <si>
    <t>Sanjay</t>
  </si>
  <si>
    <t>3.4 years</t>
  </si>
  <si>
    <t>Arjun</t>
  </si>
  <si>
    <t>P</t>
  </si>
  <si>
    <t>4.4 years</t>
  </si>
  <si>
    <t xml:space="preserve">Shobika </t>
  </si>
  <si>
    <t>QA Name</t>
  </si>
  <si>
    <t>Manual Testing</t>
  </si>
  <si>
    <t>Automation Testing</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</si>
  <si>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</si>
  <si>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Evaluated By:</t>
    </r>
    <r>
      <rPr>
        <rFont val="Calibri"/>
        <color theme="1"/>
        <sz val="10.0"/>
      </rPr>
      <t xml:space="preserve">
</t>
    </r>
    <r>
      <rPr>
        <rFont val="Calibri"/>
        <color rgb="FF0000FF"/>
        <sz val="10.0"/>
      </rPr>
      <t xml:space="preserve">Nithin Kumar
</t>
    </r>
    <r>
      <rPr>
        <rFont val="Calibri"/>
        <b/>
        <color theme="1"/>
        <sz val="10.0"/>
        <u/>
      </rPr>
      <t xml:space="preserve">Score Last Updated: </t>
    </r>
    <r>
      <rPr>
        <rFont val="Calibri"/>
        <color theme="1"/>
        <sz val="10.0"/>
      </rPr>
      <t xml:space="preserve">
29-Jan-2025</t>
    </r>
  </si>
  <si>
    <t>Core &amp; Technical Competencies</t>
  </si>
  <si>
    <t>Requirements Elicitation</t>
  </si>
  <si>
    <t>Requirements Analysis</t>
  </si>
  <si>
    <t>Requirements Documentation</t>
  </si>
  <si>
    <t xml:space="preserve">Stakeholder Management	</t>
  </si>
  <si>
    <t>Business Process Modeling</t>
  </si>
  <si>
    <t>Use Case Development</t>
  </si>
  <si>
    <t>User Story Writing</t>
  </si>
  <si>
    <t xml:space="preserve">Gap Analysis	</t>
  </si>
  <si>
    <t xml:space="preserve">Data Analysis	</t>
  </si>
  <si>
    <t>Data Visualization (e.g., Power BI, Tableau)</t>
  </si>
  <si>
    <t>API Knowledge</t>
  </si>
  <si>
    <t>Agile Tools (e.g., Jira, Trello)</t>
  </si>
  <si>
    <r>
      <rPr>
        <rFont val="Lexend"/>
        <color rgb="FF000000"/>
        <sz val="10.0"/>
      </rPr>
      <t xml:space="preserve">Achieved Score out of </t>
    </r>
    <r>
      <rPr>
        <rFont val="Lexend"/>
        <color rgb="FF000000"/>
        <sz val="18.0"/>
        <u/>
      </rPr>
      <t>56</t>
    </r>
  </si>
  <si>
    <t>Domain Knowledge</t>
  </si>
  <si>
    <t>Patient Support Program</t>
  </si>
  <si>
    <t>Life Science</t>
  </si>
  <si>
    <t>Loyalty Program</t>
  </si>
  <si>
    <r>
      <rPr>
        <rFont val="Lexend"/>
        <color rgb="FF000000"/>
        <sz val="10.0"/>
      </rPr>
      <t xml:space="preserve">Achieved Score out of </t>
    </r>
    <r>
      <rPr>
        <rFont val="Lexend"/>
        <color rgb="FF000000"/>
        <sz val="18.0"/>
        <u/>
      </rPr>
      <t>12</t>
    </r>
  </si>
  <si>
    <t>Tools &amp; Software</t>
  </si>
  <si>
    <t>Microsoft Office Suite</t>
  </si>
  <si>
    <t>Prototyping Tools (e.g., Figma)</t>
  </si>
  <si>
    <t>Project Management Tools (e.g., JIRA)</t>
  </si>
  <si>
    <t>SalesForce Health Cloud</t>
  </si>
  <si>
    <t>Salesforce Life Science Cloud</t>
  </si>
  <si>
    <r>
      <rPr>
        <rFont val="Lexend"/>
        <color rgb="FF000000"/>
        <sz val="10.0"/>
      </rPr>
      <t xml:space="preserve">Achieved Score out of </t>
    </r>
    <r>
      <rPr>
        <rFont val="Lexend"/>
        <color rgb="FF000000"/>
        <sz val="18.0"/>
        <u/>
      </rPr>
      <t>20</t>
    </r>
  </si>
  <si>
    <t>Analytical Competencies</t>
  </si>
  <si>
    <t xml:space="preserve">Problem-Solving	</t>
  </si>
  <si>
    <t xml:space="preserve">Critical Thinking	</t>
  </si>
  <si>
    <t>Decision-Making</t>
  </si>
  <si>
    <t>Root Cause Analysis</t>
  </si>
  <si>
    <t>SWOT Analysis</t>
  </si>
  <si>
    <r>
      <rPr>
        <rFont val="Lexend"/>
        <color rgb="FF000000"/>
        <sz val="10.0"/>
      </rPr>
      <t xml:space="preserve">Achieved Score out of </t>
    </r>
    <r>
      <rPr>
        <rFont val="Lexend"/>
        <color rgb="FF000000"/>
        <sz val="18.0"/>
        <u/>
      </rPr>
      <t>20</t>
    </r>
  </si>
  <si>
    <t xml:space="preserve">Presentation Skills	</t>
  </si>
  <si>
    <t xml:space="preserve">Conflict Resolution	</t>
  </si>
  <si>
    <t>Negotiation</t>
  </si>
  <si>
    <r>
      <rPr>
        <rFont val="Lexend"/>
        <color rgb="FF000000"/>
        <sz val="10.0"/>
      </rPr>
      <t xml:space="preserve">Achieved Score out of </t>
    </r>
    <r>
      <rPr>
        <rFont val="Lexend"/>
        <color rgb="FF000000"/>
        <sz val="18.0"/>
        <u/>
      </rPr>
      <t>32</t>
    </r>
  </si>
  <si>
    <t>Certifications</t>
  </si>
  <si>
    <t>Certified Business Analysis Professional</t>
  </si>
  <si>
    <t>PMI-PBA</t>
  </si>
  <si>
    <t>Agile Certifications (e.g., CSM, CSPO)</t>
  </si>
  <si>
    <t>Six Sigma Certifications</t>
  </si>
  <si>
    <t>Salesforce Certified Business Analyst</t>
  </si>
  <si>
    <t xml:space="preserve">ISTQB foundation
</t>
  </si>
  <si>
    <t>Product Owner/Product Manager</t>
  </si>
  <si>
    <t>RTE-Release Train Engineer Certification</t>
  </si>
  <si>
    <t xml:space="preserve">Deepak </t>
  </si>
  <si>
    <t>Ramanan</t>
  </si>
  <si>
    <t xml:space="preserve">Vithota </t>
  </si>
  <si>
    <t>Vijayakumar</t>
  </si>
  <si>
    <t xml:space="preserve">Sreeja </t>
  </si>
  <si>
    <t>Srinivasan</t>
  </si>
  <si>
    <t>13 years</t>
  </si>
  <si>
    <t xml:space="preserve">Sanju </t>
  </si>
  <si>
    <t>Jagadessh</t>
  </si>
  <si>
    <t>Vijay</t>
  </si>
  <si>
    <t>Kumar</t>
  </si>
  <si>
    <t>8 years</t>
  </si>
  <si>
    <t>Rakavi</t>
  </si>
  <si>
    <t>Mounya</t>
  </si>
  <si>
    <t>BA Name</t>
  </si>
  <si>
    <t>BA Competency</t>
  </si>
  <si>
    <t xml:space="preserve">Domain </t>
  </si>
  <si>
    <t xml:space="preserve">Analytical </t>
  </si>
  <si>
    <t>Deepak</t>
  </si>
  <si>
    <t>Sanju</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</si>
  <si>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</si>
  <si>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 xml:space="preserve">Evaluated By:
</t>
    </r>
    <r>
      <rPr>
        <rFont val="Calibri"/>
        <color rgb="FF0000FF"/>
        <sz val="10.0"/>
      </rPr>
      <t xml:space="preserve">Self Scoring
</t>
    </r>
    <r>
      <rPr>
        <rFont val="Calibri"/>
        <b/>
        <color theme="1"/>
        <sz val="10.0"/>
        <u/>
      </rPr>
      <t xml:space="preserve">Score Last Updated: 
</t>
    </r>
    <r>
      <rPr>
        <rFont val="Calibri"/>
        <color theme="1"/>
        <sz val="10.0"/>
      </rPr>
      <t>03-Feb-2025</t>
    </r>
  </si>
  <si>
    <t>Agile &amp; Scrum Framework</t>
  </si>
  <si>
    <t xml:space="preserve">Scrum Framework	</t>
  </si>
  <si>
    <t>Applies Agile principles in team processes</t>
  </si>
  <si>
    <t xml:space="preserve">Servant Leadership	</t>
  </si>
  <si>
    <t xml:space="preserve">Coaching &amp; Mentoring        </t>
  </si>
  <si>
    <t xml:space="preserve">Continuous Improvement        </t>
  </si>
  <si>
    <t>Metrics &amp; Reporting(e.g: Velocity, Burndown)</t>
  </si>
  <si>
    <t>Agile Tools (JIRA, Azure DevOps, etc.)</t>
  </si>
  <si>
    <t>Scaling Agile (SAFe, LeSS, Nexus, etc.)</t>
  </si>
  <si>
    <t>Technical Awareness</t>
  </si>
  <si>
    <r>
      <rPr>
        <rFont val="Lexend"/>
        <color rgb="FF000000"/>
        <sz val="10.0"/>
      </rPr>
      <t xml:space="preserve">Achieved Score out of </t>
    </r>
    <r>
      <rPr>
        <rFont val="Lexend"/>
        <color rgb="FF000000"/>
        <sz val="18.0"/>
        <u/>
      </rPr>
      <t>44</t>
    </r>
  </si>
  <si>
    <r>
      <rPr>
        <rFont val="Lexend"/>
        <color rgb="FF000000"/>
        <sz val="10.0"/>
      </rPr>
      <t xml:space="preserve">Achieved Score out of </t>
    </r>
    <r>
      <rPr>
        <rFont val="Lexend"/>
        <color rgb="FF000000"/>
        <sz val="18.0"/>
        <u/>
      </rPr>
      <t>12</t>
    </r>
  </si>
  <si>
    <t>Risk Management &amp; Mitigation</t>
  </si>
  <si>
    <r>
      <rPr>
        <rFont val="Lexend"/>
        <color rgb="FF000000"/>
        <sz val="10.0"/>
      </rPr>
      <t xml:space="preserve">Achieved Score out of </t>
    </r>
    <r>
      <rPr>
        <rFont val="Lexend"/>
        <color rgb="FF000000"/>
        <sz val="18.0"/>
        <u/>
      </rPr>
      <t>20</t>
    </r>
  </si>
  <si>
    <t>Communication &amp; Active Listening</t>
  </si>
  <si>
    <t>Emotional Intelligence</t>
  </si>
  <si>
    <t>Servant Leadership</t>
  </si>
  <si>
    <t>Adaptability &amp; Resilience</t>
  </si>
  <si>
    <t>Collaboration &amp; Team Building</t>
  </si>
  <si>
    <r>
      <rPr>
        <rFont val="Lexend"/>
        <color rgb="FF000000"/>
        <sz val="10.0"/>
      </rPr>
      <t xml:space="preserve">Achieved Score out of </t>
    </r>
    <r>
      <rPr>
        <rFont val="Lexend"/>
        <color rgb="FF000000"/>
        <sz val="18.0"/>
        <u/>
      </rPr>
      <t>20</t>
    </r>
  </si>
  <si>
    <t>Certified ScrumMaster (CSM)</t>
  </si>
  <si>
    <t>Professional Scrum Master (PSM)</t>
  </si>
  <si>
    <t>SAFe Scrum Master (SSM)</t>
  </si>
  <si>
    <t>Certified Scrum Professional (CSP)</t>
  </si>
  <si>
    <t>Jira certification</t>
  </si>
  <si>
    <t>Project Management Professional</t>
  </si>
  <si>
    <t xml:space="preserve">Saravanan </t>
  </si>
  <si>
    <t>Raju</t>
  </si>
  <si>
    <t>20 Years</t>
  </si>
  <si>
    <t>7 Years</t>
  </si>
  <si>
    <t xml:space="preserve">William </t>
  </si>
  <si>
    <t>Matthew</t>
  </si>
  <si>
    <t>6 Years</t>
  </si>
  <si>
    <t>1 Year</t>
  </si>
  <si>
    <t>SM Name</t>
  </si>
  <si>
    <t>Agile &amp; Scrum</t>
  </si>
  <si>
    <t xml:space="preserve">Behavioral &amp; Leadership </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</si>
  <si>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</si>
  <si>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Evaluated By:</t>
    </r>
    <r>
      <rPr>
        <rFont val="Calibri"/>
        <b/>
        <color theme="1"/>
        <sz val="10.0"/>
      </rPr>
      <t xml:space="preserve">
</t>
    </r>
    <r>
      <rPr>
        <rFont val="Calibri"/>
        <b/>
        <color rgb="FF0000FF"/>
        <sz val="10.0"/>
      </rPr>
      <t xml:space="preserve">Devi G
</t>
    </r>
    <r>
      <rPr>
        <rFont val="Calibri"/>
        <b/>
        <color theme="1"/>
        <sz val="10.0"/>
        <u/>
      </rPr>
      <t xml:space="preserve">Score Last Updated: 
</t>
    </r>
    <r>
      <rPr>
        <rFont val="Calibri"/>
        <color theme="1"/>
        <sz val="10.0"/>
      </rPr>
      <t xml:space="preserve">06-Feb-2025
</t>
    </r>
  </si>
  <si>
    <t>Project Management Frameworks</t>
  </si>
  <si>
    <t>Planning &amp; Scheduling</t>
  </si>
  <si>
    <t xml:space="preserve">Budgeting &amp; Cost Control	</t>
  </si>
  <si>
    <t xml:space="preserve">Stakeholder Management        </t>
  </si>
  <si>
    <t xml:space="preserve">Team Leadership &amp; Motivation	</t>
  </si>
  <si>
    <t xml:space="preserve">Legal &amp; Compliance Awareness	</t>
  </si>
  <si>
    <t xml:space="preserve">Agile &amp; Scrum Knowledge	</t>
  </si>
  <si>
    <t xml:space="preserve">Change Management	</t>
  </si>
  <si>
    <t xml:space="preserve">Vendor &amp; Contract Management	</t>
  </si>
  <si>
    <t xml:space="preserve">Process Improvement &amp; Lean Thinking	</t>
  </si>
  <si>
    <t>Vendor &amp; Contract Management</t>
  </si>
  <si>
    <r>
      <rPr>
        <rFont val="Lexend"/>
        <color rgb="FF000000"/>
        <sz val="10.0"/>
      </rPr>
      <t xml:space="preserve">Achieved Score out of </t>
    </r>
    <r>
      <rPr>
        <rFont val="Lexend"/>
        <color rgb="FF000000"/>
        <sz val="18.0"/>
        <u/>
      </rPr>
      <t>52</t>
    </r>
  </si>
  <si>
    <r>
      <rPr>
        <rFont val="Lexend"/>
        <color rgb="FF000000"/>
        <sz val="10.0"/>
      </rPr>
      <t xml:space="preserve">Achieved Score out of </t>
    </r>
    <r>
      <rPr>
        <rFont val="Lexend"/>
        <color rgb="FF000000"/>
        <sz val="18.0"/>
        <u/>
      </rPr>
      <t>12</t>
    </r>
  </si>
  <si>
    <r>
      <rPr>
        <rFont val="Lexend"/>
        <color rgb="FF000000"/>
        <sz val="10.0"/>
      </rPr>
      <t xml:space="preserve">Achieved Score out of </t>
    </r>
    <r>
      <rPr>
        <rFont val="Lexend"/>
        <color rgb="FF000000"/>
        <sz val="18.0"/>
        <u/>
      </rPr>
      <t>20</t>
    </r>
  </si>
  <si>
    <r>
      <rPr>
        <rFont val="Lexend"/>
        <color rgb="FF000000"/>
        <sz val="10.0"/>
      </rPr>
      <t xml:space="preserve">Achieved Score out of </t>
    </r>
    <r>
      <rPr>
        <rFont val="Lexend"/>
        <color rgb="FF000000"/>
        <sz val="18.0"/>
        <u/>
      </rPr>
      <t>20</t>
    </r>
  </si>
  <si>
    <t>PMP (Project Management Professional)</t>
  </si>
  <si>
    <t>Certified Associate in Project Management (CAPM)</t>
  </si>
  <si>
    <t>Program Management Professional (PgMP)</t>
  </si>
  <si>
    <t>PMI Agile Certified Practitioner (PMI-ACP)</t>
  </si>
  <si>
    <t>Certified Scrum Master (CSM)</t>
  </si>
  <si>
    <t>Professional in Project Management (PPM)</t>
  </si>
  <si>
    <t>Anitha</t>
  </si>
  <si>
    <t>Subramaniam</t>
  </si>
  <si>
    <t>14 Years</t>
  </si>
  <si>
    <r>
      <rPr>
        <rFont val="Calibri"/>
        <b/>
        <color theme="1"/>
        <sz val="12.0"/>
        <u/>
      </rPr>
      <t xml:space="preserve">Rating Scale
</t>
    </r>
    <r>
      <rPr>
        <rFont val="Calibri"/>
        <b/>
        <color theme="1"/>
        <sz val="10.0"/>
      </rPr>
      <t>0</t>
    </r>
    <r>
      <rPr>
        <rFont val="Calibri"/>
        <color theme="1"/>
        <sz val="10.0"/>
      </rPr>
      <t xml:space="preserve"> = No experience at all
</t>
    </r>
    <r>
      <rPr>
        <rFont val="Calibri"/>
        <b/>
        <color theme="1"/>
        <sz val="10.0"/>
      </rPr>
      <t>1</t>
    </r>
    <r>
      <rPr>
        <rFont val="Calibri"/>
        <color theme="1"/>
        <sz val="10.0"/>
      </rPr>
      <t xml:space="preserve"> = Training required
</t>
    </r>
    <r>
      <rPr>
        <rFont val="Calibri"/>
        <b/>
        <color theme="1"/>
        <sz val="10.0"/>
      </rPr>
      <t>2</t>
    </r>
    <r>
      <rPr>
        <rFont val="Calibri"/>
        <color theme="1"/>
        <sz val="10.0"/>
      </rPr>
      <t xml:space="preserve"> = Can perform tasks under supervision
</t>
    </r>
    <r>
      <rPr>
        <rFont val="Calibri"/>
        <b/>
        <color theme="1"/>
        <sz val="10.0"/>
      </rPr>
      <t>3</t>
    </r>
    <r>
      <rPr>
        <rFont val="Calibri"/>
        <color theme="1"/>
        <sz val="10.0"/>
      </rPr>
      <t xml:space="preserve"> = Doesn’t require supervision
</t>
    </r>
    <r>
      <rPr>
        <rFont val="Calibri"/>
        <b/>
        <color theme="1"/>
        <sz val="10.0"/>
      </rPr>
      <t>4</t>
    </r>
    <r>
      <rPr>
        <rFont val="Calibri"/>
        <color theme="1"/>
        <sz val="10.0"/>
      </rPr>
      <t xml:space="preserve"> = Can train other team members</t>
    </r>
  </si>
  <si>
    <r>
      <rPr>
        <rFont val="Calibri"/>
        <b/>
        <color theme="1"/>
        <sz val="10.0"/>
        <u/>
      </rPr>
      <t>Evaluated By:</t>
    </r>
    <r>
      <rPr>
        <rFont val="Calibri"/>
        <color theme="1"/>
        <sz val="10.0"/>
      </rPr>
      <t xml:space="preserve">
</t>
    </r>
    <r>
      <rPr>
        <rFont val="Calibri"/>
        <color rgb="FF0000FF"/>
        <sz val="10.0"/>
      </rPr>
      <t xml:space="preserve">Devi G
</t>
    </r>
    <r>
      <rPr>
        <rFont val="Calibri"/>
        <b/>
        <color theme="1"/>
        <sz val="10.0"/>
        <u/>
      </rPr>
      <t xml:space="preserve">Score Last Updated: </t>
    </r>
    <r>
      <rPr>
        <rFont val="Calibri"/>
        <color theme="1"/>
        <sz val="10.0"/>
      </rPr>
      <t xml:space="preserve">
06-Feb-2025</t>
    </r>
  </si>
  <si>
    <t>Core Project Management Skills</t>
  </si>
  <si>
    <t xml:space="preserve">Project planning and scheduling </t>
  </si>
  <si>
    <t xml:space="preserve">Scope definition </t>
  </si>
  <si>
    <t xml:space="preserve">Milestone tracking </t>
  </si>
  <si>
    <t xml:space="preserve">Resource allocation </t>
  </si>
  <si>
    <t>Agile methodologies</t>
  </si>
  <si>
    <t>Budget &amp; Financial Management</t>
  </si>
  <si>
    <t xml:space="preserve">Quality &amp; Service Delivery Excellence	</t>
  </si>
  <si>
    <t>Process Optimization &amp; Continuous Improvement</t>
  </si>
  <si>
    <t xml:space="preserve">Customer-Centric Delivery	</t>
  </si>
  <si>
    <t xml:space="preserve">Delivery Metrics &amp; Reporting	</t>
  </si>
  <si>
    <r>
      <rPr>
        <rFont val="Lexend"/>
        <color rgb="FF000000"/>
        <sz val="10.0"/>
      </rPr>
      <t>Achieved Score out of</t>
    </r>
    <r>
      <rPr>
        <rFont val="Lexend"/>
        <color rgb="FF000000"/>
        <sz val="18.0"/>
      </rPr>
      <t xml:space="preserve"> </t>
    </r>
    <r>
      <rPr>
        <rFont val="Lexend"/>
        <color rgb="FF000000"/>
        <sz val="18.0"/>
        <u/>
      </rPr>
      <t>44</t>
    </r>
  </si>
  <si>
    <t>Technical Skills</t>
  </si>
  <si>
    <t xml:space="preserve">Relevant software development knowledge </t>
  </si>
  <si>
    <t>Understanding of cloud technologies</t>
  </si>
  <si>
    <t xml:space="preserve">Basic understanding of system architecture </t>
  </si>
  <si>
    <r>
      <rPr>
        <rFont val="Lexend"/>
        <color rgb="FF000000"/>
        <sz val="10.0"/>
      </rPr>
      <t xml:space="preserve">Achieved Score out of </t>
    </r>
    <r>
      <rPr>
        <rFont val="Lexend"/>
        <color rgb="FF000000"/>
        <sz val="18.0"/>
        <u/>
      </rPr>
      <t>48</t>
    </r>
  </si>
  <si>
    <t>Communication Skill</t>
  </si>
  <si>
    <t xml:space="preserve">Clear and concise communication </t>
  </si>
  <si>
    <t xml:space="preserve">Active listening </t>
  </si>
  <si>
    <t xml:space="preserve">Stakeholder management </t>
  </si>
  <si>
    <t xml:space="preserve">Conflict resolution </t>
  </si>
  <si>
    <r>
      <rPr>
        <rFont val="Lexend"/>
        <color rgb="FF000000"/>
        <sz val="10.0"/>
      </rPr>
      <t xml:space="preserve">Achieved Score out of </t>
    </r>
    <r>
      <rPr>
        <rFont val="Lexend"/>
        <color rgb="FF000000"/>
        <sz val="18.0"/>
        <u/>
      </rPr>
      <t>12</t>
    </r>
  </si>
  <si>
    <t xml:space="preserve">Leadership Skills:
</t>
  </si>
  <si>
    <t xml:space="preserve">Team motivation 
</t>
  </si>
  <si>
    <t xml:space="preserve">Delegation </t>
  </si>
  <si>
    <t xml:space="preserve">Performance management </t>
  </si>
  <si>
    <t xml:space="preserve">Decision-making </t>
  </si>
  <si>
    <r>
      <rPr>
        <rFont val="Lexend"/>
        <color rgb="FF000000"/>
        <sz val="10.0"/>
      </rPr>
      <t xml:space="preserve">Achieved Score out of </t>
    </r>
    <r>
      <rPr>
        <rFont val="Lexend"/>
        <color rgb="FF000000"/>
        <sz val="18.0"/>
        <u/>
      </rPr>
      <t>20</t>
    </r>
  </si>
  <si>
    <t>Problem-solving and Risk Management</t>
  </si>
  <si>
    <t xml:space="preserve">Identifying potential issues </t>
  </si>
  <si>
    <t xml:space="preserve">Proactive risk mitigation strategies </t>
  </si>
  <si>
    <t xml:space="preserve">Analyzing root causes </t>
  </si>
  <si>
    <t xml:space="preserve">Effective solution development </t>
  </si>
  <si>
    <r>
      <rPr>
        <rFont val="Lexend"/>
        <color rgb="FF000000"/>
        <sz val="10.0"/>
      </rPr>
      <t xml:space="preserve">Achieved Score out of </t>
    </r>
    <r>
      <rPr>
        <rFont val="Lexend"/>
        <color rgb="FF000000"/>
        <sz val="18.0"/>
        <u/>
      </rPr>
      <t>20</t>
    </r>
  </si>
  <si>
    <t>Adaptability and Change Management</t>
  </si>
  <si>
    <t xml:space="preserve">Flexibility in response to changing priorities </t>
  </si>
  <si>
    <t xml:space="preserve">Managing transitions smoothly </t>
  </si>
  <si>
    <t xml:space="preserve">Effective communication during change </t>
  </si>
  <si>
    <r>
      <rPr>
        <rFont val="Lexend"/>
        <color rgb="FF000000"/>
        <sz val="10.0"/>
      </rPr>
      <t xml:space="preserve">Achieved Score out of </t>
    </r>
    <r>
      <rPr>
        <rFont val="Lexend"/>
        <color rgb="FF000000"/>
        <sz val="18.0"/>
        <u/>
      </rPr>
      <t>12</t>
    </r>
  </si>
  <si>
    <t>Certified Business Relationship Manager (CBRM)</t>
  </si>
  <si>
    <t>Certified Change Management Professional (CCMP)</t>
  </si>
  <si>
    <t>Agile Project and Delivery Management (ICP-APM)</t>
  </si>
  <si>
    <t xml:space="preserve">Muthuramalingam </t>
  </si>
  <si>
    <t>24 Years</t>
  </si>
  <si>
    <t>15 Years</t>
  </si>
  <si>
    <t>www.ag5.com</t>
  </si>
  <si>
    <r>
      <rPr>
        <rFont val="Calibri"/>
        <b/>
        <i val="0"/>
        <strike val="0"/>
        <color rgb="FF000000"/>
        <sz val="15.0"/>
      </rPr>
      <t>AG5 Free Skills Matrix Template Text</t>
    </r>
    <r>
      <rPr>
        <rFont val="Calibri"/>
        <b val="0"/>
        <i val="0"/>
        <strike val="0"/>
        <color rgb="FF000000"/>
        <sz val="15.0"/>
      </rPr>
      <t xml:space="preserve">
Thank you for requesting our free skills matrix template. 
We don't recommend using Excel spreadsheets long-term, but they can help you get up and running, as well as provide a clearer picture of your employees' skills.
On the following tabs, you will find our example skills matrix template. 
You can find instructions on how to use them at the bottom of each matrix. </t>
    </r>
  </si>
  <si>
    <r>
      <rPr>
        <rFont val="Calibri"/>
        <b/>
        <i val="0"/>
        <strike val="0"/>
        <color rgb="FF000000"/>
        <sz val="15.0"/>
      </rPr>
      <t>Are you:</t>
    </r>
    <r>
      <rPr>
        <rFont val="Calibri"/>
        <b val="0"/>
        <i val="0"/>
        <strike val="0"/>
        <color rgb="FF000000"/>
        <sz val="15.0"/>
      </rPr>
      <t xml:space="preserve">
* Managing intricate or larger skills matrices? 
* Looking to grant multiple users access to the same matrix? 
* Concerned about Excel errors? 
</t>
    </r>
  </si>
  <si>
    <t>No problem. Using AG5's skills management software, you can create virtually any skills matrix – and grant any number of users simultaneous access to it. 
And with its easy-to-use drag-and-drop functionality, no programming is required!</t>
  </si>
  <si>
    <t>If you’re still curious, why not schedule a 15-minute live demo?</t>
  </si>
  <si>
    <r>
      <rPr>
        <rFont val="Calibri (Body)"/>
        <b/>
        <i val="0"/>
        <strike val="0"/>
        <color rgb="FF000000"/>
        <sz val="15.0"/>
      </rPr>
      <t>Instructions:</t>
    </r>
    <r>
      <rPr>
        <rFont val="Calibri (Body)"/>
        <b val="0"/>
        <i val="0"/>
        <strike val="0"/>
        <color rgb="FF000000"/>
        <sz val="15.0"/>
      </rPr>
      <t xml:space="preserve">
</t>
    </r>
    <r>
      <rPr>
        <rFont val="Calibri (Body)"/>
        <b/>
        <i val="0"/>
        <strike val="0"/>
        <color rgb="FF000000"/>
        <sz val="15.0"/>
      </rPr>
      <t>Step 1.</t>
    </r>
    <r>
      <rPr>
        <rFont val="Calibri (Body)"/>
        <b val="0"/>
        <i val="0"/>
        <strike val="0"/>
        <color rgb="FF000000"/>
        <sz val="15.0"/>
      </rPr>
      <t xml:space="preserve"> Enter staff names and functions in columns B &amp; C. (Extend matrix if team is larger.)
</t>
    </r>
    <r>
      <rPr>
        <rFont val="Calibri (Body)"/>
        <b/>
        <i val="0"/>
        <strike val="0"/>
        <color rgb="FF000000"/>
        <sz val="15.0"/>
      </rPr>
      <t>Step 2.</t>
    </r>
    <r>
      <rPr>
        <rFont val="Calibri (Body)"/>
        <b val="0"/>
        <i val="0"/>
        <strike val="0"/>
        <color rgb="FF000000"/>
        <sz val="15.0"/>
      </rPr>
      <t xml:space="preserve"> Use the skills listed in this template or add your own. 
</t>
    </r>
    <r>
      <rPr>
        <rFont val="Calibri (Body)"/>
        <b/>
        <i val="0"/>
        <strike val="0"/>
        <color rgb="FF000000"/>
        <sz val="15.0"/>
      </rPr>
      <t xml:space="preserve">Step 3. </t>
    </r>
    <r>
      <rPr>
        <rFont val="Calibri (Body)"/>
        <b val="0"/>
        <i val="0"/>
        <strike val="0"/>
        <color rgb="FF000000"/>
        <sz val="15.0"/>
      </rPr>
      <t xml:space="preserve">Enter proficiency levels (0 to 4) or (0 to 1) for each staff member and skill (colors will appear automatically)
</t>
    </r>
    <r>
      <rPr>
        <rFont val="Calibri (Body)"/>
        <b/>
        <i val="0"/>
        <strike val="0"/>
        <color rgb="FF000000"/>
        <sz val="15.0"/>
      </rPr>
      <t xml:space="preserve">Step 4. </t>
    </r>
    <r>
      <rPr>
        <rFont val="Calibri (Body)"/>
        <b val="0"/>
        <i val="0"/>
        <strike val="0"/>
        <color rgb="FF000000"/>
        <sz val="15.0"/>
      </rPr>
      <t xml:space="preserve">Set required numbers in the skills matrix. (Rows 14 and 16 contain formulas based on the requirements for minimum number of staff at level 2. It's also possible to monitor 'Min. level 3', etc.)
</t>
    </r>
    <r>
      <rPr>
        <rFont val="Calibri (Body)"/>
        <b/>
        <i val="0"/>
        <strike val="0"/>
        <color rgb="FF000000"/>
        <sz val="15.0"/>
      </rPr>
      <t>Good luck!</t>
    </r>
    <r>
      <rPr>
        <rFont val="Calibri (Body)"/>
        <b val="0"/>
        <i val="0"/>
        <strike val="0"/>
        <color rgb="FF000000"/>
        <sz val="15.0"/>
      </rPr>
      <t xml:space="preserve">
</t>
    </r>
  </si>
  <si>
    <t xml:space="preserve">Software development skills matrix template </t>
  </si>
  <si>
    <t>Certified Software Development Professional (CSDP)</t>
  </si>
  <si>
    <t>Certified Information Systems Security Professional (CISSP)</t>
  </si>
  <si>
    <t>Microsoft Certified Solutions Developer (MCSD)</t>
  </si>
  <si>
    <t>Microsoft Certified Systems Engineer (MCSE)</t>
  </si>
  <si>
    <t>Microsoft Certified Professional Developer (MCPD)</t>
  </si>
  <si>
    <t>Certified Scrum Product Owner (CSPO)</t>
  </si>
  <si>
    <t>AWS Certified Solutions Architect - Associate</t>
  </si>
  <si>
    <t>AWS Certified Developer - Associate</t>
  </si>
  <si>
    <t>CompTIA A+ Certification</t>
  </si>
  <si>
    <t>CompTIA Network+ Certification</t>
  </si>
  <si>
    <t>CompTIA Security+ Certification</t>
  </si>
  <si>
    <t>Certified Ethical Hacker (CEH)</t>
  </si>
  <si>
    <t>Red Hat Certified Engineer (RHCE)</t>
  </si>
  <si>
    <t>Oracle Certified Professional, Java SE 11 Developer</t>
  </si>
  <si>
    <t>Salesforce Certified Platform Developer I</t>
  </si>
  <si>
    <t>Google Certified Professional Cloud Developer</t>
  </si>
  <si>
    <t xml:space="preserve">Certified Kubernetes Administrator (CKA)  </t>
  </si>
  <si>
    <t>First name</t>
  </si>
  <si>
    <t>Last name</t>
  </si>
  <si>
    <t xml:space="preserve">Group </t>
  </si>
  <si>
    <t>Park</t>
  </si>
  <si>
    <t>Amanda</t>
  </si>
  <si>
    <t>Wong</t>
  </si>
  <si>
    <t>Jared</t>
  </si>
  <si>
    <t>Patel</t>
  </si>
  <si>
    <t>Maria</t>
  </si>
  <si>
    <t>Rodriguez</t>
  </si>
  <si>
    <t>Eric</t>
  </si>
  <si>
    <t>Johnson</t>
  </si>
  <si>
    <t>Rachel</t>
  </si>
  <si>
    <t>Lee</t>
  </si>
  <si>
    <t>Brandon</t>
  </si>
  <si>
    <t>Kim</t>
  </si>
  <si>
    <t>Ashley</t>
  </si>
  <si>
    <t>Thompson</t>
  </si>
  <si>
    <t>Thomas</t>
  </si>
  <si>
    <t>Nguyen</t>
  </si>
  <si>
    <t>Olivia</t>
  </si>
  <si>
    <t>Davis</t>
  </si>
  <si>
    <t>Achieved</t>
  </si>
  <si>
    <t>Required</t>
  </si>
  <si>
    <t>Gap</t>
  </si>
  <si>
    <r>
      <rPr>
        <rFont val="Calibri (Body)"/>
        <b/>
        <i val="0"/>
        <strike val="0"/>
        <color rgb="FF000000"/>
        <sz val="10.0"/>
      </rPr>
      <t>Instructions:</t>
    </r>
    <r>
      <rPr>
        <rFont val="Calibri (Body)"/>
        <b val="0"/>
        <i val="0"/>
        <strike val="0"/>
        <color rgb="FF000000"/>
        <sz val="10.0"/>
      </rPr>
      <t xml:space="preserve">
</t>
    </r>
    <r>
      <rPr>
        <rFont val="Calibri (Body)"/>
        <b/>
        <i val="0"/>
        <strike val="0"/>
        <color rgb="FF000000"/>
        <sz val="10.0"/>
      </rPr>
      <t>Step 1.</t>
    </r>
    <r>
      <rPr>
        <rFont val="Calibri (Body)"/>
        <b val="0"/>
        <i val="0"/>
        <strike val="0"/>
        <color rgb="FF000000"/>
        <sz val="10.0"/>
      </rPr>
      <t xml:space="preserve"> Enter staff names and functions in columns B &amp; C. (Extend matrix if team is larger.)
</t>
    </r>
    <r>
      <rPr>
        <rFont val="Calibri (Body)"/>
        <b/>
        <i val="0"/>
        <strike val="0"/>
        <color rgb="FF000000"/>
        <sz val="10.0"/>
      </rPr>
      <t>Step 2.</t>
    </r>
    <r>
      <rPr>
        <rFont val="Calibri (Body)"/>
        <b val="0"/>
        <i val="0"/>
        <strike val="0"/>
        <color rgb="FF000000"/>
        <sz val="10.0"/>
      </rPr>
      <t xml:space="preserve"> Use the skills listed in this template or add your own. 
</t>
    </r>
    <r>
      <rPr>
        <rFont val="Calibri (Body)"/>
        <b/>
        <i val="0"/>
        <strike val="0"/>
        <color rgb="FF000000"/>
        <sz val="10.0"/>
      </rPr>
      <t xml:space="preserve">Step 3. </t>
    </r>
    <r>
      <rPr>
        <rFont val="Calibri (Body)"/>
        <b val="0"/>
        <i val="0"/>
        <strike val="0"/>
        <color rgb="FF000000"/>
        <sz val="10.0"/>
      </rPr>
      <t xml:space="preserve">Enter proficiency levels (0 to 4) or (0 to 1) for each staff member and skill (colors will appear automatically)
</t>
    </r>
    <r>
      <rPr>
        <rFont val="Calibri (Body)"/>
        <b/>
        <i val="0"/>
        <strike val="0"/>
        <color rgb="FF000000"/>
        <sz val="10.0"/>
      </rPr>
      <t xml:space="preserve">Step 4. </t>
    </r>
    <r>
      <rPr>
        <rFont val="Calibri (Body)"/>
        <b val="0"/>
        <i val="0"/>
        <strike val="0"/>
        <color rgb="FF000000"/>
        <sz val="10.0"/>
      </rPr>
      <t xml:space="preserve">Set required numbers in the skills matrix. (Rows 14 and 16 contain formulas based on the requirements for minimum number of staff at level 2. It's also possible to monitor 'Min. level 3', etc.)
</t>
    </r>
    <r>
      <rPr>
        <rFont val="Calibri (Body)"/>
        <b/>
        <i val="0"/>
        <strike val="0"/>
        <color rgb="FF000000"/>
        <sz val="10.0"/>
      </rPr>
      <t>Good luck!</t>
    </r>
    <r>
      <rPr>
        <rFont val="Calibri (Body)"/>
        <b val="0"/>
        <i val="0"/>
        <strike val="0"/>
        <color rgb="FF000000"/>
        <sz val="10.0"/>
      </rPr>
      <t xml:space="preserve">
</t>
    </r>
  </si>
  <si>
    <t>Group</t>
  </si>
  <si>
    <r>
      <rPr>
        <rFont val="Calibri (Body)"/>
        <b/>
        <i val="0"/>
        <strike val="0"/>
        <color rgb="FF000000"/>
        <sz val="10.0"/>
      </rPr>
      <t>Instructions:</t>
    </r>
    <r>
      <rPr>
        <rFont val="Calibri (Body)"/>
        <b val="0"/>
        <i val="0"/>
        <strike val="0"/>
        <color rgb="FF000000"/>
        <sz val="10.0"/>
      </rPr>
      <t xml:space="preserve">
</t>
    </r>
    <r>
      <rPr>
        <rFont val="Calibri (Body)"/>
        <b/>
        <i val="0"/>
        <strike val="0"/>
        <color rgb="FF000000"/>
        <sz val="10.0"/>
      </rPr>
      <t>Step 1.</t>
    </r>
    <r>
      <rPr>
        <rFont val="Calibri (Body)"/>
        <b val="0"/>
        <i val="0"/>
        <strike val="0"/>
        <color rgb="FF000000"/>
        <sz val="10.0"/>
      </rPr>
      <t xml:space="preserve"> Enter staff names and functions in columns B &amp; C. (Extend matrix if team is larger.)
</t>
    </r>
    <r>
      <rPr>
        <rFont val="Calibri (Body)"/>
        <b/>
        <i val="0"/>
        <strike val="0"/>
        <color rgb="FF000000"/>
        <sz val="10.0"/>
      </rPr>
      <t>Step 2.</t>
    </r>
    <r>
      <rPr>
        <rFont val="Calibri (Body)"/>
        <b val="0"/>
        <i val="0"/>
        <strike val="0"/>
        <color rgb="FF000000"/>
        <sz val="10.0"/>
      </rPr>
      <t xml:space="preserve"> Use the skills listed in this template or add your own. 
</t>
    </r>
    <r>
      <rPr>
        <rFont val="Calibri (Body)"/>
        <b/>
        <i val="0"/>
        <strike val="0"/>
        <color rgb="FF000000"/>
        <sz val="10.0"/>
      </rPr>
      <t xml:space="preserve">Step 3. </t>
    </r>
    <r>
      <rPr>
        <rFont val="Calibri (Body)"/>
        <b val="0"/>
        <i val="0"/>
        <strike val="0"/>
        <color rgb="FF000000"/>
        <sz val="10.0"/>
      </rPr>
      <t xml:space="preserve">Enter proficiency levels (0 to 4) or (0 to 1) for each staff member and skill (colors will appear automatically)
</t>
    </r>
    <r>
      <rPr>
        <rFont val="Calibri (Body)"/>
        <b/>
        <i val="0"/>
        <strike val="0"/>
        <color rgb="FF000000"/>
        <sz val="10.0"/>
      </rPr>
      <t xml:space="preserve">Step 4. </t>
    </r>
    <r>
      <rPr>
        <rFont val="Calibri (Body)"/>
        <b val="0"/>
        <i val="0"/>
        <strike val="0"/>
        <color rgb="FF000000"/>
        <sz val="10.0"/>
      </rPr>
      <t xml:space="preserve">Set required numbers in the skills matrix. (Rows 14 and 16 contain formulas based on the requirements for minimum number of staff at level 2. It's also possible to monitor 'Min. level 3', etc.)
</t>
    </r>
    <r>
      <rPr>
        <rFont val="Calibri (Body)"/>
        <b/>
        <i val="0"/>
        <strike val="0"/>
        <color rgb="FF000000"/>
        <sz val="10.0"/>
      </rPr>
      <t>Good luck!</t>
    </r>
    <r>
      <rPr>
        <rFont val="Calibri (Body)"/>
        <b val="0"/>
        <i val="0"/>
        <strike val="0"/>
        <color rgb="FF000000"/>
        <sz val="10.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</si>
</sst>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scheme val="minor"/>
    </font>
    <font>
      <b/>
      <sz val="20.0"/>
      <color rgb="FFFFFFFF"/>
      <name val="Calibri"/>
      <scheme val="minor"/>
    </font>
    <font>
      <b/>
      <sz val="12.0"/>
      <color rgb="FFFFFFFF"/>
      <name val="Roboto"/>
    </font>
    <font/>
    <font>
      <color theme="1"/>
      <name val="Calibri"/>
      <scheme val="minor"/>
    </font>
    <font>
      <sz val="75.0"/>
      <color rgb="FF134F5C"/>
      <name val="Arial"/>
    </font>
    <font>
      <sz val="75.0"/>
      <color rgb="FFB45F06"/>
      <name val="Arial"/>
    </font>
    <font>
      <b/>
      <color theme="1"/>
      <name val="Calibri"/>
      <scheme val="minor"/>
    </font>
    <font>
      <sz val="75.0"/>
      <color rgb="FF674EA7"/>
      <name val="Arial"/>
    </font>
    <font>
      <sz val="75.0"/>
      <color rgb="FFE06666"/>
      <name val="Arial"/>
    </font>
    <font>
      <sz val="75.0"/>
      <color rgb="FF3D85C6"/>
      <name val="Arial"/>
    </font>
    <font>
      <sz val="10.0"/>
      <color theme="1"/>
      <name val="Calibri"/>
      <scheme val="minor"/>
    </font>
    <font>
      <b/>
      <sz val="10.0"/>
      <color rgb="FF000000"/>
      <name val="Lexend"/>
    </font>
    <font>
      <sz val="10.0"/>
      <color rgb="FF000000"/>
      <name val="Lexend"/>
    </font>
    <font>
      <sz val="12.0"/>
      <color rgb="FFFFFFFF"/>
      <name val="Calibri"/>
    </font>
    <font>
      <b/>
      <sz val="10.0"/>
      <color rgb="FFFFFFFF"/>
      <name val="Calibri"/>
    </font>
    <font>
      <b/>
      <sz val="12.0"/>
      <color rgb="FFFFFFFF"/>
      <name val="Calibri"/>
    </font>
    <font>
      <sz val="12.0"/>
      <color rgb="FF000000"/>
      <name val="Calibri"/>
    </font>
    <font>
      <sz val="10.0"/>
      <color rgb="FF000000"/>
      <name val="Calibri"/>
    </font>
    <font>
      <sz val="12.0"/>
      <color theme="1"/>
      <name val="Calibri"/>
    </font>
    <font>
      <u/>
      <sz val="12.0"/>
      <color rgb="FF0563C1"/>
      <name val="Calibri"/>
    </font>
    <font>
      <sz val="15.0"/>
      <color rgb="FF000000"/>
      <name val="Calibri"/>
    </font>
    <font>
      <b/>
      <u/>
      <sz val="15.0"/>
      <color rgb="FF0070FF"/>
      <name val="Calibri"/>
    </font>
    <font>
      <b/>
      <sz val="15.0"/>
      <color rgb="FF000000"/>
      <name val="Calibri"/>
    </font>
  </fonts>
  <fills count="26">
    <fill>
      <patternFill patternType="none"/>
    </fill>
    <fill>
      <patternFill patternType="lightGray"/>
    </fill>
    <fill>
      <patternFill patternType="solid">
        <fgColor rgb="FF45818E"/>
        <bgColor rgb="FF45818E"/>
      </patternFill>
    </fill>
    <fill>
      <patternFill patternType="solid">
        <fgColor rgb="FFD0E0E3"/>
        <bgColor rgb="FFD0E0E3"/>
      </patternFill>
    </fill>
    <fill>
      <patternFill patternType="solid">
        <fgColor rgb="FF134F5C"/>
        <bgColor rgb="FF134F5C"/>
      </patternFill>
    </fill>
    <fill>
      <patternFill patternType="solid">
        <fgColor rgb="FFC7EFCE"/>
        <bgColor rgb="FFC7EFCE"/>
      </patternFill>
    </fill>
    <fill>
      <patternFill patternType="solid">
        <fgColor rgb="FFB45F06"/>
        <bgColor rgb="FFB45F06"/>
      </patternFill>
    </fill>
    <fill>
      <patternFill patternType="solid">
        <fgColor rgb="FFFCE5CD"/>
        <bgColor rgb="FFFCE5CD"/>
      </patternFill>
    </fill>
    <fill>
      <patternFill patternType="solid">
        <fgColor rgb="FF674EA7"/>
        <bgColor rgb="FF674EA7"/>
      </patternFill>
    </fill>
    <fill>
      <patternFill patternType="solid">
        <fgColor rgb="FFD9D2E9"/>
        <bgColor rgb="FFD9D2E9"/>
      </patternFill>
    </fill>
    <fill>
      <patternFill patternType="solid">
        <fgColor rgb="FF6AA84F"/>
        <bgColor rgb="FF6AA84F"/>
      </patternFill>
    </fill>
    <fill>
      <patternFill patternType="solid">
        <fgColor rgb="FFD9EAD3"/>
        <bgColor rgb="FFD9EAD3"/>
      </patternFill>
    </fill>
    <fill>
      <patternFill patternType="solid">
        <fgColor rgb="FFE06666"/>
        <bgColor rgb="FFE06666"/>
      </patternFill>
    </fill>
    <fill>
      <patternFill patternType="solid">
        <fgColor rgb="FF3C78D8"/>
        <bgColor rgb="FF3C78D8"/>
      </patternFill>
    </fill>
    <fill>
      <patternFill patternType="solid">
        <fgColor rgb="FFC9DAF8"/>
        <bgColor rgb="FFC9DAF8"/>
      </patternFill>
    </fill>
    <fill>
      <patternFill patternType="solid">
        <fgColor rgb="FFECECEC"/>
        <bgColor rgb="FFECECEC"/>
      </patternFill>
    </fill>
    <fill>
      <patternFill patternType="solid">
        <fgColor rgb="FF00FFFF"/>
        <bgColor rgb="FF00FFFF"/>
      </patternFill>
    </fill>
    <fill>
      <patternFill patternType="solid">
        <fgColor rgb="FFCFE2F3"/>
        <bgColor rgb="FFCFE2F3"/>
      </patternFill>
    </fill>
    <fill>
      <patternFill patternType="solid">
        <fgColor rgb="FFEAD1DC"/>
        <bgColor rgb="FFEAD1DC"/>
      </patternFill>
    </fill>
    <fill>
      <patternFill patternType="solid">
        <fgColor rgb="FF0051B9"/>
        <bgColor rgb="FF0051B9"/>
      </patternFill>
    </fill>
    <fill>
      <patternFill patternType="solid">
        <fgColor rgb="FFD3E6FF"/>
        <bgColor rgb="FFD3E6FF"/>
      </patternFill>
    </fill>
    <fill>
      <patternFill patternType="solid">
        <fgColor rgb="FFFFD966"/>
        <bgColor rgb="FFFFD966"/>
      </patternFill>
    </fill>
    <fill>
      <patternFill patternType="solid">
        <fgColor rgb="FFDAF6D7"/>
        <bgColor rgb="FFDAF6D7"/>
      </patternFill>
    </fill>
    <fill>
      <patternFill patternType="solid">
        <fgColor rgb="FFFFE599"/>
        <bgColor rgb="FFFFE599"/>
      </patternFill>
    </fill>
    <fill>
      <patternFill patternType="solid">
        <fgColor rgb="FFF2F2F2"/>
        <bgColor rgb="FFF2F2F2"/>
      </patternFill>
    </fill>
    <fill>
      <patternFill patternType="solid">
        <fgColor rgb="FF4472C4"/>
        <bgColor rgb="FF4472C4"/>
      </patternFill>
    </fill>
  </fills>
  <borders count="24">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top style="medium">
        <color rgb="FFFFFFFF"/>
      </top>
    </border>
    <border>
      <right style="medium">
        <color rgb="FFFFFFFF"/>
      </right>
      <top style="medium">
        <color rgb="FFFFFFFF"/>
      </top>
    </border>
    <border>
      <left style="medium">
        <color rgb="FFFFFFFF"/>
      </left>
    </border>
    <border>
      <right style="medium">
        <color rgb="FFFFFFFF"/>
      </right>
    </border>
    <border>
      <left style="medium">
        <color rgb="FFFFFFFF"/>
      </left>
      <bottom style="medium">
        <color rgb="FFFFFFFF"/>
      </bottom>
    </border>
    <border>
      <right style="medium">
        <color rgb="FFFFFFFF"/>
      </right>
      <bottom style="medium">
        <color rgb="FFFFFFFF"/>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FFFFFF"/>
      </left>
      <right style="medium">
        <color rgb="FFFFFFFF"/>
      </right>
      <top style="medium">
        <color rgb="FFFFFFFF"/>
      </top>
      <bottom style="medium">
        <color rgb="FFFFFFFF"/>
      </bottom>
    </border>
    <border>
      <right style="thin">
        <color rgb="FF000000"/>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1" fillId="4" fontId="2" numFmtId="0" xfId="0" applyAlignment="1" applyBorder="1" applyFill="1" applyFont="1">
      <alignment horizontal="center" readingOrder="0" vertical="center"/>
    </xf>
    <xf borderId="2" fillId="0" fontId="3" numFmtId="0" xfId="0" applyBorder="1" applyFont="1"/>
    <xf borderId="0" fillId="3" fontId="4" numFmtId="0" xfId="0" applyFont="1"/>
    <xf borderId="3" fillId="5" fontId="5" numFmtId="0" xfId="0" applyAlignment="1" applyBorder="1" applyFill="1" applyFont="1">
      <alignment horizontal="center" vertical="center"/>
    </xf>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6" fontId="2" numFmtId="0" xfId="0" applyAlignment="1" applyBorder="1" applyFill="1" applyFont="1">
      <alignment horizontal="center" readingOrder="0" vertical="center"/>
    </xf>
    <xf borderId="3" fillId="7" fontId="6" numFmtId="0" xfId="0" applyAlignment="1" applyBorder="1" applyFill="1" applyFont="1">
      <alignment horizontal="center" vertical="center"/>
    </xf>
    <xf borderId="1" fillId="8" fontId="2" numFmtId="0" xfId="0" applyAlignment="1" applyBorder="1" applyFill="1" applyFont="1">
      <alignment horizontal="center" readingOrder="0" vertical="center"/>
    </xf>
    <xf borderId="0" fillId="3" fontId="7" numFmtId="0" xfId="0" applyFont="1"/>
    <xf borderId="3" fillId="9" fontId="8" numFmtId="0" xfId="0" applyAlignment="1" applyBorder="1" applyFill="1" applyFont="1">
      <alignment horizontal="center" vertical="center"/>
    </xf>
    <xf borderId="1" fillId="10" fontId="2" numFmtId="0" xfId="0" applyAlignment="1" applyBorder="1" applyFill="1" applyFont="1">
      <alignment horizontal="center" readingOrder="0" vertical="center"/>
    </xf>
    <xf borderId="3" fillId="11" fontId="5" numFmtId="0" xfId="0" applyAlignment="1" applyBorder="1" applyFill="1" applyFont="1">
      <alignment horizontal="center" vertical="center"/>
    </xf>
    <xf borderId="1" fillId="12" fontId="2" numFmtId="0" xfId="0" applyAlignment="1" applyBorder="1" applyFill="1" applyFont="1">
      <alignment horizontal="center" readingOrder="0" vertical="center"/>
    </xf>
    <xf borderId="3" fillId="7" fontId="9" numFmtId="0" xfId="0" applyAlignment="1" applyBorder="1" applyFont="1">
      <alignment horizontal="center" vertical="center"/>
    </xf>
    <xf borderId="1" fillId="13" fontId="2" numFmtId="0" xfId="0" applyAlignment="1" applyBorder="1" applyFill="1" applyFont="1">
      <alignment horizontal="center" readingOrder="0" vertical="center"/>
    </xf>
    <xf borderId="3" fillId="14" fontId="10" numFmtId="0" xfId="0" applyAlignment="1" applyBorder="1" applyFill="1" applyFont="1">
      <alignment horizontal="center" vertical="center"/>
    </xf>
    <xf borderId="0" fillId="3" fontId="5" numFmtId="0" xfId="0" applyAlignment="1" applyFont="1">
      <alignment horizontal="center" vertical="center"/>
    </xf>
    <xf borderId="0" fillId="0" fontId="11" numFmtId="0" xfId="0" applyAlignment="1" applyFont="1">
      <alignment readingOrder="0" vertical="bottom"/>
    </xf>
    <xf borderId="9" fillId="7" fontId="12" numFmtId="0" xfId="0" applyAlignment="1" applyBorder="1" applyFont="1">
      <alignment horizontal="center" readingOrder="0" shrinkToFit="0" textRotation="90" vertical="top" wrapText="0"/>
    </xf>
    <xf borderId="0" fillId="15" fontId="13" numFmtId="0" xfId="0" applyAlignment="1" applyFill="1" applyFont="1">
      <alignment horizontal="center" readingOrder="0" shrinkToFit="0" textRotation="90" vertical="bottom" wrapText="0"/>
    </xf>
    <xf borderId="0" fillId="15" fontId="13" numFmtId="0" xfId="0" applyAlignment="1" applyFont="1">
      <alignment readingOrder="0" shrinkToFit="0" textRotation="90" vertical="bottom" wrapText="0"/>
    </xf>
    <xf borderId="0" fillId="16" fontId="13" numFmtId="0" xfId="0" applyAlignment="1" applyFill="1" applyFont="1">
      <alignment horizontal="right" readingOrder="0" shrinkToFit="0" textRotation="90" vertical="bottom" wrapText="0"/>
    </xf>
    <xf borderId="0" fillId="16" fontId="13" numFmtId="0" xfId="0" applyAlignment="1" applyFont="1">
      <alignment readingOrder="0" shrinkToFit="0" textRotation="90" vertical="bottom" wrapText="0"/>
    </xf>
    <xf borderId="10" fillId="17" fontId="13" numFmtId="0" xfId="0" applyAlignment="1" applyBorder="1" applyFill="1" applyFont="1">
      <alignment readingOrder="0" shrinkToFit="0" textRotation="90" vertical="bottom" wrapText="0"/>
    </xf>
    <xf borderId="10" fillId="18" fontId="13" numFmtId="0" xfId="0" applyAlignment="1" applyBorder="1" applyFill="1" applyFont="1">
      <alignment readingOrder="0" shrinkToFit="0" textRotation="90" vertical="bottom" wrapText="0"/>
    </xf>
    <xf borderId="11" fillId="18" fontId="13" numFmtId="0" xfId="0" applyAlignment="1" applyBorder="1" applyFont="1">
      <alignment readingOrder="0" shrinkToFit="0" textRotation="90" vertical="bottom" wrapText="0"/>
    </xf>
    <xf borderId="12" fillId="18" fontId="13" numFmtId="0" xfId="0" applyAlignment="1" applyBorder="1" applyFont="1">
      <alignment readingOrder="0" shrinkToFit="0" textRotation="90" vertical="bottom" wrapText="0"/>
    </xf>
    <xf borderId="12" fillId="17" fontId="13" numFmtId="0" xfId="0" applyAlignment="1" applyBorder="1" applyFont="1">
      <alignment readingOrder="0" shrinkToFit="0" textRotation="90" vertical="bottom" wrapText="0"/>
    </xf>
    <xf borderId="11" fillId="17" fontId="13" numFmtId="0" xfId="0" applyAlignment="1" applyBorder="1" applyFont="1">
      <alignment readingOrder="0" shrinkToFit="0" textRotation="90" vertical="bottom" wrapText="0"/>
    </xf>
    <xf borderId="13" fillId="18" fontId="13" numFmtId="0" xfId="0" applyAlignment="1" applyBorder="1" applyFont="1">
      <alignment readingOrder="0" shrinkToFit="0" textRotation="90" vertical="bottom" wrapText="0"/>
    </xf>
    <xf borderId="14" fillId="18" fontId="13" numFmtId="0" xfId="0" applyAlignment="1" applyBorder="1" applyFont="1">
      <alignment readingOrder="0" shrinkToFit="0" textRotation="90" vertical="bottom" wrapText="0"/>
    </xf>
    <xf borderId="15" fillId="18" fontId="13" numFmtId="0" xfId="0" applyAlignment="1" applyBorder="1" applyFont="1">
      <alignment readingOrder="0" shrinkToFit="0" textRotation="90" vertical="bottom" wrapText="0"/>
    </xf>
    <xf borderId="0" fillId="0" fontId="11" numFmtId="0" xfId="0" applyFont="1"/>
    <xf borderId="0" fillId="19" fontId="14" numFmtId="0" xfId="0" applyAlignment="1" applyFill="1" applyFont="1">
      <alignment readingOrder="0" shrinkToFit="0" vertical="center" wrapText="0"/>
    </xf>
    <xf borderId="16" fillId="0" fontId="3" numFmtId="0" xfId="0" applyBorder="1" applyFont="1"/>
    <xf borderId="0" fillId="19" fontId="14" numFmtId="0" xfId="0" applyAlignment="1" applyFont="1">
      <alignment shrinkToFit="0" vertical="bottom" wrapText="0"/>
    </xf>
    <xf borderId="13" fillId="19" fontId="15" numFmtId="0" xfId="0" applyAlignment="1" applyBorder="1" applyFont="1">
      <alignment horizontal="center" readingOrder="0" shrinkToFit="0" vertical="center" wrapText="0"/>
    </xf>
    <xf borderId="15" fillId="0" fontId="3" numFmtId="0" xfId="0" applyBorder="1" applyFont="1"/>
    <xf borderId="14" fillId="0" fontId="3" numFmtId="0" xfId="0" applyBorder="1" applyFont="1"/>
    <xf borderId="13" fillId="19" fontId="15" numFmtId="0" xfId="0" applyAlignment="1" applyBorder="1" applyFont="1">
      <alignment readingOrder="0" shrinkToFit="0" vertical="center" wrapText="0"/>
    </xf>
    <xf borderId="17" fillId="19" fontId="15" numFmtId="0" xfId="0" applyAlignment="1" applyBorder="1" applyFont="1">
      <alignment horizontal="center" readingOrder="0" shrinkToFit="0" vertical="center" wrapText="0"/>
    </xf>
    <xf borderId="18" fillId="0" fontId="3" numFmtId="0" xfId="0" applyBorder="1" applyFont="1"/>
    <xf borderId="19" fillId="0" fontId="3" numFmtId="0" xfId="0" applyBorder="1" applyFont="1"/>
    <xf borderId="17" fillId="19" fontId="16" numFmtId="0" xfId="0" applyAlignment="1" applyBorder="1" applyFont="1">
      <alignment horizontal="center" readingOrder="0" shrinkToFit="0" vertical="center" wrapText="0"/>
    </xf>
    <xf borderId="13" fillId="19" fontId="16" numFmtId="0" xfId="0" applyAlignment="1" applyBorder="1" applyFont="1">
      <alignment horizontal="center" readingOrder="0" shrinkToFit="0" vertical="center" wrapText="0"/>
    </xf>
    <xf borderId="20" fillId="20" fontId="17" numFmtId="0" xfId="0" applyAlignment="1" applyBorder="1" applyFill="1" applyFont="1">
      <alignment readingOrder="0" shrinkToFit="0" vertical="center" wrapText="0"/>
    </xf>
    <xf borderId="20" fillId="21" fontId="17" numFmtId="0" xfId="0" applyAlignment="1" applyBorder="1" applyFill="1" applyFont="1">
      <alignment readingOrder="0" shrinkToFit="0" vertical="center" wrapText="0"/>
    </xf>
    <xf borderId="20" fillId="0" fontId="17" numFmtId="0" xfId="0" applyAlignment="1" applyBorder="1" applyFont="1">
      <alignment horizontal="center" readingOrder="0" shrinkToFit="0" vertical="bottom" wrapText="1"/>
    </xf>
    <xf borderId="20" fillId="16" fontId="13" numFmtId="0" xfId="0" applyAlignment="1" applyBorder="1" applyFont="1">
      <alignment horizontal="center" readingOrder="0" shrinkToFit="0" textRotation="0" vertical="bottom" wrapText="0"/>
    </xf>
    <xf borderId="20" fillId="0" fontId="17" numFmtId="0" xfId="0" applyAlignment="1" applyBorder="1" applyFont="1">
      <alignment horizontal="center" shrinkToFit="0" vertical="bottom" wrapText="1"/>
    </xf>
    <xf borderId="20" fillId="0" fontId="4" numFmtId="0" xfId="0" applyAlignment="1" applyBorder="1" applyFont="1">
      <alignment horizontal="center"/>
    </xf>
    <xf borderId="20" fillId="0" fontId="4" numFmtId="0" xfId="0" applyAlignment="1" applyBorder="1" applyFont="1">
      <alignment horizontal="center" readingOrder="0"/>
    </xf>
    <xf borderId="21" fillId="0" fontId="3" numFmtId="0" xfId="0" applyBorder="1" applyFont="1"/>
    <xf borderId="20" fillId="16" fontId="4" numFmtId="9" xfId="0" applyAlignment="1" applyBorder="1" applyFont="1" applyNumberFormat="1">
      <alignment horizontal="center"/>
    </xf>
    <xf borderId="20" fillId="21" fontId="17" numFmtId="0" xfId="0" applyAlignment="1" applyBorder="1" applyFont="1">
      <alignment horizontal="center" readingOrder="0" shrinkToFit="0" vertical="center" wrapText="0"/>
    </xf>
    <xf borderId="0" fillId="0" fontId="4" numFmtId="0" xfId="0" applyAlignment="1" applyFont="1">
      <alignment readingOrder="0"/>
    </xf>
    <xf borderId="0" fillId="0" fontId="4" numFmtId="9" xfId="0" applyFont="1" applyNumberFormat="1"/>
    <xf borderId="0" fillId="16" fontId="13" numFmtId="0" xfId="0" applyAlignment="1" applyFont="1">
      <alignment horizontal="center" readingOrder="0" shrinkToFit="0" textRotation="90" vertical="bottom" wrapText="0"/>
    </xf>
    <xf borderId="0" fillId="15" fontId="13" numFmtId="0" xfId="0" applyAlignment="1" applyFont="1">
      <alignment readingOrder="0" shrinkToFit="0" textRotation="90" vertical="bottom" wrapText="1"/>
    </xf>
    <xf borderId="0" fillId="0" fontId="18" numFmtId="0" xfId="0" applyAlignment="1" applyFont="1">
      <alignment horizontal="left" shrinkToFit="0" vertical="top" wrapText="1"/>
    </xf>
    <xf borderId="20" fillId="21" fontId="17" numFmtId="2" xfId="0" applyAlignment="1" applyBorder="1" applyFont="1" applyNumberFormat="1">
      <alignment horizontal="center" readingOrder="0" shrinkToFit="0" vertical="center" wrapText="0"/>
    </xf>
    <xf borderId="22" fillId="19" fontId="14" numFmtId="0" xfId="0" applyAlignment="1" applyBorder="1" applyFont="1">
      <alignment horizontal="center" readingOrder="0" shrinkToFit="0" vertical="center" wrapText="0"/>
    </xf>
    <xf borderId="22" fillId="19" fontId="14" numFmtId="0" xfId="0" applyAlignment="1" applyBorder="1" applyFont="1">
      <alignment readingOrder="0" shrinkToFit="0" vertical="center" wrapText="0"/>
    </xf>
    <xf borderId="22" fillId="0" fontId="4" numFmtId="0" xfId="0" applyAlignment="1" applyBorder="1" applyFont="1">
      <alignment horizontal="center" readingOrder="0"/>
    </xf>
    <xf borderId="22" fillId="0" fontId="4" numFmtId="0" xfId="0" applyBorder="1" applyFont="1"/>
    <xf borderId="22" fillId="0" fontId="4" numFmtId="9" xfId="0" applyBorder="1" applyFont="1" applyNumberFormat="1"/>
    <xf borderId="22" fillId="0" fontId="4" numFmtId="2" xfId="0" applyBorder="1" applyFont="1" applyNumberFormat="1"/>
    <xf borderId="0" fillId="0" fontId="4" numFmtId="0" xfId="0" applyFont="1"/>
    <xf borderId="20" fillId="5" fontId="19" numFmtId="0" xfId="0" applyAlignment="1" applyBorder="1" applyFont="1">
      <alignment horizontal="center" shrinkToFit="0" vertical="bottom" wrapText="1"/>
    </xf>
    <xf borderId="20" fillId="22" fontId="19" numFmtId="0" xfId="0" applyAlignment="1" applyBorder="1" applyFill="1" applyFont="1">
      <alignment horizontal="center" shrinkToFit="0" vertical="bottom" wrapText="1"/>
    </xf>
    <xf borderId="20" fillId="5" fontId="19" numFmtId="0" xfId="0" applyAlignment="1" applyBorder="1" applyFont="1">
      <alignment horizontal="center" readingOrder="0" shrinkToFit="0" vertical="bottom" wrapText="1"/>
    </xf>
    <xf borderId="20" fillId="22" fontId="19" numFmtId="0" xfId="0" applyAlignment="1" applyBorder="1" applyFont="1">
      <alignment horizontal="center" readingOrder="0" shrinkToFit="0" vertical="bottom" wrapText="1"/>
    </xf>
    <xf borderId="23" fillId="7" fontId="12" numFmtId="0" xfId="0" applyAlignment="1" applyBorder="1" applyFont="1">
      <alignment horizontal="center" readingOrder="0" shrinkToFit="0" textRotation="90" vertical="top" wrapText="0"/>
    </xf>
    <xf borderId="23" fillId="0" fontId="3" numFmtId="0" xfId="0" applyBorder="1" applyFont="1"/>
    <xf borderId="20" fillId="23" fontId="17" numFmtId="0" xfId="0" applyAlignment="1" applyBorder="1" applyFill="1" applyFont="1">
      <alignment readingOrder="0" shrinkToFit="0" vertical="center" wrapText="0"/>
    </xf>
    <xf borderId="20" fillId="23" fontId="17" numFmtId="0" xfId="0" applyAlignment="1" applyBorder="1" applyFont="1">
      <alignment horizontal="center" readingOrder="0" shrinkToFit="0" vertical="center" wrapText="0"/>
    </xf>
    <xf borderId="22" fillId="0" fontId="4" numFmtId="0" xfId="0" applyAlignment="1" applyBorder="1" applyFont="1">
      <alignment readingOrder="0"/>
    </xf>
    <xf borderId="20" fillId="0" fontId="4" numFmtId="0" xfId="0" applyBorder="1" applyFont="1"/>
    <xf borderId="0" fillId="15" fontId="13" numFmtId="0" xfId="0" applyAlignment="1" applyFont="1">
      <alignment horizontal="center" readingOrder="0" shrinkToFit="0" textRotation="90" vertical="bottom" wrapText="1"/>
    </xf>
    <xf borderId="20" fillId="0" fontId="4" numFmtId="0" xfId="0" applyAlignment="1" applyBorder="1" applyFont="1">
      <alignment readingOrder="0"/>
    </xf>
    <xf borderId="0" fillId="0" fontId="4" numFmtId="9" xfId="0" applyAlignment="1" applyFont="1" applyNumberFormat="1">
      <alignment readingOrder="0"/>
    </xf>
    <xf borderId="19" fillId="0" fontId="17" numFmtId="0" xfId="0" applyAlignment="1" applyBorder="1" applyFont="1">
      <alignment horizontal="center" readingOrder="0" shrinkToFit="0" vertical="bottom" wrapText="1"/>
    </xf>
    <xf borderId="0" fillId="0" fontId="20" numFmtId="0" xfId="0" applyAlignment="1" applyFont="1">
      <alignment shrinkToFit="0" vertical="bottom" wrapText="0"/>
    </xf>
    <xf borderId="0" fillId="0" fontId="21" numFmtId="0" xfId="0" applyAlignment="1" applyFont="1">
      <alignment horizontal="left" shrinkToFit="0" vertical="bottom" wrapText="1"/>
    </xf>
    <xf borderId="0" fillId="0" fontId="21" numFmtId="0" xfId="0" applyAlignment="1" applyFont="1">
      <alignment horizontal="left" shrinkToFit="0" vertical="center" wrapText="1"/>
    </xf>
    <xf borderId="0" fillId="0" fontId="22" numFmtId="0" xfId="0" applyAlignment="1" applyFont="1">
      <alignment horizontal="left" shrinkToFit="0" vertical="top" wrapText="0"/>
    </xf>
    <xf borderId="0" fillId="0" fontId="23" numFmtId="0" xfId="0" applyAlignment="1" applyFont="1">
      <alignment horizontal="left" shrinkToFit="0" vertical="top" wrapText="1"/>
    </xf>
    <xf borderId="0" fillId="24" fontId="17" numFmtId="0" xfId="0" applyAlignment="1" applyFill="1" applyFont="1">
      <alignment shrinkToFit="0" vertical="bottom" wrapText="0"/>
    </xf>
    <xf borderId="0" fillId="15" fontId="17" numFmtId="0" xfId="0" applyAlignment="1" applyFont="1">
      <alignment horizontal="center" shrinkToFit="0" textRotation="90" vertical="bottom" wrapText="0"/>
    </xf>
    <xf borderId="0" fillId="15" fontId="17" numFmtId="0" xfId="0" applyAlignment="1" applyFont="1">
      <alignment shrinkToFit="0" textRotation="90" vertical="bottom" wrapText="0"/>
    </xf>
    <xf borderId="0" fillId="25" fontId="14" numFmtId="0" xfId="0" applyAlignment="1" applyFill="1" applyFont="1">
      <alignment shrinkToFit="0" vertical="bottom" wrapText="0"/>
    </xf>
    <xf borderId="9" fillId="0" fontId="17" numFmtId="0" xfId="0" applyAlignment="1" applyBorder="1" applyFont="1">
      <alignment horizontal="center" shrinkToFit="0" textRotation="90" vertical="center" wrapText="0"/>
    </xf>
    <xf borderId="20" fillId="20" fontId="17" numFmtId="0" xfId="0" applyAlignment="1" applyBorder="1" applyFont="1">
      <alignment shrinkToFit="0" vertical="bottom" wrapText="0"/>
    </xf>
    <xf borderId="0" fillId="0" fontId="17" numFmtId="0" xfId="0" applyAlignment="1" applyFont="1">
      <alignment horizontal="right" shrinkToFit="0" vertical="bottom" wrapText="0"/>
    </xf>
    <xf borderId="20" fillId="0" fontId="17" numFmtId="0" xfId="0" applyAlignment="1" applyBorder="1" applyFont="1">
      <alignment shrinkToFit="0" vertical="bottom" wrapText="0"/>
    </xf>
    <xf borderId="13" fillId="20" fontId="17" numFmtId="0" xfId="0" applyAlignment="1" applyBorder="1" applyFont="1">
      <alignment shrinkToFit="0" vertical="bottom" wrapText="0"/>
    </xf>
    <xf borderId="20" fillId="0" fontId="17" numFmtId="0" xfId="0" applyAlignment="1" applyBorder="1" applyFont="1">
      <alignment horizontal="center" shrinkToFit="0" vertical="bottom" wrapText="0"/>
    </xf>
  </cellXfs>
  <cellStyles count="1">
    <cellStyle xfId="0" name="Normal" builtinId="0"/>
  </cellStyles>
  <dxfs count="6">
    <dxf>
      <font/>
      <fill>
        <patternFill patternType="solid">
          <fgColor rgb="FFB0DBB7"/>
          <bgColor rgb="FFB0DBB7"/>
        </patternFill>
      </fill>
      <border/>
    </dxf>
    <dxf>
      <font/>
      <fill>
        <patternFill patternType="solid">
          <fgColor rgb="FFC7EFCE"/>
          <bgColor rgb="FFC7EFCE"/>
        </patternFill>
      </fill>
      <border/>
    </dxf>
    <dxf>
      <font/>
      <fill>
        <patternFill patternType="solid">
          <fgColor rgb="FFDAF6D7"/>
          <bgColor rgb="FFDAF6D7"/>
        </patternFill>
      </fill>
      <border/>
    </dxf>
    <dxf>
      <font/>
      <fill>
        <patternFill patternType="solid">
          <fgColor rgb="FFEDFBE7"/>
          <bgColor rgb="FFEDFBE7"/>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3 SF Resources for Staff Augmentation</a:t>
            </a:r>
          </a:p>
        </c:rich>
      </c:tx>
      <c:overlay val="0"/>
    </c:title>
    <c:view3D>
      <c:rotX val="50"/>
      <c:perspective val="0"/>
    </c:view3D>
    <c:plotArea>
      <c:layout/>
      <c:pie3DChart>
        <c:varyColors val="1"/>
        <c:ser>
          <c:idx val="0"/>
          <c:order val="0"/>
          <c:tx>
            <c:strRef>
              <c:f>'Salesforce Developer'!$B$46</c:f>
            </c:strRef>
          </c:tx>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'Salesforce Developer'!$A$47:$A$49</c:f>
            </c:strRef>
          </c:cat>
          <c:val>
            <c:numRef>
              <c:f>'Salesforce Developer'!$B$47:$B$49</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BA Competency</c:v>
          </c:tx>
          <c:spPr>
            <a:solidFill>
              <a:schemeClr val="accent1"/>
            </a:solidFill>
            <a:ln cmpd="sng">
              <a:solidFill>
                <a:srgbClr val="000000"/>
              </a:solidFill>
            </a:ln>
          </c:spPr>
          <c:cat>
            <c:strRef>
              <c:f>'Business Analyst'!$J$69:$J$71</c:f>
            </c:strRef>
          </c:cat>
          <c:val>
            <c:numRef>
              <c:f>'Business Analyst'!$K$69:$K$71</c:f>
              <c:numCache/>
            </c:numRef>
          </c:val>
        </c:ser>
        <c:ser>
          <c:idx val="1"/>
          <c:order val="1"/>
          <c:tx>
            <c:strRef>
              <c:f>'Business Analyst'!$L$68</c:f>
            </c:strRef>
          </c:tx>
          <c:spPr>
            <a:solidFill>
              <a:schemeClr val="accent2"/>
            </a:solidFill>
            <a:ln cmpd="sng">
              <a:solidFill>
                <a:srgbClr val="000000"/>
              </a:solidFill>
            </a:ln>
          </c:spPr>
          <c:cat>
            <c:strRef>
              <c:f>'Business Analyst'!$J$69:$J$71</c:f>
            </c:strRef>
          </c:cat>
          <c:val>
            <c:numRef>
              <c:f>'Business Analyst'!$L$69:$L$71</c:f>
              <c:numCache/>
            </c:numRef>
          </c:val>
        </c:ser>
        <c:ser>
          <c:idx val="2"/>
          <c:order val="2"/>
          <c:tx>
            <c:strRef>
              <c:f>'Business Analyst'!$M$68</c:f>
            </c:strRef>
          </c:tx>
          <c:spPr>
            <a:solidFill>
              <a:schemeClr val="accent3"/>
            </a:solidFill>
            <a:ln cmpd="sng">
              <a:solidFill>
                <a:srgbClr val="000000"/>
              </a:solidFill>
            </a:ln>
          </c:spPr>
          <c:cat>
            <c:strRef>
              <c:f>'Business Analyst'!$J$69:$J$71</c:f>
            </c:strRef>
          </c:cat>
          <c:val>
            <c:numRef>
              <c:f>'Business Analyst'!$M$69:$M$71</c:f>
              <c:numCache/>
            </c:numRef>
          </c:val>
        </c:ser>
        <c:ser>
          <c:idx val="3"/>
          <c:order val="3"/>
          <c:tx>
            <c:strRef>
              <c:f>'Business Analyst'!$N$68</c:f>
            </c:strRef>
          </c:tx>
          <c:spPr>
            <a:solidFill>
              <a:schemeClr val="accent4"/>
            </a:solidFill>
            <a:ln cmpd="sng">
              <a:solidFill>
                <a:srgbClr val="000000"/>
              </a:solidFill>
            </a:ln>
          </c:spPr>
          <c:cat>
            <c:strRef>
              <c:f>'Business Analyst'!$J$69:$J$71</c:f>
            </c:strRef>
          </c:cat>
          <c:val>
            <c:numRef>
              <c:f>'Business Analyst'!$N$69:$N$71</c:f>
              <c:numCache/>
            </c:numRef>
          </c:val>
        </c:ser>
        <c:axId val="79255613"/>
        <c:axId val="1798605143"/>
      </c:bar3DChart>
      <c:catAx>
        <c:axId val="792556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8605143"/>
      </c:catAx>
      <c:valAx>
        <c:axId val="1798605143"/>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255613"/>
        <c:crosses val="max"/>
      </c:valAx>
    </c:plotArea>
    <c:legend>
      <c:legendPos val="r"/>
      <c:legendEntry>
        <c:idx val="0"/>
        <c:txPr>
          <a:bodyPr/>
          <a:lstStyle/>
          <a:p>
            <a:pPr lvl="0">
              <a:defRPr sz="1000">
                <a:solidFill>
                  <a:srgbClr val="000000"/>
                </a:solidFill>
              </a:defRPr>
            </a:pPr>
          </a:p>
        </c:txPr>
      </c:legendEntry>
      <c:overlay val="0"/>
      <c:txPr>
        <a:bodyPr/>
        <a:lstStyle/>
        <a:p>
          <a:pPr lvl="0">
            <a:defRPr b="0">
              <a:solidFill>
                <a:srgbClr val="1A1A1A"/>
              </a:solidFill>
              <a:latin typeface="+mn-lt"/>
            </a:defRPr>
          </a:pPr>
        </a:p>
      </c:txPr>
    </c:legend>
    <c:plotVisOnly val="1"/>
  </c:chart>
  <c:spPr>
    <a:solidFill>
      <a:srgbClr val="EFEFEF"/>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Agile &amp; Scrum</c:v>
          </c:tx>
          <c:spPr>
            <a:solidFill>
              <a:schemeClr val="accent1"/>
            </a:solidFill>
            <a:ln cmpd="sng">
              <a:solidFill>
                <a:srgbClr val="000000"/>
              </a:solidFill>
            </a:ln>
          </c:spPr>
          <c:cat>
            <c:strRef>
              <c:f>'Scrum Master'!$I$58:$I$59</c:f>
            </c:strRef>
          </c:cat>
          <c:val>
            <c:numRef>
              <c:f>'Scrum Master'!$J$58:$J$59</c:f>
              <c:numCache/>
            </c:numRef>
          </c:val>
        </c:ser>
        <c:ser>
          <c:idx val="1"/>
          <c:order val="1"/>
          <c:tx>
            <c:strRef>
              <c:f>'Scrum Master'!$K$57</c:f>
            </c:strRef>
          </c:tx>
          <c:spPr>
            <a:solidFill>
              <a:schemeClr val="accent2"/>
            </a:solidFill>
            <a:ln cmpd="sng">
              <a:solidFill>
                <a:srgbClr val="000000"/>
              </a:solidFill>
            </a:ln>
          </c:spPr>
          <c:cat>
            <c:strRef>
              <c:f>'Scrum Master'!$I$58:$I$59</c:f>
            </c:strRef>
          </c:cat>
          <c:val>
            <c:numRef>
              <c:f>'Scrum Master'!$K$58:$K$59</c:f>
              <c:numCache/>
            </c:numRef>
          </c:val>
        </c:ser>
        <c:ser>
          <c:idx val="2"/>
          <c:order val="2"/>
          <c:tx>
            <c:strRef>
              <c:f>'Scrum Master'!$L$57</c:f>
            </c:strRef>
          </c:tx>
          <c:spPr>
            <a:solidFill>
              <a:schemeClr val="accent3"/>
            </a:solidFill>
            <a:ln cmpd="sng">
              <a:solidFill>
                <a:srgbClr val="000000"/>
              </a:solidFill>
            </a:ln>
          </c:spPr>
          <c:cat>
            <c:strRef>
              <c:f>'Scrum Master'!$I$58:$I$59</c:f>
            </c:strRef>
          </c:cat>
          <c:val>
            <c:numRef>
              <c:f>'Scrum Master'!$L$58:$L$59</c:f>
              <c:numCache/>
            </c:numRef>
          </c:val>
        </c:ser>
        <c:ser>
          <c:idx val="3"/>
          <c:order val="3"/>
          <c:tx>
            <c:strRef>
              <c:f>'Scrum Master'!$M$57</c:f>
            </c:strRef>
          </c:tx>
          <c:spPr>
            <a:solidFill>
              <a:schemeClr val="accent4"/>
            </a:solidFill>
            <a:ln cmpd="sng">
              <a:solidFill>
                <a:srgbClr val="000000"/>
              </a:solidFill>
            </a:ln>
          </c:spPr>
          <c:cat>
            <c:strRef>
              <c:f>'Scrum Master'!$I$58:$I$59</c:f>
            </c:strRef>
          </c:cat>
          <c:val>
            <c:numRef>
              <c:f>'Scrum Master'!$M$58:$M$59</c:f>
              <c:numCache/>
            </c:numRef>
          </c:val>
        </c:ser>
        <c:axId val="1405467944"/>
        <c:axId val="769472516"/>
      </c:bar3DChart>
      <c:catAx>
        <c:axId val="14054679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9472516"/>
      </c:catAx>
      <c:valAx>
        <c:axId val="769472516"/>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5467944"/>
        <c:crosses val="max"/>
      </c:valAx>
    </c:plotArea>
    <c:legend>
      <c:legendPos val="r"/>
      <c:legendEntry>
        <c:idx val="0"/>
        <c:txPr>
          <a:bodyPr/>
          <a:lstStyle/>
          <a:p>
            <a:pPr lvl="0">
              <a:defRPr sz="1000">
                <a:solidFill>
                  <a:srgbClr val="000000"/>
                </a:solidFill>
              </a:defRPr>
            </a:pPr>
          </a:p>
        </c:txPr>
      </c:legendEntry>
      <c:overlay val="0"/>
      <c:txPr>
        <a:bodyPr/>
        <a:lstStyle/>
        <a:p>
          <a:pPr lvl="0">
            <a:defRPr b="0">
              <a:solidFill>
                <a:srgbClr val="1A1A1A"/>
              </a:solidFill>
              <a:latin typeface="+mn-lt"/>
            </a:defRPr>
          </a:pPr>
        </a:p>
      </c:txPr>
    </c:legend>
    <c:plotVisOnly val="1"/>
  </c:chart>
  <c:spPr>
    <a:solidFill>
      <a:srgbClr val="EFEFEF"/>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Full Stack Technical</c:v>
          </c:tx>
          <c:spPr>
            <a:solidFill>
              <a:schemeClr val="accent1"/>
            </a:solidFill>
            <a:ln cmpd="sng">
              <a:solidFill>
                <a:srgbClr val="000000"/>
              </a:solidFill>
            </a:ln>
          </c:spPr>
          <c:cat>
            <c:strRef>
              <c:f>'FULL Stack Developer'!$I$73:$I$75</c:f>
            </c:strRef>
          </c:cat>
          <c:val>
            <c:numRef>
              <c:f>'FULL Stack Developer'!$J$73:$J$75</c:f>
              <c:numCache/>
            </c:numRef>
          </c:val>
        </c:ser>
        <c:ser>
          <c:idx val="1"/>
          <c:order val="1"/>
          <c:tx>
            <c:strRef>
              <c:f>'FULL Stack Developer'!$K$72</c:f>
            </c:strRef>
          </c:tx>
          <c:spPr>
            <a:solidFill>
              <a:schemeClr val="accent2"/>
            </a:solidFill>
            <a:ln cmpd="sng">
              <a:solidFill>
                <a:srgbClr val="000000"/>
              </a:solidFill>
            </a:ln>
          </c:spPr>
          <c:cat>
            <c:strRef>
              <c:f>'FULL Stack Developer'!$I$73:$I$75</c:f>
            </c:strRef>
          </c:cat>
          <c:val>
            <c:numRef>
              <c:f>'FULL Stack Developer'!$K$73:$K$75</c:f>
              <c:numCache/>
            </c:numRef>
          </c:val>
        </c:ser>
        <c:axId val="286296613"/>
        <c:axId val="619470508"/>
      </c:bar3DChart>
      <c:catAx>
        <c:axId val="2862966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9470508"/>
      </c:catAx>
      <c:valAx>
        <c:axId val="619470508"/>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6296613"/>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Salesforce Developer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'Salesforce Developer'!$A$24:$A$44</c:f>
            </c:strRef>
          </c:cat>
          <c:val>
            <c:numRef>
              <c:f>'Salesforce Developer'!$B$24:$B$44</c:f>
              <c:numCache/>
            </c:numRef>
          </c:val>
        </c:ser>
        <c:axId val="1977448883"/>
        <c:axId val="653361585"/>
      </c:barChart>
      <c:catAx>
        <c:axId val="197744888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53361585"/>
      </c:catAx>
      <c:valAx>
        <c:axId val="653361585"/>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77448883"/>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Salesforce Developer - Current Capability Score</a:t>
            </a:r>
          </a:p>
        </c:rich>
      </c:tx>
      <c:overlay val="0"/>
    </c:title>
    <c:plotArea>
      <c:layout/>
      <c:lineChart>
        <c:varyColors val="0"/>
        <c:ser>
          <c:idx val="1"/>
          <c:order val="1"/>
          <c:tx>
            <c:strRef>
              <c:f>'Salesforce Developer'!$B$24</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'Salesforce Developer'!$A$25:$A$44</c:f>
            </c:strRef>
          </c:cat>
          <c:val>
            <c:numRef>
              <c:f>'Salesforce Developer'!$B$25:$B$44</c:f>
              <c:numCache/>
            </c:numRef>
          </c:val>
          <c:smooth val="0"/>
        </c:ser>
        <c:axId val="1245644928"/>
        <c:axId val="1230799128"/>
      </c:lineChart>
      <c:catAx>
        <c:axId val="1245644928"/>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SF Developer</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1230799128"/>
      </c:catAx>
      <c:valAx>
        <c:axId val="123079912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245644928"/>
      </c:valAx>
      <c:barChart>
        <c:barDir val="col"/>
        <c:ser>
          <c:idx val="0"/>
          <c:order val="0"/>
          <c:tx>
            <c:strRef>
              <c:f>'Salesforce Developer'!$C$24</c:f>
            </c:strRef>
          </c:tx>
          <c:spPr>
            <a:solidFill>
              <a:srgbClr val="F1C232"/>
            </a:solidFill>
            <a:ln cmpd="sng">
              <a:solidFill>
                <a:srgbClr val="073763">
                  <a:alpha val="100000"/>
                </a:srgbClr>
              </a:solidFill>
            </a:ln>
          </c:spPr>
          <c:dPt>
            <c:idx val="16"/>
          </c:dPt>
          <c:cat>
            <c:strRef>
              <c:f>'Salesforce Developer'!$A$25:$A$44</c:f>
            </c:strRef>
          </c:cat>
          <c:val>
            <c:numRef>
              <c:f>'Salesforce Developer'!$C$25:$C$44</c:f>
              <c:numCache/>
            </c:numRef>
          </c:val>
        </c:ser>
        <c:axId val="1254648461"/>
        <c:axId val="1508137035"/>
      </c:barChart>
      <c:catAx>
        <c:axId val="1254648461"/>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1508137035"/>
      </c:catAx>
      <c:valAx>
        <c:axId val="1508137035"/>
        <c:scaling>
          <c:orientation val="minMax"/>
          <c:min val="1.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4648461"/>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Full Stack Developer - Current Capability Score</a:t>
            </a:r>
          </a:p>
        </c:rich>
      </c:tx>
      <c:overlay val="0"/>
    </c:title>
    <c:plotArea>
      <c:layout/>
      <c:lineChart>
        <c:varyColors val="0"/>
        <c:ser>
          <c:idx val="1"/>
          <c:order val="1"/>
          <c:tx>
            <c:strRef>
              <c:f>'FULL Stack Developer'!$B$13</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'FULL Stack Developer'!$A$14:$A$22</c:f>
            </c:strRef>
          </c:cat>
          <c:val>
            <c:numRef>
              <c:f>'FULL Stack Developer'!$B$14:$B$22</c:f>
              <c:numCache/>
            </c:numRef>
          </c:val>
          <c:smooth val="0"/>
        </c:ser>
        <c:axId val="367829644"/>
        <c:axId val="693907933"/>
      </c:lineChart>
      <c:catAx>
        <c:axId val="367829644"/>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Full Stack Developer</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693907933"/>
      </c:catAx>
      <c:valAx>
        <c:axId val="69390793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367829644"/>
      </c:valAx>
      <c:barChart>
        <c:barDir val="col"/>
        <c:ser>
          <c:idx val="0"/>
          <c:order val="0"/>
          <c:tx>
            <c:strRef>
              <c:f>'FULL Stack Developer'!$C$13</c:f>
            </c:strRef>
          </c:tx>
          <c:spPr>
            <a:solidFill>
              <a:srgbClr val="F1C232"/>
            </a:solidFill>
            <a:ln cmpd="sng">
              <a:solidFill>
                <a:srgbClr val="073763">
                  <a:alpha val="100000"/>
                </a:srgbClr>
              </a:solidFill>
            </a:ln>
          </c:spPr>
          <c:dPt>
            <c:idx val="16"/>
          </c:dPt>
          <c:cat>
            <c:strRef>
              <c:f>'FULL Stack Developer'!$A$14:$A$22</c:f>
            </c:strRef>
          </c:cat>
          <c:val>
            <c:numRef>
              <c:f>'FULL Stack Developer'!$C$14:$C$22</c:f>
              <c:numCache/>
            </c:numRef>
          </c:val>
        </c:ser>
        <c:axId val="574322672"/>
        <c:axId val="1511555817"/>
      </c:barChart>
      <c:catAx>
        <c:axId val="574322672"/>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1511555817"/>
      </c:catAx>
      <c:valAx>
        <c:axId val="151155581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322672"/>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Full Stack Developer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'FULL Stack Developer'!$A$13:$A$22</c:f>
            </c:strRef>
          </c:cat>
          <c:val>
            <c:numRef>
              <c:f>'FULL Stack Developer'!$B$13:$B$22</c:f>
              <c:numCache/>
            </c:numRef>
          </c:val>
        </c:ser>
        <c:axId val="1292211757"/>
        <c:axId val="1029782621"/>
      </c:barChart>
      <c:catAx>
        <c:axId val="129221175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29782621"/>
      </c:catAx>
      <c:valAx>
        <c:axId val="1029782621"/>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2211757"/>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AI  Engineer - Current Capability Score</a:t>
            </a:r>
          </a:p>
        </c:rich>
      </c:tx>
      <c:overlay val="0"/>
    </c:title>
    <c:plotArea>
      <c:layout/>
      <c:lineChart>
        <c:varyColors val="0"/>
        <c:ser>
          <c:idx val="1"/>
          <c:order val="1"/>
          <c:tx>
            <c:strRef>
              <c:f>'AI Engineer'!$B$16</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'AI Engineer'!$A$17:$A$28</c:f>
            </c:strRef>
          </c:cat>
          <c:val>
            <c:numRef>
              <c:f>'AI Engineer'!$B$17:$B$28</c:f>
              <c:numCache/>
            </c:numRef>
          </c:val>
          <c:smooth val="0"/>
        </c:ser>
        <c:axId val="1113005909"/>
        <c:axId val="1478067626"/>
      </c:lineChart>
      <c:catAx>
        <c:axId val="1113005909"/>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AI /ML Developer</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1478067626"/>
      </c:catAx>
      <c:valAx>
        <c:axId val="147806762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113005909"/>
      </c:valAx>
      <c:barChart>
        <c:barDir val="col"/>
        <c:ser>
          <c:idx val="0"/>
          <c:order val="0"/>
          <c:tx>
            <c:strRef>
              <c:f>'AI Engineer'!$C$16</c:f>
            </c:strRef>
          </c:tx>
          <c:spPr>
            <a:solidFill>
              <a:srgbClr val="F1C232"/>
            </a:solidFill>
            <a:ln cmpd="sng">
              <a:solidFill>
                <a:srgbClr val="073763">
                  <a:alpha val="100000"/>
                </a:srgbClr>
              </a:solidFill>
            </a:ln>
          </c:spPr>
          <c:dPt>
            <c:idx val="16"/>
          </c:dPt>
          <c:cat>
            <c:strRef>
              <c:f>'AI Engineer'!$A$17:$A$28</c:f>
            </c:strRef>
          </c:cat>
          <c:val>
            <c:numRef>
              <c:f>'AI Engineer'!$C$17:$C$28</c:f>
              <c:numCache/>
            </c:numRef>
          </c:val>
        </c:ser>
        <c:axId val="1150831870"/>
        <c:axId val="473860929"/>
      </c:barChart>
      <c:catAx>
        <c:axId val="1150831870"/>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473860929"/>
      </c:catAx>
      <c:valAx>
        <c:axId val="47386092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0831870"/>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AI/ML Developer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'AI Engineer'!$A$16:$A$28</c:f>
            </c:strRef>
          </c:cat>
          <c:val>
            <c:numRef>
              <c:f>'AI Engineer'!$B$16:$B$28</c:f>
              <c:numCache/>
            </c:numRef>
          </c:val>
        </c:ser>
        <c:axId val="159944604"/>
        <c:axId val="1868024987"/>
      </c:barChart>
      <c:catAx>
        <c:axId val="15994460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868024987"/>
      </c:catAx>
      <c:valAx>
        <c:axId val="1868024987"/>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9944604"/>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Software Testing - Current Capability Score</a:t>
            </a:r>
          </a:p>
        </c:rich>
      </c:tx>
      <c:overlay val="0"/>
    </c:title>
    <c:plotArea>
      <c:layout/>
      <c:lineChart>
        <c:varyColors val="0"/>
        <c:ser>
          <c:idx val="1"/>
          <c:order val="1"/>
          <c:tx>
            <c:strRef>
              <c:f>'Software Testing'!$B$17</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'Software Testing'!$A$18:$A$30</c:f>
            </c:strRef>
          </c:cat>
          <c:val>
            <c:numRef>
              <c:f>'Software Testing'!$B$18:$B$30</c:f>
              <c:numCache/>
            </c:numRef>
          </c:val>
          <c:smooth val="0"/>
        </c:ser>
        <c:axId val="1562646109"/>
        <c:axId val="1213645708"/>
      </c:lineChart>
      <c:catAx>
        <c:axId val="1562646109"/>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Testers</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1213645708"/>
      </c:catAx>
      <c:valAx>
        <c:axId val="121364570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562646109"/>
      </c:valAx>
      <c:barChart>
        <c:barDir val="col"/>
        <c:ser>
          <c:idx val="0"/>
          <c:order val="0"/>
          <c:tx>
            <c:strRef>
              <c:f>'Software Testing'!$C$17</c:f>
            </c:strRef>
          </c:tx>
          <c:spPr>
            <a:solidFill>
              <a:srgbClr val="F1C232"/>
            </a:solidFill>
            <a:ln cmpd="sng">
              <a:solidFill>
                <a:srgbClr val="073763">
                  <a:alpha val="100000"/>
                </a:srgbClr>
              </a:solidFill>
            </a:ln>
          </c:spPr>
          <c:dPt>
            <c:idx val="16"/>
          </c:dPt>
          <c:cat>
            <c:strRef>
              <c:f>'Software Testing'!$A$18:$A$30</c:f>
            </c:strRef>
          </c:cat>
          <c:val>
            <c:numRef>
              <c:f>'Software Testing'!$C$18:$C$30</c:f>
              <c:numCache/>
            </c:numRef>
          </c:val>
        </c:ser>
        <c:axId val="645019980"/>
        <c:axId val="183310820"/>
      </c:barChart>
      <c:catAx>
        <c:axId val="645019980"/>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183310820"/>
      </c:catAx>
      <c:valAx>
        <c:axId val="1833108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5019980"/>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SF Technical </c:v>
          </c:tx>
          <c:spPr>
            <a:solidFill>
              <a:schemeClr val="accent1"/>
            </a:solidFill>
            <a:ln cmpd="sng">
              <a:solidFill>
                <a:srgbClr val="000000"/>
              </a:solidFill>
            </a:ln>
          </c:spPr>
          <c:cat>
            <c:strRef>
              <c:f>'Salesforce Developer'!$C$76:$C$78</c:f>
            </c:strRef>
          </c:cat>
          <c:val>
            <c:numRef>
              <c:f>'Salesforce Developer'!$D$76:$D$78</c:f>
              <c:numCache/>
            </c:numRef>
          </c:val>
        </c:ser>
        <c:ser>
          <c:idx val="1"/>
          <c:order val="1"/>
          <c:tx>
            <c:strRef>
              <c:f>'Salesforce Developer'!$E$75</c:f>
            </c:strRef>
          </c:tx>
          <c:spPr>
            <a:solidFill>
              <a:schemeClr val="accent2"/>
            </a:solidFill>
            <a:ln cmpd="sng">
              <a:solidFill>
                <a:srgbClr val="000000"/>
              </a:solidFill>
            </a:ln>
          </c:spPr>
          <c:cat>
            <c:strRef>
              <c:f>'Salesforce Developer'!$C$76:$C$78</c:f>
            </c:strRef>
          </c:cat>
          <c:val>
            <c:numRef>
              <c:f>'Salesforce Developer'!$E$76:$E$78</c:f>
              <c:numCache/>
            </c:numRef>
          </c:val>
        </c:ser>
        <c:ser>
          <c:idx val="2"/>
          <c:order val="2"/>
          <c:tx>
            <c:strRef>
              <c:f>'Salesforce Developer'!$F$75</c:f>
            </c:strRef>
          </c:tx>
          <c:spPr>
            <a:solidFill>
              <a:schemeClr val="accent3"/>
            </a:solidFill>
            <a:ln cmpd="sng">
              <a:solidFill>
                <a:srgbClr val="000000"/>
              </a:solidFill>
            </a:ln>
          </c:spPr>
          <c:cat>
            <c:strRef>
              <c:f>'Salesforce Developer'!$C$76:$C$78</c:f>
            </c:strRef>
          </c:cat>
          <c:val>
            <c:numRef>
              <c:f>'Salesforce Developer'!$F$76:$F$78</c:f>
              <c:numCache/>
            </c:numRef>
          </c:val>
        </c:ser>
        <c:axId val="1387074969"/>
        <c:axId val="1792527342"/>
      </c:bar3DChart>
      <c:catAx>
        <c:axId val="13870749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92527342"/>
      </c:catAx>
      <c:valAx>
        <c:axId val="1792527342"/>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7074969"/>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Software Tester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'Software Testing'!$A$17:$A$30</c:f>
            </c:strRef>
          </c:cat>
          <c:val>
            <c:numRef>
              <c:f>'Software Testing'!$B$17:$B$30</c:f>
              <c:numCache/>
            </c:numRef>
          </c:val>
        </c:ser>
        <c:axId val="1667267772"/>
        <c:axId val="1077035806"/>
      </c:barChart>
      <c:catAx>
        <c:axId val="166726777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077035806"/>
      </c:catAx>
      <c:valAx>
        <c:axId val="1077035806"/>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67267772"/>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Business Analyst - Current Capability Score</a:t>
            </a:r>
          </a:p>
        </c:rich>
      </c:tx>
      <c:overlay val="0"/>
    </c:title>
    <c:plotArea>
      <c:layout/>
      <c:lineChart>
        <c:varyColors val="0"/>
        <c:ser>
          <c:idx val="1"/>
          <c:order val="1"/>
          <c:tx>
            <c:strRef>
              <c:f>'Business Analyst'!$B$11</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'Business Analyst'!$A$12:$A$18</c:f>
            </c:strRef>
          </c:cat>
          <c:val>
            <c:numRef>
              <c:f>'Business Analyst'!$B$12:$B$18</c:f>
              <c:numCache/>
            </c:numRef>
          </c:val>
          <c:smooth val="0"/>
        </c:ser>
        <c:axId val="1439342169"/>
        <c:axId val="872570689"/>
      </c:lineChart>
      <c:catAx>
        <c:axId val="1439342169"/>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Business Analyst</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872570689"/>
      </c:catAx>
      <c:valAx>
        <c:axId val="87257068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1439342169"/>
      </c:valAx>
      <c:barChart>
        <c:barDir val="col"/>
        <c:ser>
          <c:idx val="0"/>
          <c:order val="0"/>
          <c:tx>
            <c:strRef>
              <c:f>'Business Analyst'!$C$11</c:f>
            </c:strRef>
          </c:tx>
          <c:spPr>
            <a:solidFill>
              <a:srgbClr val="F1C232"/>
            </a:solidFill>
            <a:ln cmpd="sng">
              <a:solidFill>
                <a:srgbClr val="073763">
                  <a:alpha val="100000"/>
                </a:srgbClr>
              </a:solidFill>
            </a:ln>
          </c:spPr>
          <c:dPt>
            <c:idx val="16"/>
          </c:dPt>
          <c:cat>
            <c:strRef>
              <c:f>'Business Analyst'!$A$12:$A$18</c:f>
            </c:strRef>
          </c:cat>
          <c:val>
            <c:numRef>
              <c:f>'Business Analyst'!$C$12:$C$18</c:f>
              <c:numCache/>
            </c:numRef>
          </c:val>
        </c:ser>
        <c:axId val="1951429720"/>
        <c:axId val="1584851496"/>
      </c:barChart>
      <c:catAx>
        <c:axId val="1951429720"/>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1584851496"/>
      </c:catAx>
      <c:valAx>
        <c:axId val="158485149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1429720"/>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BA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'Business Analyst'!$A$11:$A$18</c:f>
            </c:strRef>
          </c:cat>
          <c:val>
            <c:numRef>
              <c:f>'Business Analyst'!$B$11:$B$18</c:f>
              <c:numCache/>
            </c:numRef>
          </c:val>
        </c:ser>
        <c:axId val="916162500"/>
        <c:axId val="3761923"/>
      </c:barChart>
      <c:catAx>
        <c:axId val="91616250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3761923"/>
      </c:catAx>
      <c:valAx>
        <c:axId val="3761923"/>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16162500"/>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FFFFFF"/>
                </a:solidFill>
                <a:latin typeface="Georgia"/>
              </a:defRPr>
            </a:pPr>
            <a:r>
              <a:rPr b="1" sz="2000">
                <a:solidFill>
                  <a:srgbClr val="FFFFFF"/>
                </a:solidFill>
                <a:latin typeface="Georgia"/>
              </a:rPr>
              <a:t>Scrum Master - Current Capability Score</a:t>
            </a:r>
          </a:p>
        </c:rich>
      </c:tx>
      <c:overlay val="0"/>
    </c:title>
    <c:plotArea>
      <c:layout/>
      <c:lineChart>
        <c:varyColors val="0"/>
        <c:ser>
          <c:idx val="1"/>
          <c:order val="1"/>
          <c:tx>
            <c:strRef>
              <c:f>'Scrum Master'!$B$6</c:f>
            </c:strRef>
          </c:tx>
          <c:spPr>
            <a:ln cmpd="sng">
              <a:solidFill>
                <a:srgbClr val="00FFFF">
                  <a:alpha val="100000"/>
                </a:srgbClr>
              </a:solidFill>
              <a:prstDash val="solid"/>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'Scrum Master'!$A$7:$A$8</c:f>
            </c:strRef>
          </c:cat>
          <c:val>
            <c:numRef>
              <c:f>'Scrum Master'!$B$7:$B$8</c:f>
              <c:numCache/>
            </c:numRef>
          </c:val>
          <c:smooth val="0"/>
        </c:ser>
        <c:axId val="47030378"/>
        <c:axId val="90686297"/>
      </c:lineChart>
      <c:catAx>
        <c:axId val="47030378"/>
        <c:scaling>
          <c:orientation val="minMax"/>
        </c:scaling>
        <c:delete val="0"/>
        <c:axPos val="b"/>
        <c:title>
          <c:tx>
            <c:rich>
              <a:bodyPr/>
              <a:lstStyle/>
              <a:p>
                <a:pPr lvl="0">
                  <a:defRPr b="0" sz="1000">
                    <a:solidFill>
                      <a:srgbClr val="000000"/>
                    </a:solidFill>
                    <a:latin typeface="Roboto"/>
                  </a:defRPr>
                </a:pPr>
                <a:r>
                  <a:rPr b="0" sz="1000">
                    <a:solidFill>
                      <a:srgbClr val="000000"/>
                    </a:solidFill>
                    <a:latin typeface="Roboto"/>
                  </a:rPr>
                  <a:t>Scrum Master</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90686297"/>
      </c:catAx>
      <c:valAx>
        <c:axId val="9068629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chemeClr val="dk1"/>
                </a:solidFill>
                <a:latin typeface="+mn-lt"/>
              </a:defRPr>
            </a:pPr>
          </a:p>
        </c:txPr>
        <c:crossAx val="47030378"/>
      </c:valAx>
      <c:barChart>
        <c:barDir val="col"/>
        <c:ser>
          <c:idx val="0"/>
          <c:order val="0"/>
          <c:tx>
            <c:strRef>
              <c:f>'Scrum Master'!$C$6</c:f>
            </c:strRef>
          </c:tx>
          <c:spPr>
            <a:solidFill>
              <a:srgbClr val="F1C232"/>
            </a:solidFill>
            <a:ln cmpd="sng">
              <a:solidFill>
                <a:srgbClr val="073763">
                  <a:alpha val="100000"/>
                </a:srgbClr>
              </a:solidFill>
            </a:ln>
          </c:spPr>
          <c:dPt>
            <c:idx val="16"/>
          </c:dPt>
          <c:cat>
            <c:strRef>
              <c:f>'Scrum Master'!$A$7:$A$8</c:f>
            </c:strRef>
          </c:cat>
          <c:val>
            <c:numRef>
              <c:f>'Scrum Master'!$C$7:$C$8</c:f>
              <c:numCache/>
            </c:numRef>
          </c:val>
        </c:ser>
        <c:axId val="109533974"/>
        <c:axId val="987934520"/>
      </c:barChart>
      <c:catAx>
        <c:axId val="109533974"/>
        <c:scaling>
          <c:orientation val="minMax"/>
        </c:scaling>
        <c:delete val="1"/>
        <c:axPos val="b"/>
        <c:numFmt formatCode="General" sourceLinked="1"/>
        <c:majorTickMark val="none"/>
        <c:minorTickMark val="none"/>
        <c:spPr/>
        <c:txPr>
          <a:bodyPr/>
          <a:lstStyle/>
          <a:p>
            <a:pPr lvl="0">
              <a:defRPr b="0" sz="1000">
                <a:solidFill>
                  <a:srgbClr val="000000"/>
                </a:solidFill>
                <a:latin typeface="Roboto"/>
              </a:defRPr>
            </a:pPr>
          </a:p>
        </c:txPr>
        <c:crossAx val="987934520"/>
      </c:catAx>
      <c:valAx>
        <c:axId val="9879345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Roboto"/>
                  </a:defRPr>
                </a:pPr>
                <a:r>
                  <a:rPr b="0" sz="1000">
                    <a:solidFill>
                      <a:srgbClr val="000000"/>
                    </a:solidFill>
                    <a:latin typeface="Roboto"/>
                  </a:rPr>
                  <a:t>Expertise (Years)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9533974"/>
        <c:crosses val="max"/>
      </c:valAx>
    </c:plotArea>
    <c:legend>
      <c:legendPos val="b"/>
      <c:overlay val="0"/>
      <c:txPr>
        <a:bodyPr/>
        <a:lstStyle/>
        <a:p>
          <a:pPr lvl="0">
            <a:defRPr b="0">
              <a:solidFill>
                <a:srgbClr val="1A1A1A"/>
              </a:solidFill>
              <a:latin typeface="+mn-lt"/>
            </a:defRPr>
          </a:pPr>
        </a:p>
      </c:txPr>
    </c:legend>
    <c:plotVisOnly val="1"/>
  </c:chart>
  <c:spPr>
    <a:solidFill>
      <a:srgbClr val="999999"/>
    </a:solidFill>
  </c:spPr>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FFFFFF"/>
                </a:solidFill>
                <a:latin typeface="Georgia"/>
              </a:defRPr>
            </a:pPr>
            <a:r>
              <a:rPr b="0" sz="2400">
                <a:solidFill>
                  <a:srgbClr val="FFFFFF"/>
                </a:solidFill>
                <a:latin typeface="Georgia"/>
              </a:rPr>
              <a:t>Scrum Master Current Capability Score Chart</a:t>
            </a:r>
          </a:p>
        </c:rich>
      </c:tx>
      <c:overlay val="0"/>
    </c:title>
    <c:plotArea>
      <c:layout/>
      <c:barChart>
        <c:barDir val="col"/>
        <c:ser>
          <c:idx val="0"/>
          <c:order val="0"/>
          <c:spPr>
            <a:solidFill>
              <a:srgbClr val="00FFFF"/>
            </a:solidFill>
            <a:ln cmpd="sng">
              <a:solidFill>
                <a:srgbClr val="134F5C">
                  <a:alpha val="100000"/>
                </a:srgbClr>
              </a:solidFill>
              <a:prstDash val="solid"/>
            </a:ln>
          </c:spPr>
          <c:dPt>
            <c:idx val="0"/>
          </c:dPt>
          <c:dPt>
            <c:idx val="1"/>
          </c:dPt>
          <c:dPt>
            <c:idx val="2"/>
          </c:dPt>
          <c:dPt>
            <c:idx val="3"/>
          </c:dPt>
          <c:dLbls>
            <c:numFmt formatCode="General" sourceLinked="1"/>
            <c:txPr>
              <a:bodyPr/>
              <a:lstStyle/>
              <a:p>
                <a:pPr lvl="0">
                  <a:defRPr b="0" sz="1200">
                    <a:solidFill>
                      <a:srgbClr val="FFFFFF"/>
                    </a:solidFill>
                    <a:latin typeface="Arial"/>
                  </a:defRPr>
                </a:pPr>
              </a:p>
            </c:txPr>
            <c:showLegendKey val="0"/>
            <c:showVal val="1"/>
            <c:showCatName val="0"/>
            <c:showSerName val="0"/>
            <c:showPercent val="0"/>
            <c:showBubbleSize val="0"/>
          </c:dLbls>
          <c:trendline>
            <c:name>Trend line for Current Capability Score</c:name>
            <c:spPr>
              <a:ln w="9525">
                <a:solidFill>
                  <a:srgbClr val="A61C00"/>
                </a:solidFill>
              </a:ln>
            </c:spPr>
            <c:trendlineType val="linear"/>
            <c:dispRSqr val="0"/>
            <c:dispEq val="0"/>
          </c:trendline>
          <c:cat>
            <c:strRef>
              <c:f>'Scrum Master'!$A$6:$A$8</c:f>
            </c:strRef>
          </c:cat>
          <c:val>
            <c:numRef>
              <c:f>'Scrum Master'!$B$6:$B$8</c:f>
              <c:numCache/>
            </c:numRef>
          </c:val>
        </c:ser>
        <c:axId val="990230622"/>
        <c:axId val="506550439"/>
      </c:barChart>
      <c:catAx>
        <c:axId val="99023062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506550439"/>
      </c:catAx>
      <c:valAx>
        <c:axId val="506550439"/>
        <c:scaling>
          <c:orientation val="minMax"/>
        </c:scaling>
        <c:delete val="0"/>
        <c:axPos val="l"/>
        <c:majorGridlines>
          <c:spPr>
            <a:ln>
              <a:solidFill>
                <a:srgbClr val="666666"/>
              </a:solidFill>
            </a:ln>
          </c:spPr>
        </c:majorGridlines>
        <c:title>
          <c:tx>
            <c:rich>
              <a:bodyPr/>
              <a:lstStyle/>
              <a:p>
                <a:pPr lvl="0">
                  <a:defRPr b="0" sz="1000">
                    <a:solidFill>
                      <a:srgbClr val="000000"/>
                    </a:solidFill>
                    <a:latin typeface="Roboto"/>
                  </a:defRPr>
                </a:pPr>
                <a:r>
                  <a:rPr b="0" sz="1000">
                    <a:solidFill>
                      <a:srgbClr val="000000"/>
                    </a:solidFill>
                    <a:latin typeface="Roboto"/>
                  </a:rPr>
                  <a:t>Current Capability Score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90230622"/>
      </c:valAx>
    </c:plotArea>
    <c:legend>
      <c:legendPos val="b"/>
      <c:overlay val="0"/>
      <c:txPr>
        <a:bodyPr/>
        <a:lstStyle/>
        <a:p>
          <a:pPr lvl="0">
            <a:defRPr b="0">
              <a:solidFill>
                <a:srgbClr val="FFFFFF"/>
              </a:solidFill>
              <a:latin typeface="Roboto"/>
            </a:defRPr>
          </a:pPr>
        </a:p>
      </c:txPr>
    </c:legend>
    <c:plotVisOnly val="1"/>
  </c:chart>
  <c:spPr>
    <a:solidFill>
      <a:srgbClr val="B7B7B7"/>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3 FULL Stack Resources for Staff Augmentation</a:t>
            </a:r>
          </a:p>
        </c:rich>
      </c:tx>
      <c:overlay val="0"/>
    </c:title>
    <c:view3D>
      <c:rotX val="50"/>
      <c:perspective val="0"/>
    </c:view3D>
    <c:plotArea>
      <c:layout/>
      <c:pie3DChart>
        <c:varyColors val="1"/>
        <c:ser>
          <c:idx val="0"/>
          <c:order val="0"/>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'FULL Stack Developer'!$D$74:$D$76</c:f>
            </c:strRef>
          </c:cat>
          <c:val>
            <c:numRef>
              <c:f>'FULL Stack Developer'!$E$74:$E$76</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3 AI Engineer Resources for Staff Augmentation</a:t>
            </a:r>
          </a:p>
        </c:rich>
      </c:tx>
      <c:overlay val="0"/>
    </c:title>
    <c:view3D>
      <c:rotX val="50"/>
      <c:perspective val="0"/>
    </c:view3D>
    <c:plotArea>
      <c:layout/>
      <c:pie3DChart>
        <c:varyColors val="1"/>
        <c:ser>
          <c:idx val="0"/>
          <c:order val="0"/>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'AI Engineer'!$E$70:$E$72</c:f>
            </c:strRef>
          </c:cat>
          <c:val>
            <c:numRef>
              <c:f>'AI Engineer'!$F$70:$F$72</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3 QAs for Staff Augmentation</a:t>
            </a:r>
          </a:p>
        </c:rich>
      </c:tx>
      <c:overlay val="0"/>
    </c:title>
    <c:view3D>
      <c:rotX val="50"/>
      <c:perspective val="0"/>
    </c:view3D>
    <c:plotArea>
      <c:layout/>
      <c:pie3DChart>
        <c:varyColors val="1"/>
        <c:ser>
          <c:idx val="0"/>
          <c:order val="0"/>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'Software Testing'!$E$71:$E$73</c:f>
            </c:strRef>
          </c:cat>
          <c:val>
            <c:numRef>
              <c:f>'Software Testing'!$F$71:$F$73</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3 Business Analyst for Staff Augmentation</a:t>
            </a:r>
          </a:p>
        </c:rich>
      </c:tx>
      <c:overlay val="0"/>
    </c:title>
    <c:view3D>
      <c:rotX val="50"/>
      <c:perspective val="0"/>
    </c:view3D>
    <c:plotArea>
      <c:layout/>
      <c:pie3DChart>
        <c:varyColors val="1"/>
        <c:ser>
          <c:idx val="0"/>
          <c:order val="0"/>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'Business Analyst'!$E$69:$E$71</c:f>
            </c:strRef>
          </c:cat>
          <c:val>
            <c:numRef>
              <c:f>'Business Analyst'!$F$69:$F$71</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Top 2 Scrum Master for Staff Augmentation</a:t>
            </a:r>
          </a:p>
        </c:rich>
      </c:tx>
      <c:overlay val="0"/>
    </c:title>
    <c:view3D>
      <c:rotX val="50"/>
      <c:perspective val="0"/>
    </c:view3D>
    <c:plotArea>
      <c:layout/>
      <c:pie3DChart>
        <c:varyColors val="1"/>
        <c:ser>
          <c:idx val="0"/>
          <c:order val="0"/>
          <c:dPt>
            <c:idx val="0"/>
            <c:spPr>
              <a:solidFill>
                <a:srgbClr val="93C47D"/>
              </a:solidFill>
            </c:spPr>
          </c:dPt>
          <c:dPt>
            <c:idx val="1"/>
            <c:spPr>
              <a:solidFill>
                <a:srgbClr val="EA9999"/>
              </a:solidFill>
            </c:spPr>
          </c:dPt>
          <c:dPt>
            <c:idx val="2"/>
            <c:spPr>
              <a:solidFill>
                <a:srgbClr val="C9DAF8"/>
              </a:solidFill>
            </c:spPr>
          </c:dPt>
          <c:dLbls>
            <c:showLegendKey val="0"/>
            <c:showVal val="1"/>
            <c:showCatName val="0"/>
            <c:showSerName val="0"/>
            <c:showPercent val="0"/>
            <c:showBubbleSize val="0"/>
            <c:showLeaderLines val="1"/>
          </c:dLbls>
          <c:cat>
            <c:strRef>
              <c:f>'Scrum Master'!$E$58:$E$60</c:f>
            </c:strRef>
          </c:cat>
          <c:val>
            <c:numRef>
              <c:f>'Scrum Master'!$F$58:$F$60</c:f>
              <c:numCache/>
            </c:numRef>
          </c:val>
        </c:ser>
        <c:dLbls>
          <c:showLegendKey val="0"/>
          <c:showVal val="0"/>
          <c:showCatName val="0"/>
          <c:showSerName val="0"/>
          <c:showPercent val="0"/>
          <c:showBubbleSize val="0"/>
        </c:dLbls>
      </c:pie3DChart>
    </c:plotArea>
    <c:legend>
      <c:legendPos val="b"/>
      <c:overlay val="0"/>
      <c:txPr>
        <a:bodyPr/>
        <a:lstStyle/>
        <a:p>
          <a:pPr lvl="0">
            <a:defRPr b="1" sz="1000">
              <a:solidFill>
                <a:srgbClr val="1A1A1A"/>
              </a:solidFill>
              <a:latin typeface="Arial"/>
            </a:defRPr>
          </a:pPr>
        </a:p>
      </c:txPr>
    </c:legend>
    <c:plotVisOnly val="1"/>
  </c:chart>
  <c:spPr>
    <a:solidFill>
      <a:srgbClr val="F3F3F3"/>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AI/ML Technical</c:v>
          </c:tx>
          <c:spPr>
            <a:solidFill>
              <a:schemeClr val="accent1"/>
            </a:solidFill>
            <a:ln cmpd="sng">
              <a:solidFill>
                <a:srgbClr val="000000"/>
              </a:solidFill>
            </a:ln>
          </c:spPr>
          <c:cat>
            <c:strRef>
              <c:f>'AI Engineer'!$J$70:$J$72</c:f>
            </c:strRef>
          </c:cat>
          <c:val>
            <c:numRef>
              <c:f>'AI Engineer'!$K$70:$K$72</c:f>
              <c:numCache/>
            </c:numRef>
          </c:val>
        </c:ser>
        <c:ser>
          <c:idx val="1"/>
          <c:order val="1"/>
          <c:tx>
            <c:strRef>
              <c:f>'AI Engineer'!$L$69</c:f>
            </c:strRef>
          </c:tx>
          <c:spPr>
            <a:solidFill>
              <a:schemeClr val="accent2"/>
            </a:solidFill>
            <a:ln cmpd="sng">
              <a:solidFill>
                <a:srgbClr val="000000"/>
              </a:solidFill>
            </a:ln>
          </c:spPr>
          <c:cat>
            <c:strRef>
              <c:f>'AI Engineer'!$J$70:$J$72</c:f>
            </c:strRef>
          </c:cat>
          <c:val>
            <c:numRef>
              <c:f>'AI Engineer'!$L$70:$L$72</c:f>
              <c:numCache/>
            </c:numRef>
          </c:val>
        </c:ser>
        <c:axId val="773010122"/>
        <c:axId val="1104339456"/>
      </c:bar3DChart>
      <c:catAx>
        <c:axId val="7730101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4339456"/>
      </c:catAx>
      <c:valAx>
        <c:axId val="1104339456"/>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3010122"/>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000">
                <a:solidFill>
                  <a:srgbClr val="000000"/>
                </a:solidFill>
                <a:latin typeface="Roboto"/>
              </a:defRPr>
            </a:pPr>
            <a:r>
              <a:rPr b="1" sz="1000">
                <a:solidFill>
                  <a:srgbClr val="000000"/>
                </a:solidFill>
                <a:latin typeface="Roboto"/>
              </a:rPr>
              <a:t>Competency Scorecard</a:t>
            </a:r>
          </a:p>
        </c:rich>
      </c:tx>
      <c:overlay val="0"/>
    </c:title>
    <c:view3D>
      <c:rotX val="15"/>
      <c:rotY val="20"/>
      <c:depthPercent val="100"/>
      <c:rAngAx val="1"/>
    </c:view3D>
    <c:plotArea>
      <c:layout/>
      <c:bar3DChart>
        <c:barDir val="bar"/>
        <c:grouping val="clustered"/>
        <c:ser>
          <c:idx val="0"/>
          <c:order val="0"/>
          <c:tx>
            <c:v>Manual Testing</c:v>
          </c:tx>
          <c:spPr>
            <a:solidFill>
              <a:schemeClr val="accent1"/>
            </a:solidFill>
            <a:ln cmpd="sng">
              <a:solidFill>
                <a:srgbClr val="000000"/>
              </a:solidFill>
            </a:ln>
          </c:spPr>
          <c:cat>
            <c:strRef>
              <c:f>'Software Testing'!$L$71:$L$73</c:f>
            </c:strRef>
          </c:cat>
          <c:val>
            <c:numRef>
              <c:f>'Software Testing'!$M$71:$M$73</c:f>
              <c:numCache/>
            </c:numRef>
          </c:val>
        </c:ser>
        <c:ser>
          <c:idx val="1"/>
          <c:order val="1"/>
          <c:tx>
            <c:strRef>
              <c:f>'Software Testing'!$N$70</c:f>
            </c:strRef>
          </c:tx>
          <c:spPr>
            <a:solidFill>
              <a:schemeClr val="accent2"/>
            </a:solidFill>
            <a:ln cmpd="sng">
              <a:solidFill>
                <a:srgbClr val="000000"/>
              </a:solidFill>
            </a:ln>
          </c:spPr>
          <c:cat>
            <c:strRef>
              <c:f>'Software Testing'!$L$71:$L$73</c:f>
            </c:strRef>
          </c:cat>
          <c:val>
            <c:numRef>
              <c:f>'Software Testing'!$N$71:$N$73</c:f>
              <c:numCache/>
            </c:numRef>
          </c:val>
        </c:ser>
        <c:ser>
          <c:idx val="2"/>
          <c:order val="2"/>
          <c:tx>
            <c:strRef>
              <c:f>'Software Testing'!$O$70</c:f>
            </c:strRef>
          </c:tx>
          <c:spPr>
            <a:solidFill>
              <a:schemeClr val="accent3"/>
            </a:solidFill>
            <a:ln cmpd="sng">
              <a:solidFill>
                <a:srgbClr val="000000"/>
              </a:solidFill>
            </a:ln>
          </c:spPr>
          <c:cat>
            <c:strRef>
              <c:f>'Software Testing'!$L$71:$L$73</c:f>
            </c:strRef>
          </c:cat>
          <c:val>
            <c:numRef>
              <c:f>'Software Testing'!$O$71:$O$73</c:f>
              <c:numCache/>
            </c:numRef>
          </c:val>
        </c:ser>
        <c:axId val="673668961"/>
        <c:axId val="566378292"/>
      </c:bar3DChart>
      <c:catAx>
        <c:axId val="6736689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6378292"/>
      </c:catAx>
      <c:valAx>
        <c:axId val="566378292"/>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3668961"/>
        <c:crosses val="max"/>
      </c:valAx>
    </c:plotArea>
    <c:legend>
      <c:legendPos val="r"/>
      <c:legendEntry>
        <c:idx val="0"/>
        <c:txPr>
          <a:bodyPr/>
          <a:lstStyle/>
          <a:p>
            <a:pPr lvl="0">
              <a:defRPr sz="1000">
                <a:solidFill>
                  <a:srgbClr val="000000"/>
                </a:solidFill>
              </a:defRPr>
            </a:pPr>
          </a:p>
        </c:txPr>
      </c:legendEntry>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0" Type="http://schemas.openxmlformats.org/officeDocument/2006/relationships/chart" Target="../charts/chart10.xml"/><Relationship Id="rId13" Type="http://schemas.openxmlformats.org/officeDocument/2006/relationships/image" Target="../media/image1.png"/><Relationship Id="rId12" Type="http://schemas.openxmlformats.org/officeDocument/2006/relationships/chart" Target="../charts/chart12.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304800</xdr:colOff>
      <xdr:row>2</xdr:row>
      <xdr:rowOff>0</xdr:rowOff>
    </xdr:from>
    <xdr:ext cx="2743200" cy="1504950"/>
    <xdr:graphicFrame>
      <xdr:nvGraphicFramePr>
        <xdr:cNvPr id="16218939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390525</xdr:colOff>
      <xdr:row>2</xdr:row>
      <xdr:rowOff>0</xdr:rowOff>
    </xdr:from>
    <xdr:ext cx="4067175" cy="1504950"/>
    <xdr:graphicFrame>
      <xdr:nvGraphicFramePr>
        <xdr:cNvPr id="2008577669"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304800</xdr:colOff>
      <xdr:row>11</xdr:row>
      <xdr:rowOff>0</xdr:rowOff>
    </xdr:from>
    <xdr:ext cx="2743200" cy="1504950"/>
    <xdr:graphicFrame>
      <xdr:nvGraphicFramePr>
        <xdr:cNvPr id="204110857"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304800</xdr:colOff>
      <xdr:row>20</xdr:row>
      <xdr:rowOff>28575</xdr:rowOff>
    </xdr:from>
    <xdr:ext cx="2743200" cy="1466850"/>
    <xdr:graphicFrame>
      <xdr:nvGraphicFramePr>
        <xdr:cNvPr id="1958325913"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xdr:col>
      <xdr:colOff>304800</xdr:colOff>
      <xdr:row>29</xdr:row>
      <xdr:rowOff>28575</xdr:rowOff>
    </xdr:from>
    <xdr:ext cx="2743200" cy="1466850"/>
    <xdr:graphicFrame>
      <xdr:nvGraphicFramePr>
        <xdr:cNvPr id="49597141"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4</xdr:col>
      <xdr:colOff>304800</xdr:colOff>
      <xdr:row>38</xdr:row>
      <xdr:rowOff>28575</xdr:rowOff>
    </xdr:from>
    <xdr:ext cx="2743200" cy="1466850"/>
    <xdr:graphicFrame>
      <xdr:nvGraphicFramePr>
        <xdr:cNvPr id="968968341"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xdr:col>
      <xdr:colOff>304800</xdr:colOff>
      <xdr:row>47</xdr:row>
      <xdr:rowOff>28575</xdr:rowOff>
    </xdr:from>
    <xdr:ext cx="2743200" cy="1466850"/>
    <xdr:graphicFrame>
      <xdr:nvGraphicFramePr>
        <xdr:cNvPr id="1816634861"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7</xdr:col>
      <xdr:colOff>361950</xdr:colOff>
      <xdr:row>20</xdr:row>
      <xdr:rowOff>0</xdr:rowOff>
    </xdr:from>
    <xdr:ext cx="4095750" cy="1504950"/>
    <xdr:graphicFrame>
      <xdr:nvGraphicFramePr>
        <xdr:cNvPr id="489264026"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7</xdr:col>
      <xdr:colOff>361950</xdr:colOff>
      <xdr:row>29</xdr:row>
      <xdr:rowOff>0</xdr:rowOff>
    </xdr:from>
    <xdr:ext cx="4095750" cy="1504950"/>
    <xdr:graphicFrame>
      <xdr:nvGraphicFramePr>
        <xdr:cNvPr id="1539152990"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7</xdr:col>
      <xdr:colOff>381000</xdr:colOff>
      <xdr:row>38</xdr:row>
      <xdr:rowOff>0</xdr:rowOff>
    </xdr:from>
    <xdr:ext cx="4095750" cy="1504950"/>
    <xdr:graphicFrame>
      <xdr:nvGraphicFramePr>
        <xdr:cNvPr id="2106338392"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7</xdr:col>
      <xdr:colOff>352425</xdr:colOff>
      <xdr:row>47</xdr:row>
      <xdr:rowOff>0</xdr:rowOff>
    </xdr:from>
    <xdr:ext cx="4133850" cy="1504950"/>
    <xdr:graphicFrame>
      <xdr:nvGraphicFramePr>
        <xdr:cNvPr id="1961655485" name="Chart 1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381000</xdr:colOff>
      <xdr:row>11</xdr:row>
      <xdr:rowOff>0</xdr:rowOff>
    </xdr:from>
    <xdr:ext cx="4076700" cy="1504950"/>
    <xdr:graphicFrame>
      <xdr:nvGraphicFramePr>
        <xdr:cNvPr id="1475480944" name="Chart 1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0</xdr:col>
      <xdr:colOff>0</xdr:colOff>
      <xdr:row>0</xdr:row>
      <xdr:rowOff>0</xdr:rowOff>
    </xdr:from>
    <xdr:ext cx="1876425" cy="428625"/>
    <xdr:pic>
      <xdr:nvPicPr>
        <xdr:cNvPr id="0" name="image1.png" title="Image"/>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2714625" cy="838200"/>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9525</xdr:rowOff>
    </xdr:from>
    <xdr:ext cx="2733675" cy="7143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9525</xdr:rowOff>
    </xdr:from>
    <xdr:ext cx="2733675" cy="714375"/>
    <xdr:pic>
      <xdr:nvPicPr>
        <xdr:cNvPr id="0" name="image1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45</xdr:row>
      <xdr:rowOff>19050</xdr:rowOff>
    </xdr:from>
    <xdr:ext cx="7581900" cy="4743450"/>
    <xdr:graphicFrame>
      <xdr:nvGraphicFramePr>
        <xdr:cNvPr id="1438450068"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180975</xdr:colOff>
      <xdr:row>23</xdr:row>
      <xdr:rowOff>0</xdr:rowOff>
    </xdr:from>
    <xdr:ext cx="7505700" cy="4038600"/>
    <xdr:graphicFrame>
      <xdr:nvGraphicFramePr>
        <xdr:cNvPr id="1017324749"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1381125" cy="13811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xdr:colOff>
      <xdr:row>11</xdr:row>
      <xdr:rowOff>161925</xdr:rowOff>
    </xdr:from>
    <xdr:ext cx="10906125" cy="5391150"/>
    <xdr:graphicFrame>
      <xdr:nvGraphicFramePr>
        <xdr:cNvPr id="157248126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42</xdr:row>
      <xdr:rowOff>57150</xdr:rowOff>
    </xdr:from>
    <xdr:ext cx="7534275" cy="4876800"/>
    <xdr:graphicFrame>
      <xdr:nvGraphicFramePr>
        <xdr:cNvPr id="741851730"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2047875" cy="11525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14</xdr:row>
      <xdr:rowOff>171450</xdr:rowOff>
    </xdr:from>
    <xdr:ext cx="8562975" cy="4238625"/>
    <xdr:graphicFrame>
      <xdr:nvGraphicFramePr>
        <xdr:cNvPr id="251215294" name="Chart 1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38</xdr:row>
      <xdr:rowOff>57150</xdr:rowOff>
    </xdr:from>
    <xdr:ext cx="7534275" cy="4876800"/>
    <xdr:graphicFrame>
      <xdr:nvGraphicFramePr>
        <xdr:cNvPr id="1000339071" name="Chart 1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9525</xdr:rowOff>
    </xdr:from>
    <xdr:ext cx="2047875" cy="14478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15</xdr:row>
      <xdr:rowOff>114300</xdr:rowOff>
    </xdr:from>
    <xdr:ext cx="8562975" cy="4238625"/>
    <xdr:graphicFrame>
      <xdr:nvGraphicFramePr>
        <xdr:cNvPr id="1670154141"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39</xdr:row>
      <xdr:rowOff>0</xdr:rowOff>
    </xdr:from>
    <xdr:ext cx="7534275" cy="4876800"/>
    <xdr:graphicFrame>
      <xdr:nvGraphicFramePr>
        <xdr:cNvPr id="1446287666" name="Chart 2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1752600" cy="134302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9</xdr:row>
      <xdr:rowOff>152400</xdr:rowOff>
    </xdr:from>
    <xdr:ext cx="8562975" cy="4238625"/>
    <xdr:graphicFrame>
      <xdr:nvGraphicFramePr>
        <xdr:cNvPr id="2044826574" name="Chart 2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695325</xdr:colOff>
      <xdr:row>33</xdr:row>
      <xdr:rowOff>47625</xdr:rowOff>
    </xdr:from>
    <xdr:ext cx="9115425" cy="5486400"/>
    <xdr:graphicFrame>
      <xdr:nvGraphicFramePr>
        <xdr:cNvPr id="1760400265" name="Chart 2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xdr:colOff>
      <xdr:row>0</xdr:row>
      <xdr:rowOff>57150</xdr:rowOff>
    </xdr:from>
    <xdr:ext cx="2238375" cy="12573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5</xdr:row>
      <xdr:rowOff>0</xdr:rowOff>
    </xdr:from>
    <xdr:ext cx="7467600" cy="3695700"/>
    <xdr:graphicFrame>
      <xdr:nvGraphicFramePr>
        <xdr:cNvPr id="622690750" name="Chart 2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152400</xdr:colOff>
      <xdr:row>25</xdr:row>
      <xdr:rowOff>85725</xdr:rowOff>
    </xdr:from>
    <xdr:ext cx="7534275" cy="4876800"/>
    <xdr:graphicFrame>
      <xdr:nvGraphicFramePr>
        <xdr:cNvPr id="1317624557" name="Chart 2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0</xdr:row>
      <xdr:rowOff>0</xdr:rowOff>
    </xdr:from>
    <xdr:ext cx="2286000" cy="125730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xdr:rowOff>
    </xdr:from>
    <xdr:ext cx="2343150" cy="14573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19050</xdr:rowOff>
    </xdr:from>
    <xdr:ext cx="2257425" cy="1619250"/>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ag5.com/" TargetMode="External"/><Relationship Id="rId2" Type="http://schemas.openxmlformats.org/officeDocument/2006/relationships/hyperlink" Target="https://www.ag5.com/request-a-demo/?utm_source=template&amp;utm_medium=email&amp;utm_campaign=free_template&amp;utm_content=instruction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1.22" defaultRowHeight="15.0"/>
  <cols>
    <col customWidth="1" min="2" max="2" width="8.22"/>
    <col customWidth="1" min="20" max="20" width="14.67"/>
  </cols>
  <sheetData>
    <row r="1" ht="39.0" customHeight="1">
      <c r="A1" s="1" t="s">
        <v>0</v>
      </c>
    </row>
    <row r="2" ht="3.0" customHeight="1"/>
    <row r="3">
      <c r="A3" s="2"/>
      <c r="C3" s="3" t="s">
        <v>1</v>
      </c>
      <c r="D3" s="4"/>
      <c r="E3" s="5"/>
    </row>
    <row r="4">
      <c r="C4" s="6">
        <f>HYPERLINK(  COUNTA('Salesforce Developer'!A3:A22))</f>
        <v>20</v>
      </c>
      <c r="D4" s="7"/>
    </row>
    <row r="5">
      <c r="C5" s="8"/>
      <c r="D5" s="9"/>
    </row>
    <row r="6">
      <c r="C6" s="8"/>
      <c r="D6" s="9"/>
    </row>
    <row r="7">
      <c r="C7" s="8"/>
      <c r="D7" s="9"/>
    </row>
    <row r="8">
      <c r="C8" s="8"/>
      <c r="D8" s="9"/>
    </row>
    <row r="9">
      <c r="C9" s="8"/>
      <c r="D9" s="9"/>
    </row>
    <row r="10">
      <c r="C10" s="10"/>
      <c r="D10" s="11"/>
    </row>
    <row r="11" ht="2.25" customHeight="1"/>
    <row r="12">
      <c r="C12" s="12" t="s">
        <v>2</v>
      </c>
      <c r="D12" s="4"/>
      <c r="E12" s="5"/>
    </row>
    <row r="13">
      <c r="C13" s="13">
        <f>COUNTA('FULL Stack Developer'!A3:A11)</f>
        <v>9</v>
      </c>
      <c r="D13" s="7"/>
    </row>
    <row r="14">
      <c r="C14" s="8"/>
      <c r="D14" s="9"/>
    </row>
    <row r="15">
      <c r="C15" s="8"/>
      <c r="D15" s="9"/>
    </row>
    <row r="16">
      <c r="C16" s="8"/>
      <c r="D16" s="9"/>
    </row>
    <row r="17">
      <c r="C17" s="8"/>
      <c r="D17" s="9"/>
    </row>
    <row r="18">
      <c r="C18" s="8"/>
      <c r="D18" s="9"/>
    </row>
    <row r="19">
      <c r="C19" s="10"/>
      <c r="D19" s="11"/>
    </row>
    <row r="20" ht="3.75" customHeight="1"/>
    <row r="21">
      <c r="C21" s="14" t="s">
        <v>3</v>
      </c>
      <c r="D21" s="4"/>
      <c r="E21" s="15"/>
    </row>
    <row r="22">
      <c r="C22" s="16">
        <f>COUNTA('AI Engineer'!A3:A14)</f>
        <v>12</v>
      </c>
      <c r="D22" s="7"/>
    </row>
    <row r="23">
      <c r="C23" s="8"/>
      <c r="D23" s="9"/>
    </row>
    <row r="24">
      <c r="C24" s="8"/>
      <c r="D24" s="9"/>
    </row>
    <row r="25">
      <c r="C25" s="8"/>
      <c r="D25" s="9"/>
    </row>
    <row r="26">
      <c r="C26" s="8"/>
      <c r="D26" s="9"/>
    </row>
    <row r="27">
      <c r="C27" s="8"/>
      <c r="D27" s="9"/>
    </row>
    <row r="28">
      <c r="C28" s="10"/>
      <c r="D28" s="11"/>
    </row>
    <row r="29" ht="3.0" customHeight="1"/>
    <row r="30">
      <c r="C30" s="17" t="s">
        <v>4</v>
      </c>
      <c r="D30" s="4"/>
      <c r="E30" s="5"/>
    </row>
    <row r="31">
      <c r="C31" s="18">
        <f>COUNTA('Software Testing'!A3:A15)</f>
        <v>13</v>
      </c>
      <c r="D31" s="7"/>
    </row>
    <row r="32">
      <c r="C32" s="8"/>
      <c r="D32" s="9"/>
    </row>
    <row r="33">
      <c r="C33" s="8"/>
      <c r="D33" s="9"/>
    </row>
    <row r="34">
      <c r="C34" s="8"/>
      <c r="D34" s="9"/>
    </row>
    <row r="35">
      <c r="C35" s="8"/>
      <c r="D35" s="9"/>
    </row>
    <row r="36">
      <c r="C36" s="8"/>
      <c r="D36" s="9"/>
    </row>
    <row r="37">
      <c r="C37" s="10"/>
      <c r="D37" s="11"/>
    </row>
    <row r="38" ht="1.5" customHeight="1"/>
    <row r="39">
      <c r="C39" s="19" t="s">
        <v>5</v>
      </c>
      <c r="D39" s="4"/>
      <c r="E39" s="5"/>
    </row>
    <row r="40">
      <c r="C40" s="20">
        <f>COUNTA('Business Analyst'!A3:A9)</f>
        <v>7</v>
      </c>
      <c r="D40" s="7"/>
    </row>
    <row r="41">
      <c r="C41" s="8"/>
      <c r="D41" s="9"/>
    </row>
    <row r="42">
      <c r="C42" s="8"/>
      <c r="D42" s="9"/>
    </row>
    <row r="43">
      <c r="C43" s="8"/>
      <c r="D43" s="9"/>
    </row>
    <row r="44">
      <c r="C44" s="8"/>
      <c r="D44" s="9"/>
    </row>
    <row r="45">
      <c r="C45" s="8"/>
      <c r="D45" s="9"/>
    </row>
    <row r="46" ht="21.0" customHeight="1">
      <c r="C46" s="10"/>
      <c r="D46" s="11"/>
    </row>
    <row r="47" ht="1.5" customHeight="1"/>
    <row r="48">
      <c r="C48" s="21" t="s">
        <v>6</v>
      </c>
      <c r="D48" s="4"/>
      <c r="E48" s="5"/>
    </row>
    <row r="49">
      <c r="C49" s="22">
        <f>COUNTA('Scrum Master'!A3:A4)</f>
        <v>2</v>
      </c>
      <c r="D49" s="7"/>
    </row>
    <row r="50">
      <c r="C50" s="8"/>
      <c r="D50" s="9"/>
    </row>
    <row r="51">
      <c r="C51" s="8"/>
      <c r="D51" s="9"/>
    </row>
    <row r="52">
      <c r="C52" s="8"/>
      <c r="D52" s="9"/>
    </row>
    <row r="53">
      <c r="C53" s="8"/>
      <c r="D53" s="9"/>
    </row>
    <row r="54">
      <c r="C54" s="8"/>
      <c r="D54" s="9"/>
    </row>
    <row r="55">
      <c r="C55" s="10"/>
      <c r="D55" s="11"/>
    </row>
    <row r="56">
      <c r="A56" s="23"/>
    </row>
  </sheetData>
  <mergeCells count="28">
    <mergeCell ref="E39:O46"/>
    <mergeCell ref="C40:D46"/>
    <mergeCell ref="C47:O47"/>
    <mergeCell ref="C48:D48"/>
    <mergeCell ref="E48:O55"/>
    <mergeCell ref="C49:D55"/>
    <mergeCell ref="A1:O1"/>
    <mergeCell ref="P1:Z990"/>
    <mergeCell ref="C2:N2"/>
    <mergeCell ref="A3:B55"/>
    <mergeCell ref="C3:D3"/>
    <mergeCell ref="E3:O10"/>
    <mergeCell ref="C11:O11"/>
    <mergeCell ref="A56:M135"/>
    <mergeCell ref="C4:D10"/>
    <mergeCell ref="C12:D12"/>
    <mergeCell ref="E12:O19"/>
    <mergeCell ref="C13:D19"/>
    <mergeCell ref="C20:O20"/>
    <mergeCell ref="C21:D21"/>
    <mergeCell ref="E21:O28"/>
    <mergeCell ref="C22:D28"/>
    <mergeCell ref="C29:O29"/>
    <mergeCell ref="C30:D30"/>
    <mergeCell ref="E30:O37"/>
    <mergeCell ref="C31:D37"/>
    <mergeCell ref="C38:O38"/>
    <mergeCell ref="C39:D39"/>
  </mergeCells>
  <hyperlinks>
    <hyperlink display="Salesforce Workforce" location="'Salesforce Developer'!A1" ref="C3"/>
    <hyperlink display="FULL Stack Workforce" location="'FULL Stack Developer'!A1" ref="C12"/>
    <hyperlink display="AI Engineer Workforce" location="'AI Engineer'!A1" ref="C21"/>
    <hyperlink display="Software Testing" location="'Software Testing'!A1" ref="C30"/>
    <hyperlink display="Business Analyst" location="'Business Analyst'!A1" ref="C39"/>
    <hyperlink display="Scrum Master" location="'Scrum Master'!A1" ref="C48"/>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4" width="8.56"/>
    <col customWidth="1" min="5" max="5" width="10.78"/>
    <col customWidth="1" min="6" max="26" width="8.56"/>
  </cols>
  <sheetData>
    <row r="1" ht="14.25" customHeight="1"/>
    <row r="2" ht="69.75" customHeight="1">
      <c r="M2" s="89" t="s">
        <v>543</v>
      </c>
    </row>
    <row r="3" ht="255.0" customHeight="1">
      <c r="B3" s="90" t="s">
        <v>544</v>
      </c>
    </row>
    <row r="4" ht="133.5" customHeight="1">
      <c r="B4" s="90" t="s">
        <v>545</v>
      </c>
    </row>
    <row r="5" ht="102.0" customHeight="1">
      <c r="B5" s="91" t="s">
        <v>546</v>
      </c>
    </row>
    <row r="6" ht="48.0" customHeight="1">
      <c r="B6" s="92" t="s">
        <v>547</v>
      </c>
    </row>
    <row r="7" ht="294.75" customHeight="1">
      <c r="B7" s="93" t="s">
        <v>548</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B3:K3"/>
    <mergeCell ref="B4:K4"/>
    <mergeCell ref="B5:K5"/>
    <mergeCell ref="B6:K6"/>
    <mergeCell ref="B7:K7"/>
  </mergeCells>
  <hyperlinks>
    <hyperlink r:id="rId1" ref="M2"/>
    <hyperlink r:id="rId2" ref="B6"/>
  </hyperlinks>
  <printOptions/>
  <pageMargins bottom="0.75" footer="0.0" header="0.0" left="0.7" right="0.7" top="0.75"/>
  <pageSetup orientation="landscape"/>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8.56"/>
    <col customWidth="1" min="2" max="2" width="19.33"/>
    <col customWidth="1" min="3" max="3" width="24.67"/>
    <col customWidth="1" min="4" max="24" width="5.78"/>
    <col customWidth="1" min="25" max="26" width="8.56"/>
  </cols>
  <sheetData>
    <row r="1" ht="15.75" customHeight="1">
      <c r="D1" s="94" t="s">
        <v>549</v>
      </c>
      <c r="E1" s="94"/>
      <c r="F1" s="94"/>
      <c r="G1" s="94"/>
      <c r="H1" s="94"/>
      <c r="I1" s="94"/>
      <c r="J1" s="94"/>
      <c r="K1" s="94"/>
      <c r="L1" s="94"/>
      <c r="M1" s="94"/>
      <c r="N1" s="94"/>
      <c r="O1" s="94"/>
      <c r="P1" s="94"/>
      <c r="Q1" s="94"/>
      <c r="R1" s="94"/>
      <c r="S1" s="94"/>
      <c r="T1" s="94"/>
      <c r="U1" s="94"/>
      <c r="V1" s="94"/>
      <c r="W1" s="94"/>
      <c r="X1" s="94"/>
    </row>
    <row r="2" ht="271.5" customHeight="1">
      <c r="D2" s="95" t="s">
        <v>550</v>
      </c>
      <c r="E2" s="96" t="s">
        <v>551</v>
      </c>
      <c r="F2" s="96" t="s">
        <v>552</v>
      </c>
      <c r="G2" s="96" t="s">
        <v>553</v>
      </c>
      <c r="H2" s="96" t="s">
        <v>554</v>
      </c>
      <c r="I2" s="96" t="s">
        <v>490</v>
      </c>
      <c r="J2" s="96" t="s">
        <v>555</v>
      </c>
      <c r="K2" s="96" t="s">
        <v>489</v>
      </c>
      <c r="L2" s="96" t="s">
        <v>556</v>
      </c>
      <c r="M2" s="96" t="s">
        <v>557</v>
      </c>
      <c r="N2" s="96" t="s">
        <v>558</v>
      </c>
      <c r="O2" s="96" t="s">
        <v>559</v>
      </c>
      <c r="P2" s="96" t="s">
        <v>560</v>
      </c>
      <c r="Q2" s="96" t="s">
        <v>561</v>
      </c>
      <c r="R2" s="96" t="s">
        <v>562</v>
      </c>
      <c r="S2" s="96" t="s">
        <v>563</v>
      </c>
      <c r="T2" s="96" t="s">
        <v>564</v>
      </c>
      <c r="U2" s="96" t="s">
        <v>565</v>
      </c>
      <c r="V2" s="96" t="s">
        <v>566</v>
      </c>
      <c r="W2" s="96" t="s">
        <v>334</v>
      </c>
      <c r="X2" s="96" t="s">
        <v>563</v>
      </c>
    </row>
    <row r="3" ht="14.25" customHeight="1">
      <c r="A3" s="97"/>
      <c r="B3" s="42" t="s">
        <v>567</v>
      </c>
      <c r="C3" s="42" t="s">
        <v>568</v>
      </c>
      <c r="D3" s="42"/>
      <c r="E3" s="42"/>
      <c r="F3" s="42"/>
      <c r="G3" s="42"/>
      <c r="H3" s="42"/>
      <c r="I3" s="42"/>
      <c r="J3" s="42"/>
      <c r="K3" s="42"/>
      <c r="L3" s="42"/>
      <c r="M3" s="42"/>
      <c r="N3" s="42"/>
      <c r="O3" s="42"/>
      <c r="P3" s="42"/>
      <c r="Q3" s="42"/>
      <c r="R3" s="42"/>
      <c r="S3" s="42"/>
      <c r="T3" s="42"/>
      <c r="U3" s="42"/>
      <c r="V3" s="42"/>
      <c r="W3" s="42"/>
      <c r="X3" s="42"/>
    </row>
    <row r="4" ht="15.75" customHeight="1">
      <c r="A4" s="98" t="s">
        <v>569</v>
      </c>
      <c r="B4" s="99" t="s">
        <v>463</v>
      </c>
      <c r="C4" s="99" t="s">
        <v>570</v>
      </c>
      <c r="D4" s="56">
        <v>1.0</v>
      </c>
      <c r="E4" s="56">
        <v>1.0</v>
      </c>
      <c r="F4" s="56">
        <v>3.0</v>
      </c>
      <c r="G4" s="56">
        <v>3.0</v>
      </c>
      <c r="H4" s="56">
        <v>3.0</v>
      </c>
      <c r="I4" s="56">
        <v>3.0</v>
      </c>
      <c r="J4" s="56">
        <v>3.0</v>
      </c>
      <c r="K4" s="56">
        <v>3.0</v>
      </c>
      <c r="L4" s="56">
        <v>3.0</v>
      </c>
      <c r="M4" s="56">
        <v>3.0</v>
      </c>
      <c r="N4" s="56">
        <v>3.0</v>
      </c>
      <c r="O4" s="56">
        <v>1.0</v>
      </c>
      <c r="P4" s="56">
        <v>1.0</v>
      </c>
      <c r="Q4" s="56">
        <v>1.0</v>
      </c>
      <c r="R4" s="56">
        <v>1.0</v>
      </c>
      <c r="S4" s="56">
        <v>1.0</v>
      </c>
      <c r="T4" s="56">
        <v>1.0</v>
      </c>
      <c r="U4" s="56">
        <v>1.0</v>
      </c>
      <c r="V4" s="56">
        <v>1.0</v>
      </c>
      <c r="W4" s="56">
        <v>1.0</v>
      </c>
      <c r="X4" s="56">
        <v>1.0</v>
      </c>
    </row>
    <row r="5" ht="15.75" customHeight="1">
      <c r="A5" s="41"/>
      <c r="B5" s="99" t="s">
        <v>571</v>
      </c>
      <c r="C5" s="99" t="s">
        <v>572</v>
      </c>
      <c r="D5" s="56">
        <v>4.0</v>
      </c>
      <c r="E5" s="56">
        <v>3.0</v>
      </c>
      <c r="F5" s="56">
        <v>3.0</v>
      </c>
      <c r="G5" s="56">
        <v>4.0</v>
      </c>
      <c r="H5" s="56">
        <v>3.0</v>
      </c>
      <c r="I5" s="56">
        <v>3.0</v>
      </c>
      <c r="J5" s="56">
        <v>1.0</v>
      </c>
      <c r="K5" s="56">
        <v>4.0</v>
      </c>
      <c r="L5" s="56">
        <v>4.0</v>
      </c>
      <c r="M5" s="56">
        <v>4.0</v>
      </c>
      <c r="N5" s="56">
        <v>3.0</v>
      </c>
      <c r="O5" s="56">
        <v>3.0</v>
      </c>
      <c r="P5" s="56">
        <v>3.0</v>
      </c>
      <c r="Q5" s="56">
        <v>3.0</v>
      </c>
      <c r="R5" s="56">
        <v>3.0</v>
      </c>
      <c r="S5" s="56">
        <v>3.0</v>
      </c>
      <c r="T5" s="56">
        <v>3.0</v>
      </c>
      <c r="U5" s="56">
        <v>3.0</v>
      </c>
      <c r="V5" s="56">
        <v>3.0</v>
      </c>
      <c r="W5" s="56">
        <v>3.0</v>
      </c>
      <c r="X5" s="56">
        <v>3.0</v>
      </c>
    </row>
    <row r="6" ht="14.25" customHeight="1">
      <c r="A6" s="41"/>
      <c r="B6" s="99" t="s">
        <v>573</v>
      </c>
      <c r="C6" s="99" t="s">
        <v>574</v>
      </c>
      <c r="D6" s="56">
        <v>2.0</v>
      </c>
      <c r="E6" s="56">
        <v>1.0</v>
      </c>
      <c r="F6" s="56">
        <v>1.0</v>
      </c>
      <c r="G6" s="56">
        <v>3.0</v>
      </c>
      <c r="H6" s="56">
        <v>3.0</v>
      </c>
      <c r="I6" s="56">
        <v>1.0</v>
      </c>
      <c r="J6" s="56">
        <v>1.0</v>
      </c>
      <c r="K6" s="56">
        <v>1.0</v>
      </c>
      <c r="L6" s="56">
        <v>1.0</v>
      </c>
      <c r="M6" s="56">
        <v>3.0</v>
      </c>
      <c r="N6" s="56">
        <v>4.0</v>
      </c>
      <c r="O6" s="56">
        <v>1.0</v>
      </c>
      <c r="P6" s="56">
        <v>1.0</v>
      </c>
      <c r="Q6" s="56">
        <v>1.0</v>
      </c>
      <c r="R6" s="56">
        <v>1.0</v>
      </c>
      <c r="S6" s="56">
        <v>1.0</v>
      </c>
      <c r="T6" s="56">
        <v>1.0</v>
      </c>
      <c r="U6" s="56">
        <v>1.0</v>
      </c>
      <c r="V6" s="56">
        <v>1.0</v>
      </c>
      <c r="W6" s="56">
        <v>1.0</v>
      </c>
      <c r="X6" s="56">
        <v>1.0</v>
      </c>
    </row>
    <row r="7" ht="14.25" customHeight="1">
      <c r="A7" s="41"/>
      <c r="B7" s="99" t="s">
        <v>575</v>
      </c>
      <c r="C7" s="99" t="s">
        <v>576</v>
      </c>
      <c r="D7" s="56">
        <v>3.0</v>
      </c>
      <c r="E7" s="56">
        <v>3.0</v>
      </c>
      <c r="F7" s="56">
        <v>0.0</v>
      </c>
      <c r="G7" s="56">
        <v>1.0</v>
      </c>
      <c r="H7" s="56">
        <v>2.0</v>
      </c>
      <c r="I7" s="56">
        <v>3.0</v>
      </c>
      <c r="J7" s="56">
        <v>1.0</v>
      </c>
      <c r="K7" s="56">
        <v>3.0</v>
      </c>
      <c r="L7" s="56">
        <v>3.0</v>
      </c>
      <c r="M7" s="56">
        <v>4.0</v>
      </c>
      <c r="N7" s="56">
        <v>3.0</v>
      </c>
      <c r="O7" s="56">
        <v>3.0</v>
      </c>
      <c r="P7" s="56">
        <v>3.0</v>
      </c>
      <c r="Q7" s="56">
        <v>3.0</v>
      </c>
      <c r="R7" s="56">
        <v>3.0</v>
      </c>
      <c r="S7" s="56">
        <v>3.0</v>
      </c>
      <c r="T7" s="56">
        <v>3.0</v>
      </c>
      <c r="U7" s="56">
        <v>3.0</v>
      </c>
      <c r="V7" s="56">
        <v>3.0</v>
      </c>
      <c r="W7" s="56">
        <v>3.0</v>
      </c>
      <c r="X7" s="56">
        <v>3.0</v>
      </c>
    </row>
    <row r="8" ht="14.25" customHeight="1">
      <c r="A8" s="41"/>
      <c r="B8" s="99" t="s">
        <v>577</v>
      </c>
      <c r="C8" s="99" t="s">
        <v>578</v>
      </c>
      <c r="D8" s="56">
        <v>1.0</v>
      </c>
      <c r="E8" s="56">
        <v>3.0</v>
      </c>
      <c r="F8" s="56">
        <v>3.0</v>
      </c>
      <c r="G8" s="56">
        <v>1.0</v>
      </c>
      <c r="H8" s="56">
        <v>2.0</v>
      </c>
      <c r="I8" s="56">
        <v>3.0</v>
      </c>
      <c r="J8" s="56">
        <v>3.0</v>
      </c>
      <c r="K8" s="56">
        <v>4.0</v>
      </c>
      <c r="L8" s="56">
        <v>3.0</v>
      </c>
      <c r="M8" s="56">
        <v>5.0</v>
      </c>
      <c r="N8" s="56">
        <v>3.0</v>
      </c>
      <c r="O8" s="56">
        <v>3.0</v>
      </c>
      <c r="P8" s="56">
        <v>3.0</v>
      </c>
      <c r="Q8" s="56">
        <v>3.0</v>
      </c>
      <c r="R8" s="56">
        <v>3.0</v>
      </c>
      <c r="S8" s="56">
        <v>3.0</v>
      </c>
      <c r="T8" s="56">
        <v>3.0</v>
      </c>
      <c r="U8" s="56">
        <v>3.0</v>
      </c>
      <c r="V8" s="56">
        <v>3.0</v>
      </c>
      <c r="W8" s="56">
        <v>3.0</v>
      </c>
      <c r="X8" s="56">
        <v>3.0</v>
      </c>
    </row>
    <row r="9" ht="14.25" customHeight="1">
      <c r="A9" s="41"/>
      <c r="B9" s="99" t="s">
        <v>579</v>
      </c>
      <c r="C9" s="99" t="s">
        <v>580</v>
      </c>
      <c r="D9" s="56">
        <v>3.0</v>
      </c>
      <c r="E9" s="56">
        <v>2.0</v>
      </c>
      <c r="F9" s="56">
        <v>3.0</v>
      </c>
      <c r="G9" s="56">
        <v>3.0</v>
      </c>
      <c r="H9" s="56">
        <v>3.0</v>
      </c>
      <c r="I9" s="56">
        <v>1.0</v>
      </c>
      <c r="J9" s="56">
        <v>1.0</v>
      </c>
      <c r="K9" s="56">
        <v>3.0</v>
      </c>
      <c r="L9" s="56">
        <v>3.0</v>
      </c>
      <c r="M9" s="56">
        <v>3.0</v>
      </c>
      <c r="N9" s="56">
        <v>4.0</v>
      </c>
      <c r="O9" s="56">
        <v>2.0</v>
      </c>
      <c r="P9" s="56">
        <v>2.0</v>
      </c>
      <c r="Q9" s="56">
        <v>2.0</v>
      </c>
      <c r="R9" s="56">
        <v>2.0</v>
      </c>
      <c r="S9" s="56">
        <v>2.0</v>
      </c>
      <c r="T9" s="56">
        <v>2.0</v>
      </c>
      <c r="U9" s="56">
        <v>2.0</v>
      </c>
      <c r="V9" s="56">
        <v>2.0</v>
      </c>
      <c r="W9" s="56">
        <v>2.0</v>
      </c>
      <c r="X9" s="56">
        <v>2.0</v>
      </c>
    </row>
    <row r="10" ht="14.25" customHeight="1">
      <c r="A10" s="41"/>
      <c r="B10" s="99" t="s">
        <v>581</v>
      </c>
      <c r="C10" s="99" t="s">
        <v>582</v>
      </c>
      <c r="D10" s="56">
        <v>1.0</v>
      </c>
      <c r="E10" s="56">
        <v>2.0</v>
      </c>
      <c r="F10" s="56">
        <v>2.0</v>
      </c>
      <c r="G10" s="56">
        <v>3.0</v>
      </c>
      <c r="H10" s="56">
        <v>1.0</v>
      </c>
      <c r="I10" s="56">
        <v>3.0</v>
      </c>
      <c r="J10" s="56">
        <v>3.0</v>
      </c>
      <c r="K10" s="56">
        <v>2.0</v>
      </c>
      <c r="L10" s="56">
        <v>3.0</v>
      </c>
      <c r="M10" s="56">
        <v>5.0</v>
      </c>
      <c r="N10" s="56">
        <v>2.0</v>
      </c>
      <c r="O10" s="56">
        <v>2.0</v>
      </c>
      <c r="P10" s="56">
        <v>2.0</v>
      </c>
      <c r="Q10" s="56">
        <v>2.0</v>
      </c>
      <c r="R10" s="56">
        <v>2.0</v>
      </c>
      <c r="S10" s="56">
        <v>2.0</v>
      </c>
      <c r="T10" s="56">
        <v>2.0</v>
      </c>
      <c r="U10" s="56">
        <v>2.0</v>
      </c>
      <c r="V10" s="56">
        <v>2.0</v>
      </c>
      <c r="W10" s="56">
        <v>2.0</v>
      </c>
      <c r="X10" s="56">
        <v>2.0</v>
      </c>
    </row>
    <row r="11" ht="14.25" customHeight="1">
      <c r="A11" s="41"/>
      <c r="B11" s="99" t="s">
        <v>583</v>
      </c>
      <c r="C11" s="99" t="s">
        <v>584</v>
      </c>
      <c r="D11" s="56">
        <v>4.0</v>
      </c>
      <c r="E11" s="56">
        <v>3.0</v>
      </c>
      <c r="F11" s="56">
        <v>3.0</v>
      </c>
      <c r="G11" s="56">
        <v>3.0</v>
      </c>
      <c r="H11" s="56">
        <v>4.0</v>
      </c>
      <c r="I11" s="56">
        <v>3.0</v>
      </c>
      <c r="J11" s="56">
        <v>1.0</v>
      </c>
      <c r="K11" s="56">
        <v>1.0</v>
      </c>
      <c r="L11" s="56">
        <v>2.0</v>
      </c>
      <c r="M11" s="56">
        <v>1.0</v>
      </c>
      <c r="N11" s="56">
        <v>3.0</v>
      </c>
      <c r="O11" s="56">
        <v>3.0</v>
      </c>
      <c r="P11" s="56">
        <v>3.0</v>
      </c>
      <c r="Q11" s="56">
        <v>3.0</v>
      </c>
      <c r="R11" s="56">
        <v>3.0</v>
      </c>
      <c r="S11" s="56">
        <v>3.0</v>
      </c>
      <c r="T11" s="56">
        <v>3.0</v>
      </c>
      <c r="U11" s="56">
        <v>3.0</v>
      </c>
      <c r="V11" s="56">
        <v>3.0</v>
      </c>
      <c r="W11" s="56">
        <v>3.0</v>
      </c>
      <c r="X11" s="56">
        <v>3.0</v>
      </c>
    </row>
    <row r="12" ht="14.25" customHeight="1">
      <c r="A12" s="41"/>
      <c r="B12" s="99" t="s">
        <v>585</v>
      </c>
      <c r="C12" s="99" t="s">
        <v>586</v>
      </c>
      <c r="D12" s="56">
        <v>3.0</v>
      </c>
      <c r="E12" s="56">
        <v>2.0</v>
      </c>
      <c r="F12" s="56">
        <v>0.0</v>
      </c>
      <c r="G12" s="56">
        <v>3.0</v>
      </c>
      <c r="H12" s="56">
        <v>3.0</v>
      </c>
      <c r="I12" s="56">
        <v>3.0</v>
      </c>
      <c r="J12" s="56">
        <v>3.0</v>
      </c>
      <c r="K12" s="56">
        <v>4.0</v>
      </c>
      <c r="L12" s="56">
        <v>3.0</v>
      </c>
      <c r="M12" s="56">
        <v>3.0</v>
      </c>
      <c r="N12" s="56">
        <v>1.0</v>
      </c>
      <c r="O12" s="56">
        <v>2.0</v>
      </c>
      <c r="P12" s="56">
        <v>2.0</v>
      </c>
      <c r="Q12" s="56">
        <v>2.0</v>
      </c>
      <c r="R12" s="56">
        <v>2.0</v>
      </c>
      <c r="S12" s="56">
        <v>2.0</v>
      </c>
      <c r="T12" s="56">
        <v>2.0</v>
      </c>
      <c r="U12" s="56">
        <v>2.0</v>
      </c>
      <c r="V12" s="56">
        <v>2.0</v>
      </c>
      <c r="W12" s="56">
        <v>2.0</v>
      </c>
      <c r="X12" s="56">
        <v>2.0</v>
      </c>
    </row>
    <row r="13" ht="14.25" customHeight="1">
      <c r="A13" s="59"/>
      <c r="B13" s="99" t="s">
        <v>587</v>
      </c>
      <c r="C13" s="99" t="s">
        <v>588</v>
      </c>
      <c r="D13" s="56">
        <v>3.0</v>
      </c>
      <c r="E13" s="56">
        <v>3.0</v>
      </c>
      <c r="F13" s="56">
        <v>3.0</v>
      </c>
      <c r="G13" s="56">
        <v>3.0</v>
      </c>
      <c r="H13" s="56">
        <v>5.0</v>
      </c>
      <c r="I13" s="56">
        <v>3.0</v>
      </c>
      <c r="J13" s="56">
        <v>2.0</v>
      </c>
      <c r="K13" s="56">
        <v>1.0</v>
      </c>
      <c r="L13" s="56">
        <v>4.0</v>
      </c>
      <c r="M13" s="56">
        <v>1.0</v>
      </c>
      <c r="N13" s="56">
        <v>3.0</v>
      </c>
      <c r="O13" s="56">
        <v>3.0</v>
      </c>
      <c r="P13" s="56">
        <v>3.0</v>
      </c>
      <c r="Q13" s="56">
        <v>3.0</v>
      </c>
      <c r="R13" s="56">
        <v>3.0</v>
      </c>
      <c r="S13" s="56">
        <v>3.0</v>
      </c>
      <c r="T13" s="56">
        <v>3.0</v>
      </c>
      <c r="U13" s="56">
        <v>3.0</v>
      </c>
      <c r="V13" s="56">
        <v>3.0</v>
      </c>
      <c r="W13" s="56">
        <v>3.0</v>
      </c>
      <c r="X13" s="56">
        <v>3.0</v>
      </c>
    </row>
    <row r="14" ht="15.75" customHeight="1">
      <c r="C14" s="100" t="s">
        <v>589</v>
      </c>
      <c r="D14" s="74">
        <f t="shared" ref="D14:X14" si="1">SUM(D4:D13)</f>
        <v>25</v>
      </c>
      <c r="E14" s="74">
        <f t="shared" si="1"/>
        <v>23</v>
      </c>
      <c r="F14" s="74">
        <f t="shared" si="1"/>
        <v>21</v>
      </c>
      <c r="G14" s="74">
        <f t="shared" si="1"/>
        <v>27</v>
      </c>
      <c r="H14" s="74">
        <f t="shared" si="1"/>
        <v>29</v>
      </c>
      <c r="I14" s="74">
        <f t="shared" si="1"/>
        <v>26</v>
      </c>
      <c r="J14" s="74">
        <f t="shared" si="1"/>
        <v>19</v>
      </c>
      <c r="K14" s="74">
        <f t="shared" si="1"/>
        <v>26</v>
      </c>
      <c r="L14" s="74">
        <f t="shared" si="1"/>
        <v>29</v>
      </c>
      <c r="M14" s="74">
        <f t="shared" si="1"/>
        <v>32</v>
      </c>
      <c r="N14" s="74">
        <f t="shared" si="1"/>
        <v>29</v>
      </c>
      <c r="O14" s="74">
        <f t="shared" si="1"/>
        <v>23</v>
      </c>
      <c r="P14" s="74">
        <f t="shared" si="1"/>
        <v>23</v>
      </c>
      <c r="Q14" s="74">
        <f t="shared" si="1"/>
        <v>23</v>
      </c>
      <c r="R14" s="74">
        <f t="shared" si="1"/>
        <v>23</v>
      </c>
      <c r="S14" s="74">
        <f t="shared" si="1"/>
        <v>23</v>
      </c>
      <c r="T14" s="74">
        <f t="shared" si="1"/>
        <v>23</v>
      </c>
      <c r="U14" s="74">
        <f t="shared" si="1"/>
        <v>23</v>
      </c>
      <c r="V14" s="74">
        <f t="shared" si="1"/>
        <v>23</v>
      </c>
      <c r="W14" s="74">
        <f t="shared" si="1"/>
        <v>23</v>
      </c>
      <c r="X14" s="74">
        <f t="shared" si="1"/>
        <v>23</v>
      </c>
    </row>
    <row r="15" ht="15.75" customHeight="1">
      <c r="C15" s="100" t="s">
        <v>590</v>
      </c>
      <c r="D15" s="74">
        <v>25.0</v>
      </c>
      <c r="E15" s="74">
        <v>25.0</v>
      </c>
      <c r="F15" s="74">
        <v>25.0</v>
      </c>
      <c r="G15" s="74">
        <v>25.0</v>
      </c>
      <c r="H15" s="74">
        <v>25.0</v>
      </c>
      <c r="I15" s="74">
        <v>25.0</v>
      </c>
      <c r="J15" s="74">
        <v>25.0</v>
      </c>
      <c r="K15" s="74">
        <v>25.0</v>
      </c>
      <c r="L15" s="74">
        <v>25.0</v>
      </c>
      <c r="M15" s="74">
        <v>25.0</v>
      </c>
      <c r="N15" s="74">
        <v>25.0</v>
      </c>
      <c r="O15" s="74">
        <v>25.0</v>
      </c>
      <c r="P15" s="74">
        <v>25.0</v>
      </c>
      <c r="Q15" s="74">
        <v>25.0</v>
      </c>
      <c r="R15" s="74">
        <v>25.0</v>
      </c>
      <c r="S15" s="74">
        <v>25.0</v>
      </c>
      <c r="T15" s="74">
        <v>25.0</v>
      </c>
      <c r="U15" s="74">
        <v>25.0</v>
      </c>
      <c r="V15" s="74">
        <v>25.0</v>
      </c>
      <c r="W15" s="74">
        <v>25.0</v>
      </c>
      <c r="X15" s="74">
        <v>25.0</v>
      </c>
    </row>
    <row r="16" ht="14.25" customHeight="1">
      <c r="C16" s="100" t="s">
        <v>591</v>
      </c>
      <c r="D16" s="101">
        <f t="shared" ref="D16:X16" si="2">D14-D15</f>
        <v>0</v>
      </c>
      <c r="E16" s="101">
        <f t="shared" si="2"/>
        <v>-2</v>
      </c>
      <c r="F16" s="101">
        <f t="shared" si="2"/>
        <v>-4</v>
      </c>
      <c r="G16" s="101">
        <f t="shared" si="2"/>
        <v>2</v>
      </c>
      <c r="H16" s="101">
        <f t="shared" si="2"/>
        <v>4</v>
      </c>
      <c r="I16" s="101">
        <f t="shared" si="2"/>
        <v>1</v>
      </c>
      <c r="J16" s="101">
        <f t="shared" si="2"/>
        <v>-6</v>
      </c>
      <c r="K16" s="101">
        <f t="shared" si="2"/>
        <v>1</v>
      </c>
      <c r="L16" s="101">
        <f t="shared" si="2"/>
        <v>4</v>
      </c>
      <c r="M16" s="101">
        <f t="shared" si="2"/>
        <v>7</v>
      </c>
      <c r="N16" s="101">
        <f t="shared" si="2"/>
        <v>4</v>
      </c>
      <c r="O16" s="101">
        <f t="shared" si="2"/>
        <v>-2</v>
      </c>
      <c r="P16" s="101">
        <f t="shared" si="2"/>
        <v>-2</v>
      </c>
      <c r="Q16" s="101">
        <f t="shared" si="2"/>
        <v>-2</v>
      </c>
      <c r="R16" s="101">
        <f t="shared" si="2"/>
        <v>-2</v>
      </c>
      <c r="S16" s="101">
        <f t="shared" si="2"/>
        <v>-2</v>
      </c>
      <c r="T16" s="101">
        <f t="shared" si="2"/>
        <v>-2</v>
      </c>
      <c r="U16" s="101">
        <f t="shared" si="2"/>
        <v>-2</v>
      </c>
      <c r="V16" s="101">
        <f t="shared" si="2"/>
        <v>-2</v>
      </c>
      <c r="W16" s="101">
        <f t="shared" si="2"/>
        <v>-2</v>
      </c>
      <c r="X16" s="101">
        <f t="shared" si="2"/>
        <v>-2</v>
      </c>
    </row>
    <row r="17" ht="14.25" customHeight="1"/>
    <row r="18" ht="14.25" customHeight="1"/>
    <row r="19" ht="249.75" customHeight="1">
      <c r="D19" s="66" t="s">
        <v>592</v>
      </c>
      <c r="O19" s="66"/>
      <c r="P19" s="66"/>
      <c r="Q19" s="66"/>
      <c r="R19" s="66"/>
      <c r="S19" s="66"/>
      <c r="T19" s="66"/>
      <c r="U19" s="66"/>
      <c r="V19" s="66"/>
      <c r="W19" s="66"/>
      <c r="X19" s="66"/>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4:A13"/>
    <mergeCell ref="D19:N19"/>
  </mergeCells>
  <conditionalFormatting sqref="D4:N13">
    <cfRule type="cellIs" dxfId="0" priority="1" stopIfTrue="1" operator="greaterThanOrEqual">
      <formula>4</formula>
    </cfRule>
  </conditionalFormatting>
  <conditionalFormatting sqref="D4:N13">
    <cfRule type="cellIs" dxfId="1" priority="2" operator="greaterThanOrEqual">
      <formula>3</formula>
    </cfRule>
  </conditionalFormatting>
  <conditionalFormatting sqref="D4:N13">
    <cfRule type="cellIs" dxfId="2" priority="3" operator="greaterThanOrEqual">
      <formula>2</formula>
    </cfRule>
  </conditionalFormatting>
  <conditionalFormatting sqref="D4:N13">
    <cfRule type="cellIs" dxfId="3" priority="4" operator="greaterThanOrEqual">
      <formula>1</formula>
    </cfRule>
  </conditionalFormatting>
  <conditionalFormatting sqref="D16:N16">
    <cfRule type="cellIs" dxfId="4" priority="5" operator="lessThanOrEqual">
      <formula>-1</formula>
    </cfRule>
  </conditionalFormatting>
  <conditionalFormatting sqref="D16:N16">
    <cfRule type="cellIs" dxfId="5" priority="6" operator="greaterThanOrEqual">
      <formula>0</formula>
    </cfRule>
  </conditionalFormatting>
  <conditionalFormatting sqref="O4">
    <cfRule type="cellIs" dxfId="0" priority="7" stopIfTrue="1" operator="greaterThanOrEqual">
      <formula>4</formula>
    </cfRule>
  </conditionalFormatting>
  <conditionalFormatting sqref="O4">
    <cfRule type="cellIs" dxfId="1" priority="8" operator="greaterThanOrEqual">
      <formula>3</formula>
    </cfRule>
  </conditionalFormatting>
  <conditionalFormatting sqref="O4">
    <cfRule type="cellIs" dxfId="2" priority="9" operator="greaterThanOrEqual">
      <formula>2</formula>
    </cfRule>
  </conditionalFormatting>
  <conditionalFormatting sqref="O4">
    <cfRule type="cellIs" dxfId="3" priority="10" operator="greaterThanOrEqual">
      <formula>1</formula>
    </cfRule>
  </conditionalFormatting>
  <conditionalFormatting sqref="O5">
    <cfRule type="cellIs" dxfId="0" priority="11" stopIfTrue="1" operator="greaterThanOrEqual">
      <formula>4</formula>
    </cfRule>
  </conditionalFormatting>
  <conditionalFormatting sqref="O5">
    <cfRule type="cellIs" dxfId="1" priority="12" operator="greaterThanOrEqual">
      <formula>3</formula>
    </cfRule>
  </conditionalFormatting>
  <conditionalFormatting sqref="O5">
    <cfRule type="cellIs" dxfId="2" priority="13" operator="greaterThanOrEqual">
      <formula>2</formula>
    </cfRule>
  </conditionalFormatting>
  <conditionalFormatting sqref="O5">
    <cfRule type="cellIs" dxfId="3" priority="14" operator="greaterThanOrEqual">
      <formula>1</formula>
    </cfRule>
  </conditionalFormatting>
  <conditionalFormatting sqref="O6">
    <cfRule type="cellIs" dxfId="0" priority="15" stopIfTrue="1" operator="greaterThanOrEqual">
      <formula>4</formula>
    </cfRule>
  </conditionalFormatting>
  <conditionalFormatting sqref="O6">
    <cfRule type="cellIs" dxfId="1" priority="16" operator="greaterThanOrEqual">
      <formula>3</formula>
    </cfRule>
  </conditionalFormatting>
  <conditionalFormatting sqref="O6">
    <cfRule type="cellIs" dxfId="2" priority="17" operator="greaterThanOrEqual">
      <formula>2</formula>
    </cfRule>
  </conditionalFormatting>
  <conditionalFormatting sqref="O6">
    <cfRule type="cellIs" dxfId="3" priority="18" operator="greaterThanOrEqual">
      <formula>1</formula>
    </cfRule>
  </conditionalFormatting>
  <conditionalFormatting sqref="O7">
    <cfRule type="cellIs" dxfId="0" priority="19" stopIfTrue="1" operator="greaterThanOrEqual">
      <formula>4</formula>
    </cfRule>
  </conditionalFormatting>
  <conditionalFormatting sqref="O7">
    <cfRule type="cellIs" dxfId="1" priority="20" operator="greaterThanOrEqual">
      <formula>3</formula>
    </cfRule>
  </conditionalFormatting>
  <conditionalFormatting sqref="O7">
    <cfRule type="cellIs" dxfId="2" priority="21" operator="greaterThanOrEqual">
      <formula>2</formula>
    </cfRule>
  </conditionalFormatting>
  <conditionalFormatting sqref="O7">
    <cfRule type="cellIs" dxfId="3" priority="22" operator="greaterThanOrEqual">
      <formula>1</formula>
    </cfRule>
  </conditionalFormatting>
  <conditionalFormatting sqref="O8">
    <cfRule type="cellIs" dxfId="0" priority="23" stopIfTrue="1" operator="greaterThanOrEqual">
      <formula>4</formula>
    </cfRule>
  </conditionalFormatting>
  <conditionalFormatting sqref="O8">
    <cfRule type="cellIs" dxfId="1" priority="24" operator="greaterThanOrEqual">
      <formula>3</formula>
    </cfRule>
  </conditionalFormatting>
  <conditionalFormatting sqref="O8">
    <cfRule type="cellIs" dxfId="2" priority="25" operator="greaterThanOrEqual">
      <formula>2</formula>
    </cfRule>
  </conditionalFormatting>
  <conditionalFormatting sqref="O8">
    <cfRule type="cellIs" dxfId="3" priority="26" operator="greaterThanOrEqual">
      <formula>1</formula>
    </cfRule>
  </conditionalFormatting>
  <conditionalFormatting sqref="O9">
    <cfRule type="cellIs" dxfId="0" priority="27" stopIfTrue="1" operator="greaterThanOrEqual">
      <formula>4</formula>
    </cfRule>
  </conditionalFormatting>
  <conditionalFormatting sqref="O9">
    <cfRule type="cellIs" dxfId="1" priority="28" operator="greaterThanOrEqual">
      <formula>3</formula>
    </cfRule>
  </conditionalFormatting>
  <conditionalFormatting sqref="O9">
    <cfRule type="cellIs" dxfId="2" priority="29" operator="greaterThanOrEqual">
      <formula>2</formula>
    </cfRule>
  </conditionalFormatting>
  <conditionalFormatting sqref="O9">
    <cfRule type="cellIs" dxfId="3" priority="30" operator="greaterThanOrEqual">
      <formula>1</formula>
    </cfRule>
  </conditionalFormatting>
  <conditionalFormatting sqref="O10">
    <cfRule type="cellIs" dxfId="0" priority="31" stopIfTrue="1" operator="greaterThanOrEqual">
      <formula>4</formula>
    </cfRule>
  </conditionalFormatting>
  <conditionalFormatting sqref="O10">
    <cfRule type="cellIs" dxfId="1" priority="32" operator="greaterThanOrEqual">
      <formula>3</formula>
    </cfRule>
  </conditionalFormatting>
  <conditionalFormatting sqref="O10">
    <cfRule type="cellIs" dxfId="2" priority="33" operator="greaterThanOrEqual">
      <formula>2</formula>
    </cfRule>
  </conditionalFormatting>
  <conditionalFormatting sqref="O10">
    <cfRule type="cellIs" dxfId="3" priority="34" operator="greaterThanOrEqual">
      <formula>1</formula>
    </cfRule>
  </conditionalFormatting>
  <conditionalFormatting sqref="O11">
    <cfRule type="cellIs" dxfId="0" priority="35" stopIfTrue="1" operator="greaterThanOrEqual">
      <formula>4</formula>
    </cfRule>
  </conditionalFormatting>
  <conditionalFormatting sqref="O11">
    <cfRule type="cellIs" dxfId="1" priority="36" operator="greaterThanOrEqual">
      <formula>3</formula>
    </cfRule>
  </conditionalFormatting>
  <conditionalFormatting sqref="O11">
    <cfRule type="cellIs" dxfId="2" priority="37" operator="greaterThanOrEqual">
      <formula>2</formula>
    </cfRule>
  </conditionalFormatting>
  <conditionalFormatting sqref="O11">
    <cfRule type="cellIs" dxfId="3" priority="38" operator="greaterThanOrEqual">
      <formula>1</formula>
    </cfRule>
  </conditionalFormatting>
  <conditionalFormatting sqref="O12">
    <cfRule type="cellIs" dxfId="0" priority="39" stopIfTrue="1" operator="greaterThanOrEqual">
      <formula>4</formula>
    </cfRule>
  </conditionalFormatting>
  <conditionalFormatting sqref="O12">
    <cfRule type="cellIs" dxfId="1" priority="40" operator="greaterThanOrEqual">
      <formula>3</formula>
    </cfRule>
  </conditionalFormatting>
  <conditionalFormatting sqref="O12">
    <cfRule type="cellIs" dxfId="2" priority="41" operator="greaterThanOrEqual">
      <formula>2</formula>
    </cfRule>
  </conditionalFormatting>
  <conditionalFormatting sqref="O12">
    <cfRule type="cellIs" dxfId="3" priority="42" operator="greaterThanOrEqual">
      <formula>1</formula>
    </cfRule>
  </conditionalFormatting>
  <conditionalFormatting sqref="O13">
    <cfRule type="cellIs" dxfId="0" priority="43" stopIfTrue="1" operator="greaterThanOrEqual">
      <formula>4</formula>
    </cfRule>
  </conditionalFormatting>
  <conditionalFormatting sqref="O13">
    <cfRule type="cellIs" dxfId="1" priority="44" operator="greaterThanOrEqual">
      <formula>3</formula>
    </cfRule>
  </conditionalFormatting>
  <conditionalFormatting sqref="O13">
    <cfRule type="cellIs" dxfId="2" priority="45" operator="greaterThanOrEqual">
      <formula>2</formula>
    </cfRule>
  </conditionalFormatting>
  <conditionalFormatting sqref="O13">
    <cfRule type="cellIs" dxfId="3" priority="46" operator="greaterThanOrEqual">
      <formula>1</formula>
    </cfRule>
  </conditionalFormatting>
  <conditionalFormatting sqref="O16">
    <cfRule type="cellIs" dxfId="4" priority="47" operator="lessThanOrEqual">
      <formula>-1</formula>
    </cfRule>
  </conditionalFormatting>
  <conditionalFormatting sqref="O16">
    <cfRule type="cellIs" dxfId="5" priority="48" operator="greaterThanOrEqual">
      <formula>0</formula>
    </cfRule>
  </conditionalFormatting>
  <conditionalFormatting sqref="P4">
    <cfRule type="cellIs" dxfId="0" priority="49" stopIfTrue="1" operator="greaterThanOrEqual">
      <formula>4</formula>
    </cfRule>
  </conditionalFormatting>
  <conditionalFormatting sqref="P4">
    <cfRule type="cellIs" dxfId="1" priority="50" operator="greaterThanOrEqual">
      <formula>3</formula>
    </cfRule>
  </conditionalFormatting>
  <conditionalFormatting sqref="P4">
    <cfRule type="cellIs" dxfId="2" priority="51" operator="greaterThanOrEqual">
      <formula>2</formula>
    </cfRule>
  </conditionalFormatting>
  <conditionalFormatting sqref="P4">
    <cfRule type="cellIs" dxfId="3" priority="52" operator="greaterThanOrEqual">
      <formula>1</formula>
    </cfRule>
  </conditionalFormatting>
  <conditionalFormatting sqref="P5">
    <cfRule type="cellIs" dxfId="0" priority="53" stopIfTrue="1" operator="greaterThanOrEqual">
      <formula>4</formula>
    </cfRule>
  </conditionalFormatting>
  <conditionalFormatting sqref="P5">
    <cfRule type="cellIs" dxfId="1" priority="54" operator="greaterThanOrEqual">
      <formula>3</formula>
    </cfRule>
  </conditionalFormatting>
  <conditionalFormatting sqref="P5">
    <cfRule type="cellIs" dxfId="2" priority="55" operator="greaterThanOrEqual">
      <formula>2</formula>
    </cfRule>
  </conditionalFormatting>
  <conditionalFormatting sqref="P5">
    <cfRule type="cellIs" dxfId="3" priority="56" operator="greaterThanOrEqual">
      <formula>1</formula>
    </cfRule>
  </conditionalFormatting>
  <conditionalFormatting sqref="P6">
    <cfRule type="cellIs" dxfId="0" priority="57" stopIfTrue="1" operator="greaterThanOrEqual">
      <formula>4</formula>
    </cfRule>
  </conditionalFormatting>
  <conditionalFormatting sqref="P6">
    <cfRule type="cellIs" dxfId="1" priority="58" operator="greaterThanOrEqual">
      <formula>3</formula>
    </cfRule>
  </conditionalFormatting>
  <conditionalFormatting sqref="P6">
    <cfRule type="cellIs" dxfId="2" priority="59" operator="greaterThanOrEqual">
      <formula>2</formula>
    </cfRule>
  </conditionalFormatting>
  <conditionalFormatting sqref="P6">
    <cfRule type="cellIs" dxfId="3" priority="60" operator="greaterThanOrEqual">
      <formula>1</formula>
    </cfRule>
  </conditionalFormatting>
  <conditionalFormatting sqref="P7">
    <cfRule type="cellIs" dxfId="0" priority="61" stopIfTrue="1" operator="greaterThanOrEqual">
      <formula>4</formula>
    </cfRule>
  </conditionalFormatting>
  <conditionalFormatting sqref="P7">
    <cfRule type="cellIs" dxfId="1" priority="62" operator="greaterThanOrEqual">
      <formula>3</formula>
    </cfRule>
  </conditionalFormatting>
  <conditionalFormatting sqref="P7">
    <cfRule type="cellIs" dxfId="2" priority="63" operator="greaterThanOrEqual">
      <formula>2</formula>
    </cfRule>
  </conditionalFormatting>
  <conditionalFormatting sqref="P7">
    <cfRule type="cellIs" dxfId="3" priority="64" operator="greaterThanOrEqual">
      <formula>1</formula>
    </cfRule>
  </conditionalFormatting>
  <conditionalFormatting sqref="P8">
    <cfRule type="cellIs" dxfId="0" priority="65" stopIfTrue="1" operator="greaterThanOrEqual">
      <formula>4</formula>
    </cfRule>
  </conditionalFormatting>
  <conditionalFormatting sqref="P8">
    <cfRule type="cellIs" dxfId="1" priority="66" operator="greaterThanOrEqual">
      <formula>3</formula>
    </cfRule>
  </conditionalFormatting>
  <conditionalFormatting sqref="P8">
    <cfRule type="cellIs" dxfId="2" priority="67" operator="greaterThanOrEqual">
      <formula>2</formula>
    </cfRule>
  </conditionalFormatting>
  <conditionalFormatting sqref="P8">
    <cfRule type="cellIs" dxfId="3" priority="68" operator="greaterThanOrEqual">
      <formula>1</formula>
    </cfRule>
  </conditionalFormatting>
  <conditionalFormatting sqref="P9">
    <cfRule type="cellIs" dxfId="0" priority="69" stopIfTrue="1" operator="greaterThanOrEqual">
      <formula>4</formula>
    </cfRule>
  </conditionalFormatting>
  <conditionalFormatting sqref="P9">
    <cfRule type="cellIs" dxfId="1" priority="70" operator="greaterThanOrEqual">
      <formula>3</formula>
    </cfRule>
  </conditionalFormatting>
  <conditionalFormatting sqref="P9">
    <cfRule type="cellIs" dxfId="2" priority="71" operator="greaterThanOrEqual">
      <formula>2</formula>
    </cfRule>
  </conditionalFormatting>
  <conditionalFormatting sqref="P9">
    <cfRule type="cellIs" dxfId="3" priority="72" operator="greaterThanOrEqual">
      <formula>1</formula>
    </cfRule>
  </conditionalFormatting>
  <conditionalFormatting sqref="P10">
    <cfRule type="cellIs" dxfId="0" priority="73" stopIfTrue="1" operator="greaterThanOrEqual">
      <formula>4</formula>
    </cfRule>
  </conditionalFormatting>
  <conditionalFormatting sqref="P10">
    <cfRule type="cellIs" dxfId="1" priority="74" operator="greaterThanOrEqual">
      <formula>3</formula>
    </cfRule>
  </conditionalFormatting>
  <conditionalFormatting sqref="P10">
    <cfRule type="cellIs" dxfId="2" priority="75" operator="greaterThanOrEqual">
      <formula>2</formula>
    </cfRule>
  </conditionalFormatting>
  <conditionalFormatting sqref="P10">
    <cfRule type="cellIs" dxfId="3" priority="76" operator="greaterThanOrEqual">
      <formula>1</formula>
    </cfRule>
  </conditionalFormatting>
  <conditionalFormatting sqref="P11">
    <cfRule type="cellIs" dxfId="0" priority="77" stopIfTrue="1" operator="greaterThanOrEqual">
      <formula>4</formula>
    </cfRule>
  </conditionalFormatting>
  <conditionalFormatting sqref="P11">
    <cfRule type="cellIs" dxfId="1" priority="78" operator="greaterThanOrEqual">
      <formula>3</formula>
    </cfRule>
  </conditionalFormatting>
  <conditionalFormatting sqref="P11">
    <cfRule type="cellIs" dxfId="2" priority="79" operator="greaterThanOrEqual">
      <formula>2</formula>
    </cfRule>
  </conditionalFormatting>
  <conditionalFormatting sqref="P11">
    <cfRule type="cellIs" dxfId="3" priority="80" operator="greaterThanOrEqual">
      <formula>1</formula>
    </cfRule>
  </conditionalFormatting>
  <conditionalFormatting sqref="P12">
    <cfRule type="cellIs" dxfId="0" priority="81" stopIfTrue="1" operator="greaterThanOrEqual">
      <formula>4</formula>
    </cfRule>
  </conditionalFormatting>
  <conditionalFormatting sqref="P12">
    <cfRule type="cellIs" dxfId="1" priority="82" operator="greaterThanOrEqual">
      <formula>3</formula>
    </cfRule>
  </conditionalFormatting>
  <conditionalFormatting sqref="P12">
    <cfRule type="cellIs" dxfId="2" priority="83" operator="greaterThanOrEqual">
      <formula>2</formula>
    </cfRule>
  </conditionalFormatting>
  <conditionalFormatting sqref="P12">
    <cfRule type="cellIs" dxfId="3" priority="84" operator="greaterThanOrEqual">
      <formula>1</formula>
    </cfRule>
  </conditionalFormatting>
  <conditionalFormatting sqref="P13">
    <cfRule type="cellIs" dxfId="0" priority="85" stopIfTrue="1" operator="greaterThanOrEqual">
      <formula>4</formula>
    </cfRule>
  </conditionalFormatting>
  <conditionalFormatting sqref="P13">
    <cfRule type="cellIs" dxfId="1" priority="86" operator="greaterThanOrEqual">
      <formula>3</formula>
    </cfRule>
  </conditionalFormatting>
  <conditionalFormatting sqref="P13">
    <cfRule type="cellIs" dxfId="2" priority="87" operator="greaterThanOrEqual">
      <formula>2</formula>
    </cfRule>
  </conditionalFormatting>
  <conditionalFormatting sqref="P13">
    <cfRule type="cellIs" dxfId="3" priority="88" operator="greaterThanOrEqual">
      <formula>1</formula>
    </cfRule>
  </conditionalFormatting>
  <conditionalFormatting sqref="P16">
    <cfRule type="cellIs" dxfId="4" priority="89" operator="lessThanOrEqual">
      <formula>-1</formula>
    </cfRule>
  </conditionalFormatting>
  <conditionalFormatting sqref="P16">
    <cfRule type="cellIs" dxfId="5" priority="90" operator="greaterThanOrEqual">
      <formula>0</formula>
    </cfRule>
  </conditionalFormatting>
  <conditionalFormatting sqref="Q4">
    <cfRule type="cellIs" dxfId="0" priority="91" stopIfTrue="1" operator="greaterThanOrEqual">
      <formula>4</formula>
    </cfRule>
  </conditionalFormatting>
  <conditionalFormatting sqref="Q4">
    <cfRule type="cellIs" dxfId="1" priority="92" operator="greaterThanOrEqual">
      <formula>3</formula>
    </cfRule>
  </conditionalFormatting>
  <conditionalFormatting sqref="Q4">
    <cfRule type="cellIs" dxfId="2" priority="93" operator="greaterThanOrEqual">
      <formula>2</formula>
    </cfRule>
  </conditionalFormatting>
  <conditionalFormatting sqref="Q4">
    <cfRule type="cellIs" dxfId="3" priority="94" operator="greaterThanOrEqual">
      <formula>1</formula>
    </cfRule>
  </conditionalFormatting>
  <conditionalFormatting sqref="Q5">
    <cfRule type="cellIs" dxfId="0" priority="95" stopIfTrue="1" operator="greaterThanOrEqual">
      <formula>4</formula>
    </cfRule>
  </conditionalFormatting>
  <conditionalFormatting sqref="Q5">
    <cfRule type="cellIs" dxfId="1" priority="96" operator="greaterThanOrEqual">
      <formula>3</formula>
    </cfRule>
  </conditionalFormatting>
  <conditionalFormatting sqref="Q5">
    <cfRule type="cellIs" dxfId="2" priority="97" operator="greaterThanOrEqual">
      <formula>2</formula>
    </cfRule>
  </conditionalFormatting>
  <conditionalFormatting sqref="Q5">
    <cfRule type="cellIs" dxfId="3" priority="98" operator="greaterThanOrEqual">
      <formula>1</formula>
    </cfRule>
  </conditionalFormatting>
  <conditionalFormatting sqref="Q6">
    <cfRule type="cellIs" dxfId="0" priority="99" stopIfTrue="1" operator="greaterThanOrEqual">
      <formula>4</formula>
    </cfRule>
  </conditionalFormatting>
  <conditionalFormatting sqref="Q6">
    <cfRule type="cellIs" dxfId="1" priority="100" operator="greaterThanOrEqual">
      <formula>3</formula>
    </cfRule>
  </conditionalFormatting>
  <conditionalFormatting sqref="Q6">
    <cfRule type="cellIs" dxfId="2" priority="101" operator="greaterThanOrEqual">
      <formula>2</formula>
    </cfRule>
  </conditionalFormatting>
  <conditionalFormatting sqref="Q6">
    <cfRule type="cellIs" dxfId="3" priority="102" operator="greaterThanOrEqual">
      <formula>1</formula>
    </cfRule>
  </conditionalFormatting>
  <conditionalFormatting sqref="Q7">
    <cfRule type="cellIs" dxfId="0" priority="103" stopIfTrue="1" operator="greaterThanOrEqual">
      <formula>4</formula>
    </cfRule>
  </conditionalFormatting>
  <conditionalFormatting sqref="Q7">
    <cfRule type="cellIs" dxfId="1" priority="104" operator="greaterThanOrEqual">
      <formula>3</formula>
    </cfRule>
  </conditionalFormatting>
  <conditionalFormatting sqref="Q7">
    <cfRule type="cellIs" dxfId="2" priority="105" operator="greaterThanOrEqual">
      <formula>2</formula>
    </cfRule>
  </conditionalFormatting>
  <conditionalFormatting sqref="Q7">
    <cfRule type="cellIs" dxfId="3" priority="106" operator="greaterThanOrEqual">
      <formula>1</formula>
    </cfRule>
  </conditionalFormatting>
  <conditionalFormatting sqref="Q8">
    <cfRule type="cellIs" dxfId="0" priority="107" stopIfTrue="1" operator="greaterThanOrEqual">
      <formula>4</formula>
    </cfRule>
  </conditionalFormatting>
  <conditionalFormatting sqref="Q8">
    <cfRule type="cellIs" dxfId="1" priority="108" operator="greaterThanOrEqual">
      <formula>3</formula>
    </cfRule>
  </conditionalFormatting>
  <conditionalFormatting sqref="Q8">
    <cfRule type="cellIs" dxfId="2" priority="109" operator="greaterThanOrEqual">
      <formula>2</formula>
    </cfRule>
  </conditionalFormatting>
  <conditionalFormatting sqref="Q8">
    <cfRule type="cellIs" dxfId="3" priority="110" operator="greaterThanOrEqual">
      <formula>1</formula>
    </cfRule>
  </conditionalFormatting>
  <conditionalFormatting sqref="Q9">
    <cfRule type="cellIs" dxfId="0" priority="111" stopIfTrue="1" operator="greaterThanOrEqual">
      <formula>4</formula>
    </cfRule>
  </conditionalFormatting>
  <conditionalFormatting sqref="Q9">
    <cfRule type="cellIs" dxfId="1" priority="112" operator="greaterThanOrEqual">
      <formula>3</formula>
    </cfRule>
  </conditionalFormatting>
  <conditionalFormatting sqref="Q9">
    <cfRule type="cellIs" dxfId="2" priority="113" operator="greaterThanOrEqual">
      <formula>2</formula>
    </cfRule>
  </conditionalFormatting>
  <conditionalFormatting sqref="Q9">
    <cfRule type="cellIs" dxfId="3" priority="114" operator="greaterThanOrEqual">
      <formula>1</formula>
    </cfRule>
  </conditionalFormatting>
  <conditionalFormatting sqref="Q10">
    <cfRule type="cellIs" dxfId="0" priority="115" stopIfTrue="1" operator="greaterThanOrEqual">
      <formula>4</formula>
    </cfRule>
  </conditionalFormatting>
  <conditionalFormatting sqref="Q10">
    <cfRule type="cellIs" dxfId="1" priority="116" operator="greaterThanOrEqual">
      <formula>3</formula>
    </cfRule>
  </conditionalFormatting>
  <conditionalFormatting sqref="Q10">
    <cfRule type="cellIs" dxfId="2" priority="117" operator="greaterThanOrEqual">
      <formula>2</formula>
    </cfRule>
  </conditionalFormatting>
  <conditionalFormatting sqref="Q10">
    <cfRule type="cellIs" dxfId="3" priority="118" operator="greaterThanOrEqual">
      <formula>1</formula>
    </cfRule>
  </conditionalFormatting>
  <conditionalFormatting sqref="Q11">
    <cfRule type="cellIs" dxfId="0" priority="119" stopIfTrue="1" operator="greaterThanOrEqual">
      <formula>4</formula>
    </cfRule>
  </conditionalFormatting>
  <conditionalFormatting sqref="Q11">
    <cfRule type="cellIs" dxfId="1" priority="120" operator="greaterThanOrEqual">
      <formula>3</formula>
    </cfRule>
  </conditionalFormatting>
  <conditionalFormatting sqref="Q11">
    <cfRule type="cellIs" dxfId="2" priority="121" operator="greaterThanOrEqual">
      <formula>2</formula>
    </cfRule>
  </conditionalFormatting>
  <conditionalFormatting sqref="Q11">
    <cfRule type="cellIs" dxfId="3" priority="122" operator="greaterThanOrEqual">
      <formula>1</formula>
    </cfRule>
  </conditionalFormatting>
  <conditionalFormatting sqref="Q12">
    <cfRule type="cellIs" dxfId="0" priority="123" stopIfTrue="1" operator="greaterThanOrEqual">
      <formula>4</formula>
    </cfRule>
  </conditionalFormatting>
  <conditionalFormatting sqref="Q12">
    <cfRule type="cellIs" dxfId="1" priority="124" operator="greaterThanOrEqual">
      <formula>3</formula>
    </cfRule>
  </conditionalFormatting>
  <conditionalFormatting sqref="Q12">
    <cfRule type="cellIs" dxfId="2" priority="125" operator="greaterThanOrEqual">
      <formula>2</formula>
    </cfRule>
  </conditionalFormatting>
  <conditionalFormatting sqref="Q12">
    <cfRule type="cellIs" dxfId="3" priority="126" operator="greaterThanOrEqual">
      <formula>1</formula>
    </cfRule>
  </conditionalFormatting>
  <conditionalFormatting sqref="Q13">
    <cfRule type="cellIs" dxfId="0" priority="127" stopIfTrue="1" operator="greaterThanOrEqual">
      <formula>4</formula>
    </cfRule>
  </conditionalFormatting>
  <conditionalFormatting sqref="Q13">
    <cfRule type="cellIs" dxfId="1" priority="128" operator="greaterThanOrEqual">
      <formula>3</formula>
    </cfRule>
  </conditionalFormatting>
  <conditionalFormatting sqref="Q13">
    <cfRule type="cellIs" dxfId="2" priority="129" operator="greaterThanOrEqual">
      <formula>2</formula>
    </cfRule>
  </conditionalFormatting>
  <conditionalFormatting sqref="Q13">
    <cfRule type="cellIs" dxfId="3" priority="130" operator="greaterThanOrEqual">
      <formula>1</formula>
    </cfRule>
  </conditionalFormatting>
  <conditionalFormatting sqref="Q16">
    <cfRule type="cellIs" dxfId="4" priority="131" operator="lessThanOrEqual">
      <formula>-1</formula>
    </cfRule>
  </conditionalFormatting>
  <conditionalFormatting sqref="Q16">
    <cfRule type="cellIs" dxfId="5" priority="132" operator="greaterThanOrEqual">
      <formula>0</formula>
    </cfRule>
  </conditionalFormatting>
  <conditionalFormatting sqref="R4">
    <cfRule type="cellIs" dxfId="0" priority="133" stopIfTrue="1" operator="greaterThanOrEqual">
      <formula>4</formula>
    </cfRule>
  </conditionalFormatting>
  <conditionalFormatting sqref="R4">
    <cfRule type="cellIs" dxfId="1" priority="134" operator="greaterThanOrEqual">
      <formula>3</formula>
    </cfRule>
  </conditionalFormatting>
  <conditionalFormatting sqref="R4">
    <cfRule type="cellIs" dxfId="2" priority="135" operator="greaterThanOrEqual">
      <formula>2</formula>
    </cfRule>
  </conditionalFormatting>
  <conditionalFormatting sqref="R4">
    <cfRule type="cellIs" dxfId="3" priority="136" operator="greaterThanOrEqual">
      <formula>1</formula>
    </cfRule>
  </conditionalFormatting>
  <conditionalFormatting sqref="R5">
    <cfRule type="cellIs" dxfId="0" priority="137" stopIfTrue="1" operator="greaterThanOrEqual">
      <formula>4</formula>
    </cfRule>
  </conditionalFormatting>
  <conditionalFormatting sqref="R5">
    <cfRule type="cellIs" dxfId="1" priority="138" operator="greaterThanOrEqual">
      <formula>3</formula>
    </cfRule>
  </conditionalFormatting>
  <conditionalFormatting sqref="R5">
    <cfRule type="cellIs" dxfId="2" priority="139" operator="greaterThanOrEqual">
      <formula>2</formula>
    </cfRule>
  </conditionalFormatting>
  <conditionalFormatting sqref="R5">
    <cfRule type="cellIs" dxfId="3" priority="140" operator="greaterThanOrEqual">
      <formula>1</formula>
    </cfRule>
  </conditionalFormatting>
  <conditionalFormatting sqref="R6">
    <cfRule type="cellIs" dxfId="0" priority="141" stopIfTrue="1" operator="greaterThanOrEqual">
      <formula>4</formula>
    </cfRule>
  </conditionalFormatting>
  <conditionalFormatting sqref="R6">
    <cfRule type="cellIs" dxfId="1" priority="142" operator="greaterThanOrEqual">
      <formula>3</formula>
    </cfRule>
  </conditionalFormatting>
  <conditionalFormatting sqref="R6">
    <cfRule type="cellIs" dxfId="2" priority="143" operator="greaterThanOrEqual">
      <formula>2</formula>
    </cfRule>
  </conditionalFormatting>
  <conditionalFormatting sqref="R6">
    <cfRule type="cellIs" dxfId="3" priority="144" operator="greaterThanOrEqual">
      <formula>1</formula>
    </cfRule>
  </conditionalFormatting>
  <conditionalFormatting sqref="R7">
    <cfRule type="cellIs" dxfId="0" priority="145" stopIfTrue="1" operator="greaterThanOrEqual">
      <formula>4</formula>
    </cfRule>
  </conditionalFormatting>
  <conditionalFormatting sqref="R7">
    <cfRule type="cellIs" dxfId="1" priority="146" operator="greaterThanOrEqual">
      <formula>3</formula>
    </cfRule>
  </conditionalFormatting>
  <conditionalFormatting sqref="R7">
    <cfRule type="cellIs" dxfId="2" priority="147" operator="greaterThanOrEqual">
      <formula>2</formula>
    </cfRule>
  </conditionalFormatting>
  <conditionalFormatting sqref="R7">
    <cfRule type="cellIs" dxfId="3" priority="148" operator="greaterThanOrEqual">
      <formula>1</formula>
    </cfRule>
  </conditionalFormatting>
  <conditionalFormatting sqref="R8">
    <cfRule type="cellIs" dxfId="0" priority="149" stopIfTrue="1" operator="greaterThanOrEqual">
      <formula>4</formula>
    </cfRule>
  </conditionalFormatting>
  <conditionalFormatting sqref="R8">
    <cfRule type="cellIs" dxfId="1" priority="150" operator="greaterThanOrEqual">
      <formula>3</formula>
    </cfRule>
  </conditionalFormatting>
  <conditionalFormatting sqref="R8">
    <cfRule type="cellIs" dxfId="2" priority="151" operator="greaterThanOrEqual">
      <formula>2</formula>
    </cfRule>
  </conditionalFormatting>
  <conditionalFormatting sqref="R8">
    <cfRule type="cellIs" dxfId="3" priority="152" operator="greaterThanOrEqual">
      <formula>1</formula>
    </cfRule>
  </conditionalFormatting>
  <conditionalFormatting sqref="R9">
    <cfRule type="cellIs" dxfId="0" priority="153" stopIfTrue="1" operator="greaterThanOrEqual">
      <formula>4</formula>
    </cfRule>
  </conditionalFormatting>
  <conditionalFormatting sqref="R9">
    <cfRule type="cellIs" dxfId="1" priority="154" operator="greaterThanOrEqual">
      <formula>3</formula>
    </cfRule>
  </conditionalFormatting>
  <conditionalFormatting sqref="R9">
    <cfRule type="cellIs" dxfId="2" priority="155" operator="greaterThanOrEqual">
      <formula>2</formula>
    </cfRule>
  </conditionalFormatting>
  <conditionalFormatting sqref="R9">
    <cfRule type="cellIs" dxfId="3" priority="156" operator="greaterThanOrEqual">
      <formula>1</formula>
    </cfRule>
  </conditionalFormatting>
  <conditionalFormatting sqref="R10">
    <cfRule type="cellIs" dxfId="0" priority="157" stopIfTrue="1" operator="greaterThanOrEqual">
      <formula>4</formula>
    </cfRule>
  </conditionalFormatting>
  <conditionalFormatting sqref="R10">
    <cfRule type="cellIs" dxfId="1" priority="158" operator="greaterThanOrEqual">
      <formula>3</formula>
    </cfRule>
  </conditionalFormatting>
  <conditionalFormatting sqref="R10">
    <cfRule type="cellIs" dxfId="2" priority="159" operator="greaterThanOrEqual">
      <formula>2</formula>
    </cfRule>
  </conditionalFormatting>
  <conditionalFormatting sqref="R10">
    <cfRule type="cellIs" dxfId="3" priority="160" operator="greaterThanOrEqual">
      <formula>1</formula>
    </cfRule>
  </conditionalFormatting>
  <conditionalFormatting sqref="R11">
    <cfRule type="cellIs" dxfId="0" priority="161" stopIfTrue="1" operator="greaterThanOrEqual">
      <formula>4</formula>
    </cfRule>
  </conditionalFormatting>
  <conditionalFormatting sqref="R11">
    <cfRule type="cellIs" dxfId="1" priority="162" operator="greaterThanOrEqual">
      <formula>3</formula>
    </cfRule>
  </conditionalFormatting>
  <conditionalFormatting sqref="R11">
    <cfRule type="cellIs" dxfId="2" priority="163" operator="greaterThanOrEqual">
      <formula>2</formula>
    </cfRule>
  </conditionalFormatting>
  <conditionalFormatting sqref="R11">
    <cfRule type="cellIs" dxfId="3" priority="164" operator="greaterThanOrEqual">
      <formula>1</formula>
    </cfRule>
  </conditionalFormatting>
  <conditionalFormatting sqref="R12">
    <cfRule type="cellIs" dxfId="0" priority="165" stopIfTrue="1" operator="greaterThanOrEqual">
      <formula>4</formula>
    </cfRule>
  </conditionalFormatting>
  <conditionalFormatting sqref="R12">
    <cfRule type="cellIs" dxfId="1" priority="166" operator="greaterThanOrEqual">
      <formula>3</formula>
    </cfRule>
  </conditionalFormatting>
  <conditionalFormatting sqref="R12">
    <cfRule type="cellIs" dxfId="2" priority="167" operator="greaterThanOrEqual">
      <formula>2</formula>
    </cfRule>
  </conditionalFormatting>
  <conditionalFormatting sqref="R12">
    <cfRule type="cellIs" dxfId="3" priority="168" operator="greaterThanOrEqual">
      <formula>1</formula>
    </cfRule>
  </conditionalFormatting>
  <conditionalFormatting sqref="R13">
    <cfRule type="cellIs" dxfId="0" priority="169" stopIfTrue="1" operator="greaterThanOrEqual">
      <formula>4</formula>
    </cfRule>
  </conditionalFormatting>
  <conditionalFormatting sqref="R13">
    <cfRule type="cellIs" dxfId="1" priority="170" operator="greaterThanOrEqual">
      <formula>3</formula>
    </cfRule>
  </conditionalFormatting>
  <conditionalFormatting sqref="R13">
    <cfRule type="cellIs" dxfId="2" priority="171" operator="greaterThanOrEqual">
      <formula>2</formula>
    </cfRule>
  </conditionalFormatting>
  <conditionalFormatting sqref="R13">
    <cfRule type="cellIs" dxfId="3" priority="172" operator="greaterThanOrEqual">
      <formula>1</formula>
    </cfRule>
  </conditionalFormatting>
  <conditionalFormatting sqref="R16">
    <cfRule type="cellIs" dxfId="4" priority="173" operator="lessThanOrEqual">
      <formula>-1</formula>
    </cfRule>
  </conditionalFormatting>
  <conditionalFormatting sqref="R16">
    <cfRule type="cellIs" dxfId="5" priority="174" operator="greaterThanOrEqual">
      <formula>0</formula>
    </cfRule>
  </conditionalFormatting>
  <conditionalFormatting sqref="S4">
    <cfRule type="cellIs" dxfId="0" priority="175" stopIfTrue="1" operator="greaterThanOrEqual">
      <formula>4</formula>
    </cfRule>
  </conditionalFormatting>
  <conditionalFormatting sqref="S4">
    <cfRule type="cellIs" dxfId="1" priority="176" operator="greaterThanOrEqual">
      <formula>3</formula>
    </cfRule>
  </conditionalFormatting>
  <conditionalFormatting sqref="S4">
    <cfRule type="cellIs" dxfId="2" priority="177" operator="greaterThanOrEqual">
      <formula>2</formula>
    </cfRule>
  </conditionalFormatting>
  <conditionalFormatting sqref="S4">
    <cfRule type="cellIs" dxfId="3" priority="178" operator="greaterThanOrEqual">
      <formula>1</formula>
    </cfRule>
  </conditionalFormatting>
  <conditionalFormatting sqref="S5">
    <cfRule type="cellIs" dxfId="0" priority="179" stopIfTrue="1" operator="greaterThanOrEqual">
      <formula>4</formula>
    </cfRule>
  </conditionalFormatting>
  <conditionalFormatting sqref="S5">
    <cfRule type="cellIs" dxfId="1" priority="180" operator="greaterThanOrEqual">
      <formula>3</formula>
    </cfRule>
  </conditionalFormatting>
  <conditionalFormatting sqref="S5">
    <cfRule type="cellIs" dxfId="2" priority="181" operator="greaterThanOrEqual">
      <formula>2</formula>
    </cfRule>
  </conditionalFormatting>
  <conditionalFormatting sqref="S5">
    <cfRule type="cellIs" dxfId="3" priority="182" operator="greaterThanOrEqual">
      <formula>1</formula>
    </cfRule>
  </conditionalFormatting>
  <conditionalFormatting sqref="S6">
    <cfRule type="cellIs" dxfId="0" priority="183" stopIfTrue="1" operator="greaterThanOrEqual">
      <formula>4</formula>
    </cfRule>
  </conditionalFormatting>
  <conditionalFormatting sqref="S6">
    <cfRule type="cellIs" dxfId="1" priority="184" operator="greaterThanOrEqual">
      <formula>3</formula>
    </cfRule>
  </conditionalFormatting>
  <conditionalFormatting sqref="S6">
    <cfRule type="cellIs" dxfId="2" priority="185" operator="greaterThanOrEqual">
      <formula>2</formula>
    </cfRule>
  </conditionalFormatting>
  <conditionalFormatting sqref="S6">
    <cfRule type="cellIs" dxfId="3" priority="186" operator="greaterThanOrEqual">
      <formula>1</formula>
    </cfRule>
  </conditionalFormatting>
  <conditionalFormatting sqref="S7">
    <cfRule type="cellIs" dxfId="0" priority="187" stopIfTrue="1" operator="greaterThanOrEqual">
      <formula>4</formula>
    </cfRule>
  </conditionalFormatting>
  <conditionalFormatting sqref="S7">
    <cfRule type="cellIs" dxfId="1" priority="188" operator="greaterThanOrEqual">
      <formula>3</formula>
    </cfRule>
  </conditionalFormatting>
  <conditionalFormatting sqref="S7">
    <cfRule type="cellIs" dxfId="2" priority="189" operator="greaterThanOrEqual">
      <formula>2</formula>
    </cfRule>
  </conditionalFormatting>
  <conditionalFormatting sqref="S7">
    <cfRule type="cellIs" dxfId="3" priority="190" operator="greaterThanOrEqual">
      <formula>1</formula>
    </cfRule>
  </conditionalFormatting>
  <conditionalFormatting sqref="S8">
    <cfRule type="cellIs" dxfId="0" priority="191" stopIfTrue="1" operator="greaterThanOrEqual">
      <formula>4</formula>
    </cfRule>
  </conditionalFormatting>
  <conditionalFormatting sqref="S8">
    <cfRule type="cellIs" dxfId="1" priority="192" operator="greaterThanOrEqual">
      <formula>3</formula>
    </cfRule>
  </conditionalFormatting>
  <conditionalFormatting sqref="S8">
    <cfRule type="cellIs" dxfId="2" priority="193" operator="greaterThanOrEqual">
      <formula>2</formula>
    </cfRule>
  </conditionalFormatting>
  <conditionalFormatting sqref="S8">
    <cfRule type="cellIs" dxfId="3" priority="194" operator="greaterThanOrEqual">
      <formula>1</formula>
    </cfRule>
  </conditionalFormatting>
  <conditionalFormatting sqref="S9">
    <cfRule type="cellIs" dxfId="0" priority="195" stopIfTrue="1" operator="greaterThanOrEqual">
      <formula>4</formula>
    </cfRule>
  </conditionalFormatting>
  <conditionalFormatting sqref="S9">
    <cfRule type="cellIs" dxfId="1" priority="196" operator="greaterThanOrEqual">
      <formula>3</formula>
    </cfRule>
  </conditionalFormatting>
  <conditionalFormatting sqref="S9">
    <cfRule type="cellIs" dxfId="2" priority="197" operator="greaterThanOrEqual">
      <formula>2</formula>
    </cfRule>
  </conditionalFormatting>
  <conditionalFormatting sqref="S9">
    <cfRule type="cellIs" dxfId="3" priority="198" operator="greaterThanOrEqual">
      <formula>1</formula>
    </cfRule>
  </conditionalFormatting>
  <conditionalFormatting sqref="S10">
    <cfRule type="cellIs" dxfId="0" priority="199" stopIfTrue="1" operator="greaterThanOrEqual">
      <formula>4</formula>
    </cfRule>
  </conditionalFormatting>
  <conditionalFormatting sqref="S10">
    <cfRule type="cellIs" dxfId="1" priority="200" operator="greaterThanOrEqual">
      <formula>3</formula>
    </cfRule>
  </conditionalFormatting>
  <conditionalFormatting sqref="S10">
    <cfRule type="cellIs" dxfId="2" priority="201" operator="greaterThanOrEqual">
      <formula>2</formula>
    </cfRule>
  </conditionalFormatting>
  <conditionalFormatting sqref="S10">
    <cfRule type="cellIs" dxfId="3" priority="202" operator="greaterThanOrEqual">
      <formula>1</formula>
    </cfRule>
  </conditionalFormatting>
  <conditionalFormatting sqref="S11">
    <cfRule type="cellIs" dxfId="0" priority="203" stopIfTrue="1" operator="greaterThanOrEqual">
      <formula>4</formula>
    </cfRule>
  </conditionalFormatting>
  <conditionalFormatting sqref="S11">
    <cfRule type="cellIs" dxfId="1" priority="204" operator="greaterThanOrEqual">
      <formula>3</formula>
    </cfRule>
  </conditionalFormatting>
  <conditionalFormatting sqref="S11">
    <cfRule type="cellIs" dxfId="2" priority="205" operator="greaterThanOrEqual">
      <formula>2</formula>
    </cfRule>
  </conditionalFormatting>
  <conditionalFormatting sqref="S11">
    <cfRule type="cellIs" dxfId="3" priority="206" operator="greaterThanOrEqual">
      <formula>1</formula>
    </cfRule>
  </conditionalFormatting>
  <conditionalFormatting sqref="S12">
    <cfRule type="cellIs" dxfId="0" priority="207" stopIfTrue="1" operator="greaterThanOrEqual">
      <formula>4</formula>
    </cfRule>
  </conditionalFormatting>
  <conditionalFormatting sqref="S12">
    <cfRule type="cellIs" dxfId="1" priority="208" operator="greaterThanOrEqual">
      <formula>3</formula>
    </cfRule>
  </conditionalFormatting>
  <conditionalFormatting sqref="S12">
    <cfRule type="cellIs" dxfId="2" priority="209" operator="greaterThanOrEqual">
      <formula>2</formula>
    </cfRule>
  </conditionalFormatting>
  <conditionalFormatting sqref="S12">
    <cfRule type="cellIs" dxfId="3" priority="210" operator="greaterThanOrEqual">
      <formula>1</formula>
    </cfRule>
  </conditionalFormatting>
  <conditionalFormatting sqref="S13">
    <cfRule type="cellIs" dxfId="0" priority="211" stopIfTrue="1" operator="greaterThanOrEqual">
      <formula>4</formula>
    </cfRule>
  </conditionalFormatting>
  <conditionalFormatting sqref="S13">
    <cfRule type="cellIs" dxfId="1" priority="212" operator="greaterThanOrEqual">
      <formula>3</formula>
    </cfRule>
  </conditionalFormatting>
  <conditionalFormatting sqref="S13">
    <cfRule type="cellIs" dxfId="2" priority="213" operator="greaterThanOrEqual">
      <formula>2</formula>
    </cfRule>
  </conditionalFormatting>
  <conditionalFormatting sqref="S13">
    <cfRule type="cellIs" dxfId="3" priority="214" operator="greaterThanOrEqual">
      <formula>1</formula>
    </cfRule>
  </conditionalFormatting>
  <conditionalFormatting sqref="S16">
    <cfRule type="cellIs" dxfId="4" priority="215" operator="lessThanOrEqual">
      <formula>-1</formula>
    </cfRule>
  </conditionalFormatting>
  <conditionalFormatting sqref="S16">
    <cfRule type="cellIs" dxfId="5" priority="216" operator="greaterThanOrEqual">
      <formula>0</formula>
    </cfRule>
  </conditionalFormatting>
  <conditionalFormatting sqref="T4">
    <cfRule type="cellIs" dxfId="0" priority="217" stopIfTrue="1" operator="greaterThanOrEqual">
      <formula>4</formula>
    </cfRule>
  </conditionalFormatting>
  <conditionalFormatting sqref="T4">
    <cfRule type="cellIs" dxfId="1" priority="218" operator="greaterThanOrEqual">
      <formula>3</formula>
    </cfRule>
  </conditionalFormatting>
  <conditionalFormatting sqref="T4">
    <cfRule type="cellIs" dxfId="2" priority="219" operator="greaterThanOrEqual">
      <formula>2</formula>
    </cfRule>
  </conditionalFormatting>
  <conditionalFormatting sqref="T4">
    <cfRule type="cellIs" dxfId="3" priority="220" operator="greaterThanOrEqual">
      <formula>1</formula>
    </cfRule>
  </conditionalFormatting>
  <conditionalFormatting sqref="T5">
    <cfRule type="cellIs" dxfId="0" priority="221" stopIfTrue="1" operator="greaterThanOrEqual">
      <formula>4</formula>
    </cfRule>
  </conditionalFormatting>
  <conditionalFormatting sqref="T5">
    <cfRule type="cellIs" dxfId="1" priority="222" operator="greaterThanOrEqual">
      <formula>3</formula>
    </cfRule>
  </conditionalFormatting>
  <conditionalFormatting sqref="T5">
    <cfRule type="cellIs" dxfId="2" priority="223" operator="greaterThanOrEqual">
      <formula>2</formula>
    </cfRule>
  </conditionalFormatting>
  <conditionalFormatting sqref="T5">
    <cfRule type="cellIs" dxfId="3" priority="224" operator="greaterThanOrEqual">
      <formula>1</formula>
    </cfRule>
  </conditionalFormatting>
  <conditionalFormatting sqref="T6">
    <cfRule type="cellIs" dxfId="0" priority="225" stopIfTrue="1" operator="greaterThanOrEqual">
      <formula>4</formula>
    </cfRule>
  </conditionalFormatting>
  <conditionalFormatting sqref="T6">
    <cfRule type="cellIs" dxfId="1" priority="226" operator="greaterThanOrEqual">
      <formula>3</formula>
    </cfRule>
  </conditionalFormatting>
  <conditionalFormatting sqref="T6">
    <cfRule type="cellIs" dxfId="2" priority="227" operator="greaterThanOrEqual">
      <formula>2</formula>
    </cfRule>
  </conditionalFormatting>
  <conditionalFormatting sqref="T6">
    <cfRule type="cellIs" dxfId="3" priority="228" operator="greaterThanOrEqual">
      <formula>1</formula>
    </cfRule>
  </conditionalFormatting>
  <conditionalFormatting sqref="T7">
    <cfRule type="cellIs" dxfId="0" priority="229" stopIfTrue="1" operator="greaterThanOrEqual">
      <formula>4</formula>
    </cfRule>
  </conditionalFormatting>
  <conditionalFormatting sqref="T7">
    <cfRule type="cellIs" dxfId="1" priority="230" operator="greaterThanOrEqual">
      <formula>3</formula>
    </cfRule>
  </conditionalFormatting>
  <conditionalFormatting sqref="T7">
    <cfRule type="cellIs" dxfId="2" priority="231" operator="greaterThanOrEqual">
      <formula>2</formula>
    </cfRule>
  </conditionalFormatting>
  <conditionalFormatting sqref="T7">
    <cfRule type="cellIs" dxfId="3" priority="232" operator="greaterThanOrEqual">
      <formula>1</formula>
    </cfRule>
  </conditionalFormatting>
  <conditionalFormatting sqref="T8">
    <cfRule type="cellIs" dxfId="0" priority="233" stopIfTrue="1" operator="greaterThanOrEqual">
      <formula>4</formula>
    </cfRule>
  </conditionalFormatting>
  <conditionalFormatting sqref="T8">
    <cfRule type="cellIs" dxfId="1" priority="234" operator="greaterThanOrEqual">
      <formula>3</formula>
    </cfRule>
  </conditionalFormatting>
  <conditionalFormatting sqref="T8">
    <cfRule type="cellIs" dxfId="2" priority="235" operator="greaterThanOrEqual">
      <formula>2</formula>
    </cfRule>
  </conditionalFormatting>
  <conditionalFormatting sqref="T8">
    <cfRule type="cellIs" dxfId="3" priority="236" operator="greaterThanOrEqual">
      <formula>1</formula>
    </cfRule>
  </conditionalFormatting>
  <conditionalFormatting sqref="T9">
    <cfRule type="cellIs" dxfId="0" priority="237" stopIfTrue="1" operator="greaterThanOrEqual">
      <formula>4</formula>
    </cfRule>
  </conditionalFormatting>
  <conditionalFormatting sqref="T9">
    <cfRule type="cellIs" dxfId="1" priority="238" operator="greaterThanOrEqual">
      <formula>3</formula>
    </cfRule>
  </conditionalFormatting>
  <conditionalFormatting sqref="T9">
    <cfRule type="cellIs" dxfId="2" priority="239" operator="greaterThanOrEqual">
      <formula>2</formula>
    </cfRule>
  </conditionalFormatting>
  <conditionalFormatting sqref="T9">
    <cfRule type="cellIs" dxfId="3" priority="240" operator="greaterThanOrEqual">
      <formula>1</formula>
    </cfRule>
  </conditionalFormatting>
  <conditionalFormatting sqref="T10">
    <cfRule type="cellIs" dxfId="0" priority="241" stopIfTrue="1" operator="greaterThanOrEqual">
      <formula>4</formula>
    </cfRule>
  </conditionalFormatting>
  <conditionalFormatting sqref="T10">
    <cfRule type="cellIs" dxfId="1" priority="242" operator="greaterThanOrEqual">
      <formula>3</formula>
    </cfRule>
  </conditionalFormatting>
  <conditionalFormatting sqref="T10">
    <cfRule type="cellIs" dxfId="2" priority="243" operator="greaterThanOrEqual">
      <formula>2</formula>
    </cfRule>
  </conditionalFormatting>
  <conditionalFormatting sqref="T10">
    <cfRule type="cellIs" dxfId="3" priority="244" operator="greaterThanOrEqual">
      <formula>1</formula>
    </cfRule>
  </conditionalFormatting>
  <conditionalFormatting sqref="T11">
    <cfRule type="cellIs" dxfId="0" priority="245" stopIfTrue="1" operator="greaterThanOrEqual">
      <formula>4</formula>
    </cfRule>
  </conditionalFormatting>
  <conditionalFormatting sqref="T11">
    <cfRule type="cellIs" dxfId="1" priority="246" operator="greaterThanOrEqual">
      <formula>3</formula>
    </cfRule>
  </conditionalFormatting>
  <conditionalFormatting sqref="T11">
    <cfRule type="cellIs" dxfId="2" priority="247" operator="greaterThanOrEqual">
      <formula>2</formula>
    </cfRule>
  </conditionalFormatting>
  <conditionalFormatting sqref="T11">
    <cfRule type="cellIs" dxfId="3" priority="248" operator="greaterThanOrEqual">
      <formula>1</formula>
    </cfRule>
  </conditionalFormatting>
  <conditionalFormatting sqref="T12">
    <cfRule type="cellIs" dxfId="0" priority="249" stopIfTrue="1" operator="greaterThanOrEqual">
      <formula>4</formula>
    </cfRule>
  </conditionalFormatting>
  <conditionalFormatting sqref="T12">
    <cfRule type="cellIs" dxfId="1" priority="250" operator="greaterThanOrEqual">
      <formula>3</formula>
    </cfRule>
  </conditionalFormatting>
  <conditionalFormatting sqref="T12">
    <cfRule type="cellIs" dxfId="2" priority="251" operator="greaterThanOrEqual">
      <formula>2</formula>
    </cfRule>
  </conditionalFormatting>
  <conditionalFormatting sqref="T12">
    <cfRule type="cellIs" dxfId="3" priority="252" operator="greaterThanOrEqual">
      <formula>1</formula>
    </cfRule>
  </conditionalFormatting>
  <conditionalFormatting sqref="T13">
    <cfRule type="cellIs" dxfId="0" priority="253" stopIfTrue="1" operator="greaterThanOrEqual">
      <formula>4</formula>
    </cfRule>
  </conditionalFormatting>
  <conditionalFormatting sqref="T13">
    <cfRule type="cellIs" dxfId="1" priority="254" operator="greaterThanOrEqual">
      <formula>3</formula>
    </cfRule>
  </conditionalFormatting>
  <conditionalFormatting sqref="T13">
    <cfRule type="cellIs" dxfId="2" priority="255" operator="greaterThanOrEqual">
      <formula>2</formula>
    </cfRule>
  </conditionalFormatting>
  <conditionalFormatting sqref="T13">
    <cfRule type="cellIs" dxfId="3" priority="256" operator="greaterThanOrEqual">
      <formula>1</formula>
    </cfRule>
  </conditionalFormatting>
  <conditionalFormatting sqref="T16">
    <cfRule type="cellIs" dxfId="4" priority="257" operator="lessThanOrEqual">
      <formula>-1</formula>
    </cfRule>
  </conditionalFormatting>
  <conditionalFormatting sqref="T16">
    <cfRule type="cellIs" dxfId="5" priority="258" operator="greaterThanOrEqual">
      <formula>0</formula>
    </cfRule>
  </conditionalFormatting>
  <conditionalFormatting sqref="U4">
    <cfRule type="cellIs" dxfId="0" priority="259" stopIfTrue="1" operator="greaterThanOrEqual">
      <formula>4</formula>
    </cfRule>
  </conditionalFormatting>
  <conditionalFormatting sqref="U4">
    <cfRule type="cellIs" dxfId="1" priority="260" operator="greaterThanOrEqual">
      <formula>3</formula>
    </cfRule>
  </conditionalFormatting>
  <conditionalFormatting sqref="U4">
    <cfRule type="cellIs" dxfId="2" priority="261" operator="greaterThanOrEqual">
      <formula>2</formula>
    </cfRule>
  </conditionalFormatting>
  <conditionalFormatting sqref="U4">
    <cfRule type="cellIs" dxfId="3" priority="262" operator="greaterThanOrEqual">
      <formula>1</formula>
    </cfRule>
  </conditionalFormatting>
  <conditionalFormatting sqref="U5">
    <cfRule type="cellIs" dxfId="0" priority="263" stopIfTrue="1" operator="greaterThanOrEqual">
      <formula>4</formula>
    </cfRule>
  </conditionalFormatting>
  <conditionalFormatting sqref="U5">
    <cfRule type="cellIs" dxfId="1" priority="264" operator="greaterThanOrEqual">
      <formula>3</formula>
    </cfRule>
  </conditionalFormatting>
  <conditionalFormatting sqref="U5">
    <cfRule type="cellIs" dxfId="2" priority="265" operator="greaterThanOrEqual">
      <formula>2</formula>
    </cfRule>
  </conditionalFormatting>
  <conditionalFormatting sqref="U5">
    <cfRule type="cellIs" dxfId="3" priority="266" operator="greaterThanOrEqual">
      <formula>1</formula>
    </cfRule>
  </conditionalFormatting>
  <conditionalFormatting sqref="U6">
    <cfRule type="cellIs" dxfId="0" priority="267" stopIfTrue="1" operator="greaterThanOrEqual">
      <formula>4</formula>
    </cfRule>
  </conditionalFormatting>
  <conditionalFormatting sqref="U6">
    <cfRule type="cellIs" dxfId="1" priority="268" operator="greaterThanOrEqual">
      <formula>3</formula>
    </cfRule>
  </conditionalFormatting>
  <conditionalFormatting sqref="U6">
    <cfRule type="cellIs" dxfId="2" priority="269" operator="greaterThanOrEqual">
      <formula>2</formula>
    </cfRule>
  </conditionalFormatting>
  <conditionalFormatting sqref="U6">
    <cfRule type="cellIs" dxfId="3" priority="270" operator="greaterThanOrEqual">
      <formula>1</formula>
    </cfRule>
  </conditionalFormatting>
  <conditionalFormatting sqref="U7">
    <cfRule type="cellIs" dxfId="0" priority="271" stopIfTrue="1" operator="greaterThanOrEqual">
      <formula>4</formula>
    </cfRule>
  </conditionalFormatting>
  <conditionalFormatting sqref="U7">
    <cfRule type="cellIs" dxfId="1" priority="272" operator="greaterThanOrEqual">
      <formula>3</formula>
    </cfRule>
  </conditionalFormatting>
  <conditionalFormatting sqref="U7">
    <cfRule type="cellIs" dxfId="2" priority="273" operator="greaterThanOrEqual">
      <formula>2</formula>
    </cfRule>
  </conditionalFormatting>
  <conditionalFormatting sqref="U7">
    <cfRule type="cellIs" dxfId="3" priority="274" operator="greaterThanOrEqual">
      <formula>1</formula>
    </cfRule>
  </conditionalFormatting>
  <conditionalFormatting sqref="U8">
    <cfRule type="cellIs" dxfId="0" priority="275" stopIfTrue="1" operator="greaterThanOrEqual">
      <formula>4</formula>
    </cfRule>
  </conditionalFormatting>
  <conditionalFormatting sqref="U8">
    <cfRule type="cellIs" dxfId="1" priority="276" operator="greaterThanOrEqual">
      <formula>3</formula>
    </cfRule>
  </conditionalFormatting>
  <conditionalFormatting sqref="U8">
    <cfRule type="cellIs" dxfId="2" priority="277" operator="greaterThanOrEqual">
      <formula>2</formula>
    </cfRule>
  </conditionalFormatting>
  <conditionalFormatting sqref="U8">
    <cfRule type="cellIs" dxfId="3" priority="278" operator="greaterThanOrEqual">
      <formula>1</formula>
    </cfRule>
  </conditionalFormatting>
  <conditionalFormatting sqref="U9">
    <cfRule type="cellIs" dxfId="0" priority="279" stopIfTrue="1" operator="greaterThanOrEqual">
      <formula>4</formula>
    </cfRule>
  </conditionalFormatting>
  <conditionalFormatting sqref="U9">
    <cfRule type="cellIs" dxfId="1" priority="280" operator="greaterThanOrEqual">
      <formula>3</formula>
    </cfRule>
  </conditionalFormatting>
  <conditionalFormatting sqref="U9">
    <cfRule type="cellIs" dxfId="2" priority="281" operator="greaterThanOrEqual">
      <formula>2</formula>
    </cfRule>
  </conditionalFormatting>
  <conditionalFormatting sqref="U9">
    <cfRule type="cellIs" dxfId="3" priority="282" operator="greaterThanOrEqual">
      <formula>1</formula>
    </cfRule>
  </conditionalFormatting>
  <conditionalFormatting sqref="U10">
    <cfRule type="cellIs" dxfId="0" priority="283" stopIfTrue="1" operator="greaterThanOrEqual">
      <formula>4</formula>
    </cfRule>
  </conditionalFormatting>
  <conditionalFormatting sqref="U10">
    <cfRule type="cellIs" dxfId="1" priority="284" operator="greaterThanOrEqual">
      <formula>3</formula>
    </cfRule>
  </conditionalFormatting>
  <conditionalFormatting sqref="U10">
    <cfRule type="cellIs" dxfId="2" priority="285" operator="greaterThanOrEqual">
      <formula>2</formula>
    </cfRule>
  </conditionalFormatting>
  <conditionalFormatting sqref="U10">
    <cfRule type="cellIs" dxfId="3" priority="286" operator="greaterThanOrEqual">
      <formula>1</formula>
    </cfRule>
  </conditionalFormatting>
  <conditionalFormatting sqref="U11">
    <cfRule type="cellIs" dxfId="0" priority="287" stopIfTrue="1" operator="greaterThanOrEqual">
      <formula>4</formula>
    </cfRule>
  </conditionalFormatting>
  <conditionalFormatting sqref="U11">
    <cfRule type="cellIs" dxfId="1" priority="288" operator="greaterThanOrEqual">
      <formula>3</formula>
    </cfRule>
  </conditionalFormatting>
  <conditionalFormatting sqref="U11">
    <cfRule type="cellIs" dxfId="2" priority="289" operator="greaterThanOrEqual">
      <formula>2</formula>
    </cfRule>
  </conditionalFormatting>
  <conditionalFormatting sqref="U11">
    <cfRule type="cellIs" dxfId="3" priority="290" operator="greaterThanOrEqual">
      <formula>1</formula>
    </cfRule>
  </conditionalFormatting>
  <conditionalFormatting sqref="U12">
    <cfRule type="cellIs" dxfId="0" priority="291" stopIfTrue="1" operator="greaterThanOrEqual">
      <formula>4</formula>
    </cfRule>
  </conditionalFormatting>
  <conditionalFormatting sqref="U12">
    <cfRule type="cellIs" dxfId="1" priority="292" operator="greaterThanOrEqual">
      <formula>3</formula>
    </cfRule>
  </conditionalFormatting>
  <conditionalFormatting sqref="U12">
    <cfRule type="cellIs" dxfId="2" priority="293" operator="greaterThanOrEqual">
      <formula>2</formula>
    </cfRule>
  </conditionalFormatting>
  <conditionalFormatting sqref="U12">
    <cfRule type="cellIs" dxfId="3" priority="294" operator="greaterThanOrEqual">
      <formula>1</formula>
    </cfRule>
  </conditionalFormatting>
  <conditionalFormatting sqref="U13">
    <cfRule type="cellIs" dxfId="0" priority="295" stopIfTrue="1" operator="greaterThanOrEqual">
      <formula>4</formula>
    </cfRule>
  </conditionalFormatting>
  <conditionalFormatting sqref="U13">
    <cfRule type="cellIs" dxfId="1" priority="296" operator="greaterThanOrEqual">
      <formula>3</formula>
    </cfRule>
  </conditionalFormatting>
  <conditionalFormatting sqref="U13">
    <cfRule type="cellIs" dxfId="2" priority="297" operator="greaterThanOrEqual">
      <formula>2</formula>
    </cfRule>
  </conditionalFormatting>
  <conditionalFormatting sqref="U13">
    <cfRule type="cellIs" dxfId="3" priority="298" operator="greaterThanOrEqual">
      <formula>1</formula>
    </cfRule>
  </conditionalFormatting>
  <conditionalFormatting sqref="U16">
    <cfRule type="cellIs" dxfId="4" priority="299" operator="lessThanOrEqual">
      <formula>-1</formula>
    </cfRule>
  </conditionalFormatting>
  <conditionalFormatting sqref="U16">
    <cfRule type="cellIs" dxfId="5" priority="300" operator="greaterThanOrEqual">
      <formula>0</formula>
    </cfRule>
  </conditionalFormatting>
  <conditionalFormatting sqref="V4">
    <cfRule type="cellIs" dxfId="0" priority="301" stopIfTrue="1" operator="greaterThanOrEqual">
      <formula>4</formula>
    </cfRule>
  </conditionalFormatting>
  <conditionalFormatting sqref="V4">
    <cfRule type="cellIs" dxfId="1" priority="302" operator="greaterThanOrEqual">
      <formula>3</formula>
    </cfRule>
  </conditionalFormatting>
  <conditionalFormatting sqref="V4">
    <cfRule type="cellIs" dxfId="2" priority="303" operator="greaterThanOrEqual">
      <formula>2</formula>
    </cfRule>
  </conditionalFormatting>
  <conditionalFormatting sqref="V4">
    <cfRule type="cellIs" dxfId="3" priority="304" operator="greaterThanOrEqual">
      <formula>1</formula>
    </cfRule>
  </conditionalFormatting>
  <conditionalFormatting sqref="V5">
    <cfRule type="cellIs" dxfId="0" priority="305" stopIfTrue="1" operator="greaterThanOrEqual">
      <formula>4</formula>
    </cfRule>
  </conditionalFormatting>
  <conditionalFormatting sqref="V5">
    <cfRule type="cellIs" dxfId="1" priority="306" operator="greaterThanOrEqual">
      <formula>3</formula>
    </cfRule>
  </conditionalFormatting>
  <conditionalFormatting sqref="V5">
    <cfRule type="cellIs" dxfId="2" priority="307" operator="greaterThanOrEqual">
      <formula>2</formula>
    </cfRule>
  </conditionalFormatting>
  <conditionalFormatting sqref="V5">
    <cfRule type="cellIs" dxfId="3" priority="308" operator="greaterThanOrEqual">
      <formula>1</formula>
    </cfRule>
  </conditionalFormatting>
  <conditionalFormatting sqref="V6">
    <cfRule type="cellIs" dxfId="0" priority="309" stopIfTrue="1" operator="greaterThanOrEqual">
      <formula>4</formula>
    </cfRule>
  </conditionalFormatting>
  <conditionalFormatting sqref="V6">
    <cfRule type="cellIs" dxfId="1" priority="310" operator="greaterThanOrEqual">
      <formula>3</formula>
    </cfRule>
  </conditionalFormatting>
  <conditionalFormatting sqref="V6">
    <cfRule type="cellIs" dxfId="2" priority="311" operator="greaterThanOrEqual">
      <formula>2</formula>
    </cfRule>
  </conditionalFormatting>
  <conditionalFormatting sqref="V6">
    <cfRule type="cellIs" dxfId="3" priority="312" operator="greaterThanOrEqual">
      <formula>1</formula>
    </cfRule>
  </conditionalFormatting>
  <conditionalFormatting sqref="V7">
    <cfRule type="cellIs" dxfId="0" priority="313" stopIfTrue="1" operator="greaterThanOrEqual">
      <formula>4</formula>
    </cfRule>
  </conditionalFormatting>
  <conditionalFormatting sqref="V7">
    <cfRule type="cellIs" dxfId="1" priority="314" operator="greaterThanOrEqual">
      <formula>3</formula>
    </cfRule>
  </conditionalFormatting>
  <conditionalFormatting sqref="V7">
    <cfRule type="cellIs" dxfId="2" priority="315" operator="greaterThanOrEqual">
      <formula>2</formula>
    </cfRule>
  </conditionalFormatting>
  <conditionalFormatting sqref="V7">
    <cfRule type="cellIs" dxfId="3" priority="316" operator="greaterThanOrEqual">
      <formula>1</formula>
    </cfRule>
  </conditionalFormatting>
  <conditionalFormatting sqref="V8">
    <cfRule type="cellIs" dxfId="0" priority="317" stopIfTrue="1" operator="greaterThanOrEqual">
      <formula>4</formula>
    </cfRule>
  </conditionalFormatting>
  <conditionalFormatting sqref="V8">
    <cfRule type="cellIs" dxfId="1" priority="318" operator="greaterThanOrEqual">
      <formula>3</formula>
    </cfRule>
  </conditionalFormatting>
  <conditionalFormatting sqref="V8">
    <cfRule type="cellIs" dxfId="2" priority="319" operator="greaterThanOrEqual">
      <formula>2</formula>
    </cfRule>
  </conditionalFormatting>
  <conditionalFormatting sqref="V8">
    <cfRule type="cellIs" dxfId="3" priority="320" operator="greaterThanOrEqual">
      <formula>1</formula>
    </cfRule>
  </conditionalFormatting>
  <conditionalFormatting sqref="V9">
    <cfRule type="cellIs" dxfId="0" priority="321" stopIfTrue="1" operator="greaterThanOrEqual">
      <formula>4</formula>
    </cfRule>
  </conditionalFormatting>
  <conditionalFormatting sqref="V9">
    <cfRule type="cellIs" dxfId="1" priority="322" operator="greaterThanOrEqual">
      <formula>3</formula>
    </cfRule>
  </conditionalFormatting>
  <conditionalFormatting sqref="V9">
    <cfRule type="cellIs" dxfId="2" priority="323" operator="greaterThanOrEqual">
      <formula>2</formula>
    </cfRule>
  </conditionalFormatting>
  <conditionalFormatting sqref="V9">
    <cfRule type="cellIs" dxfId="3" priority="324" operator="greaterThanOrEqual">
      <formula>1</formula>
    </cfRule>
  </conditionalFormatting>
  <conditionalFormatting sqref="V10">
    <cfRule type="cellIs" dxfId="0" priority="325" stopIfTrue="1" operator="greaterThanOrEqual">
      <formula>4</formula>
    </cfRule>
  </conditionalFormatting>
  <conditionalFormatting sqref="V10">
    <cfRule type="cellIs" dxfId="1" priority="326" operator="greaterThanOrEqual">
      <formula>3</formula>
    </cfRule>
  </conditionalFormatting>
  <conditionalFormatting sqref="V10">
    <cfRule type="cellIs" dxfId="2" priority="327" operator="greaterThanOrEqual">
      <formula>2</formula>
    </cfRule>
  </conditionalFormatting>
  <conditionalFormatting sqref="V10">
    <cfRule type="cellIs" dxfId="3" priority="328" operator="greaterThanOrEqual">
      <formula>1</formula>
    </cfRule>
  </conditionalFormatting>
  <conditionalFormatting sqref="V11">
    <cfRule type="cellIs" dxfId="0" priority="329" stopIfTrue="1" operator="greaterThanOrEqual">
      <formula>4</formula>
    </cfRule>
  </conditionalFormatting>
  <conditionalFormatting sqref="V11">
    <cfRule type="cellIs" dxfId="1" priority="330" operator="greaterThanOrEqual">
      <formula>3</formula>
    </cfRule>
  </conditionalFormatting>
  <conditionalFormatting sqref="V11">
    <cfRule type="cellIs" dxfId="2" priority="331" operator="greaterThanOrEqual">
      <formula>2</formula>
    </cfRule>
  </conditionalFormatting>
  <conditionalFormatting sqref="V11">
    <cfRule type="cellIs" dxfId="3" priority="332" operator="greaterThanOrEqual">
      <formula>1</formula>
    </cfRule>
  </conditionalFormatting>
  <conditionalFormatting sqref="V12">
    <cfRule type="cellIs" dxfId="0" priority="333" stopIfTrue="1" operator="greaterThanOrEqual">
      <formula>4</formula>
    </cfRule>
  </conditionalFormatting>
  <conditionalFormatting sqref="V12">
    <cfRule type="cellIs" dxfId="1" priority="334" operator="greaterThanOrEqual">
      <formula>3</formula>
    </cfRule>
  </conditionalFormatting>
  <conditionalFormatting sqref="V12">
    <cfRule type="cellIs" dxfId="2" priority="335" operator="greaterThanOrEqual">
      <formula>2</formula>
    </cfRule>
  </conditionalFormatting>
  <conditionalFormatting sqref="V12">
    <cfRule type="cellIs" dxfId="3" priority="336" operator="greaterThanOrEqual">
      <formula>1</formula>
    </cfRule>
  </conditionalFormatting>
  <conditionalFormatting sqref="V13">
    <cfRule type="cellIs" dxfId="0" priority="337" stopIfTrue="1" operator="greaterThanOrEqual">
      <formula>4</formula>
    </cfRule>
  </conditionalFormatting>
  <conditionalFormatting sqref="V13">
    <cfRule type="cellIs" dxfId="1" priority="338" operator="greaterThanOrEqual">
      <formula>3</formula>
    </cfRule>
  </conditionalFormatting>
  <conditionalFormatting sqref="V13">
    <cfRule type="cellIs" dxfId="2" priority="339" operator="greaterThanOrEqual">
      <formula>2</formula>
    </cfRule>
  </conditionalFormatting>
  <conditionalFormatting sqref="V13">
    <cfRule type="cellIs" dxfId="3" priority="340" operator="greaterThanOrEqual">
      <formula>1</formula>
    </cfRule>
  </conditionalFormatting>
  <conditionalFormatting sqref="V16">
    <cfRule type="cellIs" dxfId="4" priority="341" operator="lessThanOrEqual">
      <formula>-1</formula>
    </cfRule>
  </conditionalFormatting>
  <conditionalFormatting sqref="V16">
    <cfRule type="cellIs" dxfId="5" priority="342" operator="greaterThanOrEqual">
      <formula>0</formula>
    </cfRule>
  </conditionalFormatting>
  <conditionalFormatting sqref="W4">
    <cfRule type="cellIs" dxfId="0" priority="343" stopIfTrue="1" operator="greaterThanOrEqual">
      <formula>4</formula>
    </cfRule>
  </conditionalFormatting>
  <conditionalFormatting sqref="W4">
    <cfRule type="cellIs" dxfId="1" priority="344" operator="greaterThanOrEqual">
      <formula>3</formula>
    </cfRule>
  </conditionalFormatting>
  <conditionalFormatting sqref="W4">
    <cfRule type="cellIs" dxfId="2" priority="345" operator="greaterThanOrEqual">
      <formula>2</formula>
    </cfRule>
  </conditionalFormatting>
  <conditionalFormatting sqref="W4">
    <cfRule type="cellIs" dxfId="3" priority="346" operator="greaterThanOrEqual">
      <formula>1</formula>
    </cfRule>
  </conditionalFormatting>
  <conditionalFormatting sqref="W5">
    <cfRule type="cellIs" dxfId="0" priority="347" stopIfTrue="1" operator="greaterThanOrEqual">
      <formula>4</formula>
    </cfRule>
  </conditionalFormatting>
  <conditionalFormatting sqref="W5">
    <cfRule type="cellIs" dxfId="1" priority="348" operator="greaterThanOrEqual">
      <formula>3</formula>
    </cfRule>
  </conditionalFormatting>
  <conditionalFormatting sqref="W5">
    <cfRule type="cellIs" dxfId="2" priority="349" operator="greaterThanOrEqual">
      <formula>2</formula>
    </cfRule>
  </conditionalFormatting>
  <conditionalFormatting sqref="W5">
    <cfRule type="cellIs" dxfId="3" priority="350" operator="greaterThanOrEqual">
      <formula>1</formula>
    </cfRule>
  </conditionalFormatting>
  <conditionalFormatting sqref="W6">
    <cfRule type="cellIs" dxfId="0" priority="351" stopIfTrue="1" operator="greaterThanOrEqual">
      <formula>4</formula>
    </cfRule>
  </conditionalFormatting>
  <conditionalFormatting sqref="W6">
    <cfRule type="cellIs" dxfId="1" priority="352" operator="greaterThanOrEqual">
      <formula>3</formula>
    </cfRule>
  </conditionalFormatting>
  <conditionalFormatting sqref="W6">
    <cfRule type="cellIs" dxfId="2" priority="353" operator="greaterThanOrEqual">
      <formula>2</formula>
    </cfRule>
  </conditionalFormatting>
  <conditionalFormatting sqref="W6">
    <cfRule type="cellIs" dxfId="3" priority="354" operator="greaterThanOrEqual">
      <formula>1</formula>
    </cfRule>
  </conditionalFormatting>
  <conditionalFormatting sqref="W7">
    <cfRule type="cellIs" dxfId="0" priority="355" stopIfTrue="1" operator="greaterThanOrEqual">
      <formula>4</formula>
    </cfRule>
  </conditionalFormatting>
  <conditionalFormatting sqref="W7">
    <cfRule type="cellIs" dxfId="1" priority="356" operator="greaterThanOrEqual">
      <formula>3</formula>
    </cfRule>
  </conditionalFormatting>
  <conditionalFormatting sqref="W7">
    <cfRule type="cellIs" dxfId="2" priority="357" operator="greaterThanOrEqual">
      <formula>2</formula>
    </cfRule>
  </conditionalFormatting>
  <conditionalFormatting sqref="W7">
    <cfRule type="cellIs" dxfId="3" priority="358" operator="greaterThanOrEqual">
      <formula>1</formula>
    </cfRule>
  </conditionalFormatting>
  <conditionalFormatting sqref="W8">
    <cfRule type="cellIs" dxfId="0" priority="359" stopIfTrue="1" operator="greaterThanOrEqual">
      <formula>4</formula>
    </cfRule>
  </conditionalFormatting>
  <conditionalFormatting sqref="W8">
    <cfRule type="cellIs" dxfId="1" priority="360" operator="greaterThanOrEqual">
      <formula>3</formula>
    </cfRule>
  </conditionalFormatting>
  <conditionalFormatting sqref="W8">
    <cfRule type="cellIs" dxfId="2" priority="361" operator="greaterThanOrEqual">
      <formula>2</formula>
    </cfRule>
  </conditionalFormatting>
  <conditionalFormatting sqref="W8">
    <cfRule type="cellIs" dxfId="3" priority="362" operator="greaterThanOrEqual">
      <formula>1</formula>
    </cfRule>
  </conditionalFormatting>
  <conditionalFormatting sqref="W9">
    <cfRule type="cellIs" dxfId="0" priority="363" stopIfTrue="1" operator="greaterThanOrEqual">
      <formula>4</formula>
    </cfRule>
  </conditionalFormatting>
  <conditionalFormatting sqref="W9">
    <cfRule type="cellIs" dxfId="1" priority="364" operator="greaterThanOrEqual">
      <formula>3</formula>
    </cfRule>
  </conditionalFormatting>
  <conditionalFormatting sqref="W9">
    <cfRule type="cellIs" dxfId="2" priority="365" operator="greaterThanOrEqual">
      <formula>2</formula>
    </cfRule>
  </conditionalFormatting>
  <conditionalFormatting sqref="W9">
    <cfRule type="cellIs" dxfId="3" priority="366" operator="greaterThanOrEqual">
      <formula>1</formula>
    </cfRule>
  </conditionalFormatting>
  <conditionalFormatting sqref="W10">
    <cfRule type="cellIs" dxfId="0" priority="367" stopIfTrue="1" operator="greaterThanOrEqual">
      <formula>4</formula>
    </cfRule>
  </conditionalFormatting>
  <conditionalFormatting sqref="W10">
    <cfRule type="cellIs" dxfId="1" priority="368" operator="greaterThanOrEqual">
      <formula>3</formula>
    </cfRule>
  </conditionalFormatting>
  <conditionalFormatting sqref="W10">
    <cfRule type="cellIs" dxfId="2" priority="369" operator="greaterThanOrEqual">
      <formula>2</formula>
    </cfRule>
  </conditionalFormatting>
  <conditionalFormatting sqref="W10">
    <cfRule type="cellIs" dxfId="3" priority="370" operator="greaterThanOrEqual">
      <formula>1</formula>
    </cfRule>
  </conditionalFormatting>
  <conditionalFormatting sqref="W11">
    <cfRule type="cellIs" dxfId="0" priority="371" stopIfTrue="1" operator="greaterThanOrEqual">
      <formula>4</formula>
    </cfRule>
  </conditionalFormatting>
  <conditionalFormatting sqref="W11">
    <cfRule type="cellIs" dxfId="1" priority="372" operator="greaterThanOrEqual">
      <formula>3</formula>
    </cfRule>
  </conditionalFormatting>
  <conditionalFormatting sqref="W11">
    <cfRule type="cellIs" dxfId="2" priority="373" operator="greaterThanOrEqual">
      <formula>2</formula>
    </cfRule>
  </conditionalFormatting>
  <conditionalFormatting sqref="W11">
    <cfRule type="cellIs" dxfId="3" priority="374" operator="greaterThanOrEqual">
      <formula>1</formula>
    </cfRule>
  </conditionalFormatting>
  <conditionalFormatting sqref="W12">
    <cfRule type="cellIs" dxfId="0" priority="375" stopIfTrue="1" operator="greaterThanOrEqual">
      <formula>4</formula>
    </cfRule>
  </conditionalFormatting>
  <conditionalFormatting sqref="W12">
    <cfRule type="cellIs" dxfId="1" priority="376" operator="greaterThanOrEqual">
      <formula>3</formula>
    </cfRule>
  </conditionalFormatting>
  <conditionalFormatting sqref="W12">
    <cfRule type="cellIs" dxfId="2" priority="377" operator="greaterThanOrEqual">
      <formula>2</formula>
    </cfRule>
  </conditionalFormatting>
  <conditionalFormatting sqref="W12">
    <cfRule type="cellIs" dxfId="3" priority="378" operator="greaterThanOrEqual">
      <formula>1</formula>
    </cfRule>
  </conditionalFormatting>
  <conditionalFormatting sqref="W13">
    <cfRule type="cellIs" dxfId="0" priority="379" stopIfTrue="1" operator="greaterThanOrEqual">
      <formula>4</formula>
    </cfRule>
  </conditionalFormatting>
  <conditionalFormatting sqref="W13">
    <cfRule type="cellIs" dxfId="1" priority="380" operator="greaterThanOrEqual">
      <formula>3</formula>
    </cfRule>
  </conditionalFormatting>
  <conditionalFormatting sqref="W13">
    <cfRule type="cellIs" dxfId="2" priority="381" operator="greaterThanOrEqual">
      <formula>2</formula>
    </cfRule>
  </conditionalFormatting>
  <conditionalFormatting sqref="W13">
    <cfRule type="cellIs" dxfId="3" priority="382" operator="greaterThanOrEqual">
      <formula>1</formula>
    </cfRule>
  </conditionalFormatting>
  <conditionalFormatting sqref="W16">
    <cfRule type="cellIs" dxfId="4" priority="383" operator="lessThanOrEqual">
      <formula>-1</formula>
    </cfRule>
  </conditionalFormatting>
  <conditionalFormatting sqref="W16">
    <cfRule type="cellIs" dxfId="5" priority="384" operator="greaterThanOrEqual">
      <formula>0</formula>
    </cfRule>
  </conditionalFormatting>
  <conditionalFormatting sqref="X4">
    <cfRule type="cellIs" dxfId="0" priority="385" stopIfTrue="1" operator="greaterThanOrEqual">
      <formula>4</formula>
    </cfRule>
  </conditionalFormatting>
  <conditionalFormatting sqref="X4">
    <cfRule type="cellIs" dxfId="1" priority="386" operator="greaterThanOrEqual">
      <formula>3</formula>
    </cfRule>
  </conditionalFormatting>
  <conditionalFormatting sqref="X4">
    <cfRule type="cellIs" dxfId="2" priority="387" operator="greaterThanOrEqual">
      <formula>2</formula>
    </cfRule>
  </conditionalFormatting>
  <conditionalFormatting sqref="X4">
    <cfRule type="cellIs" dxfId="3" priority="388" operator="greaterThanOrEqual">
      <formula>1</formula>
    </cfRule>
  </conditionalFormatting>
  <conditionalFormatting sqref="X5">
    <cfRule type="cellIs" dxfId="0" priority="389" stopIfTrue="1" operator="greaterThanOrEqual">
      <formula>4</formula>
    </cfRule>
  </conditionalFormatting>
  <conditionalFormatting sqref="X5">
    <cfRule type="cellIs" dxfId="1" priority="390" operator="greaterThanOrEqual">
      <formula>3</formula>
    </cfRule>
  </conditionalFormatting>
  <conditionalFormatting sqref="X5">
    <cfRule type="cellIs" dxfId="2" priority="391" operator="greaterThanOrEqual">
      <formula>2</formula>
    </cfRule>
  </conditionalFormatting>
  <conditionalFormatting sqref="X5">
    <cfRule type="cellIs" dxfId="3" priority="392" operator="greaterThanOrEqual">
      <formula>1</formula>
    </cfRule>
  </conditionalFormatting>
  <conditionalFormatting sqref="X6">
    <cfRule type="cellIs" dxfId="0" priority="393" stopIfTrue="1" operator="greaterThanOrEqual">
      <formula>4</formula>
    </cfRule>
  </conditionalFormatting>
  <conditionalFormatting sqref="X6">
    <cfRule type="cellIs" dxfId="1" priority="394" operator="greaterThanOrEqual">
      <formula>3</formula>
    </cfRule>
  </conditionalFormatting>
  <conditionalFormatting sqref="X6">
    <cfRule type="cellIs" dxfId="2" priority="395" operator="greaterThanOrEqual">
      <formula>2</formula>
    </cfRule>
  </conditionalFormatting>
  <conditionalFormatting sqref="X6">
    <cfRule type="cellIs" dxfId="3" priority="396" operator="greaterThanOrEqual">
      <formula>1</formula>
    </cfRule>
  </conditionalFormatting>
  <conditionalFormatting sqref="X7">
    <cfRule type="cellIs" dxfId="0" priority="397" stopIfTrue="1" operator="greaterThanOrEqual">
      <formula>4</formula>
    </cfRule>
  </conditionalFormatting>
  <conditionalFormatting sqref="X7">
    <cfRule type="cellIs" dxfId="1" priority="398" operator="greaterThanOrEqual">
      <formula>3</formula>
    </cfRule>
  </conditionalFormatting>
  <conditionalFormatting sqref="X7">
    <cfRule type="cellIs" dxfId="2" priority="399" operator="greaterThanOrEqual">
      <formula>2</formula>
    </cfRule>
  </conditionalFormatting>
  <conditionalFormatting sqref="X7">
    <cfRule type="cellIs" dxfId="3" priority="400" operator="greaterThanOrEqual">
      <formula>1</formula>
    </cfRule>
  </conditionalFormatting>
  <conditionalFormatting sqref="X8">
    <cfRule type="cellIs" dxfId="0" priority="401" stopIfTrue="1" operator="greaterThanOrEqual">
      <formula>4</formula>
    </cfRule>
  </conditionalFormatting>
  <conditionalFormatting sqref="X8">
    <cfRule type="cellIs" dxfId="1" priority="402" operator="greaterThanOrEqual">
      <formula>3</formula>
    </cfRule>
  </conditionalFormatting>
  <conditionalFormatting sqref="X8">
    <cfRule type="cellIs" dxfId="2" priority="403" operator="greaterThanOrEqual">
      <formula>2</formula>
    </cfRule>
  </conditionalFormatting>
  <conditionalFormatting sqref="X8">
    <cfRule type="cellIs" dxfId="3" priority="404" operator="greaterThanOrEqual">
      <formula>1</formula>
    </cfRule>
  </conditionalFormatting>
  <conditionalFormatting sqref="X9">
    <cfRule type="cellIs" dxfId="0" priority="405" stopIfTrue="1" operator="greaterThanOrEqual">
      <formula>4</formula>
    </cfRule>
  </conditionalFormatting>
  <conditionalFormatting sqref="X9">
    <cfRule type="cellIs" dxfId="1" priority="406" operator="greaterThanOrEqual">
      <formula>3</formula>
    </cfRule>
  </conditionalFormatting>
  <conditionalFormatting sqref="X9">
    <cfRule type="cellIs" dxfId="2" priority="407" operator="greaterThanOrEqual">
      <formula>2</formula>
    </cfRule>
  </conditionalFormatting>
  <conditionalFormatting sqref="X9">
    <cfRule type="cellIs" dxfId="3" priority="408" operator="greaterThanOrEqual">
      <formula>1</formula>
    </cfRule>
  </conditionalFormatting>
  <conditionalFormatting sqref="X10">
    <cfRule type="cellIs" dxfId="0" priority="409" stopIfTrue="1" operator="greaterThanOrEqual">
      <formula>4</formula>
    </cfRule>
  </conditionalFormatting>
  <conditionalFormatting sqref="X10">
    <cfRule type="cellIs" dxfId="1" priority="410" operator="greaterThanOrEqual">
      <formula>3</formula>
    </cfRule>
  </conditionalFormatting>
  <conditionalFormatting sqref="X10">
    <cfRule type="cellIs" dxfId="2" priority="411" operator="greaterThanOrEqual">
      <formula>2</formula>
    </cfRule>
  </conditionalFormatting>
  <conditionalFormatting sqref="X10">
    <cfRule type="cellIs" dxfId="3" priority="412" operator="greaterThanOrEqual">
      <formula>1</formula>
    </cfRule>
  </conditionalFormatting>
  <conditionalFormatting sqref="X11">
    <cfRule type="cellIs" dxfId="0" priority="413" stopIfTrue="1" operator="greaterThanOrEqual">
      <formula>4</formula>
    </cfRule>
  </conditionalFormatting>
  <conditionalFormatting sqref="X11">
    <cfRule type="cellIs" dxfId="1" priority="414" operator="greaterThanOrEqual">
      <formula>3</formula>
    </cfRule>
  </conditionalFormatting>
  <conditionalFormatting sqref="X11">
    <cfRule type="cellIs" dxfId="2" priority="415" operator="greaterThanOrEqual">
      <formula>2</formula>
    </cfRule>
  </conditionalFormatting>
  <conditionalFormatting sqref="X11">
    <cfRule type="cellIs" dxfId="3" priority="416" operator="greaterThanOrEqual">
      <formula>1</formula>
    </cfRule>
  </conditionalFormatting>
  <conditionalFormatting sqref="X12">
    <cfRule type="cellIs" dxfId="0" priority="417" stopIfTrue="1" operator="greaterThanOrEqual">
      <formula>4</formula>
    </cfRule>
  </conditionalFormatting>
  <conditionalFormatting sqref="X12">
    <cfRule type="cellIs" dxfId="1" priority="418" operator="greaterThanOrEqual">
      <formula>3</formula>
    </cfRule>
  </conditionalFormatting>
  <conditionalFormatting sqref="X12">
    <cfRule type="cellIs" dxfId="2" priority="419" operator="greaterThanOrEqual">
      <formula>2</formula>
    </cfRule>
  </conditionalFormatting>
  <conditionalFormatting sqref="X12">
    <cfRule type="cellIs" dxfId="3" priority="420" operator="greaterThanOrEqual">
      <formula>1</formula>
    </cfRule>
  </conditionalFormatting>
  <conditionalFormatting sqref="X13">
    <cfRule type="cellIs" dxfId="0" priority="421" stopIfTrue="1" operator="greaterThanOrEqual">
      <formula>4</formula>
    </cfRule>
  </conditionalFormatting>
  <conditionalFormatting sqref="X13">
    <cfRule type="cellIs" dxfId="1" priority="422" operator="greaterThanOrEqual">
      <formula>3</formula>
    </cfRule>
  </conditionalFormatting>
  <conditionalFormatting sqref="X13">
    <cfRule type="cellIs" dxfId="2" priority="423" operator="greaterThanOrEqual">
      <formula>2</formula>
    </cfRule>
  </conditionalFormatting>
  <conditionalFormatting sqref="X13">
    <cfRule type="cellIs" dxfId="3" priority="424" operator="greaterThanOrEqual">
      <formula>1</formula>
    </cfRule>
  </conditionalFormatting>
  <conditionalFormatting sqref="X16">
    <cfRule type="cellIs" dxfId="4" priority="425" operator="lessThanOrEqual">
      <formula>-1</formula>
    </cfRule>
  </conditionalFormatting>
  <conditionalFormatting sqref="X16">
    <cfRule type="cellIs" dxfId="5" priority="426" operator="greaterThanOrEqual">
      <formula>0</formula>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8.56"/>
    <col customWidth="1" min="2" max="2" width="19.33"/>
    <col customWidth="1" min="3" max="3" width="24.67"/>
    <col customWidth="1" min="4" max="24" width="5.78"/>
    <col customWidth="1" min="25" max="26" width="8.56"/>
  </cols>
  <sheetData>
    <row r="1" ht="15.75" customHeight="1">
      <c r="D1" s="94" t="s">
        <v>549</v>
      </c>
      <c r="E1" s="94"/>
      <c r="F1" s="94"/>
      <c r="G1" s="94"/>
      <c r="H1" s="94"/>
      <c r="I1" s="94"/>
      <c r="J1" s="94"/>
      <c r="K1" s="94"/>
      <c r="L1" s="94"/>
      <c r="M1" s="94"/>
      <c r="N1" s="94"/>
      <c r="O1" s="94"/>
      <c r="P1" s="94"/>
      <c r="Q1" s="94"/>
      <c r="R1" s="94"/>
      <c r="S1" s="94"/>
      <c r="T1" s="94"/>
      <c r="U1" s="94"/>
      <c r="V1" s="94"/>
      <c r="W1" s="94"/>
      <c r="X1" s="94"/>
    </row>
    <row r="2" ht="271.5" customHeight="1">
      <c r="D2" s="95" t="s">
        <v>550</v>
      </c>
      <c r="E2" s="96" t="s">
        <v>551</v>
      </c>
      <c r="F2" s="96" t="s">
        <v>552</v>
      </c>
      <c r="G2" s="96" t="s">
        <v>553</v>
      </c>
      <c r="H2" s="96" t="s">
        <v>554</v>
      </c>
      <c r="I2" s="96" t="s">
        <v>490</v>
      </c>
      <c r="J2" s="96" t="s">
        <v>555</v>
      </c>
      <c r="K2" s="96" t="s">
        <v>489</v>
      </c>
      <c r="L2" s="96" t="s">
        <v>556</v>
      </c>
      <c r="M2" s="96" t="s">
        <v>557</v>
      </c>
      <c r="N2" s="96" t="s">
        <v>558</v>
      </c>
      <c r="O2" s="96" t="s">
        <v>559</v>
      </c>
      <c r="P2" s="96" t="s">
        <v>560</v>
      </c>
      <c r="Q2" s="96" t="s">
        <v>561</v>
      </c>
      <c r="R2" s="96" t="s">
        <v>562</v>
      </c>
      <c r="S2" s="96" t="s">
        <v>563</v>
      </c>
      <c r="T2" s="96" t="s">
        <v>564</v>
      </c>
      <c r="U2" s="96" t="s">
        <v>565</v>
      </c>
      <c r="V2" s="96" t="s">
        <v>566</v>
      </c>
      <c r="W2" s="96" t="s">
        <v>334</v>
      </c>
      <c r="X2" s="96" t="s">
        <v>563</v>
      </c>
    </row>
    <row r="3" ht="14.25" customHeight="1">
      <c r="A3" s="97"/>
      <c r="B3" s="42" t="s">
        <v>567</v>
      </c>
      <c r="C3" s="42" t="s">
        <v>568</v>
      </c>
      <c r="D3" s="42"/>
      <c r="E3" s="42"/>
      <c r="F3" s="42"/>
      <c r="G3" s="42"/>
      <c r="H3" s="42"/>
      <c r="I3" s="42"/>
      <c r="J3" s="42"/>
      <c r="K3" s="42"/>
      <c r="L3" s="42"/>
      <c r="M3" s="42"/>
      <c r="N3" s="42"/>
      <c r="O3" s="42"/>
      <c r="P3" s="42"/>
      <c r="Q3" s="42"/>
      <c r="R3" s="42"/>
      <c r="S3" s="42"/>
      <c r="T3" s="42"/>
      <c r="U3" s="42"/>
      <c r="V3" s="42"/>
      <c r="W3" s="42"/>
      <c r="X3" s="42"/>
    </row>
    <row r="4" ht="15.75" customHeight="1">
      <c r="A4" s="98" t="s">
        <v>593</v>
      </c>
      <c r="B4" s="99" t="s">
        <v>463</v>
      </c>
      <c r="C4" s="102" t="s">
        <v>570</v>
      </c>
      <c r="D4" s="103">
        <v>1.0</v>
      </c>
      <c r="E4" s="103">
        <v>0.0</v>
      </c>
      <c r="F4" s="103">
        <v>1.0</v>
      </c>
      <c r="G4" s="103">
        <v>0.0</v>
      </c>
      <c r="H4" s="103">
        <v>0.0</v>
      </c>
      <c r="I4" s="103">
        <v>1.0</v>
      </c>
      <c r="J4" s="103">
        <v>1.0</v>
      </c>
      <c r="K4" s="103">
        <v>0.0</v>
      </c>
      <c r="L4" s="103">
        <v>1.0</v>
      </c>
      <c r="M4" s="103">
        <v>1.0</v>
      </c>
      <c r="N4" s="103">
        <v>1.0</v>
      </c>
      <c r="O4" s="103">
        <v>0.0</v>
      </c>
      <c r="P4" s="103">
        <v>0.0</v>
      </c>
      <c r="Q4" s="103">
        <v>0.0</v>
      </c>
      <c r="R4" s="103">
        <v>0.0</v>
      </c>
      <c r="S4" s="103">
        <v>0.0</v>
      </c>
      <c r="T4" s="103">
        <v>0.0</v>
      </c>
      <c r="U4" s="103">
        <v>0.0</v>
      </c>
      <c r="V4" s="103">
        <v>0.0</v>
      </c>
      <c r="W4" s="103">
        <v>0.0</v>
      </c>
      <c r="X4" s="103">
        <v>0.0</v>
      </c>
    </row>
    <row r="5" ht="15.75" customHeight="1">
      <c r="A5" s="41"/>
      <c r="B5" s="99" t="s">
        <v>571</v>
      </c>
      <c r="C5" s="102" t="s">
        <v>572</v>
      </c>
      <c r="D5" s="103">
        <v>1.0</v>
      </c>
      <c r="E5" s="103">
        <v>1.0</v>
      </c>
      <c r="F5" s="103">
        <v>0.0</v>
      </c>
      <c r="G5" s="103">
        <v>0.0</v>
      </c>
      <c r="H5" s="103">
        <v>0.0</v>
      </c>
      <c r="I5" s="103">
        <v>0.0</v>
      </c>
      <c r="J5" s="103">
        <v>1.0</v>
      </c>
      <c r="K5" s="103">
        <v>1.0</v>
      </c>
      <c r="L5" s="103">
        <v>1.0</v>
      </c>
      <c r="M5" s="103">
        <v>0.0</v>
      </c>
      <c r="N5" s="103">
        <v>0.0</v>
      </c>
      <c r="O5" s="103">
        <v>1.0</v>
      </c>
      <c r="P5" s="103">
        <v>1.0</v>
      </c>
      <c r="Q5" s="103">
        <v>1.0</v>
      </c>
      <c r="R5" s="103">
        <v>1.0</v>
      </c>
      <c r="S5" s="103">
        <v>1.0</v>
      </c>
      <c r="T5" s="103">
        <v>1.0</v>
      </c>
      <c r="U5" s="103">
        <v>1.0</v>
      </c>
      <c r="V5" s="103">
        <v>1.0</v>
      </c>
      <c r="W5" s="103">
        <v>1.0</v>
      </c>
      <c r="X5" s="103">
        <v>1.0</v>
      </c>
    </row>
    <row r="6" ht="14.25" customHeight="1">
      <c r="A6" s="41"/>
      <c r="B6" s="99" t="s">
        <v>573</v>
      </c>
      <c r="C6" s="102" t="s">
        <v>574</v>
      </c>
      <c r="D6" s="103">
        <v>0.0</v>
      </c>
      <c r="E6" s="103">
        <v>1.0</v>
      </c>
      <c r="F6" s="103">
        <v>0.0</v>
      </c>
      <c r="G6" s="103">
        <v>1.0</v>
      </c>
      <c r="H6" s="103">
        <v>1.0</v>
      </c>
      <c r="I6" s="103">
        <v>0.0</v>
      </c>
      <c r="J6" s="103">
        <v>1.0</v>
      </c>
      <c r="K6" s="103">
        <v>0.0</v>
      </c>
      <c r="L6" s="103">
        <v>1.0</v>
      </c>
      <c r="M6" s="103">
        <v>1.0</v>
      </c>
      <c r="N6" s="103">
        <v>1.0</v>
      </c>
      <c r="O6" s="103">
        <v>1.0</v>
      </c>
      <c r="P6" s="103">
        <v>1.0</v>
      </c>
      <c r="Q6" s="103">
        <v>1.0</v>
      </c>
      <c r="R6" s="103">
        <v>1.0</v>
      </c>
      <c r="S6" s="103">
        <v>1.0</v>
      </c>
      <c r="T6" s="103">
        <v>1.0</v>
      </c>
      <c r="U6" s="103">
        <v>1.0</v>
      </c>
      <c r="V6" s="103">
        <v>1.0</v>
      </c>
      <c r="W6" s="103">
        <v>1.0</v>
      </c>
      <c r="X6" s="103">
        <v>1.0</v>
      </c>
    </row>
    <row r="7" ht="14.25" customHeight="1">
      <c r="A7" s="41"/>
      <c r="B7" s="99" t="s">
        <v>575</v>
      </c>
      <c r="C7" s="102" t="s">
        <v>576</v>
      </c>
      <c r="D7" s="103">
        <v>1.0</v>
      </c>
      <c r="E7" s="103">
        <v>1.0</v>
      </c>
      <c r="F7" s="103">
        <v>1.0</v>
      </c>
      <c r="G7" s="103">
        <v>0.0</v>
      </c>
      <c r="H7" s="103">
        <v>1.0</v>
      </c>
      <c r="I7" s="103">
        <v>0.0</v>
      </c>
      <c r="J7" s="103">
        <v>1.0</v>
      </c>
      <c r="K7" s="103">
        <v>1.0</v>
      </c>
      <c r="L7" s="103">
        <v>1.0</v>
      </c>
      <c r="M7" s="103">
        <v>1.0</v>
      </c>
      <c r="N7" s="103">
        <v>1.0</v>
      </c>
      <c r="O7" s="103">
        <v>1.0</v>
      </c>
      <c r="P7" s="103">
        <v>1.0</v>
      </c>
      <c r="Q7" s="103">
        <v>1.0</v>
      </c>
      <c r="R7" s="103">
        <v>1.0</v>
      </c>
      <c r="S7" s="103">
        <v>1.0</v>
      </c>
      <c r="T7" s="103">
        <v>1.0</v>
      </c>
      <c r="U7" s="103">
        <v>1.0</v>
      </c>
      <c r="V7" s="103">
        <v>1.0</v>
      </c>
      <c r="W7" s="103">
        <v>1.0</v>
      </c>
      <c r="X7" s="103">
        <v>1.0</v>
      </c>
    </row>
    <row r="8" ht="14.25" customHeight="1">
      <c r="A8" s="41"/>
      <c r="B8" s="99" t="s">
        <v>577</v>
      </c>
      <c r="C8" s="102" t="s">
        <v>578</v>
      </c>
      <c r="D8" s="103">
        <v>1.0</v>
      </c>
      <c r="E8" s="103">
        <v>1.0</v>
      </c>
      <c r="F8" s="103">
        <v>1.0</v>
      </c>
      <c r="G8" s="103">
        <v>1.0</v>
      </c>
      <c r="H8" s="103">
        <v>0.0</v>
      </c>
      <c r="I8" s="103">
        <v>1.0</v>
      </c>
      <c r="J8" s="103">
        <v>1.0</v>
      </c>
      <c r="K8" s="103">
        <v>1.0</v>
      </c>
      <c r="L8" s="103">
        <v>0.0</v>
      </c>
      <c r="M8" s="103">
        <v>0.0</v>
      </c>
      <c r="N8" s="103">
        <v>0.0</v>
      </c>
      <c r="O8" s="103">
        <v>1.0</v>
      </c>
      <c r="P8" s="103">
        <v>1.0</v>
      </c>
      <c r="Q8" s="103">
        <v>1.0</v>
      </c>
      <c r="R8" s="103">
        <v>1.0</v>
      </c>
      <c r="S8" s="103">
        <v>1.0</v>
      </c>
      <c r="T8" s="103">
        <v>1.0</v>
      </c>
      <c r="U8" s="103">
        <v>1.0</v>
      </c>
      <c r="V8" s="103">
        <v>1.0</v>
      </c>
      <c r="W8" s="103">
        <v>1.0</v>
      </c>
      <c r="X8" s="103">
        <v>1.0</v>
      </c>
    </row>
    <row r="9" ht="14.25" customHeight="1">
      <c r="A9" s="41"/>
      <c r="B9" s="99" t="s">
        <v>579</v>
      </c>
      <c r="C9" s="102" t="s">
        <v>580</v>
      </c>
      <c r="D9" s="103">
        <v>0.0</v>
      </c>
      <c r="E9" s="103">
        <v>0.0</v>
      </c>
      <c r="F9" s="103">
        <v>1.0</v>
      </c>
      <c r="G9" s="103">
        <v>1.0</v>
      </c>
      <c r="H9" s="103">
        <v>1.0</v>
      </c>
      <c r="I9" s="103">
        <v>1.0</v>
      </c>
      <c r="J9" s="103">
        <v>1.0</v>
      </c>
      <c r="K9" s="103">
        <v>1.0</v>
      </c>
      <c r="L9" s="103">
        <v>1.0</v>
      </c>
      <c r="M9" s="103">
        <v>1.0</v>
      </c>
      <c r="N9" s="103">
        <v>1.0</v>
      </c>
      <c r="O9" s="103">
        <v>0.0</v>
      </c>
      <c r="P9" s="103">
        <v>0.0</v>
      </c>
      <c r="Q9" s="103">
        <v>0.0</v>
      </c>
      <c r="R9" s="103">
        <v>0.0</v>
      </c>
      <c r="S9" s="103">
        <v>0.0</v>
      </c>
      <c r="T9" s="103">
        <v>0.0</v>
      </c>
      <c r="U9" s="103">
        <v>0.0</v>
      </c>
      <c r="V9" s="103">
        <v>0.0</v>
      </c>
      <c r="W9" s="103">
        <v>0.0</v>
      </c>
      <c r="X9" s="103">
        <v>0.0</v>
      </c>
    </row>
    <row r="10" ht="14.25" customHeight="1">
      <c r="A10" s="41"/>
      <c r="B10" s="99" t="s">
        <v>581</v>
      </c>
      <c r="C10" s="102" t="s">
        <v>582</v>
      </c>
      <c r="D10" s="103">
        <v>1.0</v>
      </c>
      <c r="E10" s="103">
        <v>1.0</v>
      </c>
      <c r="F10" s="103">
        <v>1.0</v>
      </c>
      <c r="G10" s="103">
        <v>0.0</v>
      </c>
      <c r="H10" s="103">
        <v>0.0</v>
      </c>
      <c r="I10" s="103">
        <v>1.0</v>
      </c>
      <c r="J10" s="103">
        <v>1.0</v>
      </c>
      <c r="K10" s="103">
        <v>1.0</v>
      </c>
      <c r="L10" s="103">
        <v>1.0</v>
      </c>
      <c r="M10" s="103">
        <v>1.0</v>
      </c>
      <c r="N10" s="103">
        <v>1.0</v>
      </c>
      <c r="O10" s="103">
        <v>1.0</v>
      </c>
      <c r="P10" s="103">
        <v>1.0</v>
      </c>
      <c r="Q10" s="103">
        <v>1.0</v>
      </c>
      <c r="R10" s="103">
        <v>1.0</v>
      </c>
      <c r="S10" s="103">
        <v>1.0</v>
      </c>
      <c r="T10" s="103">
        <v>1.0</v>
      </c>
      <c r="U10" s="103">
        <v>1.0</v>
      </c>
      <c r="V10" s="103">
        <v>1.0</v>
      </c>
      <c r="W10" s="103">
        <v>1.0</v>
      </c>
      <c r="X10" s="103">
        <v>1.0</v>
      </c>
    </row>
    <row r="11" ht="14.25" customHeight="1">
      <c r="A11" s="41"/>
      <c r="B11" s="99" t="s">
        <v>583</v>
      </c>
      <c r="C11" s="102" t="s">
        <v>584</v>
      </c>
      <c r="D11" s="103">
        <v>1.0</v>
      </c>
      <c r="E11" s="103">
        <v>0.0</v>
      </c>
      <c r="F11" s="103">
        <v>1.0</v>
      </c>
      <c r="G11" s="103">
        <v>1.0</v>
      </c>
      <c r="H11" s="103">
        <v>1.0</v>
      </c>
      <c r="I11" s="103">
        <v>0.0</v>
      </c>
      <c r="J11" s="103">
        <v>1.0</v>
      </c>
      <c r="K11" s="103">
        <v>1.0</v>
      </c>
      <c r="L11" s="103">
        <v>1.0</v>
      </c>
      <c r="M11" s="103">
        <v>0.0</v>
      </c>
      <c r="N11" s="103">
        <v>0.0</v>
      </c>
      <c r="O11" s="103">
        <v>0.0</v>
      </c>
      <c r="P11" s="103">
        <v>0.0</v>
      </c>
      <c r="Q11" s="103">
        <v>0.0</v>
      </c>
      <c r="R11" s="103">
        <v>0.0</v>
      </c>
      <c r="S11" s="103">
        <v>0.0</v>
      </c>
      <c r="T11" s="103">
        <v>0.0</v>
      </c>
      <c r="U11" s="103">
        <v>0.0</v>
      </c>
      <c r="V11" s="103">
        <v>0.0</v>
      </c>
      <c r="W11" s="103">
        <v>0.0</v>
      </c>
      <c r="X11" s="103">
        <v>0.0</v>
      </c>
    </row>
    <row r="12" ht="14.25" customHeight="1">
      <c r="A12" s="41"/>
      <c r="B12" s="99" t="s">
        <v>585</v>
      </c>
      <c r="C12" s="102" t="s">
        <v>586</v>
      </c>
      <c r="D12" s="103">
        <v>1.0</v>
      </c>
      <c r="E12" s="103">
        <v>1.0</v>
      </c>
      <c r="F12" s="103">
        <v>1.0</v>
      </c>
      <c r="G12" s="103">
        <v>1.0</v>
      </c>
      <c r="H12" s="103">
        <v>1.0</v>
      </c>
      <c r="I12" s="103">
        <v>1.0</v>
      </c>
      <c r="J12" s="103">
        <v>1.0</v>
      </c>
      <c r="K12" s="103">
        <v>1.0</v>
      </c>
      <c r="L12" s="103">
        <v>1.0</v>
      </c>
      <c r="M12" s="103">
        <v>1.0</v>
      </c>
      <c r="N12" s="103">
        <v>1.0</v>
      </c>
      <c r="O12" s="103">
        <v>1.0</v>
      </c>
      <c r="P12" s="103">
        <v>1.0</v>
      </c>
      <c r="Q12" s="103">
        <v>1.0</v>
      </c>
      <c r="R12" s="103">
        <v>1.0</v>
      </c>
      <c r="S12" s="103">
        <v>1.0</v>
      </c>
      <c r="T12" s="103">
        <v>1.0</v>
      </c>
      <c r="U12" s="103">
        <v>1.0</v>
      </c>
      <c r="V12" s="103">
        <v>1.0</v>
      </c>
      <c r="W12" s="103">
        <v>1.0</v>
      </c>
      <c r="X12" s="103">
        <v>1.0</v>
      </c>
    </row>
    <row r="13" ht="14.25" customHeight="1">
      <c r="A13" s="59"/>
      <c r="B13" s="99" t="s">
        <v>587</v>
      </c>
      <c r="C13" s="102" t="s">
        <v>588</v>
      </c>
      <c r="D13" s="103">
        <v>1.0</v>
      </c>
      <c r="E13" s="103">
        <v>1.0</v>
      </c>
      <c r="F13" s="103">
        <v>0.0</v>
      </c>
      <c r="G13" s="103">
        <v>1.0</v>
      </c>
      <c r="H13" s="103">
        <v>1.0</v>
      </c>
      <c r="I13" s="103">
        <v>1.0</v>
      </c>
      <c r="J13" s="103">
        <v>0.0</v>
      </c>
      <c r="K13" s="103">
        <v>1.0</v>
      </c>
      <c r="L13" s="103">
        <v>1.0</v>
      </c>
      <c r="M13" s="103">
        <v>0.0</v>
      </c>
      <c r="N13" s="103">
        <v>0.0</v>
      </c>
      <c r="O13" s="103">
        <v>1.0</v>
      </c>
      <c r="P13" s="103">
        <v>1.0</v>
      </c>
      <c r="Q13" s="103">
        <v>1.0</v>
      </c>
      <c r="R13" s="103">
        <v>1.0</v>
      </c>
      <c r="S13" s="103">
        <v>1.0</v>
      </c>
      <c r="T13" s="103">
        <v>1.0</v>
      </c>
      <c r="U13" s="103">
        <v>1.0</v>
      </c>
      <c r="V13" s="103">
        <v>1.0</v>
      </c>
      <c r="W13" s="103">
        <v>1.0</v>
      </c>
      <c r="X13" s="103">
        <v>1.0</v>
      </c>
    </row>
    <row r="14" ht="15.75" customHeight="1">
      <c r="C14" s="100" t="s">
        <v>589</v>
      </c>
      <c r="D14" s="74">
        <f t="shared" ref="D14:X14" si="1">SUM(D4:D13)</f>
        <v>8</v>
      </c>
      <c r="E14" s="74">
        <f t="shared" si="1"/>
        <v>7</v>
      </c>
      <c r="F14" s="74">
        <f t="shared" si="1"/>
        <v>7</v>
      </c>
      <c r="G14" s="74">
        <f t="shared" si="1"/>
        <v>6</v>
      </c>
      <c r="H14" s="74">
        <f t="shared" si="1"/>
        <v>6</v>
      </c>
      <c r="I14" s="74">
        <f t="shared" si="1"/>
        <v>6</v>
      </c>
      <c r="J14" s="74">
        <f t="shared" si="1"/>
        <v>9</v>
      </c>
      <c r="K14" s="74">
        <f t="shared" si="1"/>
        <v>8</v>
      </c>
      <c r="L14" s="74">
        <f t="shared" si="1"/>
        <v>9</v>
      </c>
      <c r="M14" s="74">
        <f t="shared" si="1"/>
        <v>6</v>
      </c>
      <c r="N14" s="74">
        <f t="shared" si="1"/>
        <v>6</v>
      </c>
      <c r="O14" s="74">
        <f t="shared" si="1"/>
        <v>7</v>
      </c>
      <c r="P14" s="74">
        <f t="shared" si="1"/>
        <v>7</v>
      </c>
      <c r="Q14" s="74">
        <f t="shared" si="1"/>
        <v>7</v>
      </c>
      <c r="R14" s="74">
        <f t="shared" si="1"/>
        <v>7</v>
      </c>
      <c r="S14" s="74">
        <f t="shared" si="1"/>
        <v>7</v>
      </c>
      <c r="T14" s="74">
        <f t="shared" si="1"/>
        <v>7</v>
      </c>
      <c r="U14" s="74">
        <f t="shared" si="1"/>
        <v>7</v>
      </c>
      <c r="V14" s="74">
        <f t="shared" si="1"/>
        <v>7</v>
      </c>
      <c r="W14" s="74">
        <f t="shared" si="1"/>
        <v>7</v>
      </c>
      <c r="X14" s="74">
        <f t="shared" si="1"/>
        <v>7</v>
      </c>
    </row>
    <row r="15" ht="14.25" customHeight="1">
      <c r="C15" s="100" t="s">
        <v>590</v>
      </c>
      <c r="D15" s="74">
        <v>5.0</v>
      </c>
      <c r="E15" s="74">
        <v>7.0</v>
      </c>
      <c r="F15" s="74">
        <v>7.0</v>
      </c>
      <c r="G15" s="74">
        <v>5.0</v>
      </c>
      <c r="H15" s="74">
        <v>6.0</v>
      </c>
      <c r="I15" s="74">
        <v>7.0</v>
      </c>
      <c r="J15" s="74">
        <v>5.0</v>
      </c>
      <c r="K15" s="74">
        <v>6.0</v>
      </c>
      <c r="L15" s="74">
        <v>7.0</v>
      </c>
      <c r="M15" s="74">
        <v>7.0</v>
      </c>
      <c r="N15" s="74">
        <v>7.0</v>
      </c>
      <c r="O15" s="74">
        <v>7.0</v>
      </c>
      <c r="P15" s="74">
        <v>7.0</v>
      </c>
      <c r="Q15" s="74">
        <v>7.0</v>
      </c>
      <c r="R15" s="74">
        <v>7.0</v>
      </c>
      <c r="S15" s="74">
        <v>7.0</v>
      </c>
      <c r="T15" s="74">
        <v>7.0</v>
      </c>
      <c r="U15" s="74">
        <v>7.0</v>
      </c>
      <c r="V15" s="74">
        <v>7.0</v>
      </c>
      <c r="W15" s="74">
        <v>7.0</v>
      </c>
      <c r="X15" s="74">
        <v>7.0</v>
      </c>
    </row>
    <row r="16" ht="14.25" customHeight="1">
      <c r="C16" s="100" t="s">
        <v>591</v>
      </c>
      <c r="D16" s="101">
        <f t="shared" ref="D16:X16" si="2">D14-D15</f>
        <v>3</v>
      </c>
      <c r="E16" s="101">
        <f t="shared" si="2"/>
        <v>0</v>
      </c>
      <c r="F16" s="101">
        <f t="shared" si="2"/>
        <v>0</v>
      </c>
      <c r="G16" s="101">
        <f t="shared" si="2"/>
        <v>1</v>
      </c>
      <c r="H16" s="101">
        <f t="shared" si="2"/>
        <v>0</v>
      </c>
      <c r="I16" s="101">
        <f t="shared" si="2"/>
        <v>-1</v>
      </c>
      <c r="J16" s="101">
        <f t="shared" si="2"/>
        <v>4</v>
      </c>
      <c r="K16" s="101">
        <f t="shared" si="2"/>
        <v>2</v>
      </c>
      <c r="L16" s="101">
        <f t="shared" si="2"/>
        <v>2</v>
      </c>
      <c r="M16" s="101">
        <f t="shared" si="2"/>
        <v>-1</v>
      </c>
      <c r="N16" s="101">
        <f t="shared" si="2"/>
        <v>-1</v>
      </c>
      <c r="O16" s="101">
        <f t="shared" si="2"/>
        <v>0</v>
      </c>
      <c r="P16" s="101">
        <f t="shared" si="2"/>
        <v>0</v>
      </c>
      <c r="Q16" s="101">
        <f t="shared" si="2"/>
        <v>0</v>
      </c>
      <c r="R16" s="101">
        <f t="shared" si="2"/>
        <v>0</v>
      </c>
      <c r="S16" s="101">
        <f t="shared" si="2"/>
        <v>0</v>
      </c>
      <c r="T16" s="101">
        <f t="shared" si="2"/>
        <v>0</v>
      </c>
      <c r="U16" s="101">
        <f t="shared" si="2"/>
        <v>0</v>
      </c>
      <c r="V16" s="101">
        <f t="shared" si="2"/>
        <v>0</v>
      </c>
      <c r="W16" s="101">
        <f t="shared" si="2"/>
        <v>0</v>
      </c>
      <c r="X16" s="101">
        <f t="shared" si="2"/>
        <v>0</v>
      </c>
    </row>
    <row r="17" ht="14.25" customHeight="1"/>
    <row r="18" ht="14.25" customHeight="1"/>
    <row r="19" ht="249.75" customHeight="1">
      <c r="D19" s="66" t="s">
        <v>594</v>
      </c>
      <c r="O19" s="66"/>
      <c r="P19" s="66"/>
      <c r="Q19" s="66"/>
      <c r="R19" s="66"/>
      <c r="S19" s="66"/>
      <c r="T19" s="66"/>
      <c r="U19" s="66"/>
      <c r="V19" s="66"/>
      <c r="W19" s="66"/>
      <c r="X19" s="66"/>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4:A13"/>
    <mergeCell ref="D19:N19"/>
  </mergeCells>
  <conditionalFormatting sqref="D4:N13">
    <cfRule type="cellIs" dxfId="5" priority="1" operator="greaterThanOrEqual">
      <formula>1</formula>
    </cfRule>
  </conditionalFormatting>
  <conditionalFormatting sqref="D16:N16">
    <cfRule type="cellIs" dxfId="4" priority="2" operator="lessThanOrEqual">
      <formula>-1</formula>
    </cfRule>
  </conditionalFormatting>
  <conditionalFormatting sqref="D16:N16">
    <cfRule type="cellIs" dxfId="5" priority="3" operator="greaterThanOrEqual">
      <formula>0</formula>
    </cfRule>
  </conditionalFormatting>
  <conditionalFormatting sqref="O4">
    <cfRule type="cellIs" dxfId="5" priority="4" operator="greaterThanOrEqual">
      <formula>1</formula>
    </cfRule>
  </conditionalFormatting>
  <conditionalFormatting sqref="O5">
    <cfRule type="cellIs" dxfId="5" priority="5" operator="greaterThanOrEqual">
      <formula>1</formula>
    </cfRule>
  </conditionalFormatting>
  <conditionalFormatting sqref="O6">
    <cfRule type="cellIs" dxfId="5" priority="6" operator="greaterThanOrEqual">
      <formula>1</formula>
    </cfRule>
  </conditionalFormatting>
  <conditionalFormatting sqref="O7">
    <cfRule type="cellIs" dxfId="5" priority="7" operator="greaterThanOrEqual">
      <formula>1</formula>
    </cfRule>
  </conditionalFormatting>
  <conditionalFormatting sqref="O8">
    <cfRule type="cellIs" dxfId="5" priority="8" operator="greaterThanOrEqual">
      <formula>1</formula>
    </cfRule>
  </conditionalFormatting>
  <conditionalFormatting sqref="O9">
    <cfRule type="cellIs" dxfId="5" priority="9" operator="greaterThanOrEqual">
      <formula>1</formula>
    </cfRule>
  </conditionalFormatting>
  <conditionalFormatting sqref="O10">
    <cfRule type="cellIs" dxfId="5" priority="10" operator="greaterThanOrEqual">
      <formula>1</formula>
    </cfRule>
  </conditionalFormatting>
  <conditionalFormatting sqref="O11">
    <cfRule type="cellIs" dxfId="5" priority="11" operator="greaterThanOrEqual">
      <formula>1</formula>
    </cfRule>
  </conditionalFormatting>
  <conditionalFormatting sqref="O12">
    <cfRule type="cellIs" dxfId="5" priority="12" operator="greaterThanOrEqual">
      <formula>1</formula>
    </cfRule>
  </conditionalFormatting>
  <conditionalFormatting sqref="O13">
    <cfRule type="cellIs" dxfId="5" priority="13" operator="greaterThanOrEqual">
      <formula>1</formula>
    </cfRule>
  </conditionalFormatting>
  <conditionalFormatting sqref="O16">
    <cfRule type="cellIs" dxfId="4" priority="14" operator="lessThanOrEqual">
      <formula>-1</formula>
    </cfRule>
  </conditionalFormatting>
  <conditionalFormatting sqref="O16">
    <cfRule type="cellIs" dxfId="5" priority="15" operator="greaterThanOrEqual">
      <formula>0</formula>
    </cfRule>
  </conditionalFormatting>
  <conditionalFormatting sqref="P4">
    <cfRule type="cellIs" dxfId="5" priority="16" operator="greaterThanOrEqual">
      <formula>1</formula>
    </cfRule>
  </conditionalFormatting>
  <conditionalFormatting sqref="P5">
    <cfRule type="cellIs" dxfId="5" priority="17" operator="greaterThanOrEqual">
      <formula>1</formula>
    </cfRule>
  </conditionalFormatting>
  <conditionalFormatting sqref="P6">
    <cfRule type="cellIs" dxfId="5" priority="18" operator="greaterThanOrEqual">
      <formula>1</formula>
    </cfRule>
  </conditionalFormatting>
  <conditionalFormatting sqref="P7">
    <cfRule type="cellIs" dxfId="5" priority="19" operator="greaterThanOrEqual">
      <formula>1</formula>
    </cfRule>
  </conditionalFormatting>
  <conditionalFormatting sqref="P8">
    <cfRule type="cellIs" dxfId="5" priority="20" operator="greaterThanOrEqual">
      <formula>1</formula>
    </cfRule>
  </conditionalFormatting>
  <conditionalFormatting sqref="P9">
    <cfRule type="cellIs" dxfId="5" priority="21" operator="greaterThanOrEqual">
      <formula>1</formula>
    </cfRule>
  </conditionalFormatting>
  <conditionalFormatting sqref="P10">
    <cfRule type="cellIs" dxfId="5" priority="22" operator="greaterThanOrEqual">
      <formula>1</formula>
    </cfRule>
  </conditionalFormatting>
  <conditionalFormatting sqref="P11">
    <cfRule type="cellIs" dxfId="5" priority="23" operator="greaterThanOrEqual">
      <formula>1</formula>
    </cfRule>
  </conditionalFormatting>
  <conditionalFormatting sqref="P12">
    <cfRule type="cellIs" dxfId="5" priority="24" operator="greaterThanOrEqual">
      <formula>1</formula>
    </cfRule>
  </conditionalFormatting>
  <conditionalFormatting sqref="P13">
    <cfRule type="cellIs" dxfId="5" priority="25" operator="greaterThanOrEqual">
      <formula>1</formula>
    </cfRule>
  </conditionalFormatting>
  <conditionalFormatting sqref="P16">
    <cfRule type="cellIs" dxfId="4" priority="26" operator="lessThanOrEqual">
      <formula>-1</formula>
    </cfRule>
  </conditionalFormatting>
  <conditionalFormatting sqref="P16">
    <cfRule type="cellIs" dxfId="5" priority="27" operator="greaterThanOrEqual">
      <formula>0</formula>
    </cfRule>
  </conditionalFormatting>
  <conditionalFormatting sqref="Q4">
    <cfRule type="cellIs" dxfId="5" priority="28" operator="greaterThanOrEqual">
      <formula>1</formula>
    </cfRule>
  </conditionalFormatting>
  <conditionalFormatting sqref="Q5">
    <cfRule type="cellIs" dxfId="5" priority="29" operator="greaterThanOrEqual">
      <formula>1</formula>
    </cfRule>
  </conditionalFormatting>
  <conditionalFormatting sqref="Q6">
    <cfRule type="cellIs" dxfId="5" priority="30" operator="greaterThanOrEqual">
      <formula>1</formula>
    </cfRule>
  </conditionalFormatting>
  <conditionalFormatting sqref="Q7">
    <cfRule type="cellIs" dxfId="5" priority="31" operator="greaterThanOrEqual">
      <formula>1</formula>
    </cfRule>
  </conditionalFormatting>
  <conditionalFormatting sqref="Q8">
    <cfRule type="cellIs" dxfId="5" priority="32" operator="greaterThanOrEqual">
      <formula>1</formula>
    </cfRule>
  </conditionalFormatting>
  <conditionalFormatting sqref="Q9">
    <cfRule type="cellIs" dxfId="5" priority="33" operator="greaterThanOrEqual">
      <formula>1</formula>
    </cfRule>
  </conditionalFormatting>
  <conditionalFormatting sqref="Q10">
    <cfRule type="cellIs" dxfId="5" priority="34" operator="greaterThanOrEqual">
      <formula>1</formula>
    </cfRule>
  </conditionalFormatting>
  <conditionalFormatting sqref="Q11">
    <cfRule type="cellIs" dxfId="5" priority="35" operator="greaterThanOrEqual">
      <formula>1</formula>
    </cfRule>
  </conditionalFormatting>
  <conditionalFormatting sqref="Q12">
    <cfRule type="cellIs" dxfId="5" priority="36" operator="greaterThanOrEqual">
      <formula>1</formula>
    </cfRule>
  </conditionalFormatting>
  <conditionalFormatting sqref="Q13">
    <cfRule type="cellIs" dxfId="5" priority="37" operator="greaterThanOrEqual">
      <formula>1</formula>
    </cfRule>
  </conditionalFormatting>
  <conditionalFormatting sqref="Q16">
    <cfRule type="cellIs" dxfId="4" priority="38" operator="lessThanOrEqual">
      <formula>-1</formula>
    </cfRule>
  </conditionalFormatting>
  <conditionalFormatting sqref="Q16">
    <cfRule type="cellIs" dxfId="5" priority="39" operator="greaterThanOrEqual">
      <formula>0</formula>
    </cfRule>
  </conditionalFormatting>
  <conditionalFormatting sqref="R4">
    <cfRule type="cellIs" dxfId="5" priority="40" operator="greaterThanOrEqual">
      <formula>1</formula>
    </cfRule>
  </conditionalFormatting>
  <conditionalFormatting sqref="R5">
    <cfRule type="cellIs" dxfId="5" priority="41" operator="greaterThanOrEqual">
      <formula>1</formula>
    </cfRule>
  </conditionalFormatting>
  <conditionalFormatting sqref="R6">
    <cfRule type="cellIs" dxfId="5" priority="42" operator="greaterThanOrEqual">
      <formula>1</formula>
    </cfRule>
  </conditionalFormatting>
  <conditionalFormatting sqref="R7">
    <cfRule type="cellIs" dxfId="5" priority="43" operator="greaterThanOrEqual">
      <formula>1</formula>
    </cfRule>
  </conditionalFormatting>
  <conditionalFormatting sqref="R8">
    <cfRule type="cellIs" dxfId="5" priority="44" operator="greaterThanOrEqual">
      <formula>1</formula>
    </cfRule>
  </conditionalFormatting>
  <conditionalFormatting sqref="R9">
    <cfRule type="cellIs" dxfId="5" priority="45" operator="greaterThanOrEqual">
      <formula>1</formula>
    </cfRule>
  </conditionalFormatting>
  <conditionalFormatting sqref="R10">
    <cfRule type="cellIs" dxfId="5" priority="46" operator="greaterThanOrEqual">
      <formula>1</formula>
    </cfRule>
  </conditionalFormatting>
  <conditionalFormatting sqref="R11">
    <cfRule type="cellIs" dxfId="5" priority="47" operator="greaterThanOrEqual">
      <formula>1</formula>
    </cfRule>
  </conditionalFormatting>
  <conditionalFormatting sqref="R12">
    <cfRule type="cellIs" dxfId="5" priority="48" operator="greaterThanOrEqual">
      <formula>1</formula>
    </cfRule>
  </conditionalFormatting>
  <conditionalFormatting sqref="R13">
    <cfRule type="cellIs" dxfId="5" priority="49" operator="greaterThanOrEqual">
      <formula>1</formula>
    </cfRule>
  </conditionalFormatting>
  <conditionalFormatting sqref="R16">
    <cfRule type="cellIs" dxfId="4" priority="50" operator="lessThanOrEqual">
      <formula>-1</formula>
    </cfRule>
  </conditionalFormatting>
  <conditionalFormatting sqref="R16">
    <cfRule type="cellIs" dxfId="5" priority="51" operator="greaterThanOrEqual">
      <formula>0</formula>
    </cfRule>
  </conditionalFormatting>
  <conditionalFormatting sqref="S4">
    <cfRule type="cellIs" dxfId="5" priority="52" operator="greaterThanOrEqual">
      <formula>1</formula>
    </cfRule>
  </conditionalFormatting>
  <conditionalFormatting sqref="S5">
    <cfRule type="cellIs" dxfId="5" priority="53" operator="greaterThanOrEqual">
      <formula>1</formula>
    </cfRule>
  </conditionalFormatting>
  <conditionalFormatting sqref="S6">
    <cfRule type="cellIs" dxfId="5" priority="54" operator="greaterThanOrEqual">
      <formula>1</formula>
    </cfRule>
  </conditionalFormatting>
  <conditionalFormatting sqref="S7">
    <cfRule type="cellIs" dxfId="5" priority="55" operator="greaterThanOrEqual">
      <formula>1</formula>
    </cfRule>
  </conditionalFormatting>
  <conditionalFormatting sqref="S8">
    <cfRule type="cellIs" dxfId="5" priority="56" operator="greaterThanOrEqual">
      <formula>1</formula>
    </cfRule>
  </conditionalFormatting>
  <conditionalFormatting sqref="S9">
    <cfRule type="cellIs" dxfId="5" priority="57" operator="greaterThanOrEqual">
      <formula>1</formula>
    </cfRule>
  </conditionalFormatting>
  <conditionalFormatting sqref="S10">
    <cfRule type="cellIs" dxfId="5" priority="58" operator="greaterThanOrEqual">
      <formula>1</formula>
    </cfRule>
  </conditionalFormatting>
  <conditionalFormatting sqref="S11">
    <cfRule type="cellIs" dxfId="5" priority="59" operator="greaterThanOrEqual">
      <formula>1</formula>
    </cfRule>
  </conditionalFormatting>
  <conditionalFormatting sqref="S12">
    <cfRule type="cellIs" dxfId="5" priority="60" operator="greaterThanOrEqual">
      <formula>1</formula>
    </cfRule>
  </conditionalFormatting>
  <conditionalFormatting sqref="S13">
    <cfRule type="cellIs" dxfId="5" priority="61" operator="greaterThanOrEqual">
      <formula>1</formula>
    </cfRule>
  </conditionalFormatting>
  <conditionalFormatting sqref="S16">
    <cfRule type="cellIs" dxfId="4" priority="62" operator="lessThanOrEqual">
      <formula>-1</formula>
    </cfRule>
  </conditionalFormatting>
  <conditionalFormatting sqref="S16">
    <cfRule type="cellIs" dxfId="5" priority="63" operator="greaterThanOrEqual">
      <formula>0</formula>
    </cfRule>
  </conditionalFormatting>
  <conditionalFormatting sqref="T4">
    <cfRule type="cellIs" dxfId="5" priority="64" operator="greaterThanOrEqual">
      <formula>1</formula>
    </cfRule>
  </conditionalFormatting>
  <conditionalFormatting sqref="T5">
    <cfRule type="cellIs" dxfId="5" priority="65" operator="greaterThanOrEqual">
      <formula>1</formula>
    </cfRule>
  </conditionalFormatting>
  <conditionalFormatting sqref="T6">
    <cfRule type="cellIs" dxfId="5" priority="66" operator="greaterThanOrEqual">
      <formula>1</formula>
    </cfRule>
  </conditionalFormatting>
  <conditionalFormatting sqref="T7">
    <cfRule type="cellIs" dxfId="5" priority="67" operator="greaterThanOrEqual">
      <formula>1</formula>
    </cfRule>
  </conditionalFormatting>
  <conditionalFormatting sqref="T8">
    <cfRule type="cellIs" dxfId="5" priority="68" operator="greaterThanOrEqual">
      <formula>1</formula>
    </cfRule>
  </conditionalFormatting>
  <conditionalFormatting sqref="T9">
    <cfRule type="cellIs" dxfId="5" priority="69" operator="greaterThanOrEqual">
      <formula>1</formula>
    </cfRule>
  </conditionalFormatting>
  <conditionalFormatting sqref="T10">
    <cfRule type="cellIs" dxfId="5" priority="70" operator="greaterThanOrEqual">
      <formula>1</formula>
    </cfRule>
  </conditionalFormatting>
  <conditionalFormatting sqref="T11">
    <cfRule type="cellIs" dxfId="5" priority="71" operator="greaterThanOrEqual">
      <formula>1</formula>
    </cfRule>
  </conditionalFormatting>
  <conditionalFormatting sqref="T12">
    <cfRule type="cellIs" dxfId="5" priority="72" operator="greaterThanOrEqual">
      <formula>1</formula>
    </cfRule>
  </conditionalFormatting>
  <conditionalFormatting sqref="T13">
    <cfRule type="cellIs" dxfId="5" priority="73" operator="greaterThanOrEqual">
      <formula>1</formula>
    </cfRule>
  </conditionalFormatting>
  <conditionalFormatting sqref="T16">
    <cfRule type="cellIs" dxfId="4" priority="74" operator="lessThanOrEqual">
      <formula>-1</formula>
    </cfRule>
  </conditionalFormatting>
  <conditionalFormatting sqref="T16">
    <cfRule type="cellIs" dxfId="5" priority="75" operator="greaterThanOrEqual">
      <formula>0</formula>
    </cfRule>
  </conditionalFormatting>
  <conditionalFormatting sqref="U4">
    <cfRule type="cellIs" dxfId="5" priority="76" operator="greaterThanOrEqual">
      <formula>1</formula>
    </cfRule>
  </conditionalFormatting>
  <conditionalFormatting sqref="U5">
    <cfRule type="cellIs" dxfId="5" priority="77" operator="greaterThanOrEqual">
      <formula>1</formula>
    </cfRule>
  </conditionalFormatting>
  <conditionalFormatting sqref="U6">
    <cfRule type="cellIs" dxfId="5" priority="78" operator="greaterThanOrEqual">
      <formula>1</formula>
    </cfRule>
  </conditionalFormatting>
  <conditionalFormatting sqref="U7">
    <cfRule type="cellIs" dxfId="5" priority="79" operator="greaterThanOrEqual">
      <formula>1</formula>
    </cfRule>
  </conditionalFormatting>
  <conditionalFormatting sqref="U8">
    <cfRule type="cellIs" dxfId="5" priority="80" operator="greaterThanOrEqual">
      <formula>1</formula>
    </cfRule>
  </conditionalFormatting>
  <conditionalFormatting sqref="U9">
    <cfRule type="cellIs" dxfId="5" priority="81" operator="greaterThanOrEqual">
      <formula>1</formula>
    </cfRule>
  </conditionalFormatting>
  <conditionalFormatting sqref="U10">
    <cfRule type="cellIs" dxfId="5" priority="82" operator="greaterThanOrEqual">
      <formula>1</formula>
    </cfRule>
  </conditionalFormatting>
  <conditionalFormatting sqref="U11">
    <cfRule type="cellIs" dxfId="5" priority="83" operator="greaterThanOrEqual">
      <formula>1</formula>
    </cfRule>
  </conditionalFormatting>
  <conditionalFormatting sqref="U12">
    <cfRule type="cellIs" dxfId="5" priority="84" operator="greaterThanOrEqual">
      <formula>1</formula>
    </cfRule>
  </conditionalFormatting>
  <conditionalFormatting sqref="U13">
    <cfRule type="cellIs" dxfId="5" priority="85" operator="greaterThanOrEqual">
      <formula>1</formula>
    </cfRule>
  </conditionalFormatting>
  <conditionalFormatting sqref="U16">
    <cfRule type="cellIs" dxfId="4" priority="86" operator="lessThanOrEqual">
      <formula>-1</formula>
    </cfRule>
  </conditionalFormatting>
  <conditionalFormatting sqref="U16">
    <cfRule type="cellIs" dxfId="5" priority="87" operator="greaterThanOrEqual">
      <formula>0</formula>
    </cfRule>
  </conditionalFormatting>
  <conditionalFormatting sqref="V4">
    <cfRule type="cellIs" dxfId="5" priority="88" operator="greaterThanOrEqual">
      <formula>1</formula>
    </cfRule>
  </conditionalFormatting>
  <conditionalFormatting sqref="V5">
    <cfRule type="cellIs" dxfId="5" priority="89" operator="greaterThanOrEqual">
      <formula>1</formula>
    </cfRule>
  </conditionalFormatting>
  <conditionalFormatting sqref="V6">
    <cfRule type="cellIs" dxfId="5" priority="90" operator="greaterThanOrEqual">
      <formula>1</formula>
    </cfRule>
  </conditionalFormatting>
  <conditionalFormatting sqref="V7">
    <cfRule type="cellIs" dxfId="5" priority="91" operator="greaterThanOrEqual">
      <formula>1</formula>
    </cfRule>
  </conditionalFormatting>
  <conditionalFormatting sqref="V8">
    <cfRule type="cellIs" dxfId="5" priority="92" operator="greaterThanOrEqual">
      <formula>1</formula>
    </cfRule>
  </conditionalFormatting>
  <conditionalFormatting sqref="V9">
    <cfRule type="cellIs" dxfId="5" priority="93" operator="greaterThanOrEqual">
      <formula>1</formula>
    </cfRule>
  </conditionalFormatting>
  <conditionalFormatting sqref="V10">
    <cfRule type="cellIs" dxfId="5" priority="94" operator="greaterThanOrEqual">
      <formula>1</formula>
    </cfRule>
  </conditionalFormatting>
  <conditionalFormatting sqref="V11">
    <cfRule type="cellIs" dxfId="5" priority="95" operator="greaterThanOrEqual">
      <formula>1</formula>
    </cfRule>
  </conditionalFormatting>
  <conditionalFormatting sqref="V12">
    <cfRule type="cellIs" dxfId="5" priority="96" operator="greaterThanOrEqual">
      <formula>1</formula>
    </cfRule>
  </conditionalFormatting>
  <conditionalFormatting sqref="V13">
    <cfRule type="cellIs" dxfId="5" priority="97" operator="greaterThanOrEqual">
      <formula>1</formula>
    </cfRule>
  </conditionalFormatting>
  <conditionalFormatting sqref="V16">
    <cfRule type="cellIs" dxfId="4" priority="98" operator="lessThanOrEqual">
      <formula>-1</formula>
    </cfRule>
  </conditionalFormatting>
  <conditionalFormatting sqref="V16">
    <cfRule type="cellIs" dxfId="5" priority="99" operator="greaterThanOrEqual">
      <formula>0</formula>
    </cfRule>
  </conditionalFormatting>
  <conditionalFormatting sqref="W4">
    <cfRule type="cellIs" dxfId="5" priority="100" operator="greaterThanOrEqual">
      <formula>1</formula>
    </cfRule>
  </conditionalFormatting>
  <conditionalFormatting sqref="W5">
    <cfRule type="cellIs" dxfId="5" priority="101" operator="greaterThanOrEqual">
      <formula>1</formula>
    </cfRule>
  </conditionalFormatting>
  <conditionalFormatting sqref="W6">
    <cfRule type="cellIs" dxfId="5" priority="102" operator="greaterThanOrEqual">
      <formula>1</formula>
    </cfRule>
  </conditionalFormatting>
  <conditionalFormatting sqref="W7">
    <cfRule type="cellIs" dxfId="5" priority="103" operator="greaterThanOrEqual">
      <formula>1</formula>
    </cfRule>
  </conditionalFormatting>
  <conditionalFormatting sqref="W8">
    <cfRule type="cellIs" dxfId="5" priority="104" operator="greaterThanOrEqual">
      <formula>1</formula>
    </cfRule>
  </conditionalFormatting>
  <conditionalFormatting sqref="W9">
    <cfRule type="cellIs" dxfId="5" priority="105" operator="greaterThanOrEqual">
      <formula>1</formula>
    </cfRule>
  </conditionalFormatting>
  <conditionalFormatting sqref="W10">
    <cfRule type="cellIs" dxfId="5" priority="106" operator="greaterThanOrEqual">
      <formula>1</formula>
    </cfRule>
  </conditionalFormatting>
  <conditionalFormatting sqref="W11">
    <cfRule type="cellIs" dxfId="5" priority="107" operator="greaterThanOrEqual">
      <formula>1</formula>
    </cfRule>
  </conditionalFormatting>
  <conditionalFormatting sqref="W12">
    <cfRule type="cellIs" dxfId="5" priority="108" operator="greaterThanOrEqual">
      <formula>1</formula>
    </cfRule>
  </conditionalFormatting>
  <conditionalFormatting sqref="W13">
    <cfRule type="cellIs" dxfId="5" priority="109" operator="greaterThanOrEqual">
      <formula>1</formula>
    </cfRule>
  </conditionalFormatting>
  <conditionalFormatting sqref="W16">
    <cfRule type="cellIs" dxfId="4" priority="110" operator="lessThanOrEqual">
      <formula>-1</formula>
    </cfRule>
  </conditionalFormatting>
  <conditionalFormatting sqref="W16">
    <cfRule type="cellIs" dxfId="5" priority="111" operator="greaterThanOrEqual">
      <formula>0</formula>
    </cfRule>
  </conditionalFormatting>
  <conditionalFormatting sqref="X4">
    <cfRule type="cellIs" dxfId="5" priority="112" operator="greaterThanOrEqual">
      <formula>1</formula>
    </cfRule>
  </conditionalFormatting>
  <conditionalFormatting sqref="X5">
    <cfRule type="cellIs" dxfId="5" priority="113" operator="greaterThanOrEqual">
      <formula>1</formula>
    </cfRule>
  </conditionalFormatting>
  <conditionalFormatting sqref="X6">
    <cfRule type="cellIs" dxfId="5" priority="114" operator="greaterThanOrEqual">
      <formula>1</formula>
    </cfRule>
  </conditionalFormatting>
  <conditionalFormatting sqref="X7">
    <cfRule type="cellIs" dxfId="5" priority="115" operator="greaterThanOrEqual">
      <formula>1</formula>
    </cfRule>
  </conditionalFormatting>
  <conditionalFormatting sqref="X8">
    <cfRule type="cellIs" dxfId="5" priority="116" operator="greaterThanOrEqual">
      <formula>1</formula>
    </cfRule>
  </conditionalFormatting>
  <conditionalFormatting sqref="X9">
    <cfRule type="cellIs" dxfId="5" priority="117" operator="greaterThanOrEqual">
      <formula>1</formula>
    </cfRule>
  </conditionalFormatting>
  <conditionalFormatting sqref="X10">
    <cfRule type="cellIs" dxfId="5" priority="118" operator="greaterThanOrEqual">
      <formula>1</formula>
    </cfRule>
  </conditionalFormatting>
  <conditionalFormatting sqref="X11">
    <cfRule type="cellIs" dxfId="5" priority="119" operator="greaterThanOrEqual">
      <formula>1</formula>
    </cfRule>
  </conditionalFormatting>
  <conditionalFormatting sqref="X12">
    <cfRule type="cellIs" dxfId="5" priority="120" operator="greaterThanOrEqual">
      <formula>1</formula>
    </cfRule>
  </conditionalFormatting>
  <conditionalFormatting sqref="X13">
    <cfRule type="cellIs" dxfId="5" priority="121" operator="greaterThanOrEqual">
      <formula>1</formula>
    </cfRule>
  </conditionalFormatting>
  <conditionalFormatting sqref="X16">
    <cfRule type="cellIs" dxfId="4" priority="122" operator="lessThanOrEqual">
      <formula>-1</formula>
    </cfRule>
  </conditionalFormatting>
  <conditionalFormatting sqref="X16">
    <cfRule type="cellIs" dxfId="5" priority="123" operator="greaterThanOrEqual">
      <formula>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4.22"/>
    <col customWidth="1" min="2" max="2" width="10.78"/>
    <col customWidth="1" min="3" max="3" width="9.44"/>
    <col customWidth="1" min="4" max="4" width="9.11"/>
    <col customWidth="1" min="5" max="5" width="3.33"/>
    <col customWidth="1" min="6" max="6" width="4.44"/>
    <col customWidth="1" min="7" max="7" width="3.78"/>
    <col customWidth="1" min="8" max="9" width="3.89"/>
    <col customWidth="1" min="10" max="10" width="3.78"/>
    <col customWidth="1" min="11" max="11" width="3.44"/>
    <col customWidth="1" min="12" max="12" width="3.89"/>
    <col customWidth="1" min="13" max="18" width="3.67"/>
    <col customWidth="1" min="19" max="19" width="3.11"/>
    <col customWidth="1" min="20" max="20" width="3.56"/>
    <col customWidth="1" min="21" max="37" width="3.67"/>
    <col customWidth="1" min="38" max="38" width="3.11"/>
    <col customWidth="1" min="39" max="40" width="3.78"/>
    <col customWidth="1" min="41" max="44" width="3.67"/>
    <col customWidth="1" min="45" max="46" width="3.56"/>
    <col customWidth="1" min="47" max="66" width="3.22"/>
    <col customWidth="1" min="67" max="81" width="3.67"/>
    <col customWidth="1" min="82" max="82" width="3.33"/>
    <col customWidth="1" min="83" max="83" width="3.89"/>
    <col customWidth="1" min="84" max="87" width="3.67"/>
    <col customWidth="1" min="88" max="89" width="8.56"/>
  </cols>
  <sheetData>
    <row r="1" ht="182.25" customHeight="1">
      <c r="A1" s="24" t="s">
        <v>7</v>
      </c>
      <c r="C1" s="24" t="s">
        <v>8</v>
      </c>
      <c r="E1" s="25" t="s">
        <v>9</v>
      </c>
      <c r="F1" s="26" t="s">
        <v>10</v>
      </c>
      <c r="G1" s="27" t="s">
        <v>11</v>
      </c>
      <c r="H1" s="27" t="s">
        <v>12</v>
      </c>
      <c r="I1" s="27" t="s">
        <v>13</v>
      </c>
      <c r="J1" s="27" t="s">
        <v>14</v>
      </c>
      <c r="K1" s="27" t="s">
        <v>15</v>
      </c>
      <c r="L1" s="27" t="s">
        <v>16</v>
      </c>
      <c r="M1" s="27" t="s">
        <v>17</v>
      </c>
      <c r="N1" s="27" t="s">
        <v>18</v>
      </c>
      <c r="O1" s="27" t="s">
        <v>19</v>
      </c>
      <c r="P1" s="27" t="s">
        <v>20</v>
      </c>
      <c r="Q1" s="27" t="s">
        <v>21</v>
      </c>
      <c r="R1" s="27" t="s">
        <v>22</v>
      </c>
      <c r="S1" s="28" t="s">
        <v>23</v>
      </c>
      <c r="T1" s="25" t="s">
        <v>24</v>
      </c>
      <c r="U1" s="27" t="s">
        <v>25</v>
      </c>
      <c r="V1" s="27" t="s">
        <v>26</v>
      </c>
      <c r="W1" s="27" t="s">
        <v>27</v>
      </c>
      <c r="X1" s="27" t="s">
        <v>28</v>
      </c>
      <c r="Y1" s="27" t="s">
        <v>29</v>
      </c>
      <c r="Z1" s="27" t="s">
        <v>30</v>
      </c>
      <c r="AA1" s="27" t="s">
        <v>31</v>
      </c>
      <c r="AB1" s="29" t="s">
        <v>32</v>
      </c>
      <c r="AC1" s="25" t="s">
        <v>33</v>
      </c>
      <c r="AD1" s="27" t="s">
        <v>34</v>
      </c>
      <c r="AE1" s="27" t="s">
        <v>35</v>
      </c>
      <c r="AF1" s="27" t="s">
        <v>36</v>
      </c>
      <c r="AG1" s="27" t="s">
        <v>37</v>
      </c>
      <c r="AH1" s="27" t="s">
        <v>38</v>
      </c>
      <c r="AI1" s="27" t="s">
        <v>39</v>
      </c>
      <c r="AJ1" s="27" t="s">
        <v>40</v>
      </c>
      <c r="AK1" s="29" t="s">
        <v>41</v>
      </c>
      <c r="AL1" s="25" t="s">
        <v>42</v>
      </c>
      <c r="AM1" s="30" t="s">
        <v>43</v>
      </c>
      <c r="AN1" s="30" t="s">
        <v>44</v>
      </c>
      <c r="AO1" s="31" t="s">
        <v>45</v>
      </c>
      <c r="AP1" s="32" t="s">
        <v>46</v>
      </c>
      <c r="AQ1" s="32" t="s">
        <v>47</v>
      </c>
      <c r="AR1" s="33" t="s">
        <v>48</v>
      </c>
      <c r="AS1" s="30" t="s">
        <v>49</v>
      </c>
      <c r="AT1" s="34" t="s">
        <v>50</v>
      </c>
      <c r="AU1" s="31" t="s">
        <v>51</v>
      </c>
      <c r="AV1" s="32" t="s">
        <v>52</v>
      </c>
      <c r="AW1" s="32" t="s">
        <v>53</v>
      </c>
      <c r="AX1" s="32" t="s">
        <v>54</v>
      </c>
      <c r="AY1" s="32" t="s">
        <v>55</v>
      </c>
      <c r="AZ1" s="32" t="s">
        <v>56</v>
      </c>
      <c r="BA1" s="32" t="s">
        <v>57</v>
      </c>
      <c r="BB1" s="32" t="s">
        <v>58</v>
      </c>
      <c r="BC1" s="32" t="s">
        <v>59</v>
      </c>
      <c r="BD1" s="32" t="s">
        <v>60</v>
      </c>
      <c r="BE1" s="32" t="s">
        <v>61</v>
      </c>
      <c r="BF1" s="32" t="s">
        <v>62</v>
      </c>
      <c r="BG1" s="33" t="s">
        <v>63</v>
      </c>
      <c r="BH1" s="30" t="s">
        <v>64</v>
      </c>
      <c r="BI1" s="35" t="s">
        <v>65</v>
      </c>
      <c r="BJ1" s="35" t="s">
        <v>66</v>
      </c>
      <c r="BK1" s="35" t="s">
        <v>67</v>
      </c>
      <c r="BL1" s="35" t="s">
        <v>68</v>
      </c>
      <c r="BM1" s="35" t="s">
        <v>69</v>
      </c>
      <c r="BN1" s="34" t="s">
        <v>70</v>
      </c>
      <c r="BO1" s="31" t="s">
        <v>71</v>
      </c>
      <c r="BP1" s="33" t="s">
        <v>72</v>
      </c>
      <c r="BQ1" s="30" t="s">
        <v>73</v>
      </c>
      <c r="BR1" s="35" t="s">
        <v>74</v>
      </c>
      <c r="BS1" s="35" t="s">
        <v>75</v>
      </c>
      <c r="BT1" s="35" t="s">
        <v>76</v>
      </c>
      <c r="BU1" s="35" t="s">
        <v>77</v>
      </c>
      <c r="BV1" s="35" t="s">
        <v>78</v>
      </c>
      <c r="BW1" s="35" t="s">
        <v>79</v>
      </c>
      <c r="BX1" s="35" t="s">
        <v>80</v>
      </c>
      <c r="BY1" s="35" t="s">
        <v>81</v>
      </c>
      <c r="BZ1" s="35" t="s">
        <v>82</v>
      </c>
      <c r="CA1" s="35" t="s">
        <v>83</v>
      </c>
      <c r="CB1" s="35" t="s">
        <v>84</v>
      </c>
      <c r="CC1" s="34" t="s">
        <v>85</v>
      </c>
      <c r="CD1" s="36" t="s">
        <v>86</v>
      </c>
      <c r="CE1" s="37" t="s">
        <v>87</v>
      </c>
      <c r="CF1" s="37" t="s">
        <v>88</v>
      </c>
      <c r="CG1" s="37" t="s">
        <v>89</v>
      </c>
      <c r="CH1" s="37" t="s">
        <v>90</v>
      </c>
      <c r="CI1" s="38" t="s">
        <v>91</v>
      </c>
      <c r="CJ1" s="39"/>
      <c r="CK1" s="39"/>
    </row>
    <row r="2" ht="14.25" customHeight="1">
      <c r="A2" s="40" t="s">
        <v>92</v>
      </c>
      <c r="B2" s="40" t="s">
        <v>93</v>
      </c>
      <c r="C2" s="40" t="s">
        <v>94</v>
      </c>
      <c r="D2" s="40" t="s">
        <v>95</v>
      </c>
      <c r="E2" s="41"/>
      <c r="F2" s="42"/>
      <c r="G2" s="42"/>
      <c r="H2" s="42"/>
      <c r="I2" s="42"/>
      <c r="J2" s="42"/>
      <c r="K2" s="42"/>
      <c r="L2" s="42"/>
      <c r="M2" s="42"/>
      <c r="N2" s="42"/>
      <c r="O2" s="42"/>
      <c r="P2" s="42"/>
      <c r="Q2" s="42"/>
      <c r="R2" s="42"/>
      <c r="S2" s="42"/>
      <c r="T2" s="41"/>
      <c r="U2" s="42"/>
      <c r="V2" s="42"/>
      <c r="W2" s="42"/>
      <c r="X2" s="42"/>
      <c r="Y2" s="42"/>
      <c r="Z2" s="42"/>
      <c r="AA2" s="42"/>
      <c r="AB2" s="42"/>
      <c r="AC2" s="41"/>
      <c r="AD2" s="42"/>
      <c r="AE2" s="42"/>
      <c r="AF2" s="42"/>
      <c r="AG2" s="42"/>
      <c r="AH2" s="42"/>
      <c r="AI2" s="42"/>
      <c r="AJ2" s="42"/>
      <c r="AK2" s="42"/>
      <c r="AL2" s="41"/>
      <c r="AM2" s="43" t="s">
        <v>43</v>
      </c>
      <c r="AN2" s="44"/>
      <c r="AO2" s="43" t="s">
        <v>45</v>
      </c>
      <c r="AP2" s="45"/>
      <c r="AQ2" s="45"/>
      <c r="AR2" s="44"/>
      <c r="AS2" s="46" t="s">
        <v>96</v>
      </c>
      <c r="AT2" s="44"/>
      <c r="AU2" s="43" t="s">
        <v>97</v>
      </c>
      <c r="AV2" s="45"/>
      <c r="AW2" s="45"/>
      <c r="AX2" s="45"/>
      <c r="AY2" s="45"/>
      <c r="AZ2" s="45"/>
      <c r="BA2" s="45"/>
      <c r="BB2" s="45"/>
      <c r="BC2" s="45"/>
      <c r="BD2" s="45"/>
      <c r="BE2" s="45"/>
      <c r="BF2" s="45"/>
      <c r="BG2" s="44"/>
      <c r="BH2" s="47" t="s">
        <v>98</v>
      </c>
      <c r="BI2" s="48"/>
      <c r="BJ2" s="48"/>
      <c r="BK2" s="48"/>
      <c r="BL2" s="48"/>
      <c r="BM2" s="48"/>
      <c r="BN2" s="49"/>
      <c r="BO2" s="50" t="s">
        <v>99</v>
      </c>
      <c r="BP2" s="49"/>
      <c r="BQ2" s="50" t="s">
        <v>100</v>
      </c>
      <c r="BR2" s="48"/>
      <c r="BS2" s="48"/>
      <c r="BT2" s="48"/>
      <c r="BU2" s="48"/>
      <c r="BV2" s="48"/>
      <c r="BW2" s="48"/>
      <c r="BX2" s="48"/>
      <c r="BY2" s="48"/>
      <c r="BZ2" s="48"/>
      <c r="CA2" s="48"/>
      <c r="CB2" s="48"/>
      <c r="CC2" s="49"/>
      <c r="CD2" s="51" t="s">
        <v>101</v>
      </c>
      <c r="CE2" s="45"/>
      <c r="CF2" s="45"/>
      <c r="CG2" s="45"/>
      <c r="CH2" s="45"/>
      <c r="CI2" s="44"/>
    </row>
    <row r="3" ht="15.75" customHeight="1">
      <c r="A3" s="52" t="s">
        <v>102</v>
      </c>
      <c r="B3" s="52" t="s">
        <v>103</v>
      </c>
      <c r="C3" s="52" t="s">
        <v>104</v>
      </c>
      <c r="D3" s="53" t="s">
        <v>104</v>
      </c>
      <c r="E3" s="41"/>
      <c r="F3" s="54">
        <v>4.0</v>
      </c>
      <c r="G3" s="54">
        <v>3.0</v>
      </c>
      <c r="H3" s="54">
        <v>4.0</v>
      </c>
      <c r="I3" s="54">
        <v>4.0</v>
      </c>
      <c r="J3" s="54">
        <v>3.0</v>
      </c>
      <c r="K3" s="54">
        <v>3.0</v>
      </c>
      <c r="L3" s="54">
        <v>4.0</v>
      </c>
      <c r="M3" s="54">
        <v>2.0</v>
      </c>
      <c r="N3" s="54">
        <v>2.0</v>
      </c>
      <c r="O3" s="54">
        <v>3.0</v>
      </c>
      <c r="P3" s="54">
        <v>3.0</v>
      </c>
      <c r="Q3" s="54">
        <v>1.0</v>
      </c>
      <c r="R3" s="54">
        <v>3.0</v>
      </c>
      <c r="S3" s="55">
        <f t="shared" ref="S3:S22" si="1">sum(F3:R3)</f>
        <v>39</v>
      </c>
      <c r="T3" s="41"/>
      <c r="U3" s="54">
        <v>3.0</v>
      </c>
      <c r="V3" s="54">
        <v>1.0</v>
      </c>
      <c r="W3" s="54">
        <v>1.0</v>
      </c>
      <c r="X3" s="54">
        <v>3.0</v>
      </c>
      <c r="Y3" s="54">
        <v>3.0</v>
      </c>
      <c r="Z3" s="54">
        <v>3.0</v>
      </c>
      <c r="AA3" s="54">
        <v>3.0</v>
      </c>
      <c r="AB3" s="55">
        <f t="shared" ref="AB3:AB22" si="2">sum(U3:AA3)</f>
        <v>17</v>
      </c>
      <c r="AC3" s="41"/>
      <c r="AD3" s="54">
        <v>3.0</v>
      </c>
      <c r="AE3" s="54">
        <v>3.0</v>
      </c>
      <c r="AF3" s="54">
        <v>4.0</v>
      </c>
      <c r="AG3" s="54">
        <v>1.0</v>
      </c>
      <c r="AH3" s="54">
        <v>2.0</v>
      </c>
      <c r="AI3" s="54">
        <v>2.0</v>
      </c>
      <c r="AJ3" s="54">
        <v>2.0</v>
      </c>
      <c r="AK3" s="55">
        <f t="shared" ref="AK3:AK22" si="3">sum(AD3:AJ3)</f>
        <v>17</v>
      </c>
      <c r="AL3" s="41"/>
      <c r="AM3" s="54"/>
      <c r="AN3" s="54"/>
      <c r="AO3" s="56"/>
      <c r="AP3" s="56"/>
      <c r="AQ3" s="56"/>
      <c r="AR3" s="56"/>
      <c r="AS3" s="56"/>
      <c r="AT3" s="56"/>
      <c r="AU3" s="54"/>
      <c r="AV3" s="54"/>
      <c r="AW3" s="54">
        <v>1.0</v>
      </c>
      <c r="AX3" s="54"/>
      <c r="AY3" s="54"/>
      <c r="AZ3" s="54"/>
      <c r="BA3" s="54"/>
      <c r="BB3" s="54"/>
      <c r="BC3" s="54"/>
      <c r="BD3" s="54"/>
      <c r="BE3" s="54"/>
      <c r="BF3" s="54"/>
      <c r="BG3" s="54"/>
      <c r="BH3" s="54">
        <v>1.0</v>
      </c>
      <c r="BI3" s="54"/>
      <c r="BJ3" s="54">
        <v>1.0</v>
      </c>
      <c r="BK3" s="54"/>
      <c r="BL3" s="54"/>
      <c r="BM3" s="54"/>
      <c r="BN3" s="54"/>
      <c r="BO3" s="54">
        <v>1.0</v>
      </c>
      <c r="BP3" s="54">
        <v>1.0</v>
      </c>
      <c r="BQ3" s="56"/>
      <c r="BR3" s="56"/>
      <c r="BS3" s="56"/>
      <c r="BT3" s="56"/>
      <c r="BU3" s="56"/>
      <c r="BV3" s="56"/>
      <c r="BW3" s="56"/>
      <c r="BX3" s="56"/>
      <c r="BY3" s="56"/>
      <c r="BZ3" s="56"/>
      <c r="CA3" s="56"/>
      <c r="CB3" s="56"/>
      <c r="CC3" s="56"/>
      <c r="CD3" s="56"/>
      <c r="CE3" s="54"/>
      <c r="CF3" s="54"/>
      <c r="CG3" s="54"/>
      <c r="CH3" s="54"/>
      <c r="CI3" s="54"/>
    </row>
    <row r="4" ht="15.75" customHeight="1">
      <c r="A4" s="52" t="s">
        <v>105</v>
      </c>
      <c r="B4" s="52" t="s">
        <v>106</v>
      </c>
      <c r="C4" s="52" t="s">
        <v>107</v>
      </c>
      <c r="D4" s="53" t="s">
        <v>107</v>
      </c>
      <c r="E4" s="41"/>
      <c r="F4" s="54">
        <v>3.0</v>
      </c>
      <c r="G4" s="54">
        <v>2.0</v>
      </c>
      <c r="H4" s="54">
        <v>4.0</v>
      </c>
      <c r="I4" s="54">
        <v>4.0</v>
      </c>
      <c r="J4" s="54">
        <v>2.0</v>
      </c>
      <c r="K4" s="54">
        <v>3.0</v>
      </c>
      <c r="L4" s="54">
        <v>3.0</v>
      </c>
      <c r="M4" s="54">
        <v>2.0</v>
      </c>
      <c r="N4" s="54">
        <v>2.0</v>
      </c>
      <c r="O4" s="54">
        <v>3.0</v>
      </c>
      <c r="P4" s="54">
        <v>3.0</v>
      </c>
      <c r="Q4" s="54">
        <v>1.0</v>
      </c>
      <c r="R4" s="54">
        <v>2.0</v>
      </c>
      <c r="S4" s="55">
        <f t="shared" si="1"/>
        <v>34</v>
      </c>
      <c r="T4" s="41"/>
      <c r="U4" s="54">
        <v>3.0</v>
      </c>
      <c r="V4" s="54">
        <v>1.0</v>
      </c>
      <c r="W4" s="54">
        <v>1.0</v>
      </c>
      <c r="X4" s="54">
        <v>3.0</v>
      </c>
      <c r="Y4" s="54">
        <v>3.0</v>
      </c>
      <c r="Z4" s="54">
        <v>3.0</v>
      </c>
      <c r="AA4" s="54">
        <v>2.0</v>
      </c>
      <c r="AB4" s="55">
        <f t="shared" si="2"/>
        <v>16</v>
      </c>
      <c r="AC4" s="41"/>
      <c r="AD4" s="54">
        <v>3.0</v>
      </c>
      <c r="AE4" s="54">
        <v>3.0</v>
      </c>
      <c r="AF4" s="54">
        <v>3.0</v>
      </c>
      <c r="AG4" s="54">
        <v>1.0</v>
      </c>
      <c r="AH4" s="54">
        <v>2.0</v>
      </c>
      <c r="AI4" s="54">
        <v>2.0</v>
      </c>
      <c r="AJ4" s="54">
        <v>2.0</v>
      </c>
      <c r="AK4" s="55">
        <f t="shared" si="3"/>
        <v>16</v>
      </c>
      <c r="AL4" s="41"/>
      <c r="AM4" s="54"/>
      <c r="AN4" s="54"/>
      <c r="AO4" s="56"/>
      <c r="AP4" s="56"/>
      <c r="AQ4" s="56"/>
      <c r="AR4" s="56"/>
      <c r="AS4" s="56"/>
      <c r="AT4" s="56"/>
      <c r="AU4" s="54"/>
      <c r="AV4" s="54"/>
      <c r="AW4" s="54">
        <v>1.0</v>
      </c>
      <c r="AX4" s="54"/>
      <c r="AY4" s="54"/>
      <c r="AZ4" s="54"/>
      <c r="BA4" s="54"/>
      <c r="BB4" s="54"/>
      <c r="BC4" s="54"/>
      <c r="BD4" s="54"/>
      <c r="BE4" s="54"/>
      <c r="BF4" s="54"/>
      <c r="BG4" s="54"/>
      <c r="BH4" s="54"/>
      <c r="BI4" s="54"/>
      <c r="BJ4" s="54"/>
      <c r="BK4" s="54"/>
      <c r="BL4" s="54"/>
      <c r="BM4" s="54"/>
      <c r="BN4" s="54"/>
      <c r="BO4" s="54">
        <v>1.0</v>
      </c>
      <c r="BP4" s="54">
        <v>1.0</v>
      </c>
      <c r="BQ4" s="56"/>
      <c r="BR4" s="56"/>
      <c r="BS4" s="56"/>
      <c r="BT4" s="56"/>
      <c r="BU4" s="56"/>
      <c r="BV4" s="56"/>
      <c r="BW4" s="56"/>
      <c r="BX4" s="56"/>
      <c r="BY4" s="56"/>
      <c r="BZ4" s="56"/>
      <c r="CA4" s="56"/>
      <c r="CB4" s="56"/>
      <c r="CC4" s="56"/>
      <c r="CD4" s="56"/>
      <c r="CE4" s="56"/>
      <c r="CF4" s="54"/>
      <c r="CG4" s="54"/>
      <c r="CH4" s="54"/>
      <c r="CI4" s="54"/>
    </row>
    <row r="5" ht="14.25" customHeight="1">
      <c r="A5" s="52" t="s">
        <v>108</v>
      </c>
      <c r="B5" s="52" t="s">
        <v>109</v>
      </c>
      <c r="C5" s="52" t="s">
        <v>110</v>
      </c>
      <c r="D5" s="53" t="s">
        <v>110</v>
      </c>
      <c r="E5" s="41"/>
      <c r="F5" s="54">
        <v>3.0</v>
      </c>
      <c r="G5" s="54">
        <v>3.0</v>
      </c>
      <c r="H5" s="54">
        <v>3.0</v>
      </c>
      <c r="I5" s="54">
        <v>4.0</v>
      </c>
      <c r="J5" s="54">
        <v>2.0</v>
      </c>
      <c r="K5" s="54">
        <v>3.0</v>
      </c>
      <c r="L5" s="54">
        <v>3.0</v>
      </c>
      <c r="M5" s="54">
        <v>2.0</v>
      </c>
      <c r="N5" s="54">
        <v>2.0</v>
      </c>
      <c r="O5" s="54">
        <v>3.0</v>
      </c>
      <c r="P5" s="54">
        <v>3.0</v>
      </c>
      <c r="Q5" s="54">
        <v>1.0</v>
      </c>
      <c r="R5" s="54">
        <v>2.0</v>
      </c>
      <c r="S5" s="55">
        <f t="shared" si="1"/>
        <v>34</v>
      </c>
      <c r="T5" s="41"/>
      <c r="U5" s="54">
        <v>2.0</v>
      </c>
      <c r="V5" s="54">
        <v>1.0</v>
      </c>
      <c r="W5" s="54">
        <v>1.0</v>
      </c>
      <c r="X5" s="54">
        <v>2.0</v>
      </c>
      <c r="Y5" s="54">
        <v>2.0</v>
      </c>
      <c r="Z5" s="54">
        <v>3.0</v>
      </c>
      <c r="AA5" s="54">
        <v>2.0</v>
      </c>
      <c r="AB5" s="55">
        <f t="shared" si="2"/>
        <v>13</v>
      </c>
      <c r="AC5" s="41"/>
      <c r="AD5" s="54">
        <v>3.0</v>
      </c>
      <c r="AE5" s="54">
        <v>3.0</v>
      </c>
      <c r="AF5" s="54">
        <v>3.0</v>
      </c>
      <c r="AG5" s="54">
        <v>1.0</v>
      </c>
      <c r="AH5" s="54">
        <v>2.0</v>
      </c>
      <c r="AI5" s="54">
        <v>2.0</v>
      </c>
      <c r="AJ5" s="54">
        <v>2.0</v>
      </c>
      <c r="AK5" s="55">
        <f t="shared" si="3"/>
        <v>16</v>
      </c>
      <c r="AL5" s="41"/>
      <c r="AM5" s="54"/>
      <c r="AN5" s="54"/>
      <c r="AO5" s="56"/>
      <c r="AP5" s="56"/>
      <c r="AQ5" s="56"/>
      <c r="AR5" s="56"/>
      <c r="AS5" s="56"/>
      <c r="AT5" s="56"/>
      <c r="AU5" s="54"/>
      <c r="AV5" s="54"/>
      <c r="AW5" s="54">
        <v>1.0</v>
      </c>
      <c r="AX5" s="54"/>
      <c r="AY5" s="54"/>
      <c r="AZ5" s="54"/>
      <c r="BA5" s="54"/>
      <c r="BB5" s="54"/>
      <c r="BC5" s="54"/>
      <c r="BD5" s="54"/>
      <c r="BE5" s="54"/>
      <c r="BF5" s="54"/>
      <c r="BG5" s="54"/>
      <c r="BH5" s="54"/>
      <c r="BI5" s="54"/>
      <c r="BJ5" s="54"/>
      <c r="BK5" s="54"/>
      <c r="BL5" s="54"/>
      <c r="BM5" s="54"/>
      <c r="BN5" s="54"/>
      <c r="BO5" s="54">
        <v>1.0</v>
      </c>
      <c r="BP5" s="54">
        <v>1.0</v>
      </c>
      <c r="BQ5" s="56"/>
      <c r="BR5" s="56"/>
      <c r="BS5" s="56"/>
      <c r="BT5" s="56"/>
      <c r="BU5" s="56"/>
      <c r="BV5" s="56"/>
      <c r="BW5" s="56"/>
      <c r="BX5" s="56"/>
      <c r="BY5" s="56"/>
      <c r="BZ5" s="56"/>
      <c r="CA5" s="56"/>
      <c r="CB5" s="56"/>
      <c r="CC5" s="56"/>
      <c r="CD5" s="56"/>
      <c r="CE5" s="56"/>
      <c r="CF5" s="54"/>
      <c r="CG5" s="54"/>
      <c r="CH5" s="54"/>
      <c r="CI5" s="54"/>
    </row>
    <row r="6" ht="14.25" customHeight="1">
      <c r="A6" s="52" t="s">
        <v>111</v>
      </c>
      <c r="B6" s="52" t="s">
        <v>112</v>
      </c>
      <c r="C6" s="52" t="s">
        <v>110</v>
      </c>
      <c r="D6" s="53" t="s">
        <v>110</v>
      </c>
      <c r="E6" s="41"/>
      <c r="F6" s="54">
        <v>3.0</v>
      </c>
      <c r="G6" s="54">
        <v>3.0</v>
      </c>
      <c r="H6" s="54">
        <v>3.0</v>
      </c>
      <c r="I6" s="54">
        <v>4.0</v>
      </c>
      <c r="J6" s="54">
        <v>2.0</v>
      </c>
      <c r="K6" s="54">
        <v>3.0</v>
      </c>
      <c r="L6" s="54">
        <v>3.0</v>
      </c>
      <c r="M6" s="54">
        <v>2.0</v>
      </c>
      <c r="N6" s="54">
        <v>2.0</v>
      </c>
      <c r="O6" s="54">
        <v>3.0</v>
      </c>
      <c r="P6" s="54">
        <v>3.0</v>
      </c>
      <c r="Q6" s="54">
        <v>1.0</v>
      </c>
      <c r="R6" s="54">
        <v>1.0</v>
      </c>
      <c r="S6" s="55">
        <f t="shared" si="1"/>
        <v>33</v>
      </c>
      <c r="T6" s="41"/>
      <c r="U6" s="54">
        <v>2.0</v>
      </c>
      <c r="V6" s="54">
        <v>1.0</v>
      </c>
      <c r="W6" s="54">
        <v>1.0</v>
      </c>
      <c r="X6" s="54">
        <v>2.0</v>
      </c>
      <c r="Y6" s="54">
        <v>2.0</v>
      </c>
      <c r="Z6" s="54">
        <v>3.0</v>
      </c>
      <c r="AA6" s="54">
        <v>2.0</v>
      </c>
      <c r="AB6" s="55">
        <f t="shared" si="2"/>
        <v>13</v>
      </c>
      <c r="AC6" s="41"/>
      <c r="AD6" s="54">
        <v>3.0</v>
      </c>
      <c r="AE6" s="54">
        <v>3.0</v>
      </c>
      <c r="AF6" s="54">
        <v>3.0</v>
      </c>
      <c r="AG6" s="54">
        <v>1.0</v>
      </c>
      <c r="AH6" s="54">
        <v>2.0</v>
      </c>
      <c r="AI6" s="54">
        <v>2.0</v>
      </c>
      <c r="AJ6" s="54">
        <v>2.0</v>
      </c>
      <c r="AK6" s="55">
        <f t="shared" si="3"/>
        <v>16</v>
      </c>
      <c r="AL6" s="41"/>
      <c r="AM6" s="54"/>
      <c r="AN6" s="54"/>
      <c r="AO6" s="56"/>
      <c r="AP6" s="56"/>
      <c r="AQ6" s="56"/>
      <c r="AR6" s="56"/>
      <c r="AS6" s="56"/>
      <c r="AT6" s="56"/>
      <c r="AU6" s="56"/>
      <c r="AV6" s="56"/>
      <c r="AW6" s="54">
        <v>1.0</v>
      </c>
      <c r="AX6" s="56"/>
      <c r="AY6" s="56"/>
      <c r="AZ6" s="56"/>
      <c r="BA6" s="56"/>
      <c r="BB6" s="56"/>
      <c r="BC6" s="56"/>
      <c r="BD6" s="56"/>
      <c r="BE6" s="56"/>
      <c r="BF6" s="56"/>
      <c r="BG6" s="56"/>
      <c r="BH6" s="56"/>
      <c r="BI6" s="56"/>
      <c r="BJ6" s="56"/>
      <c r="BK6" s="56"/>
      <c r="BL6" s="56"/>
      <c r="BM6" s="56"/>
      <c r="BN6" s="56"/>
      <c r="BO6" s="54">
        <v>1.0</v>
      </c>
      <c r="BP6" s="54">
        <v>1.0</v>
      </c>
      <c r="BQ6" s="56"/>
      <c r="BR6" s="56"/>
      <c r="BS6" s="56"/>
      <c r="BT6" s="56"/>
      <c r="BU6" s="56"/>
      <c r="BV6" s="56"/>
      <c r="BW6" s="56"/>
      <c r="BX6" s="56"/>
      <c r="BY6" s="56"/>
      <c r="BZ6" s="56"/>
      <c r="CA6" s="56"/>
      <c r="CB6" s="56"/>
      <c r="CC6" s="56"/>
      <c r="CD6" s="56"/>
      <c r="CE6" s="56"/>
      <c r="CF6" s="56"/>
      <c r="CG6" s="56"/>
      <c r="CH6" s="56"/>
      <c r="CI6" s="56"/>
    </row>
    <row r="7" ht="14.25" customHeight="1">
      <c r="A7" s="52" t="s">
        <v>113</v>
      </c>
      <c r="B7" s="52" t="s">
        <v>114</v>
      </c>
      <c r="C7" s="52" t="s">
        <v>115</v>
      </c>
      <c r="D7" s="53" t="s">
        <v>116</v>
      </c>
      <c r="E7" s="41"/>
      <c r="F7" s="54">
        <v>3.0</v>
      </c>
      <c r="G7" s="54">
        <v>3.0</v>
      </c>
      <c r="H7" s="54">
        <v>3.0</v>
      </c>
      <c r="I7" s="54">
        <v>4.0</v>
      </c>
      <c r="J7" s="54">
        <v>2.0</v>
      </c>
      <c r="K7" s="54">
        <v>3.0</v>
      </c>
      <c r="L7" s="54">
        <v>3.0</v>
      </c>
      <c r="M7" s="54">
        <v>2.0</v>
      </c>
      <c r="N7" s="54">
        <v>2.0</v>
      </c>
      <c r="O7" s="54">
        <v>3.0</v>
      </c>
      <c r="P7" s="54">
        <v>3.0</v>
      </c>
      <c r="Q7" s="54">
        <v>1.0</v>
      </c>
      <c r="R7" s="54">
        <v>1.0</v>
      </c>
      <c r="S7" s="55">
        <f t="shared" si="1"/>
        <v>33</v>
      </c>
      <c r="T7" s="41"/>
      <c r="U7" s="54">
        <v>2.0</v>
      </c>
      <c r="V7" s="54">
        <v>1.0</v>
      </c>
      <c r="W7" s="54">
        <v>1.0</v>
      </c>
      <c r="X7" s="54">
        <v>2.0</v>
      </c>
      <c r="Y7" s="54">
        <v>2.0</v>
      </c>
      <c r="Z7" s="54">
        <v>3.0</v>
      </c>
      <c r="AA7" s="54">
        <v>3.0</v>
      </c>
      <c r="AB7" s="55">
        <f t="shared" si="2"/>
        <v>14</v>
      </c>
      <c r="AC7" s="41"/>
      <c r="AD7" s="54">
        <v>2.0</v>
      </c>
      <c r="AE7" s="54">
        <v>3.0</v>
      </c>
      <c r="AF7" s="54">
        <v>3.0</v>
      </c>
      <c r="AG7" s="54">
        <v>1.0</v>
      </c>
      <c r="AH7" s="54">
        <v>2.0</v>
      </c>
      <c r="AI7" s="54">
        <v>2.0</v>
      </c>
      <c r="AJ7" s="54">
        <v>2.0</v>
      </c>
      <c r="AK7" s="55">
        <f t="shared" si="3"/>
        <v>15</v>
      </c>
      <c r="AL7" s="41"/>
      <c r="AM7" s="54"/>
      <c r="AN7" s="54"/>
      <c r="AO7" s="56"/>
      <c r="AP7" s="56"/>
      <c r="AQ7" s="56"/>
      <c r="AR7" s="56"/>
      <c r="AS7" s="56"/>
      <c r="AT7" s="56"/>
      <c r="AU7" s="56"/>
      <c r="AV7" s="56"/>
      <c r="AW7" s="56"/>
      <c r="AX7" s="56"/>
      <c r="AY7" s="56"/>
      <c r="AZ7" s="56"/>
      <c r="BA7" s="56"/>
      <c r="BB7" s="56"/>
      <c r="BC7" s="56"/>
      <c r="BD7" s="56"/>
      <c r="BE7" s="56"/>
      <c r="BF7" s="56"/>
      <c r="BG7" s="56"/>
      <c r="BH7" s="54">
        <v>1.0</v>
      </c>
      <c r="BI7" s="56"/>
      <c r="BJ7" s="56"/>
      <c r="BK7" s="56"/>
      <c r="BL7" s="56"/>
      <c r="BM7" s="56"/>
      <c r="BN7" s="56"/>
      <c r="BO7" s="54">
        <v>1.0</v>
      </c>
      <c r="BP7" s="54">
        <v>1.0</v>
      </c>
      <c r="BQ7" s="56"/>
      <c r="BR7" s="56"/>
      <c r="BS7" s="56"/>
      <c r="BT7" s="56"/>
      <c r="BU7" s="56"/>
      <c r="BV7" s="56"/>
      <c r="BW7" s="56"/>
      <c r="BX7" s="56"/>
      <c r="BY7" s="56"/>
      <c r="BZ7" s="56"/>
      <c r="CA7" s="56"/>
      <c r="CB7" s="56"/>
      <c r="CC7" s="56"/>
      <c r="CD7" s="56"/>
      <c r="CE7" s="56"/>
      <c r="CF7" s="56"/>
      <c r="CG7" s="56"/>
      <c r="CH7" s="56"/>
      <c r="CI7" s="56"/>
    </row>
    <row r="8" ht="14.25" customHeight="1">
      <c r="A8" s="52" t="s">
        <v>117</v>
      </c>
      <c r="B8" s="52" t="s">
        <v>118</v>
      </c>
      <c r="C8" s="52" t="s">
        <v>115</v>
      </c>
      <c r="D8" s="53" t="s">
        <v>119</v>
      </c>
      <c r="E8" s="41"/>
      <c r="F8" s="54">
        <v>3.0</v>
      </c>
      <c r="G8" s="54">
        <v>3.0</v>
      </c>
      <c r="H8" s="54">
        <v>3.0</v>
      </c>
      <c r="I8" s="54">
        <v>4.0</v>
      </c>
      <c r="J8" s="54">
        <v>2.0</v>
      </c>
      <c r="K8" s="54">
        <v>3.0</v>
      </c>
      <c r="L8" s="54">
        <v>3.0</v>
      </c>
      <c r="M8" s="54">
        <v>2.0</v>
      </c>
      <c r="N8" s="54">
        <v>2.0</v>
      </c>
      <c r="O8" s="54">
        <v>3.0</v>
      </c>
      <c r="P8" s="54">
        <v>3.0</v>
      </c>
      <c r="Q8" s="54">
        <v>1.0</v>
      </c>
      <c r="R8" s="54">
        <v>2.0</v>
      </c>
      <c r="S8" s="55">
        <f t="shared" si="1"/>
        <v>34</v>
      </c>
      <c r="T8" s="41"/>
      <c r="U8" s="54">
        <v>2.0</v>
      </c>
      <c r="V8" s="54">
        <v>1.0</v>
      </c>
      <c r="W8" s="54">
        <v>1.0</v>
      </c>
      <c r="X8" s="54">
        <v>2.0</v>
      </c>
      <c r="Y8" s="54">
        <v>2.0</v>
      </c>
      <c r="Z8" s="54">
        <v>3.0</v>
      </c>
      <c r="AA8" s="54">
        <v>3.0</v>
      </c>
      <c r="AB8" s="55">
        <f t="shared" si="2"/>
        <v>14</v>
      </c>
      <c r="AC8" s="41"/>
      <c r="AD8" s="54">
        <v>2.0</v>
      </c>
      <c r="AE8" s="54">
        <v>3.0</v>
      </c>
      <c r="AF8" s="54">
        <v>3.0</v>
      </c>
      <c r="AG8" s="54">
        <v>1.0</v>
      </c>
      <c r="AH8" s="54">
        <v>2.0</v>
      </c>
      <c r="AI8" s="54">
        <v>2.0</v>
      </c>
      <c r="AJ8" s="54">
        <v>2.0</v>
      </c>
      <c r="AK8" s="55">
        <f t="shared" si="3"/>
        <v>15</v>
      </c>
      <c r="AL8" s="41"/>
      <c r="AM8" s="54"/>
      <c r="AN8" s="54"/>
      <c r="AO8" s="56"/>
      <c r="AP8" s="56"/>
      <c r="AQ8" s="56"/>
      <c r="AR8" s="56"/>
      <c r="AS8" s="56"/>
      <c r="AT8" s="56"/>
      <c r="AU8" s="54"/>
      <c r="AV8" s="54"/>
      <c r="AW8" s="54">
        <v>1.0</v>
      </c>
      <c r="AX8" s="54"/>
      <c r="AY8" s="54"/>
      <c r="AZ8" s="54"/>
      <c r="BA8" s="54"/>
      <c r="BB8" s="54"/>
      <c r="BC8" s="54"/>
      <c r="BD8" s="54"/>
      <c r="BE8" s="54"/>
      <c r="BF8" s="54"/>
      <c r="BG8" s="54"/>
      <c r="BH8" s="54">
        <v>1.0</v>
      </c>
      <c r="BI8" s="54"/>
      <c r="BJ8" s="54"/>
      <c r="BK8" s="54"/>
      <c r="BL8" s="54"/>
      <c r="BM8" s="54"/>
      <c r="BN8" s="54"/>
      <c r="BO8" s="54">
        <v>1.0</v>
      </c>
      <c r="BP8" s="54">
        <v>1.0</v>
      </c>
      <c r="BQ8" s="56"/>
      <c r="BR8" s="56"/>
      <c r="BS8" s="56"/>
      <c r="BT8" s="56"/>
      <c r="BU8" s="56"/>
      <c r="BV8" s="56"/>
      <c r="BW8" s="56"/>
      <c r="BX8" s="56"/>
      <c r="BY8" s="56"/>
      <c r="BZ8" s="56"/>
      <c r="CA8" s="56"/>
      <c r="CB8" s="56"/>
      <c r="CC8" s="56"/>
      <c r="CD8" s="56"/>
      <c r="CE8" s="54"/>
      <c r="CF8" s="54"/>
      <c r="CG8" s="54"/>
      <c r="CH8" s="54"/>
      <c r="CI8" s="54"/>
    </row>
    <row r="9" ht="14.25" customHeight="1">
      <c r="A9" s="52" t="s">
        <v>120</v>
      </c>
      <c r="B9" s="52" t="s">
        <v>118</v>
      </c>
      <c r="C9" s="52" t="s">
        <v>121</v>
      </c>
      <c r="D9" s="53" t="s">
        <v>116</v>
      </c>
      <c r="E9" s="41"/>
      <c r="F9" s="54">
        <v>3.0</v>
      </c>
      <c r="G9" s="54">
        <v>3.0</v>
      </c>
      <c r="H9" s="54">
        <v>3.0</v>
      </c>
      <c r="I9" s="54">
        <v>4.0</v>
      </c>
      <c r="J9" s="54">
        <v>2.0</v>
      </c>
      <c r="K9" s="54">
        <v>3.0</v>
      </c>
      <c r="L9" s="54">
        <v>3.0</v>
      </c>
      <c r="M9" s="54">
        <v>2.0</v>
      </c>
      <c r="N9" s="54">
        <v>2.0</v>
      </c>
      <c r="O9" s="54">
        <v>3.0</v>
      </c>
      <c r="P9" s="54">
        <v>3.0</v>
      </c>
      <c r="Q9" s="54">
        <v>1.0</v>
      </c>
      <c r="R9" s="54">
        <v>1.0</v>
      </c>
      <c r="S9" s="55">
        <f t="shared" si="1"/>
        <v>33</v>
      </c>
      <c r="T9" s="41"/>
      <c r="U9" s="54">
        <v>2.0</v>
      </c>
      <c r="V9" s="54">
        <v>1.0</v>
      </c>
      <c r="W9" s="54">
        <v>1.0</v>
      </c>
      <c r="X9" s="54">
        <v>2.0</v>
      </c>
      <c r="Y9" s="54">
        <v>2.0</v>
      </c>
      <c r="Z9" s="54">
        <v>3.0</v>
      </c>
      <c r="AA9" s="54">
        <v>2.0</v>
      </c>
      <c r="AB9" s="55">
        <f t="shared" si="2"/>
        <v>13</v>
      </c>
      <c r="AC9" s="41"/>
      <c r="AD9" s="54">
        <v>2.0</v>
      </c>
      <c r="AE9" s="54">
        <v>3.0</v>
      </c>
      <c r="AF9" s="54">
        <v>3.0</v>
      </c>
      <c r="AG9" s="54">
        <v>1.0</v>
      </c>
      <c r="AH9" s="54">
        <v>2.0</v>
      </c>
      <c r="AI9" s="54">
        <v>2.0</v>
      </c>
      <c r="AJ9" s="54">
        <v>2.0</v>
      </c>
      <c r="AK9" s="55">
        <f t="shared" si="3"/>
        <v>15</v>
      </c>
      <c r="AL9" s="41"/>
      <c r="AM9" s="54"/>
      <c r="AN9" s="54"/>
      <c r="AO9" s="56"/>
      <c r="AP9" s="56"/>
      <c r="AQ9" s="56"/>
      <c r="AR9" s="56"/>
      <c r="AS9" s="56"/>
      <c r="AT9" s="56"/>
      <c r="AU9" s="56"/>
      <c r="AV9" s="56"/>
      <c r="AW9" s="56"/>
      <c r="AX9" s="56"/>
      <c r="AY9" s="56"/>
      <c r="AZ9" s="56"/>
      <c r="BA9" s="56"/>
      <c r="BB9" s="56"/>
      <c r="BC9" s="56"/>
      <c r="BD9" s="56"/>
      <c r="BE9" s="56"/>
      <c r="BF9" s="56"/>
      <c r="BG9" s="56"/>
      <c r="BH9" s="54">
        <v>1.0</v>
      </c>
      <c r="BI9" s="56"/>
      <c r="BJ9" s="56"/>
      <c r="BK9" s="56"/>
      <c r="BL9" s="56"/>
      <c r="BM9" s="56"/>
      <c r="BN9" s="56"/>
      <c r="BO9" s="54">
        <v>1.0</v>
      </c>
      <c r="BP9" s="56"/>
      <c r="BQ9" s="56"/>
      <c r="BR9" s="56"/>
      <c r="BS9" s="56"/>
      <c r="BT9" s="56"/>
      <c r="BU9" s="56"/>
      <c r="BV9" s="56"/>
      <c r="BW9" s="56"/>
      <c r="BX9" s="56"/>
      <c r="BY9" s="56"/>
      <c r="BZ9" s="56"/>
      <c r="CA9" s="56"/>
      <c r="CB9" s="56"/>
      <c r="CC9" s="56"/>
      <c r="CD9" s="56"/>
      <c r="CE9" s="54"/>
      <c r="CF9" s="56"/>
      <c r="CG9" s="56"/>
      <c r="CH9" s="56"/>
      <c r="CI9" s="56"/>
    </row>
    <row r="10" ht="14.25" customHeight="1">
      <c r="A10" s="52" t="s">
        <v>122</v>
      </c>
      <c r="B10" s="52" t="s">
        <v>118</v>
      </c>
      <c r="C10" s="52" t="s">
        <v>116</v>
      </c>
      <c r="D10" s="53" t="s">
        <v>116</v>
      </c>
      <c r="E10" s="41"/>
      <c r="F10" s="54">
        <v>3.0</v>
      </c>
      <c r="G10" s="54">
        <v>3.0</v>
      </c>
      <c r="H10" s="54">
        <v>2.0</v>
      </c>
      <c r="I10" s="54">
        <v>4.0</v>
      </c>
      <c r="J10" s="54">
        <v>2.0</v>
      </c>
      <c r="K10" s="54">
        <v>3.0</v>
      </c>
      <c r="L10" s="54">
        <v>3.0</v>
      </c>
      <c r="M10" s="54">
        <v>2.0</v>
      </c>
      <c r="N10" s="54">
        <v>2.0</v>
      </c>
      <c r="O10" s="54">
        <v>3.0</v>
      </c>
      <c r="P10" s="54">
        <v>3.0</v>
      </c>
      <c r="Q10" s="54">
        <v>1.0</v>
      </c>
      <c r="R10" s="54">
        <v>1.0</v>
      </c>
      <c r="S10" s="55">
        <f t="shared" si="1"/>
        <v>32</v>
      </c>
      <c r="T10" s="41"/>
      <c r="U10" s="54">
        <v>2.0</v>
      </c>
      <c r="V10" s="54">
        <v>1.0</v>
      </c>
      <c r="W10" s="54">
        <v>1.0</v>
      </c>
      <c r="X10" s="54">
        <v>2.0</v>
      </c>
      <c r="Y10" s="54">
        <v>2.0</v>
      </c>
      <c r="Z10" s="54">
        <v>3.0</v>
      </c>
      <c r="AA10" s="54">
        <v>2.0</v>
      </c>
      <c r="AB10" s="55">
        <f t="shared" si="2"/>
        <v>13</v>
      </c>
      <c r="AC10" s="41"/>
      <c r="AD10" s="54">
        <v>1.0</v>
      </c>
      <c r="AE10" s="54">
        <v>3.0</v>
      </c>
      <c r="AF10" s="54">
        <v>3.0</v>
      </c>
      <c r="AG10" s="54">
        <v>1.0</v>
      </c>
      <c r="AH10" s="54">
        <v>2.0</v>
      </c>
      <c r="AI10" s="54">
        <v>2.0</v>
      </c>
      <c r="AJ10" s="54">
        <v>2.0</v>
      </c>
      <c r="AK10" s="55">
        <f t="shared" si="3"/>
        <v>14</v>
      </c>
      <c r="AL10" s="41"/>
      <c r="AM10" s="56"/>
      <c r="AN10" s="56"/>
      <c r="AO10" s="56"/>
      <c r="AP10" s="56"/>
      <c r="AQ10" s="56"/>
      <c r="AR10" s="56"/>
      <c r="AS10" s="56"/>
      <c r="AT10" s="56"/>
      <c r="AU10" s="56"/>
      <c r="AV10" s="56"/>
      <c r="AW10" s="56"/>
      <c r="AX10" s="56"/>
      <c r="AY10" s="56"/>
      <c r="AZ10" s="56"/>
      <c r="BA10" s="56"/>
      <c r="BB10" s="56"/>
      <c r="BC10" s="56"/>
      <c r="BD10" s="56"/>
      <c r="BE10" s="56"/>
      <c r="BF10" s="56"/>
      <c r="BG10" s="56"/>
      <c r="BH10" s="54">
        <v>1.0</v>
      </c>
      <c r="BI10" s="56"/>
      <c r="BJ10" s="56"/>
      <c r="BK10" s="56"/>
      <c r="BL10" s="56"/>
      <c r="BM10" s="56"/>
      <c r="BN10" s="56"/>
      <c r="BO10" s="56"/>
      <c r="BP10" s="56"/>
      <c r="BQ10" s="56"/>
      <c r="BR10" s="56"/>
      <c r="BS10" s="56"/>
      <c r="BT10" s="56"/>
      <c r="BU10" s="56"/>
      <c r="BV10" s="56"/>
      <c r="BW10" s="56"/>
      <c r="BX10" s="56"/>
      <c r="BY10" s="56"/>
      <c r="BZ10" s="56"/>
      <c r="CA10" s="56"/>
      <c r="CB10" s="56"/>
      <c r="CC10" s="56"/>
      <c r="CD10" s="56"/>
      <c r="CE10" s="56"/>
      <c r="CF10" s="56"/>
      <c r="CG10" s="56"/>
      <c r="CH10" s="56"/>
      <c r="CI10" s="56"/>
    </row>
    <row r="11" ht="14.25" customHeight="1">
      <c r="A11" s="52" t="s">
        <v>123</v>
      </c>
      <c r="B11" s="52" t="s">
        <v>124</v>
      </c>
      <c r="C11" s="52" t="s">
        <v>125</v>
      </c>
      <c r="D11" s="53" t="s">
        <v>116</v>
      </c>
      <c r="E11" s="41"/>
      <c r="F11" s="54">
        <v>3.0</v>
      </c>
      <c r="G11" s="54">
        <v>3.0</v>
      </c>
      <c r="H11" s="54">
        <v>2.0</v>
      </c>
      <c r="I11" s="54">
        <v>4.0</v>
      </c>
      <c r="J11" s="54">
        <v>2.0</v>
      </c>
      <c r="K11" s="54">
        <v>3.0</v>
      </c>
      <c r="L11" s="54">
        <v>3.0</v>
      </c>
      <c r="M11" s="54">
        <v>2.0</v>
      </c>
      <c r="N11" s="54">
        <v>2.0</v>
      </c>
      <c r="O11" s="54">
        <v>3.0</v>
      </c>
      <c r="P11" s="54">
        <v>3.0</v>
      </c>
      <c r="Q11" s="54">
        <v>1.0</v>
      </c>
      <c r="R11" s="54">
        <v>1.0</v>
      </c>
      <c r="S11" s="55">
        <f t="shared" si="1"/>
        <v>32</v>
      </c>
      <c r="T11" s="41"/>
      <c r="U11" s="54">
        <v>3.0</v>
      </c>
      <c r="V11" s="54">
        <v>3.0</v>
      </c>
      <c r="W11" s="54">
        <v>3.0</v>
      </c>
      <c r="X11" s="54">
        <v>2.0</v>
      </c>
      <c r="Y11" s="54">
        <v>2.0</v>
      </c>
      <c r="Z11" s="54">
        <v>3.0</v>
      </c>
      <c r="AA11" s="54">
        <v>2.0</v>
      </c>
      <c r="AB11" s="55">
        <f t="shared" si="2"/>
        <v>18</v>
      </c>
      <c r="AC11" s="41"/>
      <c r="AD11" s="54">
        <v>4.0</v>
      </c>
      <c r="AE11" s="54">
        <v>3.0</v>
      </c>
      <c r="AF11" s="54">
        <v>2.0</v>
      </c>
      <c r="AG11" s="54">
        <v>1.0</v>
      </c>
      <c r="AH11" s="54">
        <v>2.0</v>
      </c>
      <c r="AI11" s="54">
        <v>2.0</v>
      </c>
      <c r="AJ11" s="54">
        <v>2.0</v>
      </c>
      <c r="AK11" s="55">
        <f t="shared" si="3"/>
        <v>16</v>
      </c>
      <c r="AL11" s="41"/>
      <c r="AM11" s="54"/>
      <c r="AN11" s="54"/>
      <c r="AO11" s="54">
        <v>1.0</v>
      </c>
      <c r="AP11" s="54"/>
      <c r="AQ11" s="54"/>
      <c r="AR11" s="54"/>
      <c r="AS11" s="56"/>
      <c r="AT11" s="56"/>
      <c r="AU11" s="54"/>
      <c r="AV11" s="54"/>
      <c r="AW11" s="54">
        <v>1.0</v>
      </c>
      <c r="AX11" s="54"/>
      <c r="AY11" s="54"/>
      <c r="AZ11" s="54"/>
      <c r="BA11" s="54"/>
      <c r="BB11" s="54"/>
      <c r="BC11" s="54"/>
      <c r="BD11" s="54"/>
      <c r="BE11" s="54"/>
      <c r="BF11" s="54"/>
      <c r="BG11" s="54"/>
      <c r="BH11" s="54">
        <v>1.0</v>
      </c>
      <c r="BI11" s="54"/>
      <c r="BJ11" s="54"/>
      <c r="BK11" s="54"/>
      <c r="BL11" s="54"/>
      <c r="BM11" s="54"/>
      <c r="BN11" s="54"/>
      <c r="BO11" s="54">
        <v>1.0</v>
      </c>
      <c r="BP11" s="54">
        <v>1.0</v>
      </c>
      <c r="BQ11" s="56"/>
      <c r="BR11" s="56"/>
      <c r="BS11" s="56"/>
      <c r="BT11" s="56"/>
      <c r="BU11" s="56"/>
      <c r="BV11" s="56"/>
      <c r="BW11" s="56"/>
      <c r="BX11" s="56"/>
      <c r="BY11" s="56"/>
      <c r="BZ11" s="56"/>
      <c r="CA11" s="56"/>
      <c r="CB11" s="56"/>
      <c r="CC11" s="56"/>
      <c r="CD11" s="56"/>
      <c r="CE11" s="54"/>
      <c r="CF11" s="54"/>
      <c r="CG11" s="54"/>
      <c r="CH11" s="54"/>
      <c r="CI11" s="54"/>
    </row>
    <row r="12" ht="14.25" customHeight="1">
      <c r="A12" s="52" t="s">
        <v>126</v>
      </c>
      <c r="B12" s="52" t="s">
        <v>127</v>
      </c>
      <c r="C12" s="52" t="s">
        <v>128</v>
      </c>
      <c r="D12" s="53" t="s">
        <v>128</v>
      </c>
      <c r="E12" s="41"/>
      <c r="F12" s="54">
        <v>2.0</v>
      </c>
      <c r="G12" s="54">
        <v>2.0</v>
      </c>
      <c r="H12" s="54">
        <v>3.0</v>
      </c>
      <c r="I12" s="54">
        <v>4.0</v>
      </c>
      <c r="J12" s="54">
        <v>2.0</v>
      </c>
      <c r="K12" s="54">
        <v>3.0</v>
      </c>
      <c r="L12" s="54">
        <v>2.0</v>
      </c>
      <c r="M12" s="54">
        <v>2.0</v>
      </c>
      <c r="N12" s="54">
        <v>2.0</v>
      </c>
      <c r="O12" s="54">
        <v>3.0</v>
      </c>
      <c r="P12" s="54">
        <v>3.0</v>
      </c>
      <c r="Q12" s="54">
        <v>1.0</v>
      </c>
      <c r="R12" s="54">
        <v>1.0</v>
      </c>
      <c r="S12" s="55">
        <f t="shared" si="1"/>
        <v>30</v>
      </c>
      <c r="T12" s="41"/>
      <c r="U12" s="54">
        <v>3.0</v>
      </c>
      <c r="V12" s="54">
        <v>2.0</v>
      </c>
      <c r="W12" s="54">
        <v>2.0</v>
      </c>
      <c r="X12" s="54">
        <v>2.0</v>
      </c>
      <c r="Y12" s="54">
        <v>2.0</v>
      </c>
      <c r="Z12" s="54">
        <v>3.0</v>
      </c>
      <c r="AA12" s="54">
        <v>3.0</v>
      </c>
      <c r="AB12" s="55">
        <f t="shared" si="2"/>
        <v>17</v>
      </c>
      <c r="AC12" s="41"/>
      <c r="AD12" s="54">
        <v>3.0</v>
      </c>
      <c r="AE12" s="54">
        <v>3.0</v>
      </c>
      <c r="AF12" s="54">
        <v>4.0</v>
      </c>
      <c r="AG12" s="54">
        <v>1.0</v>
      </c>
      <c r="AH12" s="54">
        <v>2.0</v>
      </c>
      <c r="AI12" s="54">
        <v>2.0</v>
      </c>
      <c r="AJ12" s="54">
        <v>2.0</v>
      </c>
      <c r="AK12" s="55">
        <f t="shared" si="3"/>
        <v>17</v>
      </c>
      <c r="AL12" s="41"/>
      <c r="AM12" s="54"/>
      <c r="AN12" s="54"/>
      <c r="AO12" s="56"/>
      <c r="AP12" s="56"/>
      <c r="AQ12" s="56"/>
      <c r="AR12" s="56"/>
      <c r="AS12" s="56"/>
      <c r="AT12" s="56"/>
      <c r="AU12" s="54"/>
      <c r="AV12" s="54"/>
      <c r="AW12" s="54">
        <v>1.0</v>
      </c>
      <c r="AX12" s="54"/>
      <c r="AY12" s="54"/>
      <c r="AZ12" s="54"/>
      <c r="BA12" s="54"/>
      <c r="BB12" s="54"/>
      <c r="BC12" s="54"/>
      <c r="BD12" s="54"/>
      <c r="BE12" s="54"/>
      <c r="BF12" s="54"/>
      <c r="BG12" s="54"/>
      <c r="BH12" s="54"/>
      <c r="BI12" s="54"/>
      <c r="BJ12" s="54"/>
      <c r="BK12" s="54"/>
      <c r="BL12" s="54"/>
      <c r="BM12" s="54"/>
      <c r="BN12" s="54"/>
      <c r="BO12" s="54">
        <v>1.0</v>
      </c>
      <c r="BP12" s="56"/>
      <c r="BQ12" s="56"/>
      <c r="BR12" s="56"/>
      <c r="BS12" s="56"/>
      <c r="BT12" s="56"/>
      <c r="BU12" s="56"/>
      <c r="BV12" s="56"/>
      <c r="BW12" s="56"/>
      <c r="BX12" s="56"/>
      <c r="BY12" s="56"/>
      <c r="BZ12" s="56"/>
      <c r="CA12" s="56"/>
      <c r="CB12" s="56"/>
      <c r="CC12" s="56"/>
      <c r="CD12" s="56"/>
      <c r="CE12" s="56"/>
      <c r="CF12" s="56"/>
      <c r="CG12" s="56"/>
      <c r="CH12" s="56"/>
      <c r="CI12" s="56"/>
    </row>
    <row r="13" ht="14.25" customHeight="1">
      <c r="A13" s="52" t="s">
        <v>129</v>
      </c>
      <c r="B13" s="52" t="s">
        <v>130</v>
      </c>
      <c r="C13" s="52" t="s">
        <v>131</v>
      </c>
      <c r="D13" s="53" t="s">
        <v>132</v>
      </c>
      <c r="E13" s="41"/>
      <c r="F13" s="54">
        <v>2.0</v>
      </c>
      <c r="G13" s="54">
        <v>2.0</v>
      </c>
      <c r="H13" s="54">
        <v>2.0</v>
      </c>
      <c r="I13" s="54">
        <v>4.0</v>
      </c>
      <c r="J13" s="54">
        <v>2.0</v>
      </c>
      <c r="K13" s="54">
        <v>3.0</v>
      </c>
      <c r="L13" s="54">
        <v>2.0</v>
      </c>
      <c r="M13" s="54">
        <v>2.0</v>
      </c>
      <c r="N13" s="54">
        <v>2.0</v>
      </c>
      <c r="O13" s="54">
        <v>3.0</v>
      </c>
      <c r="P13" s="54">
        <v>3.0</v>
      </c>
      <c r="Q13" s="54">
        <v>1.0</v>
      </c>
      <c r="R13" s="54">
        <v>1.0</v>
      </c>
      <c r="S13" s="55">
        <f t="shared" si="1"/>
        <v>29</v>
      </c>
      <c r="T13" s="41"/>
      <c r="U13" s="54">
        <v>2.0</v>
      </c>
      <c r="V13" s="54">
        <v>1.0</v>
      </c>
      <c r="W13" s="54">
        <v>1.0</v>
      </c>
      <c r="X13" s="54">
        <v>2.0</v>
      </c>
      <c r="Y13" s="54">
        <v>2.0</v>
      </c>
      <c r="Z13" s="54">
        <v>4.0</v>
      </c>
      <c r="AA13" s="54">
        <v>4.0</v>
      </c>
      <c r="AB13" s="55">
        <f t="shared" si="2"/>
        <v>16</v>
      </c>
      <c r="AC13" s="41"/>
      <c r="AD13" s="54">
        <v>4.0</v>
      </c>
      <c r="AE13" s="54">
        <v>3.0</v>
      </c>
      <c r="AF13" s="54">
        <v>4.0</v>
      </c>
      <c r="AG13" s="54">
        <v>1.0</v>
      </c>
      <c r="AH13" s="54">
        <v>2.0</v>
      </c>
      <c r="AI13" s="54">
        <v>2.0</v>
      </c>
      <c r="AJ13" s="54">
        <v>2.0</v>
      </c>
      <c r="AK13" s="55">
        <f t="shared" si="3"/>
        <v>18</v>
      </c>
      <c r="AL13" s="41"/>
      <c r="AM13" s="54"/>
      <c r="AN13" s="54"/>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c r="CB13" s="56"/>
      <c r="CC13" s="56"/>
      <c r="CD13" s="56"/>
      <c r="CE13" s="56"/>
      <c r="CF13" s="56"/>
      <c r="CG13" s="56"/>
      <c r="CH13" s="56"/>
      <c r="CI13" s="56"/>
    </row>
    <row r="14" ht="14.25" customHeight="1">
      <c r="A14" s="52" t="s">
        <v>133</v>
      </c>
      <c r="B14" s="52"/>
      <c r="C14" s="52" t="s">
        <v>128</v>
      </c>
      <c r="D14" s="53" t="s">
        <v>128</v>
      </c>
      <c r="E14" s="41"/>
      <c r="F14" s="54">
        <v>2.0</v>
      </c>
      <c r="G14" s="54">
        <v>2.0</v>
      </c>
      <c r="H14" s="54">
        <v>2.0</v>
      </c>
      <c r="I14" s="54">
        <v>4.0</v>
      </c>
      <c r="J14" s="54">
        <v>2.0</v>
      </c>
      <c r="K14" s="54">
        <v>3.0</v>
      </c>
      <c r="L14" s="54">
        <v>2.0</v>
      </c>
      <c r="M14" s="54">
        <v>2.0</v>
      </c>
      <c r="N14" s="54">
        <v>2.0</v>
      </c>
      <c r="O14" s="54">
        <v>3.0</v>
      </c>
      <c r="P14" s="54">
        <v>2.0</v>
      </c>
      <c r="Q14" s="54">
        <v>1.0</v>
      </c>
      <c r="R14" s="54">
        <v>1.0</v>
      </c>
      <c r="S14" s="55">
        <f t="shared" si="1"/>
        <v>28</v>
      </c>
      <c r="T14" s="41"/>
      <c r="U14" s="54">
        <v>2.0</v>
      </c>
      <c r="V14" s="54">
        <v>1.0</v>
      </c>
      <c r="W14" s="54">
        <v>1.0</v>
      </c>
      <c r="X14" s="54">
        <v>2.0</v>
      </c>
      <c r="Y14" s="54">
        <v>2.0</v>
      </c>
      <c r="Z14" s="54">
        <v>3.0</v>
      </c>
      <c r="AA14" s="54">
        <v>2.0</v>
      </c>
      <c r="AB14" s="55">
        <f t="shared" si="2"/>
        <v>13</v>
      </c>
      <c r="AC14" s="41"/>
      <c r="AD14" s="54">
        <v>3.0</v>
      </c>
      <c r="AE14" s="54">
        <v>3.0</v>
      </c>
      <c r="AF14" s="54">
        <v>3.0</v>
      </c>
      <c r="AG14" s="54">
        <v>1.0</v>
      </c>
      <c r="AH14" s="54">
        <v>2.0</v>
      </c>
      <c r="AI14" s="54">
        <v>2.0</v>
      </c>
      <c r="AJ14" s="54">
        <v>2.0</v>
      </c>
      <c r="AK14" s="55">
        <f t="shared" si="3"/>
        <v>16</v>
      </c>
      <c r="AL14" s="41"/>
      <c r="AM14" s="56"/>
      <c r="AN14" s="56"/>
      <c r="AO14" s="56"/>
      <c r="AP14" s="56"/>
      <c r="AQ14" s="56"/>
      <c r="AR14" s="56"/>
      <c r="AS14" s="56"/>
      <c r="AT14" s="56"/>
      <c r="AU14" s="56"/>
      <c r="AV14" s="56"/>
      <c r="AW14" s="54">
        <v>1.0</v>
      </c>
      <c r="AX14" s="56"/>
      <c r="AY14" s="56"/>
      <c r="AZ14" s="56"/>
      <c r="BA14" s="56"/>
      <c r="BB14" s="56"/>
      <c r="BC14" s="56"/>
      <c r="BD14" s="56"/>
      <c r="BE14" s="56"/>
      <c r="BF14" s="56"/>
      <c r="BG14" s="56"/>
      <c r="BH14" s="56"/>
      <c r="BI14" s="56"/>
      <c r="BJ14" s="56"/>
      <c r="BK14" s="56"/>
      <c r="BL14" s="56"/>
      <c r="BM14" s="56"/>
      <c r="BN14" s="56"/>
      <c r="BO14" s="54">
        <v>1.0</v>
      </c>
      <c r="BP14" s="54">
        <v>1.0</v>
      </c>
      <c r="BQ14" s="56"/>
      <c r="BR14" s="56"/>
      <c r="BS14" s="56"/>
      <c r="BT14" s="56"/>
      <c r="BU14" s="56"/>
      <c r="BV14" s="56"/>
      <c r="BW14" s="56"/>
      <c r="BX14" s="56"/>
      <c r="BY14" s="56"/>
      <c r="BZ14" s="56"/>
      <c r="CA14" s="56"/>
      <c r="CB14" s="56"/>
      <c r="CC14" s="56"/>
      <c r="CD14" s="56"/>
      <c r="CE14" s="56"/>
      <c r="CF14" s="56"/>
      <c r="CG14" s="56"/>
      <c r="CH14" s="56"/>
      <c r="CI14" s="56"/>
    </row>
    <row r="15" ht="14.25" customHeight="1">
      <c r="A15" s="52" t="s">
        <v>134</v>
      </c>
      <c r="B15" s="52" t="s">
        <v>135</v>
      </c>
      <c r="C15" s="52" t="s">
        <v>128</v>
      </c>
      <c r="D15" s="53" t="s">
        <v>128</v>
      </c>
      <c r="E15" s="41"/>
      <c r="F15" s="54">
        <v>3.0</v>
      </c>
      <c r="G15" s="54">
        <v>3.0</v>
      </c>
      <c r="H15" s="54">
        <v>4.0</v>
      </c>
      <c r="I15" s="54">
        <v>4.0</v>
      </c>
      <c r="J15" s="54">
        <v>2.0</v>
      </c>
      <c r="K15" s="54">
        <v>3.0</v>
      </c>
      <c r="L15" s="54">
        <v>3.0</v>
      </c>
      <c r="M15" s="54">
        <v>2.0</v>
      </c>
      <c r="N15" s="54">
        <v>2.0</v>
      </c>
      <c r="O15" s="54">
        <v>3.0</v>
      </c>
      <c r="P15" s="54">
        <v>3.0</v>
      </c>
      <c r="Q15" s="54">
        <v>1.0</v>
      </c>
      <c r="R15" s="54">
        <v>1.0</v>
      </c>
      <c r="S15" s="55">
        <f t="shared" si="1"/>
        <v>34</v>
      </c>
      <c r="T15" s="41"/>
      <c r="U15" s="54">
        <v>3.0</v>
      </c>
      <c r="V15" s="54">
        <v>1.0</v>
      </c>
      <c r="W15" s="54">
        <v>1.0</v>
      </c>
      <c r="X15" s="54">
        <v>2.0</v>
      </c>
      <c r="Y15" s="54">
        <v>2.0</v>
      </c>
      <c r="Z15" s="54">
        <v>3.0</v>
      </c>
      <c r="AA15" s="54">
        <v>2.0</v>
      </c>
      <c r="AB15" s="55">
        <f t="shared" si="2"/>
        <v>14</v>
      </c>
      <c r="AC15" s="41"/>
      <c r="AD15" s="54">
        <v>2.0</v>
      </c>
      <c r="AE15" s="54">
        <v>3.0</v>
      </c>
      <c r="AF15" s="54">
        <v>3.0</v>
      </c>
      <c r="AG15" s="54">
        <v>1.0</v>
      </c>
      <c r="AH15" s="54">
        <v>2.0</v>
      </c>
      <c r="AI15" s="54">
        <v>2.0</v>
      </c>
      <c r="AJ15" s="54">
        <v>2.0</v>
      </c>
      <c r="AK15" s="55">
        <f t="shared" si="3"/>
        <v>15</v>
      </c>
      <c r="AL15" s="41"/>
      <c r="AM15" s="54"/>
      <c r="AN15" s="54"/>
      <c r="AO15" s="56"/>
      <c r="AP15" s="56"/>
      <c r="AQ15" s="56"/>
      <c r="AR15" s="56"/>
      <c r="AS15" s="56"/>
      <c r="AT15" s="56"/>
      <c r="AU15" s="56"/>
      <c r="AV15" s="56"/>
      <c r="AW15" s="54">
        <v>1.0</v>
      </c>
      <c r="AX15" s="56"/>
      <c r="AY15" s="56"/>
      <c r="AZ15" s="56"/>
      <c r="BA15" s="56"/>
      <c r="BB15" s="56"/>
      <c r="BC15" s="56"/>
      <c r="BD15" s="56"/>
      <c r="BE15" s="56"/>
      <c r="BF15" s="56"/>
      <c r="BG15" s="56"/>
      <c r="BH15" s="56"/>
      <c r="BI15" s="56"/>
      <c r="BJ15" s="56"/>
      <c r="BK15" s="56"/>
      <c r="BL15" s="56"/>
      <c r="BM15" s="56"/>
      <c r="BN15" s="56"/>
      <c r="BO15" s="54">
        <v>1.0</v>
      </c>
      <c r="BP15" s="54">
        <v>1.0</v>
      </c>
      <c r="BQ15" s="56"/>
      <c r="BR15" s="56"/>
      <c r="BS15" s="56"/>
      <c r="BT15" s="56"/>
      <c r="BU15" s="56"/>
      <c r="BV15" s="56"/>
      <c r="BW15" s="56"/>
      <c r="BX15" s="56"/>
      <c r="BY15" s="56"/>
      <c r="BZ15" s="56"/>
      <c r="CA15" s="56"/>
      <c r="CB15" s="56"/>
      <c r="CC15" s="56"/>
      <c r="CD15" s="56"/>
      <c r="CE15" s="56"/>
      <c r="CF15" s="56"/>
      <c r="CG15" s="56"/>
      <c r="CH15" s="56"/>
      <c r="CI15" s="56"/>
    </row>
    <row r="16" ht="14.25" customHeight="1">
      <c r="A16" s="52" t="s">
        <v>136</v>
      </c>
      <c r="B16" s="52" t="s">
        <v>118</v>
      </c>
      <c r="C16" s="52" t="s">
        <v>137</v>
      </c>
      <c r="D16" s="53" t="s">
        <v>138</v>
      </c>
      <c r="E16" s="41"/>
      <c r="F16" s="54">
        <v>3.0</v>
      </c>
      <c r="G16" s="54">
        <v>3.0</v>
      </c>
      <c r="H16" s="54">
        <v>3.0</v>
      </c>
      <c r="I16" s="54">
        <v>4.0</v>
      </c>
      <c r="J16" s="54">
        <v>2.0</v>
      </c>
      <c r="K16" s="54">
        <v>3.0</v>
      </c>
      <c r="L16" s="54">
        <v>3.0</v>
      </c>
      <c r="M16" s="54">
        <v>2.0</v>
      </c>
      <c r="N16" s="54">
        <v>2.0</v>
      </c>
      <c r="O16" s="54">
        <v>3.0</v>
      </c>
      <c r="P16" s="54">
        <v>3.0</v>
      </c>
      <c r="Q16" s="54">
        <v>1.0</v>
      </c>
      <c r="R16" s="54">
        <v>1.0</v>
      </c>
      <c r="S16" s="55">
        <f t="shared" si="1"/>
        <v>33</v>
      </c>
      <c r="T16" s="41"/>
      <c r="U16" s="54">
        <v>4.0</v>
      </c>
      <c r="V16" s="54">
        <v>1.0</v>
      </c>
      <c r="W16" s="54">
        <v>1.0</v>
      </c>
      <c r="X16" s="54">
        <v>2.0</v>
      </c>
      <c r="Y16" s="54">
        <v>2.0</v>
      </c>
      <c r="Z16" s="54">
        <v>3.0</v>
      </c>
      <c r="AA16" s="54">
        <v>2.0</v>
      </c>
      <c r="AB16" s="55">
        <f t="shared" si="2"/>
        <v>15</v>
      </c>
      <c r="AC16" s="41"/>
      <c r="AD16" s="54">
        <v>2.0</v>
      </c>
      <c r="AE16" s="54">
        <v>3.0</v>
      </c>
      <c r="AF16" s="54">
        <v>3.0</v>
      </c>
      <c r="AG16" s="54">
        <v>1.0</v>
      </c>
      <c r="AH16" s="54">
        <v>2.0</v>
      </c>
      <c r="AI16" s="54">
        <v>2.0</v>
      </c>
      <c r="AJ16" s="54">
        <v>2.0</v>
      </c>
      <c r="AK16" s="55">
        <f t="shared" si="3"/>
        <v>15</v>
      </c>
      <c r="AL16" s="41"/>
      <c r="AM16" s="54"/>
      <c r="AN16" s="54"/>
      <c r="AO16" s="56"/>
      <c r="AP16" s="56"/>
      <c r="AQ16" s="56"/>
      <c r="AR16" s="56"/>
      <c r="AS16" s="56"/>
      <c r="AT16" s="56"/>
      <c r="AU16" s="56"/>
      <c r="AV16" s="56"/>
      <c r="AW16" s="56"/>
      <c r="AX16" s="56"/>
      <c r="AY16" s="56"/>
      <c r="AZ16" s="56"/>
      <c r="BA16" s="56"/>
      <c r="BB16" s="56"/>
      <c r="BC16" s="56"/>
      <c r="BD16" s="56"/>
      <c r="BE16" s="56"/>
      <c r="BF16" s="56"/>
      <c r="BG16" s="56"/>
      <c r="BH16" s="54">
        <v>1.0</v>
      </c>
      <c r="BI16" s="56"/>
      <c r="BJ16" s="56"/>
      <c r="BK16" s="56"/>
      <c r="BL16" s="56"/>
      <c r="BM16" s="56"/>
      <c r="BN16" s="56"/>
      <c r="BO16" s="54">
        <v>1.0</v>
      </c>
      <c r="BP16" s="54">
        <v>1.0</v>
      </c>
      <c r="BQ16" s="56"/>
      <c r="BR16" s="56"/>
      <c r="BS16" s="56"/>
      <c r="BT16" s="56"/>
      <c r="BU16" s="56"/>
      <c r="BV16" s="56"/>
      <c r="BW16" s="56"/>
      <c r="BX16" s="56"/>
      <c r="BY16" s="56"/>
      <c r="BZ16" s="56"/>
      <c r="CA16" s="56"/>
      <c r="CB16" s="56"/>
      <c r="CC16" s="56"/>
      <c r="CD16" s="56"/>
      <c r="CE16" s="56"/>
      <c r="CF16" s="56"/>
      <c r="CG16" s="56"/>
      <c r="CH16" s="56"/>
      <c r="CI16" s="56"/>
    </row>
    <row r="17" ht="14.25" customHeight="1">
      <c r="A17" s="52" t="s">
        <v>139</v>
      </c>
      <c r="B17" s="52" t="s">
        <v>140</v>
      </c>
      <c r="C17" s="52" t="s">
        <v>128</v>
      </c>
      <c r="D17" s="53" t="s">
        <v>128</v>
      </c>
      <c r="E17" s="41"/>
      <c r="F17" s="54">
        <v>2.0</v>
      </c>
      <c r="G17" s="54">
        <v>2.0</v>
      </c>
      <c r="H17" s="54">
        <v>3.0</v>
      </c>
      <c r="I17" s="54">
        <v>4.0</v>
      </c>
      <c r="J17" s="54">
        <v>2.0</v>
      </c>
      <c r="K17" s="54">
        <v>3.0</v>
      </c>
      <c r="L17" s="54">
        <v>2.0</v>
      </c>
      <c r="M17" s="54">
        <v>2.0</v>
      </c>
      <c r="N17" s="54">
        <v>2.0</v>
      </c>
      <c r="O17" s="54">
        <v>3.0</v>
      </c>
      <c r="P17" s="54">
        <v>2.0</v>
      </c>
      <c r="Q17" s="54">
        <v>1.0</v>
      </c>
      <c r="R17" s="54">
        <v>1.0</v>
      </c>
      <c r="S17" s="55">
        <f t="shared" si="1"/>
        <v>29</v>
      </c>
      <c r="T17" s="41"/>
      <c r="U17" s="54">
        <v>2.0</v>
      </c>
      <c r="V17" s="54">
        <v>1.0</v>
      </c>
      <c r="W17" s="54">
        <v>1.0</v>
      </c>
      <c r="X17" s="54">
        <v>2.0</v>
      </c>
      <c r="Y17" s="54">
        <v>2.0</v>
      </c>
      <c r="Z17" s="54">
        <v>3.0</v>
      </c>
      <c r="AA17" s="54">
        <v>2.0</v>
      </c>
      <c r="AB17" s="55">
        <f t="shared" si="2"/>
        <v>13</v>
      </c>
      <c r="AC17" s="41"/>
      <c r="AD17" s="54">
        <v>2.0</v>
      </c>
      <c r="AE17" s="54">
        <v>3.0</v>
      </c>
      <c r="AF17" s="54">
        <v>3.0</v>
      </c>
      <c r="AG17" s="54">
        <v>1.0</v>
      </c>
      <c r="AH17" s="54">
        <v>2.0</v>
      </c>
      <c r="AI17" s="54">
        <v>2.0</v>
      </c>
      <c r="AJ17" s="54">
        <v>2.0</v>
      </c>
      <c r="AK17" s="55">
        <f t="shared" si="3"/>
        <v>15</v>
      </c>
      <c r="AL17" s="41"/>
      <c r="AM17" s="56"/>
      <c r="AN17" s="56"/>
      <c r="AO17" s="56"/>
      <c r="AP17" s="56"/>
      <c r="AQ17" s="56"/>
      <c r="AR17" s="56"/>
      <c r="AS17" s="56"/>
      <c r="AT17" s="56"/>
      <c r="AU17" s="56"/>
      <c r="AV17" s="56"/>
      <c r="AW17" s="54">
        <v>1.0</v>
      </c>
      <c r="AX17" s="56"/>
      <c r="AY17" s="56"/>
      <c r="AZ17" s="56"/>
      <c r="BA17" s="56"/>
      <c r="BB17" s="56"/>
      <c r="BC17" s="56"/>
      <c r="BD17" s="56"/>
      <c r="BE17" s="56"/>
      <c r="BF17" s="56"/>
      <c r="BG17" s="56"/>
      <c r="BH17" s="56"/>
      <c r="BI17" s="56"/>
      <c r="BJ17" s="56"/>
      <c r="BK17" s="56"/>
      <c r="BL17" s="56"/>
      <c r="BM17" s="56"/>
      <c r="BN17" s="56"/>
      <c r="BO17" s="54">
        <v>1.0</v>
      </c>
      <c r="BP17" s="54">
        <v>1.0</v>
      </c>
      <c r="BQ17" s="56"/>
      <c r="BR17" s="56"/>
      <c r="BS17" s="56"/>
      <c r="BT17" s="56"/>
      <c r="BU17" s="56"/>
      <c r="BV17" s="56"/>
      <c r="BW17" s="56"/>
      <c r="BX17" s="56"/>
      <c r="BY17" s="56"/>
      <c r="BZ17" s="56"/>
      <c r="CA17" s="56"/>
      <c r="CB17" s="56"/>
      <c r="CC17" s="56"/>
      <c r="CD17" s="56"/>
      <c r="CE17" s="56"/>
      <c r="CF17" s="56"/>
      <c r="CG17" s="56"/>
      <c r="CH17" s="56"/>
      <c r="CI17" s="56"/>
    </row>
    <row r="18" ht="14.25" customHeight="1">
      <c r="A18" s="52" t="s">
        <v>141</v>
      </c>
      <c r="B18" s="52" t="s">
        <v>142</v>
      </c>
      <c r="C18" s="52" t="s">
        <v>128</v>
      </c>
      <c r="D18" s="53" t="s">
        <v>128</v>
      </c>
      <c r="E18" s="41"/>
      <c r="F18" s="54">
        <v>3.0</v>
      </c>
      <c r="G18" s="54">
        <v>3.0</v>
      </c>
      <c r="H18" s="54">
        <v>3.0</v>
      </c>
      <c r="I18" s="54">
        <v>4.0</v>
      </c>
      <c r="J18" s="54">
        <v>2.0</v>
      </c>
      <c r="K18" s="54">
        <v>3.0</v>
      </c>
      <c r="L18" s="54">
        <v>3.0</v>
      </c>
      <c r="M18" s="54">
        <v>2.0</v>
      </c>
      <c r="N18" s="54">
        <v>2.0</v>
      </c>
      <c r="O18" s="54">
        <v>3.0</v>
      </c>
      <c r="P18" s="54">
        <v>3.0</v>
      </c>
      <c r="Q18" s="54">
        <v>1.0</v>
      </c>
      <c r="R18" s="54">
        <v>1.0</v>
      </c>
      <c r="S18" s="55">
        <f t="shared" si="1"/>
        <v>33</v>
      </c>
      <c r="T18" s="41"/>
      <c r="U18" s="54">
        <v>3.0</v>
      </c>
      <c r="V18" s="54">
        <v>1.0</v>
      </c>
      <c r="W18" s="54">
        <v>1.0</v>
      </c>
      <c r="X18" s="54">
        <v>2.0</v>
      </c>
      <c r="Y18" s="54">
        <v>2.0</v>
      </c>
      <c r="Z18" s="54">
        <v>2.0</v>
      </c>
      <c r="AA18" s="54">
        <v>2.0</v>
      </c>
      <c r="AB18" s="55">
        <f t="shared" si="2"/>
        <v>13</v>
      </c>
      <c r="AC18" s="41"/>
      <c r="AD18" s="54">
        <v>3.0</v>
      </c>
      <c r="AE18" s="54">
        <v>3.0</v>
      </c>
      <c r="AF18" s="54">
        <v>3.0</v>
      </c>
      <c r="AG18" s="54">
        <v>1.0</v>
      </c>
      <c r="AH18" s="54">
        <v>2.0</v>
      </c>
      <c r="AI18" s="54">
        <v>2.0</v>
      </c>
      <c r="AJ18" s="54">
        <v>2.0</v>
      </c>
      <c r="AK18" s="55">
        <f t="shared" si="3"/>
        <v>16</v>
      </c>
      <c r="AL18" s="41"/>
      <c r="AM18" s="54"/>
      <c r="AN18" s="54"/>
      <c r="AO18" s="56"/>
      <c r="AP18" s="56"/>
      <c r="AQ18" s="56"/>
      <c r="AR18" s="56"/>
      <c r="AS18" s="56"/>
      <c r="AT18" s="56"/>
      <c r="AU18" s="56"/>
      <c r="AV18" s="56"/>
      <c r="AW18" s="54">
        <v>1.0</v>
      </c>
      <c r="AX18" s="56"/>
      <c r="AY18" s="56"/>
      <c r="AZ18" s="56"/>
      <c r="BA18" s="56"/>
      <c r="BB18" s="56"/>
      <c r="BC18" s="56"/>
      <c r="BD18" s="56"/>
      <c r="BE18" s="56"/>
      <c r="BF18" s="56"/>
      <c r="BG18" s="56"/>
      <c r="BH18" s="56"/>
      <c r="BI18" s="56"/>
      <c r="BJ18" s="56"/>
      <c r="BK18" s="56"/>
      <c r="BL18" s="56"/>
      <c r="BM18" s="56"/>
      <c r="BN18" s="56"/>
      <c r="BO18" s="54">
        <v>1.0</v>
      </c>
      <c r="BP18" s="54">
        <v>1.0</v>
      </c>
      <c r="BQ18" s="56"/>
      <c r="BR18" s="56"/>
      <c r="BS18" s="56"/>
      <c r="BT18" s="56"/>
      <c r="BU18" s="56"/>
      <c r="BV18" s="56"/>
      <c r="BW18" s="56"/>
      <c r="BX18" s="56"/>
      <c r="BY18" s="56"/>
      <c r="BZ18" s="56"/>
      <c r="CA18" s="56"/>
      <c r="CB18" s="56"/>
      <c r="CC18" s="56"/>
      <c r="CD18" s="56"/>
      <c r="CE18" s="56"/>
      <c r="CF18" s="54">
        <v>1.0</v>
      </c>
      <c r="CG18" s="54"/>
      <c r="CH18" s="54"/>
      <c r="CI18" s="54"/>
    </row>
    <row r="19" ht="14.25" customHeight="1">
      <c r="A19" s="52" t="s">
        <v>143</v>
      </c>
      <c r="B19" s="52" t="s">
        <v>144</v>
      </c>
      <c r="C19" s="52" t="s">
        <v>145</v>
      </c>
      <c r="D19" s="53" t="s">
        <v>138</v>
      </c>
      <c r="E19" s="41"/>
      <c r="F19" s="54">
        <v>2.0</v>
      </c>
      <c r="G19" s="54">
        <v>2.0</v>
      </c>
      <c r="H19" s="54">
        <v>2.0</v>
      </c>
      <c r="I19" s="54">
        <v>2.0</v>
      </c>
      <c r="J19" s="54">
        <v>2.0</v>
      </c>
      <c r="K19" s="54">
        <v>3.0</v>
      </c>
      <c r="L19" s="54">
        <v>2.0</v>
      </c>
      <c r="M19" s="54">
        <v>2.0</v>
      </c>
      <c r="N19" s="54">
        <v>2.0</v>
      </c>
      <c r="O19" s="54">
        <v>2.0</v>
      </c>
      <c r="P19" s="54">
        <v>2.0</v>
      </c>
      <c r="Q19" s="54">
        <v>1.0</v>
      </c>
      <c r="R19" s="54">
        <v>1.0</v>
      </c>
      <c r="S19" s="55">
        <f t="shared" si="1"/>
        <v>25</v>
      </c>
      <c r="T19" s="41"/>
      <c r="U19" s="54">
        <v>2.0</v>
      </c>
      <c r="V19" s="54">
        <v>1.0</v>
      </c>
      <c r="W19" s="54">
        <v>1.0</v>
      </c>
      <c r="X19" s="54">
        <v>2.0</v>
      </c>
      <c r="Y19" s="54">
        <v>2.0</v>
      </c>
      <c r="Z19" s="54">
        <v>2.0</v>
      </c>
      <c r="AA19" s="54">
        <v>2.0</v>
      </c>
      <c r="AB19" s="55">
        <f t="shared" si="2"/>
        <v>12</v>
      </c>
      <c r="AC19" s="41"/>
      <c r="AD19" s="54">
        <v>1.0</v>
      </c>
      <c r="AE19" s="54">
        <v>3.0</v>
      </c>
      <c r="AF19" s="54">
        <v>3.0</v>
      </c>
      <c r="AG19" s="54">
        <v>1.0</v>
      </c>
      <c r="AH19" s="54">
        <v>2.0</v>
      </c>
      <c r="AI19" s="54">
        <v>2.0</v>
      </c>
      <c r="AJ19" s="54">
        <v>2.0</v>
      </c>
      <c r="AK19" s="55">
        <f t="shared" si="3"/>
        <v>14</v>
      </c>
      <c r="AL19" s="41"/>
      <c r="AM19" s="56"/>
      <c r="AN19" s="56"/>
      <c r="AO19" s="56"/>
      <c r="AP19" s="56"/>
      <c r="AQ19" s="56"/>
      <c r="AR19" s="56"/>
      <c r="AS19" s="56"/>
      <c r="AT19" s="56"/>
      <c r="AU19" s="56"/>
      <c r="AV19" s="56"/>
      <c r="AW19" s="56"/>
      <c r="AX19" s="56"/>
      <c r="AY19" s="56"/>
      <c r="AZ19" s="56"/>
      <c r="BA19" s="56"/>
      <c r="BB19" s="56"/>
      <c r="BC19" s="56"/>
      <c r="BD19" s="56"/>
      <c r="BE19" s="56"/>
      <c r="BF19" s="56"/>
      <c r="BG19" s="56"/>
      <c r="BH19" s="54">
        <v>1.0</v>
      </c>
      <c r="BI19" s="56"/>
      <c r="BJ19" s="56"/>
      <c r="BK19" s="56"/>
      <c r="BL19" s="56"/>
      <c r="BM19" s="56"/>
      <c r="BN19" s="56"/>
      <c r="BO19" s="54">
        <v>1.0</v>
      </c>
      <c r="BP19" s="56"/>
      <c r="BQ19" s="56"/>
      <c r="BR19" s="56"/>
      <c r="BS19" s="56"/>
      <c r="BT19" s="56"/>
      <c r="BU19" s="56"/>
      <c r="BV19" s="56"/>
      <c r="BW19" s="56"/>
      <c r="BX19" s="56"/>
      <c r="BY19" s="56"/>
      <c r="BZ19" s="56"/>
      <c r="CA19" s="56"/>
      <c r="CB19" s="56"/>
      <c r="CC19" s="56"/>
      <c r="CD19" s="56"/>
      <c r="CE19" s="56"/>
      <c r="CF19" s="56"/>
      <c r="CG19" s="56"/>
      <c r="CH19" s="56"/>
      <c r="CI19" s="56"/>
    </row>
    <row r="20" ht="14.25" customHeight="1">
      <c r="A20" s="52" t="s">
        <v>146</v>
      </c>
      <c r="B20" s="52" t="s">
        <v>147</v>
      </c>
      <c r="C20" s="52" t="s">
        <v>148</v>
      </c>
      <c r="D20" s="53" t="s">
        <v>116</v>
      </c>
      <c r="E20" s="41"/>
      <c r="F20" s="54">
        <v>2.0</v>
      </c>
      <c r="G20" s="54">
        <v>3.0</v>
      </c>
      <c r="H20" s="54">
        <v>2.0</v>
      </c>
      <c r="I20" s="54">
        <v>3.0</v>
      </c>
      <c r="J20" s="54">
        <v>2.0</v>
      </c>
      <c r="K20" s="54">
        <v>3.0</v>
      </c>
      <c r="L20" s="54">
        <v>2.0</v>
      </c>
      <c r="M20" s="54">
        <v>2.0</v>
      </c>
      <c r="N20" s="54">
        <v>2.0</v>
      </c>
      <c r="O20" s="54">
        <v>3.0</v>
      </c>
      <c r="P20" s="54">
        <v>2.0</v>
      </c>
      <c r="Q20" s="54">
        <v>1.0</v>
      </c>
      <c r="R20" s="54">
        <v>1.0</v>
      </c>
      <c r="S20" s="55">
        <f t="shared" si="1"/>
        <v>28</v>
      </c>
      <c r="T20" s="41"/>
      <c r="U20" s="54">
        <v>2.0</v>
      </c>
      <c r="V20" s="54">
        <v>1.0</v>
      </c>
      <c r="W20" s="54">
        <v>1.0</v>
      </c>
      <c r="X20" s="54">
        <v>2.0</v>
      </c>
      <c r="Y20" s="54">
        <v>2.0</v>
      </c>
      <c r="Z20" s="54">
        <v>2.0</v>
      </c>
      <c r="AA20" s="54">
        <v>2.0</v>
      </c>
      <c r="AB20" s="55">
        <f t="shared" si="2"/>
        <v>12</v>
      </c>
      <c r="AC20" s="41"/>
      <c r="AD20" s="54">
        <v>2.0</v>
      </c>
      <c r="AE20" s="54">
        <v>3.0</v>
      </c>
      <c r="AF20" s="54">
        <v>2.0</v>
      </c>
      <c r="AG20" s="54">
        <v>1.0</v>
      </c>
      <c r="AH20" s="54">
        <v>2.0</v>
      </c>
      <c r="AI20" s="54">
        <v>2.0</v>
      </c>
      <c r="AJ20" s="54">
        <v>2.0</v>
      </c>
      <c r="AK20" s="55">
        <f t="shared" si="3"/>
        <v>14</v>
      </c>
      <c r="AL20" s="41"/>
      <c r="AM20" s="57"/>
      <c r="AN20" s="57"/>
      <c r="AO20" s="58">
        <v>1.0</v>
      </c>
      <c r="AP20" s="57"/>
      <c r="AQ20" s="57"/>
      <c r="AR20" s="57"/>
      <c r="AS20" s="57"/>
      <c r="AT20" s="57"/>
      <c r="AU20" s="57"/>
      <c r="AV20" s="57"/>
      <c r="AW20" s="57"/>
      <c r="AX20" s="57"/>
      <c r="AY20" s="57"/>
      <c r="AZ20" s="57"/>
      <c r="BA20" s="57"/>
      <c r="BB20" s="57"/>
      <c r="BC20" s="57"/>
      <c r="BD20" s="57"/>
      <c r="BE20" s="57"/>
      <c r="BF20" s="57"/>
      <c r="BG20" s="57"/>
      <c r="BH20" s="58">
        <v>1.0</v>
      </c>
      <c r="BI20" s="57"/>
      <c r="BJ20" s="57"/>
      <c r="BK20" s="57"/>
      <c r="BL20" s="57"/>
      <c r="BM20" s="57"/>
      <c r="BN20" s="57"/>
      <c r="BO20" s="58">
        <v>1.0</v>
      </c>
      <c r="BP20" s="57"/>
      <c r="BQ20" s="57"/>
      <c r="BR20" s="57"/>
      <c r="BS20" s="57"/>
      <c r="BT20" s="57"/>
      <c r="BU20" s="57"/>
      <c r="BV20" s="57"/>
      <c r="BW20" s="57"/>
      <c r="BX20" s="57"/>
      <c r="BY20" s="57"/>
      <c r="BZ20" s="57"/>
      <c r="CA20" s="57"/>
      <c r="CB20" s="57"/>
      <c r="CC20" s="57"/>
      <c r="CD20" s="57"/>
      <c r="CE20" s="57"/>
      <c r="CF20" s="57"/>
      <c r="CG20" s="57"/>
      <c r="CH20" s="57"/>
      <c r="CI20" s="57"/>
    </row>
    <row r="21" ht="14.25" customHeight="1">
      <c r="A21" s="52" t="s">
        <v>149</v>
      </c>
      <c r="B21" s="52" t="s">
        <v>150</v>
      </c>
      <c r="C21" s="52" t="s">
        <v>151</v>
      </c>
      <c r="D21" s="53" t="s">
        <v>151</v>
      </c>
      <c r="E21" s="41"/>
      <c r="F21" s="54">
        <v>3.0</v>
      </c>
      <c r="G21" s="54">
        <v>3.0</v>
      </c>
      <c r="H21" s="54">
        <v>3.0</v>
      </c>
      <c r="I21" s="54">
        <v>4.0</v>
      </c>
      <c r="J21" s="54">
        <v>2.0</v>
      </c>
      <c r="K21" s="54">
        <v>3.0</v>
      </c>
      <c r="L21" s="54">
        <v>3.0</v>
      </c>
      <c r="M21" s="54">
        <v>2.0</v>
      </c>
      <c r="N21" s="54">
        <v>2.0</v>
      </c>
      <c r="O21" s="54">
        <v>3.0</v>
      </c>
      <c r="P21" s="54">
        <v>3.0</v>
      </c>
      <c r="Q21" s="54">
        <v>1.0</v>
      </c>
      <c r="R21" s="54">
        <v>1.0</v>
      </c>
      <c r="S21" s="55">
        <f t="shared" si="1"/>
        <v>33</v>
      </c>
      <c r="T21" s="41"/>
      <c r="U21" s="54">
        <v>3.0</v>
      </c>
      <c r="V21" s="54">
        <v>1.0</v>
      </c>
      <c r="W21" s="54">
        <v>1.0</v>
      </c>
      <c r="X21" s="54">
        <v>2.0</v>
      </c>
      <c r="Y21" s="54">
        <v>2.0</v>
      </c>
      <c r="Z21" s="54">
        <v>2.0</v>
      </c>
      <c r="AA21" s="54">
        <v>2.0</v>
      </c>
      <c r="AB21" s="55">
        <f t="shared" si="2"/>
        <v>13</v>
      </c>
      <c r="AC21" s="41"/>
      <c r="AD21" s="54">
        <v>3.0</v>
      </c>
      <c r="AE21" s="54">
        <v>3.0</v>
      </c>
      <c r="AF21" s="54">
        <v>3.0</v>
      </c>
      <c r="AG21" s="54">
        <v>1.0</v>
      </c>
      <c r="AH21" s="54">
        <v>2.0</v>
      </c>
      <c r="AI21" s="54">
        <v>2.0</v>
      </c>
      <c r="AJ21" s="54">
        <v>2.0</v>
      </c>
      <c r="AK21" s="55">
        <f t="shared" si="3"/>
        <v>16</v>
      </c>
      <c r="AL21" s="41"/>
      <c r="AM21" s="58"/>
      <c r="AN21" s="58"/>
      <c r="AO21" s="58">
        <v>1.0</v>
      </c>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8">
        <v>1.0</v>
      </c>
      <c r="BP21" s="58">
        <v>1.0</v>
      </c>
      <c r="BQ21" s="57"/>
      <c r="BR21" s="57"/>
      <c r="BS21" s="57"/>
      <c r="BT21" s="57"/>
      <c r="BU21" s="57"/>
      <c r="BV21" s="57"/>
      <c r="BW21" s="57"/>
      <c r="BX21" s="57"/>
      <c r="BY21" s="57"/>
      <c r="BZ21" s="57"/>
      <c r="CA21" s="57"/>
      <c r="CB21" s="57"/>
      <c r="CC21" s="57"/>
      <c r="CD21" s="57"/>
      <c r="CE21" s="57"/>
      <c r="CF21" s="57"/>
      <c r="CG21" s="57"/>
      <c r="CH21" s="57"/>
      <c r="CI21" s="57"/>
    </row>
    <row r="22" ht="14.25" customHeight="1">
      <c r="A22" s="52" t="s">
        <v>152</v>
      </c>
      <c r="B22" s="52" t="s">
        <v>118</v>
      </c>
      <c r="C22" s="52" t="s">
        <v>153</v>
      </c>
      <c r="D22" s="53" t="s">
        <v>107</v>
      </c>
      <c r="E22" s="59"/>
      <c r="F22" s="54">
        <v>2.0</v>
      </c>
      <c r="G22" s="54">
        <v>2.0</v>
      </c>
      <c r="H22" s="54">
        <v>2.0</v>
      </c>
      <c r="I22" s="54">
        <v>3.0</v>
      </c>
      <c r="J22" s="54">
        <v>2.0</v>
      </c>
      <c r="K22" s="54">
        <v>3.0</v>
      </c>
      <c r="L22" s="54">
        <v>2.0</v>
      </c>
      <c r="M22" s="54">
        <v>2.0</v>
      </c>
      <c r="N22" s="54">
        <v>2.0</v>
      </c>
      <c r="O22" s="54">
        <v>3.0</v>
      </c>
      <c r="P22" s="54">
        <v>2.0</v>
      </c>
      <c r="Q22" s="54">
        <v>1.0</v>
      </c>
      <c r="R22" s="54">
        <v>1.0</v>
      </c>
      <c r="S22" s="55">
        <f t="shared" si="1"/>
        <v>27</v>
      </c>
      <c r="T22" s="59"/>
      <c r="U22" s="54">
        <v>2.0</v>
      </c>
      <c r="V22" s="54">
        <v>1.0</v>
      </c>
      <c r="W22" s="54">
        <v>1.0</v>
      </c>
      <c r="X22" s="54">
        <v>2.0</v>
      </c>
      <c r="Y22" s="54">
        <v>2.0</v>
      </c>
      <c r="Z22" s="54">
        <v>2.0</v>
      </c>
      <c r="AA22" s="54">
        <v>2.0</v>
      </c>
      <c r="AB22" s="55">
        <f t="shared" si="2"/>
        <v>12</v>
      </c>
      <c r="AC22" s="59"/>
      <c r="AD22" s="54">
        <v>2.0</v>
      </c>
      <c r="AE22" s="54">
        <v>3.0</v>
      </c>
      <c r="AF22" s="54">
        <v>2.0</v>
      </c>
      <c r="AG22" s="54">
        <v>1.0</v>
      </c>
      <c r="AH22" s="54">
        <v>2.0</v>
      </c>
      <c r="AI22" s="54">
        <v>2.0</v>
      </c>
      <c r="AJ22" s="54">
        <v>2.0</v>
      </c>
      <c r="AK22" s="55">
        <f t="shared" si="3"/>
        <v>14</v>
      </c>
      <c r="AL22" s="59"/>
      <c r="AM22" s="58"/>
      <c r="AN22" s="58"/>
      <c r="AO22" s="57"/>
      <c r="AP22" s="57"/>
      <c r="AQ22" s="57"/>
      <c r="AR22" s="57"/>
      <c r="AS22" s="57"/>
      <c r="AT22" s="57"/>
      <c r="AU22" s="57"/>
      <c r="AV22" s="57"/>
      <c r="AW22" s="57"/>
      <c r="AX22" s="57"/>
      <c r="AY22" s="57"/>
      <c r="AZ22" s="57"/>
      <c r="BA22" s="57"/>
      <c r="BB22" s="57"/>
      <c r="BC22" s="57"/>
      <c r="BD22" s="57"/>
      <c r="BE22" s="57"/>
      <c r="BF22" s="57"/>
      <c r="BG22" s="57"/>
      <c r="BH22" s="58">
        <v>1.0</v>
      </c>
      <c r="BI22" s="57"/>
      <c r="BJ22" s="57"/>
      <c r="BK22" s="57"/>
      <c r="BL22" s="57"/>
      <c r="BM22" s="57"/>
      <c r="BN22" s="57"/>
      <c r="BO22" s="58">
        <v>1.0</v>
      </c>
      <c r="BP22" s="58">
        <v>1.0</v>
      </c>
      <c r="BQ22" s="57"/>
      <c r="BR22" s="57"/>
      <c r="BS22" s="57"/>
      <c r="BT22" s="57"/>
      <c r="BU22" s="57"/>
      <c r="BV22" s="57"/>
      <c r="BW22" s="57"/>
      <c r="BX22" s="57"/>
      <c r="BY22" s="57"/>
      <c r="BZ22" s="57"/>
      <c r="CA22" s="57"/>
      <c r="CB22" s="57"/>
      <c r="CC22" s="57"/>
      <c r="CD22" s="57"/>
      <c r="CE22" s="57"/>
      <c r="CF22" s="57"/>
      <c r="CG22" s="57"/>
      <c r="CH22" s="57"/>
      <c r="CI22" s="57"/>
    </row>
    <row r="23" ht="13.5" customHeight="1"/>
    <row r="24" ht="14.25" customHeight="1">
      <c r="A24" s="40" t="s">
        <v>154</v>
      </c>
      <c r="B24" s="40" t="s">
        <v>155</v>
      </c>
      <c r="C24" s="40" t="s">
        <v>156</v>
      </c>
    </row>
    <row r="25" ht="14.25" customHeight="1">
      <c r="A25" s="52" t="s">
        <v>102</v>
      </c>
      <c r="B25" s="60">
        <f t="shared" ref="B25:B44" si="4">((S3+AB3+AK3)/108)*100%</f>
        <v>0.6759259259</v>
      </c>
      <c r="C25" s="61">
        <v>1.9</v>
      </c>
    </row>
    <row r="26" ht="14.25" customHeight="1">
      <c r="A26" s="52" t="s">
        <v>105</v>
      </c>
      <c r="B26" s="60">
        <f t="shared" si="4"/>
        <v>0.6111111111</v>
      </c>
      <c r="C26" s="61">
        <v>1.7</v>
      </c>
    </row>
    <row r="27" ht="14.25" customHeight="1">
      <c r="A27" s="52" t="s">
        <v>123</v>
      </c>
      <c r="B27" s="60">
        <f t="shared" si="4"/>
        <v>0.5833333333</v>
      </c>
      <c r="C27" s="61">
        <v>3.0</v>
      </c>
    </row>
    <row r="28" ht="14.25" customHeight="1">
      <c r="A28" s="52" t="s">
        <v>126</v>
      </c>
      <c r="B28" s="60">
        <f t="shared" si="4"/>
        <v>0.5740740741</v>
      </c>
      <c r="C28" s="61">
        <v>1.5</v>
      </c>
    </row>
    <row r="29" ht="14.25" customHeight="1">
      <c r="A29" s="52" t="s">
        <v>108</v>
      </c>
      <c r="B29" s="60">
        <f t="shared" si="4"/>
        <v>0.5740740741</v>
      </c>
      <c r="C29" s="61">
        <v>1.3</v>
      </c>
    </row>
    <row r="30" ht="14.25" customHeight="1">
      <c r="A30" s="52" t="s">
        <v>117</v>
      </c>
      <c r="B30" s="60">
        <f t="shared" si="4"/>
        <v>0.5833333333</v>
      </c>
      <c r="C30" s="61">
        <v>3.0</v>
      </c>
    </row>
    <row r="31" ht="14.25" customHeight="1">
      <c r="A31" s="52" t="s">
        <v>129</v>
      </c>
      <c r="B31" s="60">
        <f t="shared" si="4"/>
        <v>0.5648148148</v>
      </c>
      <c r="C31" s="61">
        <v>1.6</v>
      </c>
    </row>
    <row r="32" ht="14.25" customHeight="1">
      <c r="A32" s="52" t="s">
        <v>134</v>
      </c>
      <c r="B32" s="60">
        <f t="shared" si="4"/>
        <v>0.5462962963</v>
      </c>
      <c r="C32" s="61">
        <v>1.5</v>
      </c>
    </row>
    <row r="33" ht="14.25" customHeight="1">
      <c r="A33" s="52" t="s">
        <v>136</v>
      </c>
      <c r="B33" s="60">
        <f t="shared" si="4"/>
        <v>0.6111111111</v>
      </c>
      <c r="C33" s="61">
        <v>1.8</v>
      </c>
    </row>
    <row r="34" ht="14.25" customHeight="1">
      <c r="A34" s="52" t="s">
        <v>111</v>
      </c>
      <c r="B34" s="60">
        <f t="shared" si="4"/>
        <v>0.5925925926</v>
      </c>
      <c r="C34" s="61">
        <v>1.3</v>
      </c>
    </row>
    <row r="35" ht="14.25" customHeight="1">
      <c r="A35" s="52" t="s">
        <v>113</v>
      </c>
      <c r="B35" s="60">
        <f t="shared" si="4"/>
        <v>0.5833333333</v>
      </c>
      <c r="C35" s="61">
        <v>3.0</v>
      </c>
    </row>
    <row r="36" ht="14.25" customHeight="1">
      <c r="A36" s="52" t="s">
        <v>141</v>
      </c>
      <c r="B36" s="60">
        <f t="shared" si="4"/>
        <v>0.5277777778</v>
      </c>
      <c r="C36" s="61">
        <v>1.5</v>
      </c>
    </row>
    <row r="37" ht="14.25" customHeight="1">
      <c r="A37" s="52" t="s">
        <v>149</v>
      </c>
      <c r="B37" s="60">
        <f t="shared" si="4"/>
        <v>0.5833333333</v>
      </c>
      <c r="C37" s="61">
        <v>1.2</v>
      </c>
    </row>
    <row r="38" ht="14.25" customHeight="1">
      <c r="A38" s="52" t="s">
        <v>120</v>
      </c>
      <c r="B38" s="60">
        <f t="shared" si="4"/>
        <v>0.5833333333</v>
      </c>
      <c r="C38" s="61">
        <v>3.0</v>
      </c>
    </row>
    <row r="39" ht="14.25" customHeight="1">
      <c r="A39" s="52" t="s">
        <v>122</v>
      </c>
      <c r="B39" s="60">
        <f t="shared" si="4"/>
        <v>0.5277777778</v>
      </c>
      <c r="C39" s="61">
        <v>3.0</v>
      </c>
    </row>
    <row r="40" ht="14.25" customHeight="1">
      <c r="A40" s="52" t="s">
        <v>133</v>
      </c>
      <c r="B40" s="60">
        <f t="shared" si="4"/>
        <v>0.5740740741</v>
      </c>
      <c r="C40" s="61">
        <v>1.5</v>
      </c>
    </row>
    <row r="41" ht="14.25" customHeight="1">
      <c r="A41" s="52" t="s">
        <v>139</v>
      </c>
      <c r="B41" s="60">
        <f t="shared" si="4"/>
        <v>0.4722222222</v>
      </c>
      <c r="C41" s="61">
        <v>1.5</v>
      </c>
    </row>
    <row r="42" ht="14.25" customHeight="1">
      <c r="A42" s="52" t="s">
        <v>146</v>
      </c>
      <c r="B42" s="60">
        <f t="shared" si="4"/>
        <v>0.5</v>
      </c>
      <c r="C42" s="61">
        <v>3.0</v>
      </c>
    </row>
    <row r="43" ht="14.25" customHeight="1">
      <c r="A43" s="52" t="s">
        <v>152</v>
      </c>
      <c r="B43" s="60">
        <f t="shared" si="4"/>
        <v>0.5740740741</v>
      </c>
      <c r="C43" s="61">
        <v>1.7</v>
      </c>
    </row>
    <row r="44" ht="14.25" customHeight="1">
      <c r="A44" s="52" t="s">
        <v>143</v>
      </c>
      <c r="B44" s="60">
        <f t="shared" si="4"/>
        <v>0.4907407407</v>
      </c>
      <c r="C44" s="61">
        <v>1.8</v>
      </c>
    </row>
    <row r="45" ht="14.25" customHeight="1"/>
    <row r="46" ht="14.25" customHeight="1">
      <c r="A46" s="40" t="s">
        <v>154</v>
      </c>
      <c r="B46" s="40" t="s">
        <v>155</v>
      </c>
      <c r="C46" s="40" t="s">
        <v>156</v>
      </c>
    </row>
    <row r="47" ht="14.25" customHeight="1">
      <c r="A47" s="52" t="s">
        <v>102</v>
      </c>
      <c r="B47" s="60">
        <f t="shared" ref="B47:B48" si="5">((S3+AB3+AK3)/108)*100%</f>
        <v>0.6759259259</v>
      </c>
      <c r="C47" s="61">
        <v>1.9</v>
      </c>
    </row>
    <row r="48" ht="14.25" customHeight="1">
      <c r="A48" s="52" t="s">
        <v>105</v>
      </c>
      <c r="B48" s="60">
        <f t="shared" si="5"/>
        <v>0.6111111111</v>
      </c>
      <c r="C48" s="61">
        <v>1.7</v>
      </c>
    </row>
    <row r="49" ht="14.25" customHeight="1">
      <c r="A49" s="52" t="s">
        <v>136</v>
      </c>
      <c r="B49" s="60">
        <f>((S11+AB11+AK11)/108)*100%</f>
        <v>0.6111111111</v>
      </c>
      <c r="C49" s="61">
        <v>1.8</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c r="D75" s="62" t="s">
        <v>157</v>
      </c>
      <c r="E75" s="62" t="s">
        <v>158</v>
      </c>
      <c r="F75" s="62" t="s">
        <v>159</v>
      </c>
    </row>
    <row r="76" ht="14.25" customHeight="1">
      <c r="C76" s="52" t="s">
        <v>102</v>
      </c>
      <c r="D76" s="63">
        <f t="shared" ref="D76:D77" si="6">(S3/52)*100%</f>
        <v>0.75</v>
      </c>
      <c r="E76" s="63">
        <f t="shared" ref="E76:E77" si="7">(AB3/28)*100%</f>
        <v>0.6071428571</v>
      </c>
      <c r="F76" s="63">
        <f t="shared" ref="F76:F77" si="8">(AK3/28)*100%</f>
        <v>0.6071428571</v>
      </c>
    </row>
    <row r="77" ht="14.25" customHeight="1">
      <c r="C77" s="52" t="s">
        <v>105</v>
      </c>
      <c r="D77" s="63">
        <f t="shared" si="6"/>
        <v>0.6538461538</v>
      </c>
      <c r="E77" s="63">
        <f t="shared" si="7"/>
        <v>0.5714285714</v>
      </c>
      <c r="F77" s="63">
        <f t="shared" si="8"/>
        <v>0.5714285714</v>
      </c>
    </row>
    <row r="78" ht="14.25" customHeight="1">
      <c r="C78" s="52" t="s">
        <v>136</v>
      </c>
      <c r="D78" s="63">
        <f>(S16/52)*100%</f>
        <v>0.6346153846</v>
      </c>
      <c r="E78" s="63">
        <f>(AK16/28)*100%</f>
        <v>0.5357142857</v>
      </c>
      <c r="F78" s="63">
        <f>(AK16/28)*100%</f>
        <v>0.5357142857</v>
      </c>
    </row>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sheetData>
  <mergeCells count="14">
    <mergeCell ref="AO2:AR2"/>
    <mergeCell ref="AS2:AT2"/>
    <mergeCell ref="AU2:BG2"/>
    <mergeCell ref="BH2:BN2"/>
    <mergeCell ref="BO2:BP2"/>
    <mergeCell ref="BQ2:CC2"/>
    <mergeCell ref="CD2:CI2"/>
    <mergeCell ref="A1:B1"/>
    <mergeCell ref="C1:D1"/>
    <mergeCell ref="E1:E22"/>
    <mergeCell ref="T1:T22"/>
    <mergeCell ref="AC1:AC22"/>
    <mergeCell ref="AL1:AL22"/>
    <mergeCell ref="AM2:AN2"/>
  </mergeCells>
  <conditionalFormatting sqref="F3:R22 U3:AA22 AD3:AJ22">
    <cfRule type="cellIs" dxfId="0" priority="1" stopIfTrue="1" operator="greaterThanOrEqual">
      <formula>4</formula>
    </cfRule>
  </conditionalFormatting>
  <conditionalFormatting sqref="F3:R22 U3:AA22 AD3:AJ22">
    <cfRule type="cellIs" dxfId="1" priority="2" operator="greaterThanOrEqual">
      <formula>3</formula>
    </cfRule>
  </conditionalFormatting>
  <conditionalFormatting sqref="F3:R22 U3:AA22 AD3:AJ22">
    <cfRule type="cellIs" dxfId="2" priority="3" operator="greaterThanOrEqual">
      <formula>2</formula>
    </cfRule>
  </conditionalFormatting>
  <conditionalFormatting sqref="F3:R22 U3:AA22 AD3:AJ22">
    <cfRule type="cellIs" dxfId="3" priority="4" operator="greaterThanOrEqual">
      <formula>1</formula>
    </cfRule>
  </conditionalFormatting>
  <conditionalFormatting sqref="AM3:AN3">
    <cfRule type="cellIs" dxfId="0" priority="5" stopIfTrue="1" operator="greaterThanOrEqual">
      <formula>4</formula>
    </cfRule>
  </conditionalFormatting>
  <conditionalFormatting sqref="AM3:AN3">
    <cfRule type="cellIs" dxfId="1" priority="6" operator="greaterThanOrEqual">
      <formula>3</formula>
    </cfRule>
  </conditionalFormatting>
  <conditionalFormatting sqref="AM3:AN3">
    <cfRule type="cellIs" dxfId="2" priority="7" operator="greaterThanOrEqual">
      <formula>2</formula>
    </cfRule>
  </conditionalFormatting>
  <conditionalFormatting sqref="AM3:AN3">
    <cfRule type="cellIs" dxfId="3" priority="8" operator="greaterThanOrEqual">
      <formula>1</formula>
    </cfRule>
  </conditionalFormatting>
  <conditionalFormatting sqref="AM4:AN4">
    <cfRule type="cellIs" dxfId="0" priority="9" stopIfTrue="1" operator="greaterThanOrEqual">
      <formula>4</formula>
    </cfRule>
  </conditionalFormatting>
  <conditionalFormatting sqref="AM4:AN4">
    <cfRule type="cellIs" dxfId="1" priority="10" operator="greaterThanOrEqual">
      <formula>3</formula>
    </cfRule>
  </conditionalFormatting>
  <conditionalFormatting sqref="AM4:AN4">
    <cfRule type="cellIs" dxfId="2" priority="11" operator="greaterThanOrEqual">
      <formula>2</formula>
    </cfRule>
  </conditionalFormatting>
  <conditionalFormatting sqref="AM4:AN4">
    <cfRule type="cellIs" dxfId="3" priority="12" operator="greaterThanOrEqual">
      <formula>1</formula>
    </cfRule>
  </conditionalFormatting>
  <conditionalFormatting sqref="AM5:AN5">
    <cfRule type="cellIs" dxfId="0" priority="13" stopIfTrue="1" operator="greaterThanOrEqual">
      <formula>4</formula>
    </cfRule>
  </conditionalFormatting>
  <conditionalFormatting sqref="AM5:AN5">
    <cfRule type="cellIs" dxfId="1" priority="14" operator="greaterThanOrEqual">
      <formula>3</formula>
    </cfRule>
  </conditionalFormatting>
  <conditionalFormatting sqref="AM5:AN5">
    <cfRule type="cellIs" dxfId="2" priority="15" operator="greaterThanOrEqual">
      <formula>2</formula>
    </cfRule>
  </conditionalFormatting>
  <conditionalFormatting sqref="AM5:AN5">
    <cfRule type="cellIs" dxfId="3" priority="16" operator="greaterThanOrEqual">
      <formula>1</formula>
    </cfRule>
  </conditionalFormatting>
  <conditionalFormatting sqref="AM6:AN6">
    <cfRule type="cellIs" dxfId="0" priority="17" stopIfTrue="1" operator="greaterThanOrEqual">
      <formula>4</formula>
    </cfRule>
  </conditionalFormatting>
  <conditionalFormatting sqref="AM6:AN6">
    <cfRule type="cellIs" dxfId="1" priority="18" operator="greaterThanOrEqual">
      <formula>3</formula>
    </cfRule>
  </conditionalFormatting>
  <conditionalFormatting sqref="AM6:AN6">
    <cfRule type="cellIs" dxfId="2" priority="19" operator="greaterThanOrEqual">
      <formula>2</formula>
    </cfRule>
  </conditionalFormatting>
  <conditionalFormatting sqref="AM6:AN6">
    <cfRule type="cellIs" dxfId="3" priority="20" operator="greaterThanOrEqual">
      <formula>1</formula>
    </cfRule>
  </conditionalFormatting>
  <conditionalFormatting sqref="AM7:AN7">
    <cfRule type="cellIs" dxfId="0" priority="21" stopIfTrue="1" operator="greaterThanOrEqual">
      <formula>4</formula>
    </cfRule>
  </conditionalFormatting>
  <conditionalFormatting sqref="AM7:AN7">
    <cfRule type="cellIs" dxfId="1" priority="22" operator="greaterThanOrEqual">
      <formula>3</formula>
    </cfRule>
  </conditionalFormatting>
  <conditionalFormatting sqref="AM7:AN7">
    <cfRule type="cellIs" dxfId="2" priority="23" operator="greaterThanOrEqual">
      <formula>2</formula>
    </cfRule>
  </conditionalFormatting>
  <conditionalFormatting sqref="AM7:AN7">
    <cfRule type="cellIs" dxfId="3" priority="24" operator="greaterThanOrEqual">
      <formula>1</formula>
    </cfRule>
  </conditionalFormatting>
  <conditionalFormatting sqref="AM8:AN8">
    <cfRule type="cellIs" dxfId="0" priority="25" stopIfTrue="1" operator="greaterThanOrEqual">
      <formula>4</formula>
    </cfRule>
  </conditionalFormatting>
  <conditionalFormatting sqref="AM8:AN8">
    <cfRule type="cellIs" dxfId="1" priority="26" operator="greaterThanOrEqual">
      <formula>3</formula>
    </cfRule>
  </conditionalFormatting>
  <conditionalFormatting sqref="AM8:AN8">
    <cfRule type="cellIs" dxfId="2" priority="27" operator="greaterThanOrEqual">
      <formula>2</formula>
    </cfRule>
  </conditionalFormatting>
  <conditionalFormatting sqref="AM8:AN8">
    <cfRule type="cellIs" dxfId="3" priority="28" operator="greaterThanOrEqual">
      <formula>1</formula>
    </cfRule>
  </conditionalFormatting>
  <conditionalFormatting sqref="AM9:AN9">
    <cfRule type="cellIs" dxfId="0" priority="29" stopIfTrue="1" operator="greaterThanOrEqual">
      <formula>4</formula>
    </cfRule>
  </conditionalFormatting>
  <conditionalFormatting sqref="AM9:AN9">
    <cfRule type="cellIs" dxfId="1" priority="30" operator="greaterThanOrEqual">
      <formula>3</formula>
    </cfRule>
  </conditionalFormatting>
  <conditionalFormatting sqref="AM9:AN9">
    <cfRule type="cellIs" dxfId="2" priority="31" operator="greaterThanOrEqual">
      <formula>2</formula>
    </cfRule>
  </conditionalFormatting>
  <conditionalFormatting sqref="AM9:AN9">
    <cfRule type="cellIs" dxfId="3" priority="32" operator="greaterThanOrEqual">
      <formula>1</formula>
    </cfRule>
  </conditionalFormatting>
  <conditionalFormatting sqref="AM10:AN10">
    <cfRule type="cellIs" dxfId="0" priority="33" stopIfTrue="1" operator="greaterThanOrEqual">
      <formula>4</formula>
    </cfRule>
  </conditionalFormatting>
  <conditionalFormatting sqref="AM10:AN10">
    <cfRule type="cellIs" dxfId="1" priority="34" operator="greaterThanOrEqual">
      <formula>3</formula>
    </cfRule>
  </conditionalFormatting>
  <conditionalFormatting sqref="AM10:AN10">
    <cfRule type="cellIs" dxfId="2" priority="35" operator="greaterThanOrEqual">
      <formula>2</formula>
    </cfRule>
  </conditionalFormatting>
  <conditionalFormatting sqref="AM10:AN10">
    <cfRule type="cellIs" dxfId="3" priority="36" operator="greaterThanOrEqual">
      <formula>1</formula>
    </cfRule>
  </conditionalFormatting>
  <conditionalFormatting sqref="AM11:AN11">
    <cfRule type="cellIs" dxfId="0" priority="37" stopIfTrue="1" operator="greaterThanOrEqual">
      <formula>4</formula>
    </cfRule>
  </conditionalFormatting>
  <conditionalFormatting sqref="AM11:AN11">
    <cfRule type="cellIs" dxfId="1" priority="38" operator="greaterThanOrEqual">
      <formula>3</formula>
    </cfRule>
  </conditionalFormatting>
  <conditionalFormatting sqref="AM11:AN11">
    <cfRule type="cellIs" dxfId="2" priority="39" operator="greaterThanOrEqual">
      <formula>2</formula>
    </cfRule>
  </conditionalFormatting>
  <conditionalFormatting sqref="AM11:AN11">
    <cfRule type="cellIs" dxfId="3" priority="40" operator="greaterThanOrEqual">
      <formula>1</formula>
    </cfRule>
  </conditionalFormatting>
  <conditionalFormatting sqref="AM12:AN19">
    <cfRule type="cellIs" dxfId="0" priority="41" stopIfTrue="1" operator="greaterThanOrEqual">
      <formula>4</formula>
    </cfRule>
  </conditionalFormatting>
  <conditionalFormatting sqref="AM12:AN19">
    <cfRule type="cellIs" dxfId="1" priority="42" operator="greaterThanOrEqual">
      <formula>3</formula>
    </cfRule>
  </conditionalFormatting>
  <conditionalFormatting sqref="AM12:AN19">
    <cfRule type="cellIs" dxfId="2" priority="43" operator="greaterThanOrEqual">
      <formula>2</formula>
    </cfRule>
  </conditionalFormatting>
  <conditionalFormatting sqref="AM12:AN19">
    <cfRule type="cellIs" dxfId="3" priority="44" operator="greaterThanOrEqual">
      <formula>1</formula>
    </cfRule>
  </conditionalFormatting>
  <conditionalFormatting sqref="AO3:AR3">
    <cfRule type="cellIs" dxfId="0" priority="45" stopIfTrue="1" operator="greaterThanOrEqual">
      <formula>4</formula>
    </cfRule>
  </conditionalFormatting>
  <conditionalFormatting sqref="AO3:AR3">
    <cfRule type="cellIs" dxfId="1" priority="46" operator="greaterThanOrEqual">
      <formula>3</formula>
    </cfRule>
  </conditionalFormatting>
  <conditionalFormatting sqref="AO3:AR3">
    <cfRule type="cellIs" dxfId="2" priority="47" operator="greaterThanOrEqual">
      <formula>2</formula>
    </cfRule>
  </conditionalFormatting>
  <conditionalFormatting sqref="AO3:AR3">
    <cfRule type="cellIs" dxfId="3" priority="48" operator="greaterThanOrEqual">
      <formula>1</formula>
    </cfRule>
  </conditionalFormatting>
  <conditionalFormatting sqref="AO4:AR4">
    <cfRule type="cellIs" dxfId="0" priority="49" stopIfTrue="1" operator="greaterThanOrEqual">
      <formula>4</formula>
    </cfRule>
  </conditionalFormatting>
  <conditionalFormatting sqref="AO4:AR4">
    <cfRule type="cellIs" dxfId="1" priority="50" operator="greaterThanOrEqual">
      <formula>3</formula>
    </cfRule>
  </conditionalFormatting>
  <conditionalFormatting sqref="AO4:AR4">
    <cfRule type="cellIs" dxfId="2" priority="51" operator="greaterThanOrEqual">
      <formula>2</formula>
    </cfRule>
  </conditionalFormatting>
  <conditionalFormatting sqref="AO4:AR4">
    <cfRule type="cellIs" dxfId="3" priority="52" operator="greaterThanOrEqual">
      <formula>1</formula>
    </cfRule>
  </conditionalFormatting>
  <conditionalFormatting sqref="AO5:AR5">
    <cfRule type="cellIs" dxfId="0" priority="53" stopIfTrue="1" operator="greaterThanOrEqual">
      <formula>4</formula>
    </cfRule>
  </conditionalFormatting>
  <conditionalFormatting sqref="AO5:AR5">
    <cfRule type="cellIs" dxfId="1" priority="54" operator="greaterThanOrEqual">
      <formula>3</formula>
    </cfRule>
  </conditionalFormatting>
  <conditionalFormatting sqref="AO5:AR5">
    <cfRule type="cellIs" dxfId="2" priority="55" operator="greaterThanOrEqual">
      <formula>2</formula>
    </cfRule>
  </conditionalFormatting>
  <conditionalFormatting sqref="AO5:AR5">
    <cfRule type="cellIs" dxfId="3" priority="56" operator="greaterThanOrEqual">
      <formula>1</formula>
    </cfRule>
  </conditionalFormatting>
  <conditionalFormatting sqref="AO6:AR6">
    <cfRule type="cellIs" dxfId="0" priority="57" stopIfTrue="1" operator="greaterThanOrEqual">
      <formula>4</formula>
    </cfRule>
  </conditionalFormatting>
  <conditionalFormatting sqref="AO6:AR6">
    <cfRule type="cellIs" dxfId="1" priority="58" operator="greaterThanOrEqual">
      <formula>3</formula>
    </cfRule>
  </conditionalFormatting>
  <conditionalFormatting sqref="AO6:AR6">
    <cfRule type="cellIs" dxfId="2" priority="59" operator="greaterThanOrEqual">
      <formula>2</formula>
    </cfRule>
  </conditionalFormatting>
  <conditionalFormatting sqref="AO6:AR6">
    <cfRule type="cellIs" dxfId="3" priority="60" operator="greaterThanOrEqual">
      <formula>1</formula>
    </cfRule>
  </conditionalFormatting>
  <conditionalFormatting sqref="AO7:AR7">
    <cfRule type="cellIs" dxfId="0" priority="61" stopIfTrue="1" operator="greaterThanOrEqual">
      <formula>4</formula>
    </cfRule>
  </conditionalFormatting>
  <conditionalFormatting sqref="AO7:AR7">
    <cfRule type="cellIs" dxfId="1" priority="62" operator="greaterThanOrEqual">
      <formula>3</formula>
    </cfRule>
  </conditionalFormatting>
  <conditionalFormatting sqref="AO7:AR7">
    <cfRule type="cellIs" dxfId="2" priority="63" operator="greaterThanOrEqual">
      <formula>2</formula>
    </cfRule>
  </conditionalFormatting>
  <conditionalFormatting sqref="AO7:AR7">
    <cfRule type="cellIs" dxfId="3" priority="64" operator="greaterThanOrEqual">
      <formula>1</formula>
    </cfRule>
  </conditionalFormatting>
  <conditionalFormatting sqref="AO8:AR8">
    <cfRule type="cellIs" dxfId="0" priority="65" stopIfTrue="1" operator="greaterThanOrEqual">
      <formula>4</formula>
    </cfRule>
  </conditionalFormatting>
  <conditionalFormatting sqref="AO8:AR8">
    <cfRule type="cellIs" dxfId="1" priority="66" operator="greaterThanOrEqual">
      <formula>3</formula>
    </cfRule>
  </conditionalFormatting>
  <conditionalFormatting sqref="AO8:AR8">
    <cfRule type="cellIs" dxfId="2" priority="67" operator="greaterThanOrEqual">
      <formula>2</formula>
    </cfRule>
  </conditionalFormatting>
  <conditionalFormatting sqref="AO8:AR8">
    <cfRule type="cellIs" dxfId="3" priority="68" operator="greaterThanOrEqual">
      <formula>1</formula>
    </cfRule>
  </conditionalFormatting>
  <conditionalFormatting sqref="AO9:AR9">
    <cfRule type="cellIs" dxfId="0" priority="69" stopIfTrue="1" operator="greaterThanOrEqual">
      <formula>4</formula>
    </cfRule>
  </conditionalFormatting>
  <conditionalFormatting sqref="AO9:AR9">
    <cfRule type="cellIs" dxfId="1" priority="70" operator="greaterThanOrEqual">
      <formula>3</formula>
    </cfRule>
  </conditionalFormatting>
  <conditionalFormatting sqref="AO9:AR9">
    <cfRule type="cellIs" dxfId="2" priority="71" operator="greaterThanOrEqual">
      <formula>2</formula>
    </cfRule>
  </conditionalFormatting>
  <conditionalFormatting sqref="AO9:AR9">
    <cfRule type="cellIs" dxfId="3" priority="72" operator="greaterThanOrEqual">
      <formula>1</formula>
    </cfRule>
  </conditionalFormatting>
  <conditionalFormatting sqref="AO10:AR10">
    <cfRule type="cellIs" dxfId="0" priority="73" stopIfTrue="1" operator="greaterThanOrEqual">
      <formula>4</formula>
    </cfRule>
  </conditionalFormatting>
  <conditionalFormatting sqref="AO10:AR10">
    <cfRule type="cellIs" dxfId="1" priority="74" operator="greaterThanOrEqual">
      <formula>3</formula>
    </cfRule>
  </conditionalFormatting>
  <conditionalFormatting sqref="AO10:AR10">
    <cfRule type="cellIs" dxfId="2" priority="75" operator="greaterThanOrEqual">
      <formula>2</formula>
    </cfRule>
  </conditionalFormatting>
  <conditionalFormatting sqref="AO10:AR10">
    <cfRule type="cellIs" dxfId="3" priority="76" operator="greaterThanOrEqual">
      <formula>1</formula>
    </cfRule>
  </conditionalFormatting>
  <conditionalFormatting sqref="AO11:AR11">
    <cfRule type="cellIs" dxfId="0" priority="77" stopIfTrue="1" operator="greaterThanOrEqual">
      <formula>4</formula>
    </cfRule>
  </conditionalFormatting>
  <conditionalFormatting sqref="AO11:AR11">
    <cfRule type="cellIs" dxfId="1" priority="78" operator="greaterThanOrEqual">
      <formula>3</formula>
    </cfRule>
  </conditionalFormatting>
  <conditionalFormatting sqref="AO11:AR11">
    <cfRule type="cellIs" dxfId="2" priority="79" operator="greaterThanOrEqual">
      <formula>2</formula>
    </cfRule>
  </conditionalFormatting>
  <conditionalFormatting sqref="AO11:AR11">
    <cfRule type="cellIs" dxfId="3" priority="80" operator="greaterThanOrEqual">
      <formula>1</formula>
    </cfRule>
  </conditionalFormatting>
  <conditionalFormatting sqref="AO12:AR19">
    <cfRule type="cellIs" dxfId="0" priority="81" stopIfTrue="1" operator="greaterThanOrEqual">
      <formula>4</formula>
    </cfRule>
  </conditionalFormatting>
  <conditionalFormatting sqref="AO12:AR19">
    <cfRule type="cellIs" dxfId="1" priority="82" operator="greaterThanOrEqual">
      <formula>3</formula>
    </cfRule>
  </conditionalFormatting>
  <conditionalFormatting sqref="AO12:AR19">
    <cfRule type="cellIs" dxfId="2" priority="83" operator="greaterThanOrEqual">
      <formula>2</formula>
    </cfRule>
  </conditionalFormatting>
  <conditionalFormatting sqref="AO12:AR19">
    <cfRule type="cellIs" dxfId="3" priority="84" operator="greaterThanOrEqual">
      <formula>1</formula>
    </cfRule>
  </conditionalFormatting>
  <conditionalFormatting sqref="AS3:AT3">
    <cfRule type="cellIs" dxfId="0" priority="85" stopIfTrue="1" operator="greaterThanOrEqual">
      <formula>4</formula>
    </cfRule>
  </conditionalFormatting>
  <conditionalFormatting sqref="AS3:AT3">
    <cfRule type="cellIs" dxfId="1" priority="86" operator="greaterThanOrEqual">
      <formula>3</formula>
    </cfRule>
  </conditionalFormatting>
  <conditionalFormatting sqref="AS3:AT3">
    <cfRule type="cellIs" dxfId="2" priority="87" operator="greaterThanOrEqual">
      <formula>2</formula>
    </cfRule>
  </conditionalFormatting>
  <conditionalFormatting sqref="AS3:AT3">
    <cfRule type="cellIs" dxfId="3" priority="88" operator="greaterThanOrEqual">
      <formula>1</formula>
    </cfRule>
  </conditionalFormatting>
  <conditionalFormatting sqref="AS4:AT4">
    <cfRule type="cellIs" dxfId="0" priority="89" stopIfTrue="1" operator="greaterThanOrEqual">
      <formula>4</formula>
    </cfRule>
  </conditionalFormatting>
  <conditionalFormatting sqref="AS4:AT4">
    <cfRule type="cellIs" dxfId="1" priority="90" operator="greaterThanOrEqual">
      <formula>3</formula>
    </cfRule>
  </conditionalFormatting>
  <conditionalFormatting sqref="AS4:AT4">
    <cfRule type="cellIs" dxfId="2" priority="91" operator="greaterThanOrEqual">
      <formula>2</formula>
    </cfRule>
  </conditionalFormatting>
  <conditionalFormatting sqref="AS4:AT4">
    <cfRule type="cellIs" dxfId="3" priority="92" operator="greaterThanOrEqual">
      <formula>1</formula>
    </cfRule>
  </conditionalFormatting>
  <conditionalFormatting sqref="AS5:AT5">
    <cfRule type="cellIs" dxfId="0" priority="93" stopIfTrue="1" operator="greaterThanOrEqual">
      <formula>4</formula>
    </cfRule>
  </conditionalFormatting>
  <conditionalFormatting sqref="AS5:AT5">
    <cfRule type="cellIs" dxfId="1" priority="94" operator="greaterThanOrEqual">
      <formula>3</formula>
    </cfRule>
  </conditionalFormatting>
  <conditionalFormatting sqref="AS5:AT5">
    <cfRule type="cellIs" dxfId="2" priority="95" operator="greaterThanOrEqual">
      <formula>2</formula>
    </cfRule>
  </conditionalFormatting>
  <conditionalFormatting sqref="AS5:AT5">
    <cfRule type="cellIs" dxfId="3" priority="96" operator="greaterThanOrEqual">
      <formula>1</formula>
    </cfRule>
  </conditionalFormatting>
  <conditionalFormatting sqref="AS6:AT6">
    <cfRule type="cellIs" dxfId="0" priority="97" stopIfTrue="1" operator="greaterThanOrEqual">
      <formula>4</formula>
    </cfRule>
  </conditionalFormatting>
  <conditionalFormatting sqref="AS6:AT6">
    <cfRule type="cellIs" dxfId="1" priority="98" operator="greaterThanOrEqual">
      <formula>3</formula>
    </cfRule>
  </conditionalFormatting>
  <conditionalFormatting sqref="AS6:AT6">
    <cfRule type="cellIs" dxfId="2" priority="99" operator="greaterThanOrEqual">
      <formula>2</formula>
    </cfRule>
  </conditionalFormatting>
  <conditionalFormatting sqref="AS6:AT6">
    <cfRule type="cellIs" dxfId="3" priority="100" operator="greaterThanOrEqual">
      <formula>1</formula>
    </cfRule>
  </conditionalFormatting>
  <conditionalFormatting sqref="AS7:AT7">
    <cfRule type="cellIs" dxfId="0" priority="101" stopIfTrue="1" operator="greaterThanOrEqual">
      <formula>4</formula>
    </cfRule>
  </conditionalFormatting>
  <conditionalFormatting sqref="AS7:AT7">
    <cfRule type="cellIs" dxfId="1" priority="102" operator="greaterThanOrEqual">
      <formula>3</formula>
    </cfRule>
  </conditionalFormatting>
  <conditionalFormatting sqref="AS7:AT7">
    <cfRule type="cellIs" dxfId="2" priority="103" operator="greaterThanOrEqual">
      <formula>2</formula>
    </cfRule>
  </conditionalFormatting>
  <conditionalFormatting sqref="AS7:AT7">
    <cfRule type="cellIs" dxfId="3" priority="104" operator="greaterThanOrEqual">
      <formula>1</formula>
    </cfRule>
  </conditionalFormatting>
  <conditionalFormatting sqref="AS8:AT8">
    <cfRule type="cellIs" dxfId="0" priority="105" stopIfTrue="1" operator="greaterThanOrEqual">
      <formula>4</formula>
    </cfRule>
  </conditionalFormatting>
  <conditionalFormatting sqref="AS8:AT8">
    <cfRule type="cellIs" dxfId="1" priority="106" operator="greaterThanOrEqual">
      <formula>3</formula>
    </cfRule>
  </conditionalFormatting>
  <conditionalFormatting sqref="AS8:AT8">
    <cfRule type="cellIs" dxfId="2" priority="107" operator="greaterThanOrEqual">
      <formula>2</formula>
    </cfRule>
  </conditionalFormatting>
  <conditionalFormatting sqref="AS8:AT8">
    <cfRule type="cellIs" dxfId="3" priority="108" operator="greaterThanOrEqual">
      <formula>1</formula>
    </cfRule>
  </conditionalFormatting>
  <conditionalFormatting sqref="AS9:AT9">
    <cfRule type="cellIs" dxfId="0" priority="109" stopIfTrue="1" operator="greaterThanOrEqual">
      <formula>4</formula>
    </cfRule>
  </conditionalFormatting>
  <conditionalFormatting sqref="AS9:AT9">
    <cfRule type="cellIs" dxfId="1" priority="110" operator="greaterThanOrEqual">
      <formula>3</formula>
    </cfRule>
  </conditionalFormatting>
  <conditionalFormatting sqref="AS9:AT9">
    <cfRule type="cellIs" dxfId="2" priority="111" operator="greaterThanOrEqual">
      <formula>2</formula>
    </cfRule>
  </conditionalFormatting>
  <conditionalFormatting sqref="AS9:AT9">
    <cfRule type="cellIs" dxfId="3" priority="112" operator="greaterThanOrEqual">
      <formula>1</formula>
    </cfRule>
  </conditionalFormatting>
  <conditionalFormatting sqref="AS10:AT10">
    <cfRule type="cellIs" dxfId="0" priority="113" stopIfTrue="1" operator="greaterThanOrEqual">
      <formula>4</formula>
    </cfRule>
  </conditionalFormatting>
  <conditionalFormatting sqref="AS10:AT10">
    <cfRule type="cellIs" dxfId="1" priority="114" operator="greaterThanOrEqual">
      <formula>3</formula>
    </cfRule>
  </conditionalFormatting>
  <conditionalFormatting sqref="AS10:AT10">
    <cfRule type="cellIs" dxfId="2" priority="115" operator="greaterThanOrEqual">
      <formula>2</formula>
    </cfRule>
  </conditionalFormatting>
  <conditionalFormatting sqref="AS10:AT10">
    <cfRule type="cellIs" dxfId="3" priority="116" operator="greaterThanOrEqual">
      <formula>1</formula>
    </cfRule>
  </conditionalFormatting>
  <conditionalFormatting sqref="AS11:AT11">
    <cfRule type="cellIs" dxfId="0" priority="117" stopIfTrue="1" operator="greaterThanOrEqual">
      <formula>4</formula>
    </cfRule>
  </conditionalFormatting>
  <conditionalFormatting sqref="AS11:AT11">
    <cfRule type="cellIs" dxfId="1" priority="118" operator="greaterThanOrEqual">
      <formula>3</formula>
    </cfRule>
  </conditionalFormatting>
  <conditionalFormatting sqref="AS11:AT11">
    <cfRule type="cellIs" dxfId="2" priority="119" operator="greaterThanOrEqual">
      <formula>2</formula>
    </cfRule>
  </conditionalFormatting>
  <conditionalFormatting sqref="AS11:AT11">
    <cfRule type="cellIs" dxfId="3" priority="120" operator="greaterThanOrEqual">
      <formula>1</formula>
    </cfRule>
  </conditionalFormatting>
  <conditionalFormatting sqref="AS12:AT19">
    <cfRule type="cellIs" dxfId="0" priority="121" stopIfTrue="1" operator="greaterThanOrEqual">
      <formula>4</formula>
    </cfRule>
  </conditionalFormatting>
  <conditionalFormatting sqref="AS12:AT19">
    <cfRule type="cellIs" dxfId="1" priority="122" operator="greaterThanOrEqual">
      <formula>3</formula>
    </cfRule>
  </conditionalFormatting>
  <conditionalFormatting sqref="AS12:AT19">
    <cfRule type="cellIs" dxfId="2" priority="123" operator="greaterThanOrEqual">
      <formula>2</formula>
    </cfRule>
  </conditionalFormatting>
  <conditionalFormatting sqref="AS12:AT19">
    <cfRule type="cellIs" dxfId="3" priority="124" operator="greaterThanOrEqual">
      <formula>1</formula>
    </cfRule>
  </conditionalFormatting>
  <conditionalFormatting sqref="AU3:BN3">
    <cfRule type="cellIs" dxfId="0" priority="125" stopIfTrue="1" operator="greaterThanOrEqual">
      <formula>4</formula>
    </cfRule>
  </conditionalFormatting>
  <conditionalFormatting sqref="AU3:BN3">
    <cfRule type="cellIs" dxfId="1" priority="126" operator="greaterThanOrEqual">
      <formula>3</formula>
    </cfRule>
  </conditionalFormatting>
  <conditionalFormatting sqref="AU3:BN3">
    <cfRule type="cellIs" dxfId="2" priority="127" operator="greaterThanOrEqual">
      <formula>2</formula>
    </cfRule>
  </conditionalFormatting>
  <conditionalFormatting sqref="AU3:BN3">
    <cfRule type="cellIs" dxfId="3" priority="128" operator="greaterThanOrEqual">
      <formula>1</formula>
    </cfRule>
  </conditionalFormatting>
  <conditionalFormatting sqref="AU4:BN4">
    <cfRule type="cellIs" dxfId="0" priority="129" stopIfTrue="1" operator="greaterThanOrEqual">
      <formula>4</formula>
    </cfRule>
  </conditionalFormatting>
  <conditionalFormatting sqref="AU4:BN4">
    <cfRule type="cellIs" dxfId="1" priority="130" operator="greaterThanOrEqual">
      <formula>3</formula>
    </cfRule>
  </conditionalFormatting>
  <conditionalFormatting sqref="AU4:BN4">
    <cfRule type="cellIs" dxfId="2" priority="131" operator="greaterThanOrEqual">
      <formula>2</formula>
    </cfRule>
  </conditionalFormatting>
  <conditionalFormatting sqref="AU4:BN4">
    <cfRule type="cellIs" dxfId="3" priority="132" operator="greaterThanOrEqual">
      <formula>1</formula>
    </cfRule>
  </conditionalFormatting>
  <conditionalFormatting sqref="AU5:BN5">
    <cfRule type="cellIs" dxfId="0" priority="133" stopIfTrue="1" operator="greaterThanOrEqual">
      <formula>4</formula>
    </cfRule>
  </conditionalFormatting>
  <conditionalFormatting sqref="AU5:BN5">
    <cfRule type="cellIs" dxfId="1" priority="134" operator="greaterThanOrEqual">
      <formula>3</formula>
    </cfRule>
  </conditionalFormatting>
  <conditionalFormatting sqref="AU5:BN5">
    <cfRule type="cellIs" dxfId="2" priority="135" operator="greaterThanOrEqual">
      <formula>2</formula>
    </cfRule>
  </conditionalFormatting>
  <conditionalFormatting sqref="AU5:BN5">
    <cfRule type="cellIs" dxfId="3" priority="136" operator="greaterThanOrEqual">
      <formula>1</formula>
    </cfRule>
  </conditionalFormatting>
  <conditionalFormatting sqref="AU6:BN6">
    <cfRule type="cellIs" dxfId="0" priority="137" stopIfTrue="1" operator="greaterThanOrEqual">
      <formula>4</formula>
    </cfRule>
  </conditionalFormatting>
  <conditionalFormatting sqref="AU6:BN6">
    <cfRule type="cellIs" dxfId="1" priority="138" operator="greaterThanOrEqual">
      <formula>3</formula>
    </cfRule>
  </conditionalFormatting>
  <conditionalFormatting sqref="AU6:BN6">
    <cfRule type="cellIs" dxfId="2" priority="139" operator="greaterThanOrEqual">
      <formula>2</formula>
    </cfRule>
  </conditionalFormatting>
  <conditionalFormatting sqref="AU6:BN6">
    <cfRule type="cellIs" dxfId="3" priority="140" operator="greaterThanOrEqual">
      <formula>1</formula>
    </cfRule>
  </conditionalFormatting>
  <conditionalFormatting sqref="AU7:BN7">
    <cfRule type="cellIs" dxfId="0" priority="141" stopIfTrue="1" operator="greaterThanOrEqual">
      <formula>4</formula>
    </cfRule>
  </conditionalFormatting>
  <conditionalFormatting sqref="AU7:BN7">
    <cfRule type="cellIs" dxfId="1" priority="142" operator="greaterThanOrEqual">
      <formula>3</formula>
    </cfRule>
  </conditionalFormatting>
  <conditionalFormatting sqref="AU7:BN7">
    <cfRule type="cellIs" dxfId="2" priority="143" operator="greaterThanOrEqual">
      <formula>2</formula>
    </cfRule>
  </conditionalFormatting>
  <conditionalFormatting sqref="AU7:BN7">
    <cfRule type="cellIs" dxfId="3" priority="144" operator="greaterThanOrEqual">
      <formula>1</formula>
    </cfRule>
  </conditionalFormatting>
  <conditionalFormatting sqref="AU8:BN8">
    <cfRule type="cellIs" dxfId="0" priority="145" stopIfTrue="1" operator="greaterThanOrEqual">
      <formula>4</formula>
    </cfRule>
  </conditionalFormatting>
  <conditionalFormatting sqref="AU8:BN8">
    <cfRule type="cellIs" dxfId="1" priority="146" operator="greaterThanOrEqual">
      <formula>3</formula>
    </cfRule>
  </conditionalFormatting>
  <conditionalFormatting sqref="AU8:BN8">
    <cfRule type="cellIs" dxfId="2" priority="147" operator="greaterThanOrEqual">
      <formula>2</formula>
    </cfRule>
  </conditionalFormatting>
  <conditionalFormatting sqref="AU8:BN8">
    <cfRule type="cellIs" dxfId="3" priority="148" operator="greaterThanOrEqual">
      <formula>1</formula>
    </cfRule>
  </conditionalFormatting>
  <conditionalFormatting sqref="AU9:BN9">
    <cfRule type="cellIs" dxfId="0" priority="149" stopIfTrue="1" operator="greaterThanOrEqual">
      <formula>4</formula>
    </cfRule>
  </conditionalFormatting>
  <conditionalFormatting sqref="AU9:BN9">
    <cfRule type="cellIs" dxfId="1" priority="150" operator="greaterThanOrEqual">
      <formula>3</formula>
    </cfRule>
  </conditionalFormatting>
  <conditionalFormatting sqref="AU9:BN9">
    <cfRule type="cellIs" dxfId="2" priority="151" operator="greaterThanOrEqual">
      <formula>2</formula>
    </cfRule>
  </conditionalFormatting>
  <conditionalFormatting sqref="AU9:BN9">
    <cfRule type="cellIs" dxfId="3" priority="152" operator="greaterThanOrEqual">
      <formula>1</formula>
    </cfRule>
  </conditionalFormatting>
  <conditionalFormatting sqref="AU10:BN10">
    <cfRule type="cellIs" dxfId="0" priority="153" stopIfTrue="1" operator="greaterThanOrEqual">
      <formula>4</formula>
    </cfRule>
  </conditionalFormatting>
  <conditionalFormatting sqref="AU10:BN10">
    <cfRule type="cellIs" dxfId="1" priority="154" operator="greaterThanOrEqual">
      <formula>3</formula>
    </cfRule>
  </conditionalFormatting>
  <conditionalFormatting sqref="AU10:BN10">
    <cfRule type="cellIs" dxfId="2" priority="155" operator="greaterThanOrEqual">
      <formula>2</formula>
    </cfRule>
  </conditionalFormatting>
  <conditionalFormatting sqref="AU10:BN10">
    <cfRule type="cellIs" dxfId="3" priority="156" operator="greaterThanOrEqual">
      <formula>1</formula>
    </cfRule>
  </conditionalFormatting>
  <conditionalFormatting sqref="AU11:BN11">
    <cfRule type="cellIs" dxfId="0" priority="157" stopIfTrue="1" operator="greaterThanOrEqual">
      <formula>4</formula>
    </cfRule>
  </conditionalFormatting>
  <conditionalFormatting sqref="AU11:BN11">
    <cfRule type="cellIs" dxfId="1" priority="158" operator="greaterThanOrEqual">
      <formula>3</formula>
    </cfRule>
  </conditionalFormatting>
  <conditionalFormatting sqref="AU11:BN11">
    <cfRule type="cellIs" dxfId="2" priority="159" operator="greaterThanOrEqual">
      <formula>2</formula>
    </cfRule>
  </conditionalFormatting>
  <conditionalFormatting sqref="AU11:BN11">
    <cfRule type="cellIs" dxfId="3" priority="160" operator="greaterThanOrEqual">
      <formula>1</formula>
    </cfRule>
  </conditionalFormatting>
  <conditionalFormatting sqref="AU12:BN19">
    <cfRule type="cellIs" dxfId="0" priority="161" stopIfTrue="1" operator="greaterThanOrEqual">
      <formula>4</formula>
    </cfRule>
  </conditionalFormatting>
  <conditionalFormatting sqref="AU12:BN19">
    <cfRule type="cellIs" dxfId="1" priority="162" operator="greaterThanOrEqual">
      <formula>3</formula>
    </cfRule>
  </conditionalFormatting>
  <conditionalFormatting sqref="AU12:BN19">
    <cfRule type="cellIs" dxfId="2" priority="163" operator="greaterThanOrEqual">
      <formula>2</formula>
    </cfRule>
  </conditionalFormatting>
  <conditionalFormatting sqref="AU12:BN19">
    <cfRule type="cellIs" dxfId="3" priority="164" operator="greaterThanOrEqual">
      <formula>1</formula>
    </cfRule>
  </conditionalFormatting>
  <conditionalFormatting sqref="BO3:CC3">
    <cfRule type="cellIs" dxfId="0" priority="165" stopIfTrue="1" operator="greaterThanOrEqual">
      <formula>4</formula>
    </cfRule>
  </conditionalFormatting>
  <conditionalFormatting sqref="BO3:CC3">
    <cfRule type="cellIs" dxfId="1" priority="166" operator="greaterThanOrEqual">
      <formula>3</formula>
    </cfRule>
  </conditionalFormatting>
  <conditionalFormatting sqref="BO3:CC3">
    <cfRule type="cellIs" dxfId="2" priority="167" operator="greaterThanOrEqual">
      <formula>2</formula>
    </cfRule>
  </conditionalFormatting>
  <conditionalFormatting sqref="BO3:CC3">
    <cfRule type="cellIs" dxfId="3" priority="168" operator="greaterThanOrEqual">
      <formula>1</formula>
    </cfRule>
  </conditionalFormatting>
  <conditionalFormatting sqref="BO4:CC4">
    <cfRule type="cellIs" dxfId="0" priority="169" stopIfTrue="1" operator="greaterThanOrEqual">
      <formula>4</formula>
    </cfRule>
  </conditionalFormatting>
  <conditionalFormatting sqref="BO4:CC4">
    <cfRule type="cellIs" dxfId="1" priority="170" operator="greaterThanOrEqual">
      <formula>3</formula>
    </cfRule>
  </conditionalFormatting>
  <conditionalFormatting sqref="BO4:CC4">
    <cfRule type="cellIs" dxfId="2" priority="171" operator="greaterThanOrEqual">
      <formula>2</formula>
    </cfRule>
  </conditionalFormatting>
  <conditionalFormatting sqref="BO4:CC4">
    <cfRule type="cellIs" dxfId="3" priority="172" operator="greaterThanOrEqual">
      <formula>1</formula>
    </cfRule>
  </conditionalFormatting>
  <conditionalFormatting sqref="BO5:CC5">
    <cfRule type="cellIs" dxfId="0" priority="173" stopIfTrue="1" operator="greaterThanOrEqual">
      <formula>4</formula>
    </cfRule>
  </conditionalFormatting>
  <conditionalFormatting sqref="BO5:CC5">
    <cfRule type="cellIs" dxfId="1" priority="174" operator="greaterThanOrEqual">
      <formula>3</formula>
    </cfRule>
  </conditionalFormatting>
  <conditionalFormatting sqref="BO5:CC5">
    <cfRule type="cellIs" dxfId="2" priority="175" operator="greaterThanOrEqual">
      <formula>2</formula>
    </cfRule>
  </conditionalFormatting>
  <conditionalFormatting sqref="BO5:CC5">
    <cfRule type="cellIs" dxfId="3" priority="176" operator="greaterThanOrEqual">
      <formula>1</formula>
    </cfRule>
  </conditionalFormatting>
  <conditionalFormatting sqref="BO6:CC6">
    <cfRule type="cellIs" dxfId="0" priority="177" stopIfTrue="1" operator="greaterThanOrEqual">
      <formula>4</formula>
    </cfRule>
  </conditionalFormatting>
  <conditionalFormatting sqref="BO6:CC6">
    <cfRule type="cellIs" dxfId="1" priority="178" operator="greaterThanOrEqual">
      <formula>3</formula>
    </cfRule>
  </conditionalFormatting>
  <conditionalFormatting sqref="BO6:CC6">
    <cfRule type="cellIs" dxfId="2" priority="179" operator="greaterThanOrEqual">
      <formula>2</formula>
    </cfRule>
  </conditionalFormatting>
  <conditionalFormatting sqref="BO6:CC6">
    <cfRule type="cellIs" dxfId="3" priority="180" operator="greaterThanOrEqual">
      <formula>1</formula>
    </cfRule>
  </conditionalFormatting>
  <conditionalFormatting sqref="BO7:CC7">
    <cfRule type="cellIs" dxfId="0" priority="181" stopIfTrue="1" operator="greaterThanOrEqual">
      <formula>4</formula>
    </cfRule>
  </conditionalFormatting>
  <conditionalFormatting sqref="BO7:CC7">
    <cfRule type="cellIs" dxfId="1" priority="182" operator="greaterThanOrEqual">
      <formula>3</formula>
    </cfRule>
  </conditionalFormatting>
  <conditionalFormatting sqref="BO7:CC7">
    <cfRule type="cellIs" dxfId="2" priority="183" operator="greaterThanOrEqual">
      <formula>2</formula>
    </cfRule>
  </conditionalFormatting>
  <conditionalFormatting sqref="BO7:CC7">
    <cfRule type="cellIs" dxfId="3" priority="184" operator="greaterThanOrEqual">
      <formula>1</formula>
    </cfRule>
  </conditionalFormatting>
  <conditionalFormatting sqref="BO8:CC8">
    <cfRule type="cellIs" dxfId="0" priority="185" stopIfTrue="1" operator="greaterThanOrEqual">
      <formula>4</formula>
    </cfRule>
  </conditionalFormatting>
  <conditionalFormatting sqref="BO8:CC8">
    <cfRule type="cellIs" dxfId="1" priority="186" operator="greaterThanOrEqual">
      <formula>3</formula>
    </cfRule>
  </conditionalFormatting>
  <conditionalFormatting sqref="BO8:CC8">
    <cfRule type="cellIs" dxfId="2" priority="187" operator="greaterThanOrEqual">
      <formula>2</formula>
    </cfRule>
  </conditionalFormatting>
  <conditionalFormatting sqref="BO8:CC8">
    <cfRule type="cellIs" dxfId="3" priority="188" operator="greaterThanOrEqual">
      <formula>1</formula>
    </cfRule>
  </conditionalFormatting>
  <conditionalFormatting sqref="BO9:CC9">
    <cfRule type="cellIs" dxfId="0" priority="189" stopIfTrue="1" operator="greaterThanOrEqual">
      <formula>4</formula>
    </cfRule>
  </conditionalFormatting>
  <conditionalFormatting sqref="BO9:CC9">
    <cfRule type="cellIs" dxfId="1" priority="190" operator="greaterThanOrEqual">
      <formula>3</formula>
    </cfRule>
  </conditionalFormatting>
  <conditionalFormatting sqref="BO9:CC9">
    <cfRule type="cellIs" dxfId="2" priority="191" operator="greaterThanOrEqual">
      <formula>2</formula>
    </cfRule>
  </conditionalFormatting>
  <conditionalFormatting sqref="BO9:CC9">
    <cfRule type="cellIs" dxfId="3" priority="192" operator="greaterThanOrEqual">
      <formula>1</formula>
    </cfRule>
  </conditionalFormatting>
  <conditionalFormatting sqref="BO10:CC10">
    <cfRule type="cellIs" dxfId="0" priority="193" stopIfTrue="1" operator="greaterThanOrEqual">
      <formula>4</formula>
    </cfRule>
  </conditionalFormatting>
  <conditionalFormatting sqref="BO10:CC10">
    <cfRule type="cellIs" dxfId="1" priority="194" operator="greaterThanOrEqual">
      <formula>3</formula>
    </cfRule>
  </conditionalFormatting>
  <conditionalFormatting sqref="BO10:CC10">
    <cfRule type="cellIs" dxfId="2" priority="195" operator="greaterThanOrEqual">
      <formula>2</formula>
    </cfRule>
  </conditionalFormatting>
  <conditionalFormatting sqref="BO10:CC10">
    <cfRule type="cellIs" dxfId="3" priority="196" operator="greaterThanOrEqual">
      <formula>1</formula>
    </cfRule>
  </conditionalFormatting>
  <conditionalFormatting sqref="BO11:CC11">
    <cfRule type="cellIs" dxfId="0" priority="197" stopIfTrue="1" operator="greaterThanOrEqual">
      <formula>4</formula>
    </cfRule>
  </conditionalFormatting>
  <conditionalFormatting sqref="BO11:CC11">
    <cfRule type="cellIs" dxfId="1" priority="198" operator="greaterThanOrEqual">
      <formula>3</formula>
    </cfRule>
  </conditionalFormatting>
  <conditionalFormatting sqref="BO11:CC11">
    <cfRule type="cellIs" dxfId="2" priority="199" operator="greaterThanOrEqual">
      <formula>2</formula>
    </cfRule>
  </conditionalFormatting>
  <conditionalFormatting sqref="BO11:CC11">
    <cfRule type="cellIs" dxfId="3" priority="200" operator="greaterThanOrEqual">
      <formula>1</formula>
    </cfRule>
  </conditionalFormatting>
  <conditionalFormatting sqref="BO12:CC19">
    <cfRule type="cellIs" dxfId="0" priority="201" stopIfTrue="1" operator="greaterThanOrEqual">
      <formula>4</formula>
    </cfRule>
  </conditionalFormatting>
  <conditionalFormatting sqref="BO12:CC19">
    <cfRule type="cellIs" dxfId="1" priority="202" operator="greaterThanOrEqual">
      <formula>3</formula>
    </cfRule>
  </conditionalFormatting>
  <conditionalFormatting sqref="BO12:CC19">
    <cfRule type="cellIs" dxfId="2" priority="203" operator="greaterThanOrEqual">
      <formula>2</formula>
    </cfRule>
  </conditionalFormatting>
  <conditionalFormatting sqref="BO12:CC19">
    <cfRule type="cellIs" dxfId="3" priority="204" operator="greaterThanOrEqual">
      <formula>1</formula>
    </cfRule>
  </conditionalFormatting>
  <conditionalFormatting sqref="CD3">
    <cfRule type="cellIs" dxfId="0" priority="205" stopIfTrue="1" operator="greaterThanOrEqual">
      <formula>4</formula>
    </cfRule>
  </conditionalFormatting>
  <conditionalFormatting sqref="CD3">
    <cfRule type="cellIs" dxfId="1" priority="206" operator="greaterThanOrEqual">
      <formula>3</formula>
    </cfRule>
  </conditionalFormatting>
  <conditionalFormatting sqref="CD3">
    <cfRule type="cellIs" dxfId="2" priority="207" operator="greaterThanOrEqual">
      <formula>2</formula>
    </cfRule>
  </conditionalFormatting>
  <conditionalFormatting sqref="CD3">
    <cfRule type="cellIs" dxfId="3" priority="208" operator="greaterThanOrEqual">
      <formula>1</formula>
    </cfRule>
  </conditionalFormatting>
  <conditionalFormatting sqref="CD4">
    <cfRule type="cellIs" dxfId="0" priority="209" stopIfTrue="1" operator="greaterThanOrEqual">
      <formula>4</formula>
    </cfRule>
  </conditionalFormatting>
  <conditionalFormatting sqref="CD4">
    <cfRule type="cellIs" dxfId="1" priority="210" operator="greaterThanOrEqual">
      <formula>3</formula>
    </cfRule>
  </conditionalFormatting>
  <conditionalFormatting sqref="CD4">
    <cfRule type="cellIs" dxfId="2" priority="211" operator="greaterThanOrEqual">
      <formula>2</formula>
    </cfRule>
  </conditionalFormatting>
  <conditionalFormatting sqref="CD4">
    <cfRule type="cellIs" dxfId="3" priority="212" operator="greaterThanOrEqual">
      <formula>1</formula>
    </cfRule>
  </conditionalFormatting>
  <conditionalFormatting sqref="CD5">
    <cfRule type="cellIs" dxfId="0" priority="213" stopIfTrue="1" operator="greaterThanOrEqual">
      <formula>4</formula>
    </cfRule>
  </conditionalFormatting>
  <conditionalFormatting sqref="CD5">
    <cfRule type="cellIs" dxfId="1" priority="214" operator="greaterThanOrEqual">
      <formula>3</formula>
    </cfRule>
  </conditionalFormatting>
  <conditionalFormatting sqref="CD5">
    <cfRule type="cellIs" dxfId="2" priority="215" operator="greaterThanOrEqual">
      <formula>2</formula>
    </cfRule>
  </conditionalFormatting>
  <conditionalFormatting sqref="CD5">
    <cfRule type="cellIs" dxfId="3" priority="216" operator="greaterThanOrEqual">
      <formula>1</formula>
    </cfRule>
  </conditionalFormatting>
  <conditionalFormatting sqref="CD6">
    <cfRule type="cellIs" dxfId="0" priority="217" stopIfTrue="1" operator="greaterThanOrEqual">
      <formula>4</formula>
    </cfRule>
  </conditionalFormatting>
  <conditionalFormatting sqref="CD6">
    <cfRule type="cellIs" dxfId="1" priority="218" operator="greaterThanOrEqual">
      <formula>3</formula>
    </cfRule>
  </conditionalFormatting>
  <conditionalFormatting sqref="CD6">
    <cfRule type="cellIs" dxfId="2" priority="219" operator="greaterThanOrEqual">
      <formula>2</formula>
    </cfRule>
  </conditionalFormatting>
  <conditionalFormatting sqref="CD6">
    <cfRule type="cellIs" dxfId="3" priority="220" operator="greaterThanOrEqual">
      <formula>1</formula>
    </cfRule>
  </conditionalFormatting>
  <conditionalFormatting sqref="CD7">
    <cfRule type="cellIs" dxfId="0" priority="221" stopIfTrue="1" operator="greaterThanOrEqual">
      <formula>4</formula>
    </cfRule>
  </conditionalFormatting>
  <conditionalFormatting sqref="CD7">
    <cfRule type="cellIs" dxfId="1" priority="222" operator="greaterThanOrEqual">
      <formula>3</formula>
    </cfRule>
  </conditionalFormatting>
  <conditionalFormatting sqref="CD7">
    <cfRule type="cellIs" dxfId="2" priority="223" operator="greaterThanOrEqual">
      <formula>2</formula>
    </cfRule>
  </conditionalFormatting>
  <conditionalFormatting sqref="CD7">
    <cfRule type="cellIs" dxfId="3" priority="224" operator="greaterThanOrEqual">
      <formula>1</formula>
    </cfRule>
  </conditionalFormatting>
  <conditionalFormatting sqref="CD8">
    <cfRule type="cellIs" dxfId="0" priority="225" stopIfTrue="1" operator="greaterThanOrEqual">
      <formula>4</formula>
    </cfRule>
  </conditionalFormatting>
  <conditionalFormatting sqref="CD8">
    <cfRule type="cellIs" dxfId="1" priority="226" operator="greaterThanOrEqual">
      <formula>3</formula>
    </cfRule>
  </conditionalFormatting>
  <conditionalFormatting sqref="CD8">
    <cfRule type="cellIs" dxfId="2" priority="227" operator="greaterThanOrEqual">
      <formula>2</formula>
    </cfRule>
  </conditionalFormatting>
  <conditionalFormatting sqref="CD8">
    <cfRule type="cellIs" dxfId="3" priority="228" operator="greaterThanOrEqual">
      <formula>1</formula>
    </cfRule>
  </conditionalFormatting>
  <conditionalFormatting sqref="CD9">
    <cfRule type="cellIs" dxfId="0" priority="229" stopIfTrue="1" operator="greaterThanOrEqual">
      <formula>4</formula>
    </cfRule>
  </conditionalFormatting>
  <conditionalFormatting sqref="CD9">
    <cfRule type="cellIs" dxfId="1" priority="230" operator="greaterThanOrEqual">
      <formula>3</formula>
    </cfRule>
  </conditionalFormatting>
  <conditionalFormatting sqref="CD9">
    <cfRule type="cellIs" dxfId="2" priority="231" operator="greaterThanOrEqual">
      <formula>2</formula>
    </cfRule>
  </conditionalFormatting>
  <conditionalFormatting sqref="CD9">
    <cfRule type="cellIs" dxfId="3" priority="232" operator="greaterThanOrEqual">
      <formula>1</formula>
    </cfRule>
  </conditionalFormatting>
  <conditionalFormatting sqref="CD10">
    <cfRule type="cellIs" dxfId="0" priority="233" stopIfTrue="1" operator="greaterThanOrEqual">
      <formula>4</formula>
    </cfRule>
  </conditionalFormatting>
  <conditionalFormatting sqref="CD10">
    <cfRule type="cellIs" dxfId="1" priority="234" operator="greaterThanOrEqual">
      <formula>3</formula>
    </cfRule>
  </conditionalFormatting>
  <conditionalFormatting sqref="CD10">
    <cfRule type="cellIs" dxfId="2" priority="235" operator="greaterThanOrEqual">
      <formula>2</formula>
    </cfRule>
  </conditionalFormatting>
  <conditionalFormatting sqref="CD10">
    <cfRule type="cellIs" dxfId="3" priority="236" operator="greaterThanOrEqual">
      <formula>1</formula>
    </cfRule>
  </conditionalFormatting>
  <conditionalFormatting sqref="CD11">
    <cfRule type="cellIs" dxfId="0" priority="237" stopIfTrue="1" operator="greaterThanOrEqual">
      <formula>4</formula>
    </cfRule>
  </conditionalFormatting>
  <conditionalFormatting sqref="CD11">
    <cfRule type="cellIs" dxfId="1" priority="238" operator="greaterThanOrEqual">
      <formula>3</formula>
    </cfRule>
  </conditionalFormatting>
  <conditionalFormatting sqref="CD11">
    <cfRule type="cellIs" dxfId="2" priority="239" operator="greaterThanOrEqual">
      <formula>2</formula>
    </cfRule>
  </conditionalFormatting>
  <conditionalFormatting sqref="CD11">
    <cfRule type="cellIs" dxfId="3" priority="240" operator="greaterThanOrEqual">
      <formula>1</formula>
    </cfRule>
  </conditionalFormatting>
  <conditionalFormatting sqref="CD12:CD19">
    <cfRule type="cellIs" dxfId="0" priority="241" stopIfTrue="1" operator="greaterThanOrEqual">
      <formula>4</formula>
    </cfRule>
  </conditionalFormatting>
  <conditionalFormatting sqref="CD12:CD19">
    <cfRule type="cellIs" dxfId="1" priority="242" operator="greaterThanOrEqual">
      <formula>3</formula>
    </cfRule>
  </conditionalFormatting>
  <conditionalFormatting sqref="CD12:CD19">
    <cfRule type="cellIs" dxfId="2" priority="243" operator="greaterThanOrEqual">
      <formula>2</formula>
    </cfRule>
  </conditionalFormatting>
  <conditionalFormatting sqref="CD12:CD19">
    <cfRule type="cellIs" dxfId="3" priority="244" operator="greaterThanOrEqual">
      <formula>1</formula>
    </cfRule>
  </conditionalFormatting>
  <conditionalFormatting sqref="CE3">
    <cfRule type="cellIs" dxfId="0" priority="245" stopIfTrue="1" operator="greaterThanOrEqual">
      <formula>4</formula>
    </cfRule>
  </conditionalFormatting>
  <conditionalFormatting sqref="CE3">
    <cfRule type="cellIs" dxfId="1" priority="246" operator="greaterThanOrEqual">
      <formula>3</formula>
    </cfRule>
  </conditionalFormatting>
  <conditionalFormatting sqref="CE3">
    <cfRule type="cellIs" dxfId="2" priority="247" operator="greaterThanOrEqual">
      <formula>2</formula>
    </cfRule>
  </conditionalFormatting>
  <conditionalFormatting sqref="CE3">
    <cfRule type="cellIs" dxfId="3" priority="248" operator="greaterThanOrEqual">
      <formula>1</formula>
    </cfRule>
  </conditionalFormatting>
  <conditionalFormatting sqref="CE4">
    <cfRule type="cellIs" dxfId="0" priority="249" stopIfTrue="1" operator="greaterThanOrEqual">
      <formula>4</formula>
    </cfRule>
  </conditionalFormatting>
  <conditionalFormatting sqref="CE4">
    <cfRule type="cellIs" dxfId="1" priority="250" operator="greaterThanOrEqual">
      <formula>3</formula>
    </cfRule>
  </conditionalFormatting>
  <conditionalFormatting sqref="CE4">
    <cfRule type="cellIs" dxfId="2" priority="251" operator="greaterThanOrEqual">
      <formula>2</formula>
    </cfRule>
  </conditionalFormatting>
  <conditionalFormatting sqref="CE4">
    <cfRule type="cellIs" dxfId="3" priority="252" operator="greaterThanOrEqual">
      <formula>1</formula>
    </cfRule>
  </conditionalFormatting>
  <conditionalFormatting sqref="CE5">
    <cfRule type="cellIs" dxfId="0" priority="253" stopIfTrue="1" operator="greaterThanOrEqual">
      <formula>4</formula>
    </cfRule>
  </conditionalFormatting>
  <conditionalFormatting sqref="CE5">
    <cfRule type="cellIs" dxfId="1" priority="254" operator="greaterThanOrEqual">
      <formula>3</formula>
    </cfRule>
  </conditionalFormatting>
  <conditionalFormatting sqref="CE5">
    <cfRule type="cellIs" dxfId="2" priority="255" operator="greaterThanOrEqual">
      <formula>2</formula>
    </cfRule>
  </conditionalFormatting>
  <conditionalFormatting sqref="CE5">
    <cfRule type="cellIs" dxfId="3" priority="256" operator="greaterThanOrEqual">
      <formula>1</formula>
    </cfRule>
  </conditionalFormatting>
  <conditionalFormatting sqref="CE6">
    <cfRule type="cellIs" dxfId="0" priority="257" stopIfTrue="1" operator="greaterThanOrEqual">
      <formula>4</formula>
    </cfRule>
  </conditionalFormatting>
  <conditionalFormatting sqref="CE6">
    <cfRule type="cellIs" dxfId="1" priority="258" operator="greaterThanOrEqual">
      <formula>3</formula>
    </cfRule>
  </conditionalFormatting>
  <conditionalFormatting sqref="CE6">
    <cfRule type="cellIs" dxfId="2" priority="259" operator="greaterThanOrEqual">
      <formula>2</formula>
    </cfRule>
  </conditionalFormatting>
  <conditionalFormatting sqref="CE6">
    <cfRule type="cellIs" dxfId="3" priority="260" operator="greaterThanOrEqual">
      <formula>1</formula>
    </cfRule>
  </conditionalFormatting>
  <conditionalFormatting sqref="CE7">
    <cfRule type="cellIs" dxfId="0" priority="261" stopIfTrue="1" operator="greaterThanOrEqual">
      <formula>4</formula>
    </cfRule>
  </conditionalFormatting>
  <conditionalFormatting sqref="CE7">
    <cfRule type="cellIs" dxfId="1" priority="262" operator="greaterThanOrEqual">
      <formula>3</formula>
    </cfRule>
  </conditionalFormatting>
  <conditionalFormatting sqref="CE7">
    <cfRule type="cellIs" dxfId="2" priority="263" operator="greaterThanOrEqual">
      <formula>2</formula>
    </cfRule>
  </conditionalFormatting>
  <conditionalFormatting sqref="CE7">
    <cfRule type="cellIs" dxfId="3" priority="264" operator="greaterThanOrEqual">
      <formula>1</formula>
    </cfRule>
  </conditionalFormatting>
  <conditionalFormatting sqref="CE8">
    <cfRule type="cellIs" dxfId="0" priority="265" stopIfTrue="1" operator="greaterThanOrEqual">
      <formula>4</formula>
    </cfRule>
  </conditionalFormatting>
  <conditionalFormatting sqref="CE8">
    <cfRule type="cellIs" dxfId="1" priority="266" operator="greaterThanOrEqual">
      <formula>3</formula>
    </cfRule>
  </conditionalFormatting>
  <conditionalFormatting sqref="CE8">
    <cfRule type="cellIs" dxfId="2" priority="267" operator="greaterThanOrEqual">
      <formula>2</formula>
    </cfRule>
  </conditionalFormatting>
  <conditionalFormatting sqref="CE8">
    <cfRule type="cellIs" dxfId="3" priority="268" operator="greaterThanOrEqual">
      <formula>1</formula>
    </cfRule>
  </conditionalFormatting>
  <conditionalFormatting sqref="CE9">
    <cfRule type="cellIs" dxfId="0" priority="269" stopIfTrue="1" operator="greaterThanOrEqual">
      <formula>4</formula>
    </cfRule>
  </conditionalFormatting>
  <conditionalFormatting sqref="CE9">
    <cfRule type="cellIs" dxfId="1" priority="270" operator="greaterThanOrEqual">
      <formula>3</formula>
    </cfRule>
  </conditionalFormatting>
  <conditionalFormatting sqref="CE9">
    <cfRule type="cellIs" dxfId="2" priority="271" operator="greaterThanOrEqual">
      <formula>2</formula>
    </cfRule>
  </conditionalFormatting>
  <conditionalFormatting sqref="CE9">
    <cfRule type="cellIs" dxfId="3" priority="272" operator="greaterThanOrEqual">
      <formula>1</formula>
    </cfRule>
  </conditionalFormatting>
  <conditionalFormatting sqref="CE10">
    <cfRule type="cellIs" dxfId="0" priority="273" stopIfTrue="1" operator="greaterThanOrEqual">
      <formula>4</formula>
    </cfRule>
  </conditionalFormatting>
  <conditionalFormatting sqref="CE10">
    <cfRule type="cellIs" dxfId="1" priority="274" operator="greaterThanOrEqual">
      <formula>3</formula>
    </cfRule>
  </conditionalFormatting>
  <conditionalFormatting sqref="CE10">
    <cfRule type="cellIs" dxfId="2" priority="275" operator="greaterThanOrEqual">
      <formula>2</formula>
    </cfRule>
  </conditionalFormatting>
  <conditionalFormatting sqref="CE10">
    <cfRule type="cellIs" dxfId="3" priority="276" operator="greaterThanOrEqual">
      <formula>1</formula>
    </cfRule>
  </conditionalFormatting>
  <conditionalFormatting sqref="CE11">
    <cfRule type="cellIs" dxfId="0" priority="277" stopIfTrue="1" operator="greaterThanOrEqual">
      <formula>4</formula>
    </cfRule>
  </conditionalFormatting>
  <conditionalFormatting sqref="CE11">
    <cfRule type="cellIs" dxfId="1" priority="278" operator="greaterThanOrEqual">
      <formula>3</formula>
    </cfRule>
  </conditionalFormatting>
  <conditionalFormatting sqref="CE11">
    <cfRule type="cellIs" dxfId="2" priority="279" operator="greaterThanOrEqual">
      <formula>2</formula>
    </cfRule>
  </conditionalFormatting>
  <conditionalFormatting sqref="CE11">
    <cfRule type="cellIs" dxfId="3" priority="280" operator="greaterThanOrEqual">
      <formula>1</formula>
    </cfRule>
  </conditionalFormatting>
  <conditionalFormatting sqref="CE12:CE19">
    <cfRule type="cellIs" dxfId="0" priority="281" stopIfTrue="1" operator="greaterThanOrEqual">
      <formula>4</formula>
    </cfRule>
  </conditionalFormatting>
  <conditionalFormatting sqref="CE12:CE19">
    <cfRule type="cellIs" dxfId="1" priority="282" operator="greaterThanOrEqual">
      <formula>3</formula>
    </cfRule>
  </conditionalFormatting>
  <conditionalFormatting sqref="CE12:CE19">
    <cfRule type="cellIs" dxfId="2" priority="283" operator="greaterThanOrEqual">
      <formula>2</formula>
    </cfRule>
  </conditionalFormatting>
  <conditionalFormatting sqref="CE12:CE19">
    <cfRule type="cellIs" dxfId="3" priority="284" operator="greaterThanOrEqual">
      <formula>1</formula>
    </cfRule>
  </conditionalFormatting>
  <conditionalFormatting sqref="CF3:CI3">
    <cfRule type="cellIs" dxfId="0" priority="285" stopIfTrue="1" operator="greaterThanOrEqual">
      <formula>4</formula>
    </cfRule>
  </conditionalFormatting>
  <conditionalFormatting sqref="CF3:CI3">
    <cfRule type="cellIs" dxfId="1" priority="286" operator="greaterThanOrEqual">
      <formula>3</formula>
    </cfRule>
  </conditionalFormatting>
  <conditionalFormatting sqref="CF3:CI3">
    <cfRule type="cellIs" dxfId="2" priority="287" operator="greaterThanOrEqual">
      <formula>2</formula>
    </cfRule>
  </conditionalFormatting>
  <conditionalFormatting sqref="CF3:CI3">
    <cfRule type="cellIs" dxfId="3" priority="288" operator="greaterThanOrEqual">
      <formula>1</formula>
    </cfRule>
  </conditionalFormatting>
  <conditionalFormatting sqref="CF4:CI4">
    <cfRule type="cellIs" dxfId="0" priority="289" stopIfTrue="1" operator="greaterThanOrEqual">
      <formula>4</formula>
    </cfRule>
  </conditionalFormatting>
  <conditionalFormatting sqref="CF4:CI4">
    <cfRule type="cellIs" dxfId="1" priority="290" operator="greaterThanOrEqual">
      <formula>3</formula>
    </cfRule>
  </conditionalFormatting>
  <conditionalFormatting sqref="CF4:CI4">
    <cfRule type="cellIs" dxfId="2" priority="291" operator="greaterThanOrEqual">
      <formula>2</formula>
    </cfRule>
  </conditionalFormatting>
  <conditionalFormatting sqref="CF4:CI4">
    <cfRule type="cellIs" dxfId="3" priority="292" operator="greaterThanOrEqual">
      <formula>1</formula>
    </cfRule>
  </conditionalFormatting>
  <conditionalFormatting sqref="CF5:CI5">
    <cfRule type="cellIs" dxfId="0" priority="293" stopIfTrue="1" operator="greaterThanOrEqual">
      <formula>4</formula>
    </cfRule>
  </conditionalFormatting>
  <conditionalFormatting sqref="CF5:CI5">
    <cfRule type="cellIs" dxfId="1" priority="294" operator="greaterThanOrEqual">
      <formula>3</formula>
    </cfRule>
  </conditionalFormatting>
  <conditionalFormatting sqref="CF5:CI5">
    <cfRule type="cellIs" dxfId="2" priority="295" operator="greaterThanOrEqual">
      <formula>2</formula>
    </cfRule>
  </conditionalFormatting>
  <conditionalFormatting sqref="CF5:CI5">
    <cfRule type="cellIs" dxfId="3" priority="296" operator="greaterThanOrEqual">
      <formula>1</formula>
    </cfRule>
  </conditionalFormatting>
  <conditionalFormatting sqref="CF6:CI6">
    <cfRule type="cellIs" dxfId="0" priority="297" stopIfTrue="1" operator="greaterThanOrEqual">
      <formula>4</formula>
    </cfRule>
  </conditionalFormatting>
  <conditionalFormatting sqref="CF6:CI6">
    <cfRule type="cellIs" dxfId="1" priority="298" operator="greaterThanOrEqual">
      <formula>3</formula>
    </cfRule>
  </conditionalFormatting>
  <conditionalFormatting sqref="CF6:CI6">
    <cfRule type="cellIs" dxfId="2" priority="299" operator="greaterThanOrEqual">
      <formula>2</formula>
    </cfRule>
  </conditionalFormatting>
  <conditionalFormatting sqref="CF6:CI6">
    <cfRule type="cellIs" dxfId="3" priority="300" operator="greaterThanOrEqual">
      <formula>1</formula>
    </cfRule>
  </conditionalFormatting>
  <conditionalFormatting sqref="CF7:CI7">
    <cfRule type="cellIs" dxfId="0" priority="301" stopIfTrue="1" operator="greaterThanOrEqual">
      <formula>4</formula>
    </cfRule>
  </conditionalFormatting>
  <conditionalFormatting sqref="CF7:CI7">
    <cfRule type="cellIs" dxfId="1" priority="302" operator="greaterThanOrEqual">
      <formula>3</formula>
    </cfRule>
  </conditionalFormatting>
  <conditionalFormatting sqref="CF7:CI7">
    <cfRule type="cellIs" dxfId="2" priority="303" operator="greaterThanOrEqual">
      <formula>2</formula>
    </cfRule>
  </conditionalFormatting>
  <conditionalFormatting sqref="CF7:CI7">
    <cfRule type="cellIs" dxfId="3" priority="304" operator="greaterThanOrEqual">
      <formula>1</formula>
    </cfRule>
  </conditionalFormatting>
  <conditionalFormatting sqref="CF8:CI8">
    <cfRule type="cellIs" dxfId="0" priority="305" stopIfTrue="1" operator="greaterThanOrEqual">
      <formula>4</formula>
    </cfRule>
  </conditionalFormatting>
  <conditionalFormatting sqref="CF8:CI8">
    <cfRule type="cellIs" dxfId="1" priority="306" operator="greaterThanOrEqual">
      <formula>3</formula>
    </cfRule>
  </conditionalFormatting>
  <conditionalFormatting sqref="CF8:CI8">
    <cfRule type="cellIs" dxfId="2" priority="307" operator="greaterThanOrEqual">
      <formula>2</formula>
    </cfRule>
  </conditionalFormatting>
  <conditionalFormatting sqref="CF8:CI8">
    <cfRule type="cellIs" dxfId="3" priority="308" operator="greaterThanOrEqual">
      <formula>1</formula>
    </cfRule>
  </conditionalFormatting>
  <conditionalFormatting sqref="CF9:CI9">
    <cfRule type="cellIs" dxfId="0" priority="309" stopIfTrue="1" operator="greaterThanOrEqual">
      <formula>4</formula>
    </cfRule>
  </conditionalFormatting>
  <conditionalFormatting sqref="CF9:CI9">
    <cfRule type="cellIs" dxfId="1" priority="310" operator="greaterThanOrEqual">
      <formula>3</formula>
    </cfRule>
  </conditionalFormatting>
  <conditionalFormatting sqref="CF9:CI9">
    <cfRule type="cellIs" dxfId="2" priority="311" operator="greaterThanOrEqual">
      <formula>2</formula>
    </cfRule>
  </conditionalFormatting>
  <conditionalFormatting sqref="CF9:CI9">
    <cfRule type="cellIs" dxfId="3" priority="312" operator="greaterThanOrEqual">
      <formula>1</formula>
    </cfRule>
  </conditionalFormatting>
  <conditionalFormatting sqref="CF10:CI10">
    <cfRule type="cellIs" dxfId="0" priority="313" stopIfTrue="1" operator="greaterThanOrEqual">
      <formula>4</formula>
    </cfRule>
  </conditionalFormatting>
  <conditionalFormatting sqref="CF10:CI10">
    <cfRule type="cellIs" dxfId="1" priority="314" operator="greaterThanOrEqual">
      <formula>3</formula>
    </cfRule>
  </conditionalFormatting>
  <conditionalFormatting sqref="CF10:CI10">
    <cfRule type="cellIs" dxfId="2" priority="315" operator="greaterThanOrEqual">
      <formula>2</formula>
    </cfRule>
  </conditionalFormatting>
  <conditionalFormatting sqref="CF10:CI10">
    <cfRule type="cellIs" dxfId="3" priority="316" operator="greaterThanOrEqual">
      <formula>1</formula>
    </cfRule>
  </conditionalFormatting>
  <conditionalFormatting sqref="CF11:CI11">
    <cfRule type="cellIs" dxfId="0" priority="317" stopIfTrue="1" operator="greaterThanOrEqual">
      <formula>4</formula>
    </cfRule>
  </conditionalFormatting>
  <conditionalFormatting sqref="CF11:CI11">
    <cfRule type="cellIs" dxfId="1" priority="318" operator="greaterThanOrEqual">
      <formula>3</formula>
    </cfRule>
  </conditionalFormatting>
  <conditionalFormatting sqref="CF11:CI11">
    <cfRule type="cellIs" dxfId="2" priority="319" operator="greaterThanOrEqual">
      <formula>2</formula>
    </cfRule>
  </conditionalFormatting>
  <conditionalFormatting sqref="CF11:CI11">
    <cfRule type="cellIs" dxfId="3" priority="320" operator="greaterThanOrEqual">
      <formula>1</formula>
    </cfRule>
  </conditionalFormatting>
  <conditionalFormatting sqref="CF12:CI19">
    <cfRule type="cellIs" dxfId="0" priority="321" stopIfTrue="1" operator="greaterThanOrEqual">
      <formula>4</formula>
    </cfRule>
  </conditionalFormatting>
  <conditionalFormatting sqref="CF12:CI19">
    <cfRule type="cellIs" dxfId="1" priority="322" operator="greaterThanOrEqual">
      <formula>3</formula>
    </cfRule>
  </conditionalFormatting>
  <conditionalFormatting sqref="CF12:CI19">
    <cfRule type="cellIs" dxfId="2" priority="323" operator="greaterThanOrEqual">
      <formula>2</formula>
    </cfRule>
  </conditionalFormatting>
  <conditionalFormatting sqref="CF12:CI19">
    <cfRule type="cellIs" dxfId="3" priority="324" operator="greaterThan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2.89"/>
    <col customWidth="1" min="2" max="2" width="11.33"/>
    <col customWidth="1" min="3" max="4" width="8.89"/>
    <col customWidth="1" min="5" max="5" width="3.33"/>
    <col customWidth="1" min="6" max="6" width="4.44"/>
    <col customWidth="1" min="7" max="7" width="3.78"/>
    <col customWidth="1" min="8" max="8" width="3.89"/>
    <col customWidth="1" min="9" max="9" width="3.56"/>
    <col customWidth="1" min="10" max="10" width="3.89"/>
    <col customWidth="1" min="11" max="11" width="3.78"/>
    <col customWidth="1" min="12" max="12" width="3.56"/>
    <col customWidth="1" min="13" max="13" width="3.44"/>
    <col customWidth="1" min="14" max="14" width="3.89"/>
    <col customWidth="1" min="15" max="20" width="3.67"/>
    <col customWidth="1" min="21" max="21" width="3.56"/>
    <col customWidth="1" min="22" max="63" width="3.67"/>
    <col customWidth="1" min="64" max="64" width="3.11"/>
    <col customWidth="1" min="65" max="65" width="3.78"/>
    <col customWidth="1" min="66" max="66" width="3.67"/>
    <col customWidth="1" min="67" max="67" width="3.56"/>
    <col customWidth="1" min="68" max="68" width="4.78"/>
    <col customWidth="1" min="69" max="69" width="4.67"/>
    <col customWidth="1" min="70" max="73" width="3.33"/>
    <col customWidth="1" min="74" max="75" width="8.56"/>
  </cols>
  <sheetData>
    <row r="1" ht="200.25" customHeight="1">
      <c r="A1" s="24" t="s">
        <v>160</v>
      </c>
      <c r="C1" s="24" t="s">
        <v>161</v>
      </c>
      <c r="E1" s="25" t="s">
        <v>162</v>
      </c>
      <c r="F1" s="26" t="s">
        <v>163</v>
      </c>
      <c r="G1" s="27" t="s">
        <v>164</v>
      </c>
      <c r="H1" s="27" t="s">
        <v>15</v>
      </c>
      <c r="I1" s="27" t="s">
        <v>165</v>
      </c>
      <c r="J1" s="27" t="s">
        <v>166</v>
      </c>
      <c r="K1" s="27" t="s">
        <v>167</v>
      </c>
      <c r="L1" s="27" t="s">
        <v>168</v>
      </c>
      <c r="M1" s="27" t="s">
        <v>169</v>
      </c>
      <c r="N1" s="27" t="s">
        <v>170</v>
      </c>
      <c r="O1" s="27" t="s">
        <v>171</v>
      </c>
      <c r="P1" s="27" t="s">
        <v>172</v>
      </c>
      <c r="Q1" s="27" t="s">
        <v>173</v>
      </c>
      <c r="R1" s="27" t="s">
        <v>174</v>
      </c>
      <c r="S1" s="27" t="s">
        <v>175</v>
      </c>
      <c r="T1" s="64" t="s">
        <v>176</v>
      </c>
      <c r="U1" s="25" t="s">
        <v>177</v>
      </c>
      <c r="V1" s="27" t="s">
        <v>178</v>
      </c>
      <c r="W1" s="27" t="s">
        <v>179</v>
      </c>
      <c r="X1" s="27" t="s">
        <v>180</v>
      </c>
      <c r="Y1" s="27" t="s">
        <v>181</v>
      </c>
      <c r="Z1" s="27" t="s">
        <v>182</v>
      </c>
      <c r="AA1" s="27" t="s">
        <v>183</v>
      </c>
      <c r="AB1" s="27" t="s">
        <v>184</v>
      </c>
      <c r="AC1" s="27" t="s">
        <v>185</v>
      </c>
      <c r="AD1" s="27" t="s">
        <v>186</v>
      </c>
      <c r="AE1" s="27" t="s">
        <v>187</v>
      </c>
      <c r="AF1" s="27" t="s">
        <v>188</v>
      </c>
      <c r="AG1" s="27" t="s">
        <v>189</v>
      </c>
      <c r="AH1" s="27" t="s">
        <v>190</v>
      </c>
      <c r="AI1" s="29" t="s">
        <v>191</v>
      </c>
      <c r="AJ1" s="25" t="s">
        <v>192</v>
      </c>
      <c r="AK1" s="27" t="s">
        <v>193</v>
      </c>
      <c r="AL1" s="27" t="s">
        <v>194</v>
      </c>
      <c r="AM1" s="27" t="s">
        <v>195</v>
      </c>
      <c r="AN1" s="27" t="s">
        <v>196</v>
      </c>
      <c r="AO1" s="27" t="s">
        <v>197</v>
      </c>
      <c r="AP1" s="27" t="s">
        <v>198</v>
      </c>
      <c r="AQ1" s="29" t="s">
        <v>199</v>
      </c>
      <c r="AR1" s="25" t="s">
        <v>200</v>
      </c>
      <c r="AS1" s="27" t="s">
        <v>201</v>
      </c>
      <c r="AT1" s="27" t="s">
        <v>202</v>
      </c>
      <c r="AU1" s="29" t="s">
        <v>203</v>
      </c>
      <c r="AV1" s="25" t="s">
        <v>204</v>
      </c>
      <c r="AW1" s="27" t="s">
        <v>205</v>
      </c>
      <c r="AX1" s="27" t="s">
        <v>206</v>
      </c>
      <c r="AY1" s="27" t="s">
        <v>207</v>
      </c>
      <c r="AZ1" s="27" t="s">
        <v>208</v>
      </c>
      <c r="BA1" s="27" t="s">
        <v>209</v>
      </c>
      <c r="BB1" s="29" t="s">
        <v>210</v>
      </c>
      <c r="BC1" s="25" t="s">
        <v>33</v>
      </c>
      <c r="BD1" s="27" t="s">
        <v>34</v>
      </c>
      <c r="BE1" s="27" t="s">
        <v>35</v>
      </c>
      <c r="BF1" s="27" t="s">
        <v>36</v>
      </c>
      <c r="BG1" s="27" t="s">
        <v>37</v>
      </c>
      <c r="BH1" s="27" t="s">
        <v>38</v>
      </c>
      <c r="BI1" s="27" t="s">
        <v>39</v>
      </c>
      <c r="BJ1" s="27" t="s">
        <v>40</v>
      </c>
      <c r="BK1" s="29" t="s">
        <v>211</v>
      </c>
      <c r="BL1" s="25" t="s">
        <v>212</v>
      </c>
      <c r="BM1" s="27" t="s">
        <v>213</v>
      </c>
      <c r="BN1" s="27" t="s">
        <v>214</v>
      </c>
      <c r="BO1" s="27" t="s">
        <v>215</v>
      </c>
      <c r="BP1" s="65" t="s">
        <v>216</v>
      </c>
      <c r="BQ1" s="65" t="s">
        <v>217</v>
      </c>
      <c r="BR1" s="27" t="s">
        <v>218</v>
      </c>
      <c r="BS1" s="27" t="s">
        <v>219</v>
      </c>
      <c r="BT1" s="27" t="s">
        <v>220</v>
      </c>
      <c r="BU1" s="27" t="s">
        <v>221</v>
      </c>
      <c r="BV1" s="39"/>
      <c r="BW1" s="39"/>
    </row>
    <row r="2" ht="14.25" customHeight="1">
      <c r="A2" s="40" t="s">
        <v>92</v>
      </c>
      <c r="B2" s="40" t="s">
        <v>93</v>
      </c>
      <c r="C2" s="40" t="s">
        <v>94</v>
      </c>
      <c r="D2" s="40" t="s">
        <v>95</v>
      </c>
      <c r="E2" s="41"/>
      <c r="F2" s="42"/>
      <c r="G2" s="42"/>
      <c r="H2" s="42"/>
      <c r="I2" s="42"/>
      <c r="J2" s="42"/>
      <c r="K2" s="42"/>
      <c r="L2" s="42"/>
      <c r="M2" s="42"/>
      <c r="N2" s="42"/>
      <c r="O2" s="42"/>
      <c r="P2" s="42"/>
      <c r="Q2" s="42"/>
      <c r="R2" s="42"/>
      <c r="S2" s="42"/>
      <c r="T2" s="42"/>
      <c r="U2" s="41"/>
      <c r="V2" s="42"/>
      <c r="W2" s="42"/>
      <c r="X2" s="42"/>
      <c r="Y2" s="42"/>
      <c r="Z2" s="42"/>
      <c r="AA2" s="42"/>
      <c r="AB2" s="42"/>
      <c r="AC2" s="42"/>
      <c r="AD2" s="42"/>
      <c r="AE2" s="42"/>
      <c r="AF2" s="42"/>
      <c r="AG2" s="42"/>
      <c r="AH2" s="42"/>
      <c r="AI2" s="42"/>
      <c r="AJ2" s="41"/>
      <c r="AK2" s="42"/>
      <c r="AL2" s="42"/>
      <c r="AM2" s="42"/>
      <c r="AN2" s="42"/>
      <c r="AO2" s="42"/>
      <c r="AP2" s="42"/>
      <c r="AQ2" s="42"/>
      <c r="AR2" s="41"/>
      <c r="AS2" s="42"/>
      <c r="AT2" s="42"/>
      <c r="AU2" s="42"/>
      <c r="AV2" s="41"/>
      <c r="AW2" s="42"/>
      <c r="AX2" s="42"/>
      <c r="AY2" s="42"/>
      <c r="AZ2" s="42"/>
      <c r="BA2" s="42"/>
      <c r="BB2" s="42"/>
      <c r="BC2" s="41"/>
      <c r="BD2" s="42"/>
      <c r="BE2" s="42"/>
      <c r="BF2" s="42"/>
      <c r="BG2" s="42"/>
      <c r="BH2" s="42"/>
      <c r="BI2" s="42"/>
      <c r="BJ2" s="42"/>
      <c r="BK2" s="42"/>
      <c r="BL2" s="41"/>
      <c r="BM2" s="42"/>
      <c r="BN2" s="42"/>
      <c r="BO2" s="42"/>
      <c r="BP2" s="42"/>
      <c r="BQ2" s="42"/>
      <c r="BR2" s="42"/>
      <c r="BS2" s="42"/>
      <c r="BT2" s="42"/>
      <c r="BU2" s="42"/>
    </row>
    <row r="3" ht="15.75" customHeight="1">
      <c r="A3" s="52" t="s">
        <v>222</v>
      </c>
      <c r="B3" s="52" t="s">
        <v>223</v>
      </c>
      <c r="C3" s="52" t="s">
        <v>224</v>
      </c>
      <c r="D3" s="53" t="s">
        <v>224</v>
      </c>
      <c r="E3" s="41"/>
      <c r="F3" s="54">
        <v>4.0</v>
      </c>
      <c r="G3" s="54">
        <v>4.0</v>
      </c>
      <c r="H3" s="54">
        <v>4.0</v>
      </c>
      <c r="I3" s="54">
        <v>4.0</v>
      </c>
      <c r="J3" s="54">
        <v>4.0</v>
      </c>
      <c r="K3" s="54">
        <v>4.0</v>
      </c>
      <c r="L3" s="54">
        <v>4.0</v>
      </c>
      <c r="M3" s="54">
        <v>4.0</v>
      </c>
      <c r="N3" s="54">
        <v>4.0</v>
      </c>
      <c r="O3" s="54">
        <v>4.0</v>
      </c>
      <c r="P3" s="54">
        <v>4.0</v>
      </c>
      <c r="Q3" s="54">
        <v>3.0</v>
      </c>
      <c r="R3" s="54">
        <v>4.0</v>
      </c>
      <c r="S3" s="54">
        <v>0.0</v>
      </c>
      <c r="T3" s="55">
        <f t="shared" ref="T3:T11" si="1">sum(F3:S3)</f>
        <v>51</v>
      </c>
      <c r="U3" s="41"/>
      <c r="V3" s="54">
        <v>4.0</v>
      </c>
      <c r="W3" s="54">
        <v>4.0</v>
      </c>
      <c r="X3" s="54">
        <v>2.0</v>
      </c>
      <c r="Y3" s="54">
        <v>2.0</v>
      </c>
      <c r="Z3" s="54">
        <v>4.0</v>
      </c>
      <c r="AA3" s="54">
        <v>4.0</v>
      </c>
      <c r="AB3" s="54">
        <v>4.0</v>
      </c>
      <c r="AC3" s="54">
        <v>4.0</v>
      </c>
      <c r="AD3" s="54">
        <v>3.0</v>
      </c>
      <c r="AE3" s="54">
        <v>4.0</v>
      </c>
      <c r="AF3" s="54">
        <v>4.0</v>
      </c>
      <c r="AG3" s="54">
        <v>4.0</v>
      </c>
      <c r="AH3" s="54">
        <v>4.0</v>
      </c>
      <c r="AI3" s="55">
        <f t="shared" ref="AI3:AI11" si="2">sum(V3:AH3)</f>
        <v>47</v>
      </c>
      <c r="AJ3" s="41"/>
      <c r="AK3" s="54">
        <v>4.0</v>
      </c>
      <c r="AL3" s="54">
        <v>4.0</v>
      </c>
      <c r="AM3" s="54">
        <v>4.0</v>
      </c>
      <c r="AN3" s="54">
        <v>4.0</v>
      </c>
      <c r="AO3" s="54">
        <v>4.0</v>
      </c>
      <c r="AP3" s="54">
        <v>4.0</v>
      </c>
      <c r="AQ3" s="55">
        <f t="shared" ref="AQ3:AQ11" si="3">sum(AK3:AP3)</f>
        <v>24</v>
      </c>
      <c r="AR3" s="41"/>
      <c r="AS3" s="54">
        <v>4.0</v>
      </c>
      <c r="AT3" s="54">
        <v>4.0</v>
      </c>
      <c r="AU3" s="55">
        <f t="shared" ref="AU3:AU11" si="4">sum(AS3:AT3)</f>
        <v>8</v>
      </c>
      <c r="AV3" s="41"/>
      <c r="AW3" s="54">
        <v>4.0</v>
      </c>
      <c r="AX3" s="54">
        <v>4.0</v>
      </c>
      <c r="AY3" s="54">
        <v>3.0</v>
      </c>
      <c r="AZ3" s="54">
        <v>4.0</v>
      </c>
      <c r="BA3" s="54">
        <v>4.0</v>
      </c>
      <c r="BB3" s="55">
        <f t="shared" ref="BB3:BB11" si="5">sum(AW3:BA3)</f>
        <v>19</v>
      </c>
      <c r="BC3" s="41"/>
      <c r="BD3" s="54">
        <v>4.0</v>
      </c>
      <c r="BE3" s="54">
        <v>4.0</v>
      </c>
      <c r="BF3" s="54">
        <v>4.0</v>
      </c>
      <c r="BG3" s="54">
        <v>4.0</v>
      </c>
      <c r="BH3" s="54">
        <v>4.0</v>
      </c>
      <c r="BI3" s="54">
        <v>3.0</v>
      </c>
      <c r="BJ3" s="54">
        <v>3.0</v>
      </c>
      <c r="BK3" s="55">
        <f t="shared" ref="BK3:BK11" si="6">sum(BD3:BJ3)</f>
        <v>26</v>
      </c>
      <c r="BL3" s="41"/>
      <c r="BM3" s="54">
        <v>0.0</v>
      </c>
      <c r="BN3" s="54">
        <v>0.0</v>
      </c>
      <c r="BO3" s="54">
        <v>0.0</v>
      </c>
      <c r="BP3" s="54">
        <v>0.0</v>
      </c>
      <c r="BQ3" s="54">
        <v>0.0</v>
      </c>
      <c r="BR3" s="54">
        <v>0.0</v>
      </c>
      <c r="BS3" s="54">
        <v>0.0</v>
      </c>
      <c r="BT3" s="54">
        <v>0.0</v>
      </c>
      <c r="BU3" s="54">
        <v>0.0</v>
      </c>
    </row>
    <row r="4" ht="15.75" customHeight="1">
      <c r="A4" s="52" t="s">
        <v>225</v>
      </c>
      <c r="B4" s="52" t="s">
        <v>226</v>
      </c>
      <c r="C4" s="52" t="s">
        <v>227</v>
      </c>
      <c r="D4" s="53" t="s">
        <v>227</v>
      </c>
      <c r="E4" s="41"/>
      <c r="F4" s="54">
        <v>4.0</v>
      </c>
      <c r="G4" s="54">
        <v>4.0</v>
      </c>
      <c r="H4" s="54">
        <v>4.0</v>
      </c>
      <c r="I4" s="54">
        <v>4.0</v>
      </c>
      <c r="J4" s="54">
        <v>4.0</v>
      </c>
      <c r="K4" s="54">
        <v>4.0</v>
      </c>
      <c r="L4" s="54">
        <v>4.0</v>
      </c>
      <c r="M4" s="54">
        <v>3.0</v>
      </c>
      <c r="N4" s="54">
        <v>4.0</v>
      </c>
      <c r="O4" s="54">
        <v>4.0</v>
      </c>
      <c r="P4" s="54">
        <v>4.0</v>
      </c>
      <c r="Q4" s="54">
        <v>3.0</v>
      </c>
      <c r="R4" s="54">
        <v>3.0</v>
      </c>
      <c r="S4" s="54">
        <v>0.0</v>
      </c>
      <c r="T4" s="55">
        <f t="shared" si="1"/>
        <v>49</v>
      </c>
      <c r="U4" s="41"/>
      <c r="V4" s="54">
        <v>4.0</v>
      </c>
      <c r="W4" s="54">
        <v>4.0</v>
      </c>
      <c r="X4" s="54">
        <v>0.0</v>
      </c>
      <c r="Y4" s="54">
        <v>3.0</v>
      </c>
      <c r="Z4" s="54">
        <v>4.0</v>
      </c>
      <c r="AA4" s="54">
        <v>1.0</v>
      </c>
      <c r="AB4" s="54">
        <v>4.0</v>
      </c>
      <c r="AC4" s="54">
        <v>4.0</v>
      </c>
      <c r="AD4" s="54">
        <v>2.0</v>
      </c>
      <c r="AE4" s="54">
        <v>0.0</v>
      </c>
      <c r="AF4" s="54">
        <v>0.0</v>
      </c>
      <c r="AG4" s="54">
        <v>1.0</v>
      </c>
      <c r="AH4" s="54">
        <v>4.0</v>
      </c>
      <c r="AI4" s="55">
        <f t="shared" si="2"/>
        <v>31</v>
      </c>
      <c r="AJ4" s="41"/>
      <c r="AK4" s="54">
        <v>4.0</v>
      </c>
      <c r="AL4" s="54">
        <v>4.0</v>
      </c>
      <c r="AM4" s="54">
        <v>4.0</v>
      </c>
      <c r="AN4" s="54">
        <v>4.0</v>
      </c>
      <c r="AO4" s="54">
        <v>4.0</v>
      </c>
      <c r="AP4" s="54">
        <v>4.0</v>
      </c>
      <c r="AQ4" s="55">
        <f t="shared" si="3"/>
        <v>24</v>
      </c>
      <c r="AR4" s="41"/>
      <c r="AS4" s="54">
        <v>4.0</v>
      </c>
      <c r="AT4" s="54">
        <v>4.0</v>
      </c>
      <c r="AU4" s="55">
        <f t="shared" si="4"/>
        <v>8</v>
      </c>
      <c r="AV4" s="41"/>
      <c r="AW4" s="54">
        <v>4.0</v>
      </c>
      <c r="AX4" s="54">
        <v>0.0</v>
      </c>
      <c r="AY4" s="54">
        <v>0.0</v>
      </c>
      <c r="AZ4" s="54">
        <v>0.0</v>
      </c>
      <c r="BA4" s="54">
        <v>0.0</v>
      </c>
      <c r="BB4" s="55">
        <f t="shared" si="5"/>
        <v>4</v>
      </c>
      <c r="BC4" s="41"/>
      <c r="BD4" s="54">
        <v>2.0</v>
      </c>
      <c r="BE4" s="54">
        <v>3.0</v>
      </c>
      <c r="BF4" s="54">
        <v>3.0</v>
      </c>
      <c r="BG4" s="54">
        <v>3.0</v>
      </c>
      <c r="BH4" s="54">
        <v>3.0</v>
      </c>
      <c r="BI4" s="54">
        <v>4.0</v>
      </c>
      <c r="BJ4" s="54">
        <v>3.0</v>
      </c>
      <c r="BK4" s="55">
        <f t="shared" si="6"/>
        <v>21</v>
      </c>
      <c r="BL4" s="41"/>
      <c r="BM4" s="54">
        <v>0.0</v>
      </c>
      <c r="BN4" s="54">
        <v>0.0</v>
      </c>
      <c r="BO4" s="54">
        <v>0.0</v>
      </c>
      <c r="BP4" s="54">
        <v>0.0</v>
      </c>
      <c r="BQ4" s="54">
        <v>1.0</v>
      </c>
      <c r="BR4" s="54">
        <v>0.0</v>
      </c>
      <c r="BS4" s="54">
        <v>1.0</v>
      </c>
      <c r="BT4" s="54">
        <v>1.0</v>
      </c>
      <c r="BU4" s="54">
        <v>1.0</v>
      </c>
    </row>
    <row r="5" ht="14.25" customHeight="1">
      <c r="A5" s="52" t="s">
        <v>228</v>
      </c>
      <c r="B5" s="52" t="s">
        <v>229</v>
      </c>
      <c r="C5" s="52" t="s">
        <v>116</v>
      </c>
      <c r="D5" s="53" t="s">
        <v>116</v>
      </c>
      <c r="E5" s="41"/>
      <c r="F5" s="54">
        <v>4.0</v>
      </c>
      <c r="G5" s="54">
        <v>4.0</v>
      </c>
      <c r="H5" s="54">
        <v>4.0</v>
      </c>
      <c r="I5" s="54">
        <v>4.0</v>
      </c>
      <c r="J5" s="54">
        <v>4.0</v>
      </c>
      <c r="K5" s="54">
        <v>4.0</v>
      </c>
      <c r="L5" s="54">
        <v>4.0</v>
      </c>
      <c r="M5" s="54">
        <v>3.0</v>
      </c>
      <c r="N5" s="54">
        <v>4.0</v>
      </c>
      <c r="O5" s="54">
        <v>4.0</v>
      </c>
      <c r="P5" s="54">
        <v>3.0</v>
      </c>
      <c r="Q5" s="54">
        <v>3.0</v>
      </c>
      <c r="R5" s="54">
        <v>3.0</v>
      </c>
      <c r="S5" s="54">
        <v>0.0</v>
      </c>
      <c r="T5" s="55">
        <f t="shared" si="1"/>
        <v>48</v>
      </c>
      <c r="U5" s="41"/>
      <c r="V5" s="54">
        <v>4.0</v>
      </c>
      <c r="W5" s="54">
        <v>4.0</v>
      </c>
      <c r="X5" s="54">
        <v>0.0</v>
      </c>
      <c r="Y5" s="54">
        <v>0.0</v>
      </c>
      <c r="Z5" s="54">
        <v>4.0</v>
      </c>
      <c r="AA5" s="54">
        <v>0.0</v>
      </c>
      <c r="AB5" s="54">
        <v>4.0</v>
      </c>
      <c r="AC5" s="54">
        <v>4.0</v>
      </c>
      <c r="AD5" s="54">
        <v>2.0</v>
      </c>
      <c r="AE5" s="54">
        <v>0.0</v>
      </c>
      <c r="AF5" s="54">
        <v>0.0</v>
      </c>
      <c r="AG5" s="54">
        <v>1.0</v>
      </c>
      <c r="AH5" s="54">
        <v>4.0</v>
      </c>
      <c r="AI5" s="55">
        <f t="shared" si="2"/>
        <v>27</v>
      </c>
      <c r="AJ5" s="41"/>
      <c r="AK5" s="54">
        <v>4.0</v>
      </c>
      <c r="AL5" s="54">
        <v>4.0</v>
      </c>
      <c r="AM5" s="54">
        <v>3.0</v>
      </c>
      <c r="AN5" s="54">
        <v>4.0</v>
      </c>
      <c r="AO5" s="54">
        <v>4.0</v>
      </c>
      <c r="AP5" s="54">
        <v>4.0</v>
      </c>
      <c r="AQ5" s="55">
        <f t="shared" si="3"/>
        <v>23</v>
      </c>
      <c r="AR5" s="41"/>
      <c r="AS5" s="54">
        <v>4.0</v>
      </c>
      <c r="AT5" s="54">
        <v>4.0</v>
      </c>
      <c r="AU5" s="55">
        <f t="shared" si="4"/>
        <v>8</v>
      </c>
      <c r="AV5" s="41"/>
      <c r="AW5" s="54">
        <v>4.0</v>
      </c>
      <c r="AX5" s="54">
        <v>0.0</v>
      </c>
      <c r="AY5" s="54">
        <v>0.0</v>
      </c>
      <c r="AZ5" s="54">
        <v>0.0</v>
      </c>
      <c r="BA5" s="54">
        <v>0.0</v>
      </c>
      <c r="BB5" s="55">
        <f t="shared" si="5"/>
        <v>4</v>
      </c>
      <c r="BC5" s="41"/>
      <c r="BD5" s="54">
        <v>3.0</v>
      </c>
      <c r="BE5" s="54">
        <v>3.0</v>
      </c>
      <c r="BF5" s="54">
        <v>3.0</v>
      </c>
      <c r="BG5" s="54">
        <v>3.0</v>
      </c>
      <c r="BH5" s="54">
        <v>3.0</v>
      </c>
      <c r="BI5" s="54">
        <v>4.0</v>
      </c>
      <c r="BJ5" s="54">
        <v>3.0</v>
      </c>
      <c r="BK5" s="55">
        <f t="shared" si="6"/>
        <v>22</v>
      </c>
      <c r="BL5" s="41"/>
      <c r="BM5" s="54">
        <v>0.0</v>
      </c>
      <c r="BN5" s="54">
        <v>0.0</v>
      </c>
      <c r="BO5" s="54">
        <v>0.0</v>
      </c>
      <c r="BP5" s="54">
        <v>0.0</v>
      </c>
      <c r="BQ5" s="54">
        <v>0.0</v>
      </c>
      <c r="BR5" s="54">
        <v>0.0</v>
      </c>
      <c r="BS5" s="54">
        <v>0.0</v>
      </c>
      <c r="BT5" s="54">
        <v>0.0</v>
      </c>
      <c r="BU5" s="54">
        <v>0.0</v>
      </c>
    </row>
    <row r="6" ht="14.25" customHeight="1">
      <c r="A6" s="52" t="s">
        <v>230</v>
      </c>
      <c r="B6" s="52"/>
      <c r="C6" s="52" t="s">
        <v>116</v>
      </c>
      <c r="D6" s="53" t="s">
        <v>116</v>
      </c>
      <c r="E6" s="41"/>
      <c r="F6" s="54">
        <v>4.0</v>
      </c>
      <c r="G6" s="54">
        <v>4.0</v>
      </c>
      <c r="H6" s="54">
        <v>4.0</v>
      </c>
      <c r="I6" s="54">
        <v>4.0</v>
      </c>
      <c r="J6" s="54">
        <v>4.0</v>
      </c>
      <c r="K6" s="54">
        <v>4.0</v>
      </c>
      <c r="L6" s="54">
        <v>4.0</v>
      </c>
      <c r="M6" s="54">
        <v>3.0</v>
      </c>
      <c r="N6" s="54">
        <v>4.0</v>
      </c>
      <c r="O6" s="54">
        <v>4.0</v>
      </c>
      <c r="P6" s="54">
        <v>3.0</v>
      </c>
      <c r="Q6" s="54">
        <v>3.0</v>
      </c>
      <c r="R6" s="54">
        <v>3.0</v>
      </c>
      <c r="S6" s="54">
        <v>0.0</v>
      </c>
      <c r="T6" s="55">
        <f t="shared" si="1"/>
        <v>48</v>
      </c>
      <c r="U6" s="41"/>
      <c r="V6" s="54">
        <v>4.0</v>
      </c>
      <c r="W6" s="54">
        <v>4.0</v>
      </c>
      <c r="X6" s="54">
        <v>2.0</v>
      </c>
      <c r="Y6" s="54">
        <v>0.0</v>
      </c>
      <c r="Z6" s="54">
        <v>4.0</v>
      </c>
      <c r="AA6" s="54">
        <v>0.0</v>
      </c>
      <c r="AB6" s="54">
        <v>4.0</v>
      </c>
      <c r="AC6" s="54">
        <v>4.0</v>
      </c>
      <c r="AD6" s="54">
        <v>2.0</v>
      </c>
      <c r="AE6" s="54">
        <v>0.0</v>
      </c>
      <c r="AF6" s="54">
        <v>0.0</v>
      </c>
      <c r="AG6" s="54">
        <v>1.0</v>
      </c>
      <c r="AH6" s="54">
        <v>4.0</v>
      </c>
      <c r="AI6" s="55">
        <f t="shared" si="2"/>
        <v>29</v>
      </c>
      <c r="AJ6" s="41"/>
      <c r="AK6" s="54">
        <v>4.0</v>
      </c>
      <c r="AL6" s="54">
        <v>4.0</v>
      </c>
      <c r="AM6" s="54">
        <v>3.0</v>
      </c>
      <c r="AN6" s="54">
        <v>3.0</v>
      </c>
      <c r="AO6" s="54">
        <v>3.0</v>
      </c>
      <c r="AP6" s="54">
        <v>4.0</v>
      </c>
      <c r="AQ6" s="55">
        <f t="shared" si="3"/>
        <v>21</v>
      </c>
      <c r="AR6" s="41"/>
      <c r="AS6" s="54">
        <v>4.0</v>
      </c>
      <c r="AT6" s="54">
        <v>4.0</v>
      </c>
      <c r="AU6" s="55">
        <f t="shared" si="4"/>
        <v>8</v>
      </c>
      <c r="AV6" s="41"/>
      <c r="AW6" s="54">
        <v>4.0</v>
      </c>
      <c r="AX6" s="54">
        <v>0.0</v>
      </c>
      <c r="AY6" s="54">
        <v>0.0</v>
      </c>
      <c r="AZ6" s="54">
        <v>0.0</v>
      </c>
      <c r="BA6" s="54">
        <v>0.0</v>
      </c>
      <c r="BB6" s="55">
        <f t="shared" si="5"/>
        <v>4</v>
      </c>
      <c r="BC6" s="41"/>
      <c r="BD6" s="54">
        <v>2.0</v>
      </c>
      <c r="BE6" s="54">
        <v>3.0</v>
      </c>
      <c r="BF6" s="54">
        <v>3.0</v>
      </c>
      <c r="BG6" s="54">
        <v>3.0</v>
      </c>
      <c r="BH6" s="54">
        <v>3.0</v>
      </c>
      <c r="BI6" s="54">
        <v>2.0</v>
      </c>
      <c r="BJ6" s="54">
        <v>1.0</v>
      </c>
      <c r="BK6" s="55">
        <f t="shared" si="6"/>
        <v>17</v>
      </c>
      <c r="BL6" s="41"/>
      <c r="BM6" s="54">
        <v>0.0</v>
      </c>
      <c r="BN6" s="54">
        <v>0.0</v>
      </c>
      <c r="BO6" s="54">
        <v>0.0</v>
      </c>
      <c r="BP6" s="54">
        <v>0.0</v>
      </c>
      <c r="BQ6" s="54">
        <v>0.0</v>
      </c>
      <c r="BR6" s="54">
        <v>0.0</v>
      </c>
      <c r="BS6" s="54">
        <v>0.0</v>
      </c>
      <c r="BT6" s="54">
        <v>0.0</v>
      </c>
      <c r="BU6" s="54">
        <v>0.0</v>
      </c>
    </row>
    <row r="7" ht="14.25" customHeight="1">
      <c r="A7" s="52" t="s">
        <v>231</v>
      </c>
      <c r="B7" s="52" t="s">
        <v>223</v>
      </c>
      <c r="C7" s="52" t="s">
        <v>232</v>
      </c>
      <c r="D7" s="53" t="s">
        <v>232</v>
      </c>
      <c r="E7" s="41"/>
      <c r="F7" s="54">
        <v>3.0</v>
      </c>
      <c r="G7" s="54">
        <v>3.0</v>
      </c>
      <c r="H7" s="54">
        <v>4.0</v>
      </c>
      <c r="I7" s="54">
        <v>3.0</v>
      </c>
      <c r="J7" s="54">
        <v>4.0</v>
      </c>
      <c r="K7" s="54">
        <v>4.0</v>
      </c>
      <c r="L7" s="54">
        <v>3.0</v>
      </c>
      <c r="M7" s="54">
        <v>3.0</v>
      </c>
      <c r="N7" s="54">
        <v>4.0</v>
      </c>
      <c r="O7" s="54">
        <v>4.0</v>
      </c>
      <c r="P7" s="54">
        <v>3.0</v>
      </c>
      <c r="Q7" s="54">
        <v>3.0</v>
      </c>
      <c r="R7" s="54">
        <v>3.0</v>
      </c>
      <c r="S7" s="54">
        <v>0.0</v>
      </c>
      <c r="T7" s="55">
        <f t="shared" si="1"/>
        <v>44</v>
      </c>
      <c r="U7" s="41"/>
      <c r="V7" s="54">
        <v>3.0</v>
      </c>
      <c r="W7" s="54">
        <v>3.0</v>
      </c>
      <c r="X7" s="54">
        <v>2.0</v>
      </c>
      <c r="Y7" s="54">
        <v>2.0</v>
      </c>
      <c r="Z7" s="54">
        <v>3.0</v>
      </c>
      <c r="AA7" s="54">
        <v>0.0</v>
      </c>
      <c r="AB7" s="54">
        <v>3.0</v>
      </c>
      <c r="AC7" s="54">
        <v>3.0</v>
      </c>
      <c r="AD7" s="54">
        <v>0.0</v>
      </c>
      <c r="AE7" s="54">
        <v>1.0</v>
      </c>
      <c r="AF7" s="54">
        <v>2.0</v>
      </c>
      <c r="AG7" s="54">
        <v>2.0</v>
      </c>
      <c r="AH7" s="54">
        <v>2.0</v>
      </c>
      <c r="AI7" s="55">
        <f t="shared" si="2"/>
        <v>26</v>
      </c>
      <c r="AJ7" s="41"/>
      <c r="AK7" s="54">
        <v>3.0</v>
      </c>
      <c r="AL7" s="54">
        <v>3.0</v>
      </c>
      <c r="AM7" s="54">
        <v>2.0</v>
      </c>
      <c r="AN7" s="54">
        <v>2.0</v>
      </c>
      <c r="AO7" s="54">
        <v>2.0</v>
      </c>
      <c r="AP7" s="54">
        <v>1.0</v>
      </c>
      <c r="AQ7" s="55">
        <f t="shared" si="3"/>
        <v>13</v>
      </c>
      <c r="AR7" s="41"/>
      <c r="AS7" s="54">
        <v>2.0</v>
      </c>
      <c r="AT7" s="54">
        <v>2.0</v>
      </c>
      <c r="AU7" s="55">
        <f t="shared" si="4"/>
        <v>4</v>
      </c>
      <c r="AV7" s="41"/>
      <c r="AW7" s="54">
        <v>3.0</v>
      </c>
      <c r="AX7" s="54">
        <v>1.0</v>
      </c>
      <c r="AY7" s="54">
        <v>1.0</v>
      </c>
      <c r="AZ7" s="54">
        <v>2.0</v>
      </c>
      <c r="BA7" s="54">
        <v>2.0</v>
      </c>
      <c r="BB7" s="55">
        <f t="shared" si="5"/>
        <v>9</v>
      </c>
      <c r="BC7" s="41"/>
      <c r="BD7" s="54">
        <v>3.0</v>
      </c>
      <c r="BE7" s="54">
        <v>3.0</v>
      </c>
      <c r="BF7" s="54">
        <v>2.0</v>
      </c>
      <c r="BG7" s="54">
        <v>3.0</v>
      </c>
      <c r="BH7" s="54">
        <v>3.0</v>
      </c>
      <c r="BI7" s="54">
        <v>2.0</v>
      </c>
      <c r="BJ7" s="54">
        <v>2.0</v>
      </c>
      <c r="BK7" s="55">
        <f t="shared" si="6"/>
        <v>18</v>
      </c>
      <c r="BL7" s="41"/>
      <c r="BM7" s="54">
        <v>0.0</v>
      </c>
      <c r="BN7" s="54">
        <v>0.0</v>
      </c>
      <c r="BO7" s="54">
        <v>0.0</v>
      </c>
      <c r="BP7" s="54">
        <v>0.0</v>
      </c>
      <c r="BQ7" s="54">
        <v>0.0</v>
      </c>
      <c r="BR7" s="54">
        <v>0.0</v>
      </c>
      <c r="BS7" s="54">
        <v>0.0</v>
      </c>
      <c r="BT7" s="54">
        <v>0.0</v>
      </c>
      <c r="BU7" s="54">
        <v>0.0</v>
      </c>
    </row>
    <row r="8" ht="14.25" customHeight="1">
      <c r="A8" s="52" t="s">
        <v>233</v>
      </c>
      <c r="B8" s="52" t="s">
        <v>234</v>
      </c>
      <c r="C8" s="52" t="s">
        <v>227</v>
      </c>
      <c r="D8" s="53" t="s">
        <v>116</v>
      </c>
      <c r="E8" s="41"/>
      <c r="F8" s="54">
        <v>4.0</v>
      </c>
      <c r="G8" s="54">
        <v>4.0</v>
      </c>
      <c r="H8" s="54">
        <v>4.0</v>
      </c>
      <c r="I8" s="54">
        <v>4.0</v>
      </c>
      <c r="J8" s="54">
        <v>4.0</v>
      </c>
      <c r="K8" s="54">
        <v>4.0</v>
      </c>
      <c r="L8" s="54">
        <v>3.0</v>
      </c>
      <c r="M8" s="54">
        <v>3.0</v>
      </c>
      <c r="N8" s="54">
        <v>3.0</v>
      </c>
      <c r="O8" s="54">
        <v>4.0</v>
      </c>
      <c r="P8" s="54">
        <v>3.0</v>
      </c>
      <c r="Q8" s="54">
        <v>2.0</v>
      </c>
      <c r="R8" s="54">
        <v>2.0</v>
      </c>
      <c r="S8" s="54">
        <v>0.0</v>
      </c>
      <c r="T8" s="55">
        <f t="shared" si="1"/>
        <v>44</v>
      </c>
      <c r="U8" s="41"/>
      <c r="V8" s="54">
        <v>4.0</v>
      </c>
      <c r="W8" s="54">
        <v>4.0</v>
      </c>
      <c r="X8" s="54">
        <v>2.0</v>
      </c>
      <c r="Y8" s="54">
        <v>2.0</v>
      </c>
      <c r="Z8" s="54">
        <v>3.0</v>
      </c>
      <c r="AA8" s="54">
        <v>1.0</v>
      </c>
      <c r="AB8" s="54">
        <v>3.0</v>
      </c>
      <c r="AC8" s="54">
        <v>3.0</v>
      </c>
      <c r="AD8" s="54">
        <v>2.0</v>
      </c>
      <c r="AE8" s="54">
        <v>2.0</v>
      </c>
      <c r="AF8" s="54">
        <v>1.0</v>
      </c>
      <c r="AG8" s="54">
        <v>2.0</v>
      </c>
      <c r="AH8" s="54">
        <v>3.0</v>
      </c>
      <c r="AI8" s="55">
        <f t="shared" si="2"/>
        <v>32</v>
      </c>
      <c r="AJ8" s="41"/>
      <c r="AK8" s="54">
        <v>3.0</v>
      </c>
      <c r="AL8" s="54">
        <v>3.0</v>
      </c>
      <c r="AM8" s="54">
        <v>3.0</v>
      </c>
      <c r="AN8" s="54">
        <v>3.0</v>
      </c>
      <c r="AO8" s="54">
        <v>3.0</v>
      </c>
      <c r="AP8" s="54">
        <v>3.0</v>
      </c>
      <c r="AQ8" s="55">
        <f t="shared" si="3"/>
        <v>18</v>
      </c>
      <c r="AR8" s="41"/>
      <c r="AS8" s="54">
        <v>3.0</v>
      </c>
      <c r="AT8" s="54">
        <v>3.0</v>
      </c>
      <c r="AU8" s="55">
        <f t="shared" si="4"/>
        <v>6</v>
      </c>
      <c r="AV8" s="41"/>
      <c r="AW8" s="54">
        <v>3.0</v>
      </c>
      <c r="AX8" s="54">
        <v>0.0</v>
      </c>
      <c r="AY8" s="54">
        <v>2.0</v>
      </c>
      <c r="AZ8" s="54">
        <v>3.0</v>
      </c>
      <c r="BA8" s="54">
        <v>3.0</v>
      </c>
      <c r="BB8" s="55">
        <f t="shared" si="5"/>
        <v>11</v>
      </c>
      <c r="BC8" s="41"/>
      <c r="BD8" s="54">
        <v>3.0</v>
      </c>
      <c r="BE8" s="54">
        <v>2.0</v>
      </c>
      <c r="BF8" s="54">
        <v>2.0</v>
      </c>
      <c r="BG8" s="54">
        <v>3.0</v>
      </c>
      <c r="BH8" s="54">
        <v>3.0</v>
      </c>
      <c r="BI8" s="54">
        <v>3.0</v>
      </c>
      <c r="BJ8" s="54">
        <v>3.0</v>
      </c>
      <c r="BK8" s="55">
        <f t="shared" si="6"/>
        <v>19</v>
      </c>
      <c r="BL8" s="41"/>
      <c r="BM8" s="54">
        <v>0.0</v>
      </c>
      <c r="BN8" s="54">
        <v>0.0</v>
      </c>
      <c r="BO8" s="54">
        <v>0.0</v>
      </c>
      <c r="BP8" s="54">
        <v>0.0</v>
      </c>
      <c r="BQ8" s="54">
        <v>0.0</v>
      </c>
      <c r="BR8" s="54">
        <v>0.0</v>
      </c>
      <c r="BS8" s="54">
        <v>0.0</v>
      </c>
      <c r="BT8" s="54">
        <v>0.0</v>
      </c>
      <c r="BU8" s="54">
        <v>0.0</v>
      </c>
    </row>
    <row r="9" ht="14.25" customHeight="1">
      <c r="A9" s="52" t="s">
        <v>235</v>
      </c>
      <c r="B9" s="52" t="s">
        <v>236</v>
      </c>
      <c r="C9" s="52" t="s">
        <v>237</v>
      </c>
      <c r="D9" s="53" t="s">
        <v>237</v>
      </c>
      <c r="E9" s="41"/>
      <c r="F9" s="54">
        <v>4.0</v>
      </c>
      <c r="G9" s="54">
        <v>4.0</v>
      </c>
      <c r="H9" s="54">
        <v>4.0</v>
      </c>
      <c r="I9" s="54">
        <v>3.0</v>
      </c>
      <c r="J9" s="54">
        <v>4.0</v>
      </c>
      <c r="K9" s="54">
        <v>4.0</v>
      </c>
      <c r="L9" s="54">
        <v>4.0</v>
      </c>
      <c r="M9" s="54">
        <v>3.0</v>
      </c>
      <c r="N9" s="54">
        <v>4.0</v>
      </c>
      <c r="O9" s="54">
        <v>4.0</v>
      </c>
      <c r="P9" s="54">
        <v>4.0</v>
      </c>
      <c r="Q9" s="54">
        <v>3.0</v>
      </c>
      <c r="R9" s="54">
        <v>3.0</v>
      </c>
      <c r="S9" s="54">
        <v>0.0</v>
      </c>
      <c r="T9" s="55">
        <f t="shared" si="1"/>
        <v>48</v>
      </c>
      <c r="U9" s="41"/>
      <c r="V9" s="54">
        <v>4.0</v>
      </c>
      <c r="W9" s="54">
        <v>4.0</v>
      </c>
      <c r="X9" s="54">
        <v>1.0</v>
      </c>
      <c r="Y9" s="54">
        <v>0.0</v>
      </c>
      <c r="Z9" s="54">
        <v>4.0</v>
      </c>
      <c r="AA9" s="54">
        <v>0.0</v>
      </c>
      <c r="AB9" s="54">
        <v>4.0</v>
      </c>
      <c r="AC9" s="54">
        <v>4.0</v>
      </c>
      <c r="AD9" s="54">
        <v>0.0</v>
      </c>
      <c r="AE9" s="54">
        <v>3.0</v>
      </c>
      <c r="AF9" s="54">
        <v>2.0</v>
      </c>
      <c r="AG9" s="54">
        <v>3.0</v>
      </c>
      <c r="AH9" s="54">
        <v>3.0</v>
      </c>
      <c r="AI9" s="55">
        <f t="shared" si="2"/>
        <v>32</v>
      </c>
      <c r="AJ9" s="41"/>
      <c r="AK9" s="54">
        <v>4.0</v>
      </c>
      <c r="AL9" s="54">
        <v>4.0</v>
      </c>
      <c r="AM9" s="54">
        <v>4.0</v>
      </c>
      <c r="AN9" s="54">
        <v>4.0</v>
      </c>
      <c r="AO9" s="54">
        <v>2.0</v>
      </c>
      <c r="AP9" s="54">
        <v>3.0</v>
      </c>
      <c r="AQ9" s="55">
        <f t="shared" si="3"/>
        <v>21</v>
      </c>
      <c r="AR9" s="41"/>
      <c r="AS9" s="54">
        <v>4.0</v>
      </c>
      <c r="AT9" s="54">
        <v>3.0</v>
      </c>
      <c r="AU9" s="55">
        <f t="shared" si="4"/>
        <v>7</v>
      </c>
      <c r="AV9" s="41"/>
      <c r="AW9" s="54">
        <v>4.0</v>
      </c>
      <c r="AX9" s="54">
        <v>0.0</v>
      </c>
      <c r="AY9" s="54">
        <v>1.0</v>
      </c>
      <c r="AZ9" s="54">
        <v>3.0</v>
      </c>
      <c r="BA9" s="54">
        <v>4.0</v>
      </c>
      <c r="BB9" s="55">
        <f t="shared" si="5"/>
        <v>12</v>
      </c>
      <c r="BC9" s="41"/>
      <c r="BD9" s="54">
        <v>4.0</v>
      </c>
      <c r="BE9" s="54">
        <v>4.0</v>
      </c>
      <c r="BF9" s="54">
        <v>4.0</v>
      </c>
      <c r="BG9" s="54">
        <v>4.0</v>
      </c>
      <c r="BH9" s="54">
        <v>4.0</v>
      </c>
      <c r="BI9" s="54">
        <v>3.0</v>
      </c>
      <c r="BJ9" s="54">
        <v>3.0</v>
      </c>
      <c r="BK9" s="55">
        <f t="shared" si="6"/>
        <v>26</v>
      </c>
      <c r="BL9" s="41"/>
      <c r="BM9" s="54">
        <v>0.0</v>
      </c>
      <c r="BN9" s="54">
        <v>0.0</v>
      </c>
      <c r="BO9" s="54">
        <v>0.0</v>
      </c>
      <c r="BP9" s="54">
        <v>0.0</v>
      </c>
      <c r="BQ9" s="54">
        <v>0.0</v>
      </c>
      <c r="BR9" s="54">
        <v>0.0</v>
      </c>
      <c r="BS9" s="54">
        <v>0.0</v>
      </c>
      <c r="BT9" s="54">
        <v>0.0</v>
      </c>
      <c r="BU9" s="54">
        <v>0.0</v>
      </c>
    </row>
    <row r="10" ht="14.25" customHeight="1">
      <c r="A10" s="52" t="s">
        <v>238</v>
      </c>
      <c r="B10" s="52" t="s">
        <v>239</v>
      </c>
      <c r="C10" s="52" t="s">
        <v>240</v>
      </c>
      <c r="D10" s="53" t="s">
        <v>240</v>
      </c>
      <c r="E10" s="41"/>
      <c r="F10" s="54">
        <v>4.0</v>
      </c>
      <c r="G10" s="54">
        <v>4.0</v>
      </c>
      <c r="H10" s="54">
        <v>4.0</v>
      </c>
      <c r="I10" s="54">
        <v>4.0</v>
      </c>
      <c r="J10" s="54">
        <v>4.0</v>
      </c>
      <c r="K10" s="54">
        <v>4.0</v>
      </c>
      <c r="L10" s="54">
        <v>4.0</v>
      </c>
      <c r="M10" s="54">
        <v>3.0</v>
      </c>
      <c r="N10" s="54">
        <v>4.0</v>
      </c>
      <c r="O10" s="54">
        <v>4.0</v>
      </c>
      <c r="P10" s="54">
        <v>4.0</v>
      </c>
      <c r="Q10" s="54">
        <v>4.0</v>
      </c>
      <c r="R10" s="54">
        <v>3.0</v>
      </c>
      <c r="S10" s="54">
        <v>0.0</v>
      </c>
      <c r="T10" s="55">
        <f t="shared" si="1"/>
        <v>50</v>
      </c>
      <c r="U10" s="41"/>
      <c r="V10" s="54">
        <v>4.0</v>
      </c>
      <c r="W10" s="54">
        <v>4.0</v>
      </c>
      <c r="X10" s="54">
        <v>2.0</v>
      </c>
      <c r="Y10" s="54">
        <v>0.0</v>
      </c>
      <c r="Z10" s="54">
        <v>4.0</v>
      </c>
      <c r="AA10" s="54">
        <v>0.0</v>
      </c>
      <c r="AB10" s="54">
        <v>4.0</v>
      </c>
      <c r="AC10" s="54">
        <v>4.0</v>
      </c>
      <c r="AD10" s="54">
        <v>3.0</v>
      </c>
      <c r="AE10" s="54">
        <v>3.0</v>
      </c>
      <c r="AF10" s="54">
        <v>2.0</v>
      </c>
      <c r="AG10" s="54">
        <v>3.0</v>
      </c>
      <c r="AH10" s="54">
        <v>4.0</v>
      </c>
      <c r="AI10" s="55">
        <f t="shared" si="2"/>
        <v>37</v>
      </c>
      <c r="AJ10" s="41"/>
      <c r="AK10" s="54">
        <v>4.0</v>
      </c>
      <c r="AL10" s="54">
        <v>4.0</v>
      </c>
      <c r="AM10" s="54">
        <v>4.0</v>
      </c>
      <c r="AN10" s="54">
        <v>3.0</v>
      </c>
      <c r="AO10" s="54">
        <v>3.0</v>
      </c>
      <c r="AP10" s="54">
        <v>4.0</v>
      </c>
      <c r="AQ10" s="55">
        <f t="shared" si="3"/>
        <v>22</v>
      </c>
      <c r="AR10" s="41"/>
      <c r="AS10" s="54">
        <v>4.0</v>
      </c>
      <c r="AT10" s="54">
        <v>4.0</v>
      </c>
      <c r="AU10" s="55">
        <f t="shared" si="4"/>
        <v>8</v>
      </c>
      <c r="AV10" s="41"/>
      <c r="AW10" s="54">
        <v>4.0</v>
      </c>
      <c r="AX10" s="54">
        <v>0.0</v>
      </c>
      <c r="AY10" s="54">
        <v>1.0</v>
      </c>
      <c r="AZ10" s="54">
        <v>3.0</v>
      </c>
      <c r="BA10" s="54">
        <v>4.0</v>
      </c>
      <c r="BB10" s="55">
        <f t="shared" si="5"/>
        <v>12</v>
      </c>
      <c r="BC10" s="41"/>
      <c r="BD10" s="54">
        <v>4.0</v>
      </c>
      <c r="BE10" s="54">
        <v>4.0</v>
      </c>
      <c r="BF10" s="54">
        <v>4.0</v>
      </c>
      <c r="BG10" s="54">
        <v>4.0</v>
      </c>
      <c r="BH10" s="54">
        <v>4.0</v>
      </c>
      <c r="BI10" s="54">
        <v>4.0</v>
      </c>
      <c r="BJ10" s="54">
        <v>4.0</v>
      </c>
      <c r="BK10" s="55">
        <f t="shared" si="6"/>
        <v>28</v>
      </c>
      <c r="BL10" s="41"/>
      <c r="BM10" s="54">
        <v>0.0</v>
      </c>
      <c r="BN10" s="54">
        <v>0.0</v>
      </c>
      <c r="BO10" s="54">
        <v>0.0</v>
      </c>
      <c r="BP10" s="54">
        <v>0.0</v>
      </c>
      <c r="BQ10" s="54">
        <v>0.0</v>
      </c>
      <c r="BR10" s="54">
        <v>0.0</v>
      </c>
      <c r="BS10" s="54">
        <v>0.0</v>
      </c>
      <c r="BT10" s="54">
        <v>0.0</v>
      </c>
      <c r="BU10" s="54">
        <v>0.0</v>
      </c>
    </row>
    <row r="11" ht="14.25" customHeight="1">
      <c r="A11" s="52" t="s">
        <v>241</v>
      </c>
      <c r="B11" s="52" t="s">
        <v>242</v>
      </c>
      <c r="C11" s="52" t="s">
        <v>240</v>
      </c>
      <c r="D11" s="53" t="s">
        <v>240</v>
      </c>
      <c r="E11" s="59"/>
      <c r="F11" s="54">
        <v>4.0</v>
      </c>
      <c r="G11" s="54">
        <v>4.0</v>
      </c>
      <c r="H11" s="54">
        <v>4.0</v>
      </c>
      <c r="I11" s="54">
        <v>4.0</v>
      </c>
      <c r="J11" s="54">
        <v>4.0</v>
      </c>
      <c r="K11" s="54">
        <v>4.0</v>
      </c>
      <c r="L11" s="54">
        <v>4.0</v>
      </c>
      <c r="M11" s="54">
        <v>3.0</v>
      </c>
      <c r="N11" s="54">
        <v>4.0</v>
      </c>
      <c r="O11" s="54">
        <v>4.0</v>
      </c>
      <c r="P11" s="54">
        <v>4.0</v>
      </c>
      <c r="Q11" s="54">
        <v>4.0</v>
      </c>
      <c r="R11" s="54">
        <v>3.0</v>
      </c>
      <c r="S11" s="54">
        <v>0.0</v>
      </c>
      <c r="T11" s="55">
        <f t="shared" si="1"/>
        <v>50</v>
      </c>
      <c r="U11" s="59"/>
      <c r="V11" s="54">
        <v>4.0</v>
      </c>
      <c r="W11" s="54">
        <v>4.0</v>
      </c>
      <c r="X11" s="54">
        <v>2.0</v>
      </c>
      <c r="Y11" s="54">
        <v>0.0</v>
      </c>
      <c r="Z11" s="54">
        <v>4.0</v>
      </c>
      <c r="AA11" s="54">
        <v>0.0</v>
      </c>
      <c r="AB11" s="54">
        <v>4.0</v>
      </c>
      <c r="AC11" s="54">
        <v>4.0</v>
      </c>
      <c r="AD11" s="54">
        <v>2.0</v>
      </c>
      <c r="AE11" s="54">
        <v>3.0</v>
      </c>
      <c r="AF11" s="54">
        <v>2.0</v>
      </c>
      <c r="AG11" s="54">
        <v>3.0</v>
      </c>
      <c r="AH11" s="54">
        <v>4.0</v>
      </c>
      <c r="AI11" s="55">
        <f t="shared" si="2"/>
        <v>36</v>
      </c>
      <c r="AJ11" s="59"/>
      <c r="AK11" s="54">
        <v>4.0</v>
      </c>
      <c r="AL11" s="54">
        <v>4.0</v>
      </c>
      <c r="AM11" s="54">
        <v>4.0</v>
      </c>
      <c r="AN11" s="54">
        <v>4.0</v>
      </c>
      <c r="AO11" s="54">
        <v>3.0</v>
      </c>
      <c r="AP11" s="54">
        <v>4.0</v>
      </c>
      <c r="AQ11" s="55">
        <f t="shared" si="3"/>
        <v>23</v>
      </c>
      <c r="AR11" s="59"/>
      <c r="AS11" s="54">
        <v>4.0</v>
      </c>
      <c r="AT11" s="54">
        <v>4.0</v>
      </c>
      <c r="AU11" s="55">
        <f t="shared" si="4"/>
        <v>8</v>
      </c>
      <c r="AV11" s="59"/>
      <c r="AW11" s="54">
        <v>4.0</v>
      </c>
      <c r="AX11" s="54">
        <v>0.0</v>
      </c>
      <c r="AY11" s="54">
        <v>1.0</v>
      </c>
      <c r="AZ11" s="54">
        <v>3.0</v>
      </c>
      <c r="BA11" s="54">
        <v>4.0</v>
      </c>
      <c r="BB11" s="55">
        <f t="shared" si="5"/>
        <v>12</v>
      </c>
      <c r="BC11" s="59"/>
      <c r="BD11" s="54">
        <v>4.0</v>
      </c>
      <c r="BE11" s="54">
        <v>4.0</v>
      </c>
      <c r="BF11" s="54">
        <v>4.0</v>
      </c>
      <c r="BG11" s="54">
        <v>4.0</v>
      </c>
      <c r="BH11" s="54">
        <v>4.0</v>
      </c>
      <c r="BI11" s="54">
        <v>3.0</v>
      </c>
      <c r="BJ11" s="54">
        <v>4.0</v>
      </c>
      <c r="BK11" s="55">
        <f t="shared" si="6"/>
        <v>27</v>
      </c>
      <c r="BL11" s="59"/>
      <c r="BM11" s="54">
        <v>0.0</v>
      </c>
      <c r="BN11" s="54">
        <v>0.0</v>
      </c>
      <c r="BO11" s="54">
        <v>0.0</v>
      </c>
      <c r="BP11" s="54">
        <v>0.0</v>
      </c>
      <c r="BQ11" s="54">
        <v>0.0</v>
      </c>
      <c r="BR11" s="54">
        <v>0.0</v>
      </c>
      <c r="BS11" s="54">
        <v>0.0</v>
      </c>
      <c r="BT11" s="54">
        <v>0.0</v>
      </c>
      <c r="BU11" s="54">
        <v>0.0</v>
      </c>
    </row>
    <row r="12" ht="15.0" customHeight="1">
      <c r="E12" s="66"/>
      <c r="F12" s="66"/>
      <c r="BM12" s="66"/>
      <c r="BN12" s="66"/>
      <c r="BO12" s="66"/>
      <c r="BP12" s="66"/>
      <c r="BQ12" s="66"/>
      <c r="BR12" s="66"/>
      <c r="BS12" s="66"/>
      <c r="BT12" s="66"/>
      <c r="BU12" s="66"/>
    </row>
    <row r="13" ht="14.25" customHeight="1">
      <c r="A13" s="40" t="s">
        <v>154</v>
      </c>
      <c r="B13" s="40" t="s">
        <v>155</v>
      </c>
      <c r="C13" s="40" t="s">
        <v>156</v>
      </c>
    </row>
    <row r="14" ht="14.25" customHeight="1">
      <c r="A14" s="52" t="s">
        <v>222</v>
      </c>
      <c r="B14" s="60">
        <f t="shared" ref="B14:B22" si="7">(sum(T3+AI3+AQ3+AU3+BB3+BK3)/188)*100%</f>
        <v>0.9308510638</v>
      </c>
      <c r="C14" s="67">
        <v>4.1</v>
      </c>
    </row>
    <row r="15" ht="14.25" customHeight="1">
      <c r="A15" s="52" t="s">
        <v>225</v>
      </c>
      <c r="B15" s="60">
        <f t="shared" si="7"/>
        <v>0.7287234043</v>
      </c>
      <c r="C15" s="61">
        <v>3.5</v>
      </c>
    </row>
    <row r="16" ht="14.25" customHeight="1">
      <c r="A16" s="52" t="s">
        <v>228</v>
      </c>
      <c r="B16" s="60">
        <f t="shared" si="7"/>
        <v>0.7021276596</v>
      </c>
      <c r="C16" s="61">
        <v>3.0</v>
      </c>
    </row>
    <row r="17" ht="14.25" customHeight="1">
      <c r="A17" s="52" t="s">
        <v>230</v>
      </c>
      <c r="B17" s="60">
        <f t="shared" si="7"/>
        <v>0.6755319149</v>
      </c>
      <c r="C17" s="61">
        <v>3.0</v>
      </c>
    </row>
    <row r="18" ht="14.25" customHeight="1">
      <c r="A18" s="52" t="s">
        <v>231</v>
      </c>
      <c r="B18" s="60">
        <f t="shared" si="7"/>
        <v>0.6063829787</v>
      </c>
      <c r="C18" s="61">
        <v>1.0</v>
      </c>
    </row>
    <row r="19" ht="14.25" customHeight="1">
      <c r="A19" s="52" t="s">
        <v>233</v>
      </c>
      <c r="B19" s="60">
        <f t="shared" si="7"/>
        <v>0.6914893617</v>
      </c>
      <c r="C19" s="61">
        <v>3.0</v>
      </c>
    </row>
    <row r="20" ht="14.25" customHeight="1">
      <c r="A20" s="52" t="s">
        <v>235</v>
      </c>
      <c r="B20" s="60">
        <f t="shared" si="7"/>
        <v>0.7765957447</v>
      </c>
      <c r="C20" s="61">
        <v>2.4</v>
      </c>
    </row>
    <row r="21" ht="14.25" customHeight="1">
      <c r="A21" s="52" t="s">
        <v>238</v>
      </c>
      <c r="B21" s="60">
        <f t="shared" si="7"/>
        <v>0.835106383</v>
      </c>
      <c r="C21" s="61">
        <v>2.11</v>
      </c>
    </row>
    <row r="22" ht="14.25" customHeight="1">
      <c r="A22" s="52" t="s">
        <v>241</v>
      </c>
      <c r="B22" s="60">
        <f t="shared" si="7"/>
        <v>0.829787234</v>
      </c>
      <c r="C22" s="61">
        <v>2.11</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c r="J72" s="62" t="s">
        <v>243</v>
      </c>
      <c r="K72" s="62" t="s">
        <v>244</v>
      </c>
    </row>
    <row r="73" ht="14.25" customHeight="1">
      <c r="C73" s="68" t="s">
        <v>245</v>
      </c>
      <c r="D73" s="69" t="s">
        <v>154</v>
      </c>
      <c r="E73" s="69" t="s">
        <v>155</v>
      </c>
      <c r="F73" s="69" t="s">
        <v>156</v>
      </c>
      <c r="I73" s="52" t="s">
        <v>222</v>
      </c>
      <c r="J73" s="63">
        <f>((T3+AI3+AQ3+AU3+BD3)/160)*100%</f>
        <v>0.8375</v>
      </c>
      <c r="K73" s="63">
        <f>(BK3/28)*100%</f>
        <v>0.9285714286</v>
      </c>
    </row>
    <row r="74" ht="14.25" customHeight="1">
      <c r="C74" s="70">
        <v>1.0</v>
      </c>
      <c r="D74" s="71" t="str">
        <f>IFERROR(__xludf.DUMMYFUNCTION("FILTER($A$14:$C$22,$B$14:$B$22=LARGE($B$14:$B$22,C74))"),"Gowtham")</f>
        <v>Gowtham</v>
      </c>
      <c r="E74" s="72">
        <f>IFERROR(__xludf.DUMMYFUNCTION("""COMPUTED_VALUE"""),0.9308510638297872)</f>
        <v>0.9308510638</v>
      </c>
      <c r="F74" s="73">
        <f>IFERROR(__xludf.DUMMYFUNCTION("""COMPUTED_VALUE"""),4.1)</f>
        <v>4.1</v>
      </c>
      <c r="I74" s="52" t="s">
        <v>238</v>
      </c>
      <c r="J74" s="63">
        <f>((T10+AI10+AQ10+AU10+BB10)/160)*100%</f>
        <v>0.80625</v>
      </c>
      <c r="K74" s="63">
        <f t="shared" ref="K74:K75" si="8">(BK10/28)*100%</f>
        <v>1</v>
      </c>
    </row>
    <row r="75" ht="14.25" customHeight="1">
      <c r="C75" s="70">
        <v>2.0</v>
      </c>
      <c r="D75" s="71" t="str">
        <f>IFERROR(__xludf.DUMMYFUNCTION("FILTER($A$14:$C$22,$B$14:$B$22=LARGE($B$14:$B$22,C75))"),"Sarath Chandran")</f>
        <v>Sarath Chandran</v>
      </c>
      <c r="E75" s="72">
        <f>IFERROR(__xludf.DUMMYFUNCTION("""COMPUTED_VALUE"""),0.8351063829787234)</f>
        <v>0.835106383</v>
      </c>
      <c r="F75" s="71">
        <f>IFERROR(__xludf.DUMMYFUNCTION("""COMPUTED_VALUE"""),2.11)</f>
        <v>2.11</v>
      </c>
      <c r="I75" s="62" t="s">
        <v>241</v>
      </c>
      <c r="J75" s="63">
        <f>((T11+AI11+AQ11+AU11+BD11)/160)*100%</f>
        <v>0.75625</v>
      </c>
      <c r="K75" s="63">
        <f t="shared" si="8"/>
        <v>0.9642857143</v>
      </c>
    </row>
    <row r="76" ht="14.25" customHeight="1">
      <c r="C76" s="70">
        <v>3.0</v>
      </c>
      <c r="D76" s="71" t="str">
        <f>IFERROR(__xludf.DUMMYFUNCTION("FILTER($A$14:$C$22,$B$14:$B$22=LARGE($B$14:$B$22,C76))"),"Karthick ")</f>
        <v>Karthick </v>
      </c>
      <c r="E76" s="72">
        <f>IFERROR(__xludf.DUMMYFUNCTION("""COMPUTED_VALUE"""),0.8297872340425532)</f>
        <v>0.829787234</v>
      </c>
      <c r="F76" s="71">
        <f>IFERROR(__xludf.DUMMYFUNCTION("""COMPUTED_VALUE"""),2.11)</f>
        <v>2.11</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10">
    <mergeCell ref="BC1:BC11"/>
    <mergeCell ref="BL1:BL11"/>
    <mergeCell ref="A1:B1"/>
    <mergeCell ref="C1:D1"/>
    <mergeCell ref="E1:E11"/>
    <mergeCell ref="U1:U11"/>
    <mergeCell ref="AJ1:AJ11"/>
    <mergeCell ref="AR1:AR11"/>
    <mergeCell ref="AV1:AV11"/>
    <mergeCell ref="F12:BL12"/>
  </mergeCells>
  <conditionalFormatting sqref="F3:S11 V3:AH11 AK3:AP11 AS3:AT11 AW3:BA11 BD3:BJ11">
    <cfRule type="cellIs" dxfId="0" priority="1" stopIfTrue="1" operator="greaterThanOrEqual">
      <formula>4</formula>
    </cfRule>
  </conditionalFormatting>
  <conditionalFormatting sqref="F3:S11 V3:AH11 AK3:AP11 AS3:AT11 AW3:BA11 BD3:BJ11">
    <cfRule type="cellIs" dxfId="1" priority="2" operator="greaterThanOrEqual">
      <formula>3</formula>
    </cfRule>
  </conditionalFormatting>
  <conditionalFormatting sqref="F3:S11 V3:AH11 AK3:AP11 AS3:AT11 AW3:BA11 BD3:BJ11">
    <cfRule type="cellIs" dxfId="2" priority="3" operator="greaterThanOrEqual">
      <formula>2</formula>
    </cfRule>
  </conditionalFormatting>
  <conditionalFormatting sqref="F3:S11 V3:AH11 AK3:AP11 AS3:AT11 AW3:BA11 BD3:BJ11">
    <cfRule type="cellIs" dxfId="3" priority="4" operator="greaterThanOrEqual">
      <formula>1</formula>
    </cfRule>
  </conditionalFormatting>
  <conditionalFormatting sqref="BM3">
    <cfRule type="cellIs" dxfId="0" priority="5" stopIfTrue="1" operator="greaterThanOrEqual">
      <formula>4</formula>
    </cfRule>
  </conditionalFormatting>
  <conditionalFormatting sqref="BM3">
    <cfRule type="cellIs" dxfId="1" priority="6" operator="greaterThanOrEqual">
      <formula>3</formula>
    </cfRule>
  </conditionalFormatting>
  <conditionalFormatting sqref="BM3">
    <cfRule type="cellIs" dxfId="2" priority="7" operator="greaterThanOrEqual">
      <formula>2</formula>
    </cfRule>
  </conditionalFormatting>
  <conditionalFormatting sqref="BM3">
    <cfRule type="cellIs" dxfId="3" priority="8" operator="greaterThanOrEqual">
      <formula>1</formula>
    </cfRule>
  </conditionalFormatting>
  <conditionalFormatting sqref="BM4">
    <cfRule type="cellIs" dxfId="0" priority="9" stopIfTrue="1" operator="greaterThanOrEqual">
      <formula>4</formula>
    </cfRule>
  </conditionalFormatting>
  <conditionalFormatting sqref="BM4">
    <cfRule type="cellIs" dxfId="1" priority="10" operator="greaterThanOrEqual">
      <formula>3</formula>
    </cfRule>
  </conditionalFormatting>
  <conditionalFormatting sqref="BM4">
    <cfRule type="cellIs" dxfId="2" priority="11" operator="greaterThanOrEqual">
      <formula>2</formula>
    </cfRule>
  </conditionalFormatting>
  <conditionalFormatting sqref="BM4">
    <cfRule type="cellIs" dxfId="3" priority="12" operator="greaterThanOrEqual">
      <formula>1</formula>
    </cfRule>
  </conditionalFormatting>
  <conditionalFormatting sqref="BM5">
    <cfRule type="cellIs" dxfId="0" priority="13" stopIfTrue="1" operator="greaterThanOrEqual">
      <formula>4</formula>
    </cfRule>
  </conditionalFormatting>
  <conditionalFormatting sqref="BM5">
    <cfRule type="cellIs" dxfId="1" priority="14" operator="greaterThanOrEqual">
      <formula>3</formula>
    </cfRule>
  </conditionalFormatting>
  <conditionalFormatting sqref="BM5">
    <cfRule type="cellIs" dxfId="2" priority="15" operator="greaterThanOrEqual">
      <formula>2</formula>
    </cfRule>
  </conditionalFormatting>
  <conditionalFormatting sqref="BM5">
    <cfRule type="cellIs" dxfId="3" priority="16" operator="greaterThanOrEqual">
      <formula>1</formula>
    </cfRule>
  </conditionalFormatting>
  <conditionalFormatting sqref="BM6">
    <cfRule type="cellIs" dxfId="0" priority="17" stopIfTrue="1" operator="greaterThanOrEqual">
      <formula>4</formula>
    </cfRule>
  </conditionalFormatting>
  <conditionalFormatting sqref="BM6">
    <cfRule type="cellIs" dxfId="1" priority="18" operator="greaterThanOrEqual">
      <formula>3</formula>
    </cfRule>
  </conditionalFormatting>
  <conditionalFormatting sqref="BM6">
    <cfRule type="cellIs" dxfId="2" priority="19" operator="greaterThanOrEqual">
      <formula>2</formula>
    </cfRule>
  </conditionalFormatting>
  <conditionalFormatting sqref="BM6">
    <cfRule type="cellIs" dxfId="3" priority="20" operator="greaterThanOrEqual">
      <formula>1</formula>
    </cfRule>
  </conditionalFormatting>
  <conditionalFormatting sqref="BM7">
    <cfRule type="cellIs" dxfId="0" priority="21" stopIfTrue="1" operator="greaterThanOrEqual">
      <formula>4</formula>
    </cfRule>
  </conditionalFormatting>
  <conditionalFormatting sqref="BM7">
    <cfRule type="cellIs" dxfId="1" priority="22" operator="greaterThanOrEqual">
      <formula>3</formula>
    </cfRule>
  </conditionalFormatting>
  <conditionalFormatting sqref="BM7">
    <cfRule type="cellIs" dxfId="2" priority="23" operator="greaterThanOrEqual">
      <formula>2</formula>
    </cfRule>
  </conditionalFormatting>
  <conditionalFormatting sqref="BM7">
    <cfRule type="cellIs" dxfId="3" priority="24" operator="greaterThanOrEqual">
      <formula>1</formula>
    </cfRule>
  </conditionalFormatting>
  <conditionalFormatting sqref="BM8">
    <cfRule type="cellIs" dxfId="0" priority="25" stopIfTrue="1" operator="greaterThanOrEqual">
      <formula>4</formula>
    </cfRule>
  </conditionalFormatting>
  <conditionalFormatting sqref="BM8">
    <cfRule type="cellIs" dxfId="1" priority="26" operator="greaterThanOrEqual">
      <formula>3</formula>
    </cfRule>
  </conditionalFormatting>
  <conditionalFormatting sqref="BM8">
    <cfRule type="cellIs" dxfId="2" priority="27" operator="greaterThanOrEqual">
      <formula>2</formula>
    </cfRule>
  </conditionalFormatting>
  <conditionalFormatting sqref="BM8">
    <cfRule type="cellIs" dxfId="3" priority="28" operator="greaterThanOrEqual">
      <formula>1</formula>
    </cfRule>
  </conditionalFormatting>
  <conditionalFormatting sqref="BM9">
    <cfRule type="cellIs" dxfId="0" priority="29" stopIfTrue="1" operator="greaterThanOrEqual">
      <formula>4</formula>
    </cfRule>
  </conditionalFormatting>
  <conditionalFormatting sqref="BM9">
    <cfRule type="cellIs" dxfId="1" priority="30" operator="greaterThanOrEqual">
      <formula>3</formula>
    </cfRule>
  </conditionalFormatting>
  <conditionalFormatting sqref="BM9">
    <cfRule type="cellIs" dxfId="2" priority="31" operator="greaterThanOrEqual">
      <formula>2</formula>
    </cfRule>
  </conditionalFormatting>
  <conditionalFormatting sqref="BM9">
    <cfRule type="cellIs" dxfId="3" priority="32" operator="greaterThanOrEqual">
      <formula>1</formula>
    </cfRule>
  </conditionalFormatting>
  <conditionalFormatting sqref="BM3:BM10 BN3:BP9 BQ3:BU3 BQ5:BU9">
    <cfRule type="cellIs" dxfId="0" priority="33" stopIfTrue="1" operator="greaterThanOrEqual">
      <formula>4</formula>
    </cfRule>
  </conditionalFormatting>
  <conditionalFormatting sqref="BM3:BM10 BN3:BP9 BQ3:BU3 BQ5:BU9">
    <cfRule type="cellIs" dxfId="1" priority="34" operator="greaterThanOrEqual">
      <formula>3</formula>
    </cfRule>
  </conditionalFormatting>
  <conditionalFormatting sqref="BM3:BM10 BN3:BP9 BQ3:BU3 BQ5:BU9">
    <cfRule type="cellIs" dxfId="2" priority="35" operator="greaterThanOrEqual">
      <formula>2</formula>
    </cfRule>
  </conditionalFormatting>
  <conditionalFormatting sqref="BM3:BM10 BN3:BP9 BQ3:BU3 BQ5:BU9">
    <cfRule type="cellIs" dxfId="3" priority="36" operator="greaterThanOrEqual">
      <formula>1</formula>
    </cfRule>
  </conditionalFormatting>
  <conditionalFormatting sqref="BM11">
    <cfRule type="cellIs" dxfId="0" priority="37" stopIfTrue="1" operator="greaterThanOrEqual">
      <formula>4</formula>
    </cfRule>
  </conditionalFormatting>
  <conditionalFormatting sqref="BM11">
    <cfRule type="cellIs" dxfId="1" priority="38" operator="greaterThanOrEqual">
      <formula>3</formula>
    </cfRule>
  </conditionalFormatting>
  <conditionalFormatting sqref="BM11">
    <cfRule type="cellIs" dxfId="2" priority="39" operator="greaterThanOrEqual">
      <formula>2</formula>
    </cfRule>
  </conditionalFormatting>
  <conditionalFormatting sqref="BM11">
    <cfRule type="cellIs" dxfId="3" priority="40" operator="greaterThanOrEqual">
      <formula>1</formula>
    </cfRule>
  </conditionalFormatting>
  <conditionalFormatting sqref="BN3">
    <cfRule type="cellIs" dxfId="0" priority="41" stopIfTrue="1" operator="greaterThanOrEqual">
      <formula>4</formula>
    </cfRule>
  </conditionalFormatting>
  <conditionalFormatting sqref="BN3">
    <cfRule type="cellIs" dxfId="1" priority="42" operator="greaterThanOrEqual">
      <formula>3</formula>
    </cfRule>
  </conditionalFormatting>
  <conditionalFormatting sqref="BN3">
    <cfRule type="cellIs" dxfId="2" priority="43" operator="greaterThanOrEqual">
      <formula>2</formula>
    </cfRule>
  </conditionalFormatting>
  <conditionalFormatting sqref="BN3">
    <cfRule type="cellIs" dxfId="3" priority="44" operator="greaterThanOrEqual">
      <formula>1</formula>
    </cfRule>
  </conditionalFormatting>
  <conditionalFormatting sqref="BN4">
    <cfRule type="cellIs" dxfId="0" priority="45" stopIfTrue="1" operator="greaterThanOrEqual">
      <formula>4</formula>
    </cfRule>
  </conditionalFormatting>
  <conditionalFormatting sqref="BN4">
    <cfRule type="cellIs" dxfId="1" priority="46" operator="greaterThanOrEqual">
      <formula>3</formula>
    </cfRule>
  </conditionalFormatting>
  <conditionalFormatting sqref="BN4">
    <cfRule type="cellIs" dxfId="2" priority="47" operator="greaterThanOrEqual">
      <formula>2</formula>
    </cfRule>
  </conditionalFormatting>
  <conditionalFormatting sqref="BN4">
    <cfRule type="cellIs" dxfId="3" priority="48" operator="greaterThanOrEqual">
      <formula>1</formula>
    </cfRule>
  </conditionalFormatting>
  <conditionalFormatting sqref="BN5">
    <cfRule type="cellIs" dxfId="0" priority="49" stopIfTrue="1" operator="greaterThanOrEqual">
      <formula>4</formula>
    </cfRule>
  </conditionalFormatting>
  <conditionalFormatting sqref="BN5">
    <cfRule type="cellIs" dxfId="1" priority="50" operator="greaterThanOrEqual">
      <formula>3</formula>
    </cfRule>
  </conditionalFormatting>
  <conditionalFormatting sqref="BN5">
    <cfRule type="cellIs" dxfId="2" priority="51" operator="greaterThanOrEqual">
      <formula>2</formula>
    </cfRule>
  </conditionalFormatting>
  <conditionalFormatting sqref="BN5">
    <cfRule type="cellIs" dxfId="3" priority="52" operator="greaterThanOrEqual">
      <formula>1</formula>
    </cfRule>
  </conditionalFormatting>
  <conditionalFormatting sqref="BN6">
    <cfRule type="cellIs" dxfId="0" priority="53" stopIfTrue="1" operator="greaterThanOrEqual">
      <formula>4</formula>
    </cfRule>
  </conditionalFormatting>
  <conditionalFormatting sqref="BN6">
    <cfRule type="cellIs" dxfId="1" priority="54" operator="greaterThanOrEqual">
      <formula>3</formula>
    </cfRule>
  </conditionalFormatting>
  <conditionalFormatting sqref="BN6">
    <cfRule type="cellIs" dxfId="2" priority="55" operator="greaterThanOrEqual">
      <formula>2</formula>
    </cfRule>
  </conditionalFormatting>
  <conditionalFormatting sqref="BN6">
    <cfRule type="cellIs" dxfId="3" priority="56" operator="greaterThanOrEqual">
      <formula>1</formula>
    </cfRule>
  </conditionalFormatting>
  <conditionalFormatting sqref="BN7">
    <cfRule type="cellIs" dxfId="0" priority="57" stopIfTrue="1" operator="greaterThanOrEqual">
      <formula>4</formula>
    </cfRule>
  </conditionalFormatting>
  <conditionalFormatting sqref="BN7">
    <cfRule type="cellIs" dxfId="1" priority="58" operator="greaterThanOrEqual">
      <formula>3</formula>
    </cfRule>
  </conditionalFormatting>
  <conditionalFormatting sqref="BN7">
    <cfRule type="cellIs" dxfId="2" priority="59" operator="greaterThanOrEqual">
      <formula>2</formula>
    </cfRule>
  </conditionalFormatting>
  <conditionalFormatting sqref="BN7">
    <cfRule type="cellIs" dxfId="3" priority="60" operator="greaterThanOrEqual">
      <formula>1</formula>
    </cfRule>
  </conditionalFormatting>
  <conditionalFormatting sqref="BN8">
    <cfRule type="cellIs" dxfId="0" priority="61" stopIfTrue="1" operator="greaterThanOrEqual">
      <formula>4</formula>
    </cfRule>
  </conditionalFormatting>
  <conditionalFormatting sqref="BN8">
    <cfRule type="cellIs" dxfId="1" priority="62" operator="greaterThanOrEqual">
      <formula>3</formula>
    </cfRule>
  </conditionalFormatting>
  <conditionalFormatting sqref="BN8">
    <cfRule type="cellIs" dxfId="2" priority="63" operator="greaterThanOrEqual">
      <formula>2</formula>
    </cfRule>
  </conditionalFormatting>
  <conditionalFormatting sqref="BN8">
    <cfRule type="cellIs" dxfId="3" priority="64" operator="greaterThanOrEqual">
      <formula>1</formula>
    </cfRule>
  </conditionalFormatting>
  <conditionalFormatting sqref="BN9">
    <cfRule type="cellIs" dxfId="0" priority="65" stopIfTrue="1" operator="greaterThanOrEqual">
      <formula>4</formula>
    </cfRule>
  </conditionalFormatting>
  <conditionalFormatting sqref="BN9">
    <cfRule type="cellIs" dxfId="1" priority="66" operator="greaterThanOrEqual">
      <formula>3</formula>
    </cfRule>
  </conditionalFormatting>
  <conditionalFormatting sqref="BN9">
    <cfRule type="cellIs" dxfId="2" priority="67" operator="greaterThanOrEqual">
      <formula>2</formula>
    </cfRule>
  </conditionalFormatting>
  <conditionalFormatting sqref="BN9">
    <cfRule type="cellIs" dxfId="3" priority="68" operator="greaterThanOrEqual">
      <formula>1</formula>
    </cfRule>
  </conditionalFormatting>
  <conditionalFormatting sqref="BN10">
    <cfRule type="cellIs" dxfId="0" priority="69" stopIfTrue="1" operator="greaterThanOrEqual">
      <formula>4</formula>
    </cfRule>
  </conditionalFormatting>
  <conditionalFormatting sqref="BN10">
    <cfRule type="cellIs" dxfId="1" priority="70" operator="greaterThanOrEqual">
      <formula>3</formula>
    </cfRule>
  </conditionalFormatting>
  <conditionalFormatting sqref="BN10">
    <cfRule type="cellIs" dxfId="2" priority="71" operator="greaterThanOrEqual">
      <formula>2</formula>
    </cfRule>
  </conditionalFormatting>
  <conditionalFormatting sqref="BN10">
    <cfRule type="cellIs" dxfId="3" priority="72" operator="greaterThanOrEqual">
      <formula>1</formula>
    </cfRule>
  </conditionalFormatting>
  <conditionalFormatting sqref="BN11">
    <cfRule type="cellIs" dxfId="0" priority="73" stopIfTrue="1" operator="greaterThanOrEqual">
      <formula>4</formula>
    </cfRule>
  </conditionalFormatting>
  <conditionalFormatting sqref="BN11">
    <cfRule type="cellIs" dxfId="1" priority="74" operator="greaterThanOrEqual">
      <formula>3</formula>
    </cfRule>
  </conditionalFormatting>
  <conditionalFormatting sqref="BN11">
    <cfRule type="cellIs" dxfId="2" priority="75" operator="greaterThanOrEqual">
      <formula>2</formula>
    </cfRule>
  </conditionalFormatting>
  <conditionalFormatting sqref="BN11">
    <cfRule type="cellIs" dxfId="3" priority="76" operator="greaterThanOrEqual">
      <formula>1</formula>
    </cfRule>
  </conditionalFormatting>
  <conditionalFormatting sqref="BO3">
    <cfRule type="cellIs" dxfId="0" priority="77" stopIfTrue="1" operator="greaterThanOrEqual">
      <formula>4</formula>
    </cfRule>
  </conditionalFormatting>
  <conditionalFormatting sqref="BO3">
    <cfRule type="cellIs" dxfId="1" priority="78" operator="greaterThanOrEqual">
      <formula>3</formula>
    </cfRule>
  </conditionalFormatting>
  <conditionalFormatting sqref="BO3">
    <cfRule type="cellIs" dxfId="2" priority="79" operator="greaterThanOrEqual">
      <formula>2</formula>
    </cfRule>
  </conditionalFormatting>
  <conditionalFormatting sqref="BO3">
    <cfRule type="cellIs" dxfId="3" priority="80" operator="greaterThanOrEqual">
      <formula>1</formula>
    </cfRule>
  </conditionalFormatting>
  <conditionalFormatting sqref="BO4">
    <cfRule type="cellIs" dxfId="0" priority="81" stopIfTrue="1" operator="greaterThanOrEqual">
      <formula>4</formula>
    </cfRule>
  </conditionalFormatting>
  <conditionalFormatting sqref="BO4">
    <cfRule type="cellIs" dxfId="1" priority="82" operator="greaterThanOrEqual">
      <formula>3</formula>
    </cfRule>
  </conditionalFormatting>
  <conditionalFormatting sqref="BO4">
    <cfRule type="cellIs" dxfId="2" priority="83" operator="greaterThanOrEqual">
      <formula>2</formula>
    </cfRule>
  </conditionalFormatting>
  <conditionalFormatting sqref="BO4">
    <cfRule type="cellIs" dxfId="3" priority="84" operator="greaterThanOrEqual">
      <formula>1</formula>
    </cfRule>
  </conditionalFormatting>
  <conditionalFormatting sqref="BO5">
    <cfRule type="cellIs" dxfId="0" priority="85" stopIfTrue="1" operator="greaterThanOrEqual">
      <formula>4</formula>
    </cfRule>
  </conditionalFormatting>
  <conditionalFormatting sqref="BO5">
    <cfRule type="cellIs" dxfId="1" priority="86" operator="greaterThanOrEqual">
      <formula>3</formula>
    </cfRule>
  </conditionalFormatting>
  <conditionalFormatting sqref="BO5">
    <cfRule type="cellIs" dxfId="2" priority="87" operator="greaterThanOrEqual">
      <formula>2</formula>
    </cfRule>
  </conditionalFormatting>
  <conditionalFormatting sqref="BO5">
    <cfRule type="cellIs" dxfId="3" priority="88" operator="greaterThanOrEqual">
      <formula>1</formula>
    </cfRule>
  </conditionalFormatting>
  <conditionalFormatting sqref="BO6">
    <cfRule type="cellIs" dxfId="0" priority="89" stopIfTrue="1" operator="greaterThanOrEqual">
      <formula>4</formula>
    </cfRule>
  </conditionalFormatting>
  <conditionalFormatting sqref="BO6">
    <cfRule type="cellIs" dxfId="1" priority="90" operator="greaterThanOrEqual">
      <formula>3</formula>
    </cfRule>
  </conditionalFormatting>
  <conditionalFormatting sqref="BO6">
    <cfRule type="cellIs" dxfId="2" priority="91" operator="greaterThanOrEqual">
      <formula>2</formula>
    </cfRule>
  </conditionalFormatting>
  <conditionalFormatting sqref="BO6">
    <cfRule type="cellIs" dxfId="3" priority="92" operator="greaterThanOrEqual">
      <formula>1</formula>
    </cfRule>
  </conditionalFormatting>
  <conditionalFormatting sqref="BO7">
    <cfRule type="cellIs" dxfId="0" priority="93" stopIfTrue="1" operator="greaterThanOrEqual">
      <formula>4</formula>
    </cfRule>
  </conditionalFormatting>
  <conditionalFormatting sqref="BO7">
    <cfRule type="cellIs" dxfId="1" priority="94" operator="greaterThanOrEqual">
      <formula>3</formula>
    </cfRule>
  </conditionalFormatting>
  <conditionalFormatting sqref="BO7">
    <cfRule type="cellIs" dxfId="2" priority="95" operator="greaterThanOrEqual">
      <formula>2</formula>
    </cfRule>
  </conditionalFormatting>
  <conditionalFormatting sqref="BO7">
    <cfRule type="cellIs" dxfId="3" priority="96" operator="greaterThanOrEqual">
      <formula>1</formula>
    </cfRule>
  </conditionalFormatting>
  <conditionalFormatting sqref="BO8">
    <cfRule type="cellIs" dxfId="0" priority="97" stopIfTrue="1" operator="greaterThanOrEqual">
      <formula>4</formula>
    </cfRule>
  </conditionalFormatting>
  <conditionalFormatting sqref="BO8">
    <cfRule type="cellIs" dxfId="1" priority="98" operator="greaterThanOrEqual">
      <formula>3</formula>
    </cfRule>
  </conditionalFormatting>
  <conditionalFormatting sqref="BO8">
    <cfRule type="cellIs" dxfId="2" priority="99" operator="greaterThanOrEqual">
      <formula>2</formula>
    </cfRule>
  </conditionalFormatting>
  <conditionalFormatting sqref="BO8">
    <cfRule type="cellIs" dxfId="3" priority="100" operator="greaterThanOrEqual">
      <formula>1</formula>
    </cfRule>
  </conditionalFormatting>
  <conditionalFormatting sqref="BO9">
    <cfRule type="cellIs" dxfId="0" priority="101" stopIfTrue="1" operator="greaterThanOrEqual">
      <formula>4</formula>
    </cfRule>
  </conditionalFormatting>
  <conditionalFormatting sqref="BO9">
    <cfRule type="cellIs" dxfId="1" priority="102" operator="greaterThanOrEqual">
      <formula>3</formula>
    </cfRule>
  </conditionalFormatting>
  <conditionalFormatting sqref="BO9">
    <cfRule type="cellIs" dxfId="2" priority="103" operator="greaterThanOrEqual">
      <formula>2</formula>
    </cfRule>
  </conditionalFormatting>
  <conditionalFormatting sqref="BO9">
    <cfRule type="cellIs" dxfId="3" priority="104" operator="greaterThanOrEqual">
      <formula>1</formula>
    </cfRule>
  </conditionalFormatting>
  <conditionalFormatting sqref="BO10">
    <cfRule type="cellIs" dxfId="0" priority="105" stopIfTrue="1" operator="greaterThanOrEqual">
      <formula>4</formula>
    </cfRule>
  </conditionalFormatting>
  <conditionalFormatting sqref="BO10">
    <cfRule type="cellIs" dxfId="1" priority="106" operator="greaterThanOrEqual">
      <formula>3</formula>
    </cfRule>
  </conditionalFormatting>
  <conditionalFormatting sqref="BO10">
    <cfRule type="cellIs" dxfId="2" priority="107" operator="greaterThanOrEqual">
      <formula>2</formula>
    </cfRule>
  </conditionalFormatting>
  <conditionalFormatting sqref="BO10">
    <cfRule type="cellIs" dxfId="3" priority="108" operator="greaterThanOrEqual">
      <formula>1</formula>
    </cfRule>
  </conditionalFormatting>
  <conditionalFormatting sqref="BO11">
    <cfRule type="cellIs" dxfId="0" priority="109" stopIfTrue="1" operator="greaterThanOrEqual">
      <formula>4</formula>
    </cfRule>
  </conditionalFormatting>
  <conditionalFormatting sqref="BO11">
    <cfRule type="cellIs" dxfId="1" priority="110" operator="greaterThanOrEqual">
      <formula>3</formula>
    </cfRule>
  </conditionalFormatting>
  <conditionalFormatting sqref="BO11">
    <cfRule type="cellIs" dxfId="2" priority="111" operator="greaterThanOrEqual">
      <formula>2</formula>
    </cfRule>
  </conditionalFormatting>
  <conditionalFormatting sqref="BO11">
    <cfRule type="cellIs" dxfId="3" priority="112" operator="greaterThanOrEqual">
      <formula>1</formula>
    </cfRule>
  </conditionalFormatting>
  <conditionalFormatting sqref="BP3">
    <cfRule type="cellIs" dxfId="0" priority="113" stopIfTrue="1" operator="greaterThanOrEqual">
      <formula>4</formula>
    </cfRule>
  </conditionalFormatting>
  <conditionalFormatting sqref="BP3">
    <cfRule type="cellIs" dxfId="1" priority="114" operator="greaterThanOrEqual">
      <formula>3</formula>
    </cfRule>
  </conditionalFormatting>
  <conditionalFormatting sqref="BP3">
    <cfRule type="cellIs" dxfId="2" priority="115" operator="greaterThanOrEqual">
      <formula>2</formula>
    </cfRule>
  </conditionalFormatting>
  <conditionalFormatting sqref="BP3">
    <cfRule type="cellIs" dxfId="3" priority="116" operator="greaterThanOrEqual">
      <formula>1</formula>
    </cfRule>
  </conditionalFormatting>
  <conditionalFormatting sqref="BP4">
    <cfRule type="cellIs" dxfId="0" priority="117" stopIfTrue="1" operator="greaterThanOrEqual">
      <formula>4</formula>
    </cfRule>
  </conditionalFormatting>
  <conditionalFormatting sqref="BP4">
    <cfRule type="cellIs" dxfId="1" priority="118" operator="greaterThanOrEqual">
      <formula>3</formula>
    </cfRule>
  </conditionalFormatting>
  <conditionalFormatting sqref="BP4">
    <cfRule type="cellIs" dxfId="2" priority="119" operator="greaterThanOrEqual">
      <formula>2</formula>
    </cfRule>
  </conditionalFormatting>
  <conditionalFormatting sqref="BP4">
    <cfRule type="cellIs" dxfId="3" priority="120" operator="greaterThanOrEqual">
      <formula>1</formula>
    </cfRule>
  </conditionalFormatting>
  <conditionalFormatting sqref="BP5">
    <cfRule type="cellIs" dxfId="0" priority="121" stopIfTrue="1" operator="greaterThanOrEqual">
      <formula>4</formula>
    </cfRule>
  </conditionalFormatting>
  <conditionalFormatting sqref="BP5">
    <cfRule type="cellIs" dxfId="1" priority="122" operator="greaterThanOrEqual">
      <formula>3</formula>
    </cfRule>
  </conditionalFormatting>
  <conditionalFormatting sqref="BP5">
    <cfRule type="cellIs" dxfId="2" priority="123" operator="greaterThanOrEqual">
      <formula>2</formula>
    </cfRule>
  </conditionalFormatting>
  <conditionalFormatting sqref="BP5">
    <cfRule type="cellIs" dxfId="3" priority="124" operator="greaterThanOrEqual">
      <formula>1</formula>
    </cfRule>
  </conditionalFormatting>
  <conditionalFormatting sqref="BP6">
    <cfRule type="cellIs" dxfId="0" priority="125" stopIfTrue="1" operator="greaterThanOrEqual">
      <formula>4</formula>
    </cfRule>
  </conditionalFormatting>
  <conditionalFormatting sqref="BP6">
    <cfRule type="cellIs" dxfId="1" priority="126" operator="greaterThanOrEqual">
      <formula>3</formula>
    </cfRule>
  </conditionalFormatting>
  <conditionalFormatting sqref="BP6">
    <cfRule type="cellIs" dxfId="2" priority="127" operator="greaterThanOrEqual">
      <formula>2</formula>
    </cfRule>
  </conditionalFormatting>
  <conditionalFormatting sqref="BP6">
    <cfRule type="cellIs" dxfId="3" priority="128" operator="greaterThanOrEqual">
      <formula>1</formula>
    </cfRule>
  </conditionalFormatting>
  <conditionalFormatting sqref="BP7">
    <cfRule type="cellIs" dxfId="0" priority="129" stopIfTrue="1" operator="greaterThanOrEqual">
      <formula>4</formula>
    </cfRule>
  </conditionalFormatting>
  <conditionalFormatting sqref="BP7">
    <cfRule type="cellIs" dxfId="1" priority="130" operator="greaterThanOrEqual">
      <formula>3</formula>
    </cfRule>
  </conditionalFormatting>
  <conditionalFormatting sqref="BP7">
    <cfRule type="cellIs" dxfId="2" priority="131" operator="greaterThanOrEqual">
      <formula>2</formula>
    </cfRule>
  </conditionalFormatting>
  <conditionalFormatting sqref="BP7">
    <cfRule type="cellIs" dxfId="3" priority="132" operator="greaterThanOrEqual">
      <formula>1</formula>
    </cfRule>
  </conditionalFormatting>
  <conditionalFormatting sqref="BP8">
    <cfRule type="cellIs" dxfId="0" priority="133" stopIfTrue="1" operator="greaterThanOrEqual">
      <formula>4</formula>
    </cfRule>
  </conditionalFormatting>
  <conditionalFormatting sqref="BP8">
    <cfRule type="cellIs" dxfId="1" priority="134" operator="greaterThanOrEqual">
      <formula>3</formula>
    </cfRule>
  </conditionalFormatting>
  <conditionalFormatting sqref="BP8">
    <cfRule type="cellIs" dxfId="2" priority="135" operator="greaterThanOrEqual">
      <formula>2</formula>
    </cfRule>
  </conditionalFormatting>
  <conditionalFormatting sqref="BP8">
    <cfRule type="cellIs" dxfId="3" priority="136" operator="greaterThanOrEqual">
      <formula>1</formula>
    </cfRule>
  </conditionalFormatting>
  <conditionalFormatting sqref="BP9">
    <cfRule type="cellIs" dxfId="0" priority="137" stopIfTrue="1" operator="greaterThanOrEqual">
      <formula>4</formula>
    </cfRule>
  </conditionalFormatting>
  <conditionalFormatting sqref="BP9">
    <cfRule type="cellIs" dxfId="1" priority="138" operator="greaterThanOrEqual">
      <formula>3</formula>
    </cfRule>
  </conditionalFormatting>
  <conditionalFormatting sqref="BP9">
    <cfRule type="cellIs" dxfId="2" priority="139" operator="greaterThanOrEqual">
      <formula>2</formula>
    </cfRule>
  </conditionalFormatting>
  <conditionalFormatting sqref="BP9">
    <cfRule type="cellIs" dxfId="3" priority="140" operator="greaterThanOrEqual">
      <formula>1</formula>
    </cfRule>
  </conditionalFormatting>
  <conditionalFormatting sqref="BP10">
    <cfRule type="cellIs" dxfId="0" priority="141" stopIfTrue="1" operator="greaterThanOrEqual">
      <formula>4</formula>
    </cfRule>
  </conditionalFormatting>
  <conditionalFormatting sqref="BP10">
    <cfRule type="cellIs" dxfId="1" priority="142" operator="greaterThanOrEqual">
      <formula>3</formula>
    </cfRule>
  </conditionalFormatting>
  <conditionalFormatting sqref="BP10">
    <cfRule type="cellIs" dxfId="2" priority="143" operator="greaterThanOrEqual">
      <formula>2</formula>
    </cfRule>
  </conditionalFormatting>
  <conditionalFormatting sqref="BP10">
    <cfRule type="cellIs" dxfId="3" priority="144" operator="greaterThanOrEqual">
      <formula>1</formula>
    </cfRule>
  </conditionalFormatting>
  <conditionalFormatting sqref="BP11">
    <cfRule type="cellIs" dxfId="0" priority="145" stopIfTrue="1" operator="greaterThanOrEqual">
      <formula>4</formula>
    </cfRule>
  </conditionalFormatting>
  <conditionalFormatting sqref="BP11">
    <cfRule type="cellIs" dxfId="1" priority="146" operator="greaterThanOrEqual">
      <formula>3</formula>
    </cfRule>
  </conditionalFormatting>
  <conditionalFormatting sqref="BP11">
    <cfRule type="cellIs" dxfId="2" priority="147" operator="greaterThanOrEqual">
      <formula>2</formula>
    </cfRule>
  </conditionalFormatting>
  <conditionalFormatting sqref="BP11">
    <cfRule type="cellIs" dxfId="3" priority="148" operator="greaterThanOrEqual">
      <formula>1</formula>
    </cfRule>
  </conditionalFormatting>
  <conditionalFormatting sqref="BQ3">
    <cfRule type="cellIs" dxfId="0" priority="149" stopIfTrue="1" operator="greaterThanOrEqual">
      <formula>4</formula>
    </cfRule>
  </conditionalFormatting>
  <conditionalFormatting sqref="BQ3">
    <cfRule type="cellIs" dxfId="1" priority="150" operator="greaterThanOrEqual">
      <formula>3</formula>
    </cfRule>
  </conditionalFormatting>
  <conditionalFormatting sqref="BQ3">
    <cfRule type="cellIs" dxfId="2" priority="151" operator="greaterThanOrEqual">
      <formula>2</formula>
    </cfRule>
  </conditionalFormatting>
  <conditionalFormatting sqref="BQ3">
    <cfRule type="cellIs" dxfId="3" priority="152" operator="greaterThanOrEqual">
      <formula>1</formula>
    </cfRule>
  </conditionalFormatting>
  <conditionalFormatting sqref="BQ4">
    <cfRule type="cellIs" dxfId="0" priority="153" stopIfTrue="1" operator="greaterThanOrEqual">
      <formula>4</formula>
    </cfRule>
  </conditionalFormatting>
  <conditionalFormatting sqref="BQ4">
    <cfRule type="cellIs" dxfId="1" priority="154" operator="greaterThanOrEqual">
      <formula>3</formula>
    </cfRule>
  </conditionalFormatting>
  <conditionalFormatting sqref="BQ4">
    <cfRule type="cellIs" dxfId="2" priority="155" operator="greaterThanOrEqual">
      <formula>2</formula>
    </cfRule>
  </conditionalFormatting>
  <conditionalFormatting sqref="BQ4">
    <cfRule type="cellIs" dxfId="3" priority="156" operator="greaterThanOrEqual">
      <formula>1</formula>
    </cfRule>
  </conditionalFormatting>
  <conditionalFormatting sqref="BQ5">
    <cfRule type="cellIs" dxfId="0" priority="157" stopIfTrue="1" operator="greaterThanOrEqual">
      <formula>4</formula>
    </cfRule>
  </conditionalFormatting>
  <conditionalFormatting sqref="BQ5">
    <cfRule type="cellIs" dxfId="1" priority="158" operator="greaterThanOrEqual">
      <formula>3</formula>
    </cfRule>
  </conditionalFormatting>
  <conditionalFormatting sqref="BQ5">
    <cfRule type="cellIs" dxfId="2" priority="159" operator="greaterThanOrEqual">
      <formula>2</formula>
    </cfRule>
  </conditionalFormatting>
  <conditionalFormatting sqref="BQ5">
    <cfRule type="cellIs" dxfId="3" priority="160" operator="greaterThanOrEqual">
      <formula>1</formula>
    </cfRule>
  </conditionalFormatting>
  <conditionalFormatting sqref="BQ6">
    <cfRule type="cellIs" dxfId="0" priority="161" stopIfTrue="1" operator="greaterThanOrEqual">
      <formula>4</formula>
    </cfRule>
  </conditionalFormatting>
  <conditionalFormatting sqref="BQ6">
    <cfRule type="cellIs" dxfId="1" priority="162" operator="greaterThanOrEqual">
      <formula>3</formula>
    </cfRule>
  </conditionalFormatting>
  <conditionalFormatting sqref="BQ6">
    <cfRule type="cellIs" dxfId="2" priority="163" operator="greaterThanOrEqual">
      <formula>2</formula>
    </cfRule>
  </conditionalFormatting>
  <conditionalFormatting sqref="BQ6">
    <cfRule type="cellIs" dxfId="3" priority="164" operator="greaterThanOrEqual">
      <formula>1</formula>
    </cfRule>
  </conditionalFormatting>
  <conditionalFormatting sqref="BQ7">
    <cfRule type="cellIs" dxfId="0" priority="165" stopIfTrue="1" operator="greaterThanOrEqual">
      <formula>4</formula>
    </cfRule>
  </conditionalFormatting>
  <conditionalFormatting sqref="BQ7">
    <cfRule type="cellIs" dxfId="1" priority="166" operator="greaterThanOrEqual">
      <formula>3</formula>
    </cfRule>
  </conditionalFormatting>
  <conditionalFormatting sqref="BQ7">
    <cfRule type="cellIs" dxfId="2" priority="167" operator="greaterThanOrEqual">
      <formula>2</formula>
    </cfRule>
  </conditionalFormatting>
  <conditionalFormatting sqref="BQ7">
    <cfRule type="cellIs" dxfId="3" priority="168" operator="greaterThanOrEqual">
      <formula>1</formula>
    </cfRule>
  </conditionalFormatting>
  <conditionalFormatting sqref="BQ8">
    <cfRule type="cellIs" dxfId="0" priority="169" stopIfTrue="1" operator="greaterThanOrEqual">
      <formula>4</formula>
    </cfRule>
  </conditionalFormatting>
  <conditionalFormatting sqref="BQ8">
    <cfRule type="cellIs" dxfId="1" priority="170" operator="greaterThanOrEqual">
      <formula>3</formula>
    </cfRule>
  </conditionalFormatting>
  <conditionalFormatting sqref="BQ8">
    <cfRule type="cellIs" dxfId="2" priority="171" operator="greaterThanOrEqual">
      <formula>2</formula>
    </cfRule>
  </conditionalFormatting>
  <conditionalFormatting sqref="BQ8">
    <cfRule type="cellIs" dxfId="3" priority="172" operator="greaterThanOrEqual">
      <formula>1</formula>
    </cfRule>
  </conditionalFormatting>
  <conditionalFormatting sqref="BQ9">
    <cfRule type="cellIs" dxfId="0" priority="173" stopIfTrue="1" operator="greaterThanOrEqual">
      <formula>4</formula>
    </cfRule>
  </conditionalFormatting>
  <conditionalFormatting sqref="BQ9">
    <cfRule type="cellIs" dxfId="1" priority="174" operator="greaterThanOrEqual">
      <formula>3</formula>
    </cfRule>
  </conditionalFormatting>
  <conditionalFormatting sqref="BQ9">
    <cfRule type="cellIs" dxfId="2" priority="175" operator="greaterThanOrEqual">
      <formula>2</formula>
    </cfRule>
  </conditionalFormatting>
  <conditionalFormatting sqref="BQ9">
    <cfRule type="cellIs" dxfId="3" priority="176" operator="greaterThanOrEqual">
      <formula>1</formula>
    </cfRule>
  </conditionalFormatting>
  <conditionalFormatting sqref="BQ10">
    <cfRule type="cellIs" dxfId="0" priority="177" stopIfTrue="1" operator="greaterThanOrEqual">
      <formula>4</formula>
    </cfRule>
  </conditionalFormatting>
  <conditionalFormatting sqref="BQ10">
    <cfRule type="cellIs" dxfId="1" priority="178" operator="greaterThanOrEqual">
      <formula>3</formula>
    </cfRule>
  </conditionalFormatting>
  <conditionalFormatting sqref="BQ10">
    <cfRule type="cellIs" dxfId="2" priority="179" operator="greaterThanOrEqual">
      <formula>2</formula>
    </cfRule>
  </conditionalFormatting>
  <conditionalFormatting sqref="BQ10">
    <cfRule type="cellIs" dxfId="3" priority="180" operator="greaterThanOrEqual">
      <formula>1</formula>
    </cfRule>
  </conditionalFormatting>
  <conditionalFormatting sqref="BQ11">
    <cfRule type="cellIs" dxfId="0" priority="181" stopIfTrue="1" operator="greaterThanOrEqual">
      <formula>4</formula>
    </cfRule>
  </conditionalFormatting>
  <conditionalFormatting sqref="BQ11">
    <cfRule type="cellIs" dxfId="1" priority="182" operator="greaterThanOrEqual">
      <formula>3</formula>
    </cfRule>
  </conditionalFormatting>
  <conditionalFormatting sqref="BQ11">
    <cfRule type="cellIs" dxfId="2" priority="183" operator="greaterThanOrEqual">
      <formula>2</formula>
    </cfRule>
  </conditionalFormatting>
  <conditionalFormatting sqref="BQ11">
    <cfRule type="cellIs" dxfId="3" priority="184" operator="greaterThanOrEqual">
      <formula>1</formula>
    </cfRule>
  </conditionalFormatting>
  <conditionalFormatting sqref="BR3:BU3">
    <cfRule type="cellIs" dxfId="0" priority="185" stopIfTrue="1" operator="greaterThanOrEqual">
      <formula>4</formula>
    </cfRule>
  </conditionalFormatting>
  <conditionalFormatting sqref="BR3:BU3">
    <cfRule type="cellIs" dxfId="1" priority="186" operator="greaterThanOrEqual">
      <formula>3</formula>
    </cfRule>
  </conditionalFormatting>
  <conditionalFormatting sqref="BR3:BU3">
    <cfRule type="cellIs" dxfId="2" priority="187" operator="greaterThanOrEqual">
      <formula>2</formula>
    </cfRule>
  </conditionalFormatting>
  <conditionalFormatting sqref="BR3:BU3">
    <cfRule type="cellIs" dxfId="3" priority="188" operator="greaterThanOrEqual">
      <formula>1</formula>
    </cfRule>
  </conditionalFormatting>
  <conditionalFormatting sqref="BR4:BU4">
    <cfRule type="cellIs" dxfId="0" priority="189" stopIfTrue="1" operator="greaterThanOrEqual">
      <formula>4</formula>
    </cfRule>
  </conditionalFormatting>
  <conditionalFormatting sqref="BR4:BU4">
    <cfRule type="cellIs" dxfId="1" priority="190" operator="greaterThanOrEqual">
      <formula>3</formula>
    </cfRule>
  </conditionalFormatting>
  <conditionalFormatting sqref="BR4:BU4">
    <cfRule type="cellIs" dxfId="2" priority="191" operator="greaterThanOrEqual">
      <formula>2</formula>
    </cfRule>
  </conditionalFormatting>
  <conditionalFormatting sqref="BR4:BU4">
    <cfRule type="cellIs" dxfId="3" priority="192" operator="greaterThanOrEqual">
      <formula>1</formula>
    </cfRule>
  </conditionalFormatting>
  <conditionalFormatting sqref="BR5:BU5">
    <cfRule type="cellIs" dxfId="0" priority="193" stopIfTrue="1" operator="greaterThanOrEqual">
      <formula>4</formula>
    </cfRule>
  </conditionalFormatting>
  <conditionalFormatting sqref="BR5:BU5">
    <cfRule type="cellIs" dxfId="1" priority="194" operator="greaterThanOrEqual">
      <formula>3</formula>
    </cfRule>
  </conditionalFormatting>
  <conditionalFormatting sqref="BR5:BU5">
    <cfRule type="cellIs" dxfId="2" priority="195" operator="greaterThanOrEqual">
      <formula>2</formula>
    </cfRule>
  </conditionalFormatting>
  <conditionalFormatting sqref="BR5:BU5">
    <cfRule type="cellIs" dxfId="3" priority="196" operator="greaterThanOrEqual">
      <formula>1</formula>
    </cfRule>
  </conditionalFormatting>
  <conditionalFormatting sqref="BR6:BU6">
    <cfRule type="cellIs" dxfId="0" priority="197" stopIfTrue="1" operator="greaterThanOrEqual">
      <formula>4</formula>
    </cfRule>
  </conditionalFormatting>
  <conditionalFormatting sqref="BR6:BU6">
    <cfRule type="cellIs" dxfId="1" priority="198" operator="greaterThanOrEqual">
      <formula>3</formula>
    </cfRule>
  </conditionalFormatting>
  <conditionalFormatting sqref="BR6:BU6">
    <cfRule type="cellIs" dxfId="2" priority="199" operator="greaterThanOrEqual">
      <formula>2</formula>
    </cfRule>
  </conditionalFormatting>
  <conditionalFormatting sqref="BR6:BU6">
    <cfRule type="cellIs" dxfId="3" priority="200" operator="greaterThanOrEqual">
      <formula>1</formula>
    </cfRule>
  </conditionalFormatting>
  <conditionalFormatting sqref="BR7:BU7">
    <cfRule type="cellIs" dxfId="0" priority="201" stopIfTrue="1" operator="greaterThanOrEqual">
      <formula>4</formula>
    </cfRule>
  </conditionalFormatting>
  <conditionalFormatting sqref="BR7:BU7">
    <cfRule type="cellIs" dxfId="1" priority="202" operator="greaterThanOrEqual">
      <formula>3</formula>
    </cfRule>
  </conditionalFormatting>
  <conditionalFormatting sqref="BR7:BU7">
    <cfRule type="cellIs" dxfId="2" priority="203" operator="greaterThanOrEqual">
      <formula>2</formula>
    </cfRule>
  </conditionalFormatting>
  <conditionalFormatting sqref="BR7:BU7">
    <cfRule type="cellIs" dxfId="3" priority="204" operator="greaterThanOrEqual">
      <formula>1</formula>
    </cfRule>
  </conditionalFormatting>
  <conditionalFormatting sqref="BR8:BU8">
    <cfRule type="cellIs" dxfId="0" priority="205" stopIfTrue="1" operator="greaterThanOrEqual">
      <formula>4</formula>
    </cfRule>
  </conditionalFormatting>
  <conditionalFormatting sqref="BR8:BU8">
    <cfRule type="cellIs" dxfId="1" priority="206" operator="greaterThanOrEqual">
      <formula>3</formula>
    </cfRule>
  </conditionalFormatting>
  <conditionalFormatting sqref="BR8:BU8">
    <cfRule type="cellIs" dxfId="2" priority="207" operator="greaterThanOrEqual">
      <formula>2</formula>
    </cfRule>
  </conditionalFormatting>
  <conditionalFormatting sqref="BR8:BU8">
    <cfRule type="cellIs" dxfId="3" priority="208" operator="greaterThanOrEqual">
      <formula>1</formula>
    </cfRule>
  </conditionalFormatting>
  <conditionalFormatting sqref="BR9:BU9">
    <cfRule type="cellIs" dxfId="0" priority="209" stopIfTrue="1" operator="greaterThanOrEqual">
      <formula>4</formula>
    </cfRule>
  </conditionalFormatting>
  <conditionalFormatting sqref="BR9:BU9">
    <cfRule type="cellIs" dxfId="1" priority="210" operator="greaterThanOrEqual">
      <formula>3</formula>
    </cfRule>
  </conditionalFormatting>
  <conditionalFormatting sqref="BR9:BU9">
    <cfRule type="cellIs" dxfId="2" priority="211" operator="greaterThanOrEqual">
      <formula>2</formula>
    </cfRule>
  </conditionalFormatting>
  <conditionalFormatting sqref="BR9:BU9">
    <cfRule type="cellIs" dxfId="3" priority="212" operator="greaterThanOrEqual">
      <formula>1</formula>
    </cfRule>
  </conditionalFormatting>
  <conditionalFormatting sqref="BR10:BU10">
    <cfRule type="cellIs" dxfId="0" priority="213" stopIfTrue="1" operator="greaterThanOrEqual">
      <formula>4</formula>
    </cfRule>
  </conditionalFormatting>
  <conditionalFormatting sqref="BR10:BU10">
    <cfRule type="cellIs" dxfId="1" priority="214" operator="greaterThanOrEqual">
      <formula>3</formula>
    </cfRule>
  </conditionalFormatting>
  <conditionalFormatting sqref="BR10:BU10">
    <cfRule type="cellIs" dxfId="2" priority="215" operator="greaterThanOrEqual">
      <formula>2</formula>
    </cfRule>
  </conditionalFormatting>
  <conditionalFormatting sqref="BR10:BU10">
    <cfRule type="cellIs" dxfId="3" priority="216" operator="greaterThanOrEqual">
      <formula>1</formula>
    </cfRule>
  </conditionalFormatting>
  <conditionalFormatting sqref="BR11:BU11">
    <cfRule type="cellIs" dxfId="0" priority="217" stopIfTrue="1" operator="greaterThanOrEqual">
      <formula>4</formula>
    </cfRule>
  </conditionalFormatting>
  <conditionalFormatting sqref="BR11:BU11">
    <cfRule type="cellIs" dxfId="1" priority="218" operator="greaterThanOrEqual">
      <formula>3</formula>
    </cfRule>
  </conditionalFormatting>
  <conditionalFormatting sqref="BR11:BU11">
    <cfRule type="cellIs" dxfId="2" priority="219" operator="greaterThanOrEqual">
      <formula>2</formula>
    </cfRule>
  </conditionalFormatting>
  <conditionalFormatting sqref="BR11:BU11">
    <cfRule type="cellIs" dxfId="3" priority="220" operator="greaterThan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2.89"/>
    <col customWidth="1" min="2" max="2" width="11.0"/>
    <col customWidth="1" min="3" max="3" width="8.89"/>
    <col customWidth="1" min="4" max="4" width="7.78"/>
    <col customWidth="1" min="5" max="5" width="3.33"/>
    <col customWidth="1" min="6" max="6" width="4.44"/>
    <col customWidth="1" min="7" max="7" width="3.78"/>
    <col customWidth="1" min="8" max="8" width="3.89"/>
    <col customWidth="1" min="9" max="9" width="3.56"/>
    <col customWidth="1" min="10" max="10" width="3.89"/>
    <col customWidth="1" min="11" max="11" width="3.78"/>
    <col customWidth="1" min="12" max="12" width="3.56"/>
    <col customWidth="1" min="13" max="13" width="3.89"/>
    <col customWidth="1" min="14" max="29" width="3.67"/>
    <col customWidth="1" min="30" max="30" width="3.11"/>
    <col customWidth="1" min="31" max="31" width="5.33"/>
    <col customWidth="1" min="32" max="32" width="3.67"/>
    <col customWidth="1" min="33" max="34" width="8.56"/>
  </cols>
  <sheetData>
    <row r="1" ht="222.75" customHeight="1">
      <c r="A1" s="24" t="s">
        <v>246</v>
      </c>
      <c r="C1" s="24" t="s">
        <v>247</v>
      </c>
      <c r="E1" s="25" t="s">
        <v>162</v>
      </c>
      <c r="F1" s="26" t="s">
        <v>248</v>
      </c>
      <c r="G1" s="27" t="s">
        <v>249</v>
      </c>
      <c r="H1" s="27" t="s">
        <v>250</v>
      </c>
      <c r="I1" s="27" t="s">
        <v>251</v>
      </c>
      <c r="J1" s="27" t="s">
        <v>252</v>
      </c>
      <c r="K1" s="27" t="s">
        <v>253</v>
      </c>
      <c r="L1" s="27" t="s">
        <v>254</v>
      </c>
      <c r="M1" s="27" t="s">
        <v>255</v>
      </c>
      <c r="N1" s="27" t="s">
        <v>256</v>
      </c>
      <c r="O1" s="27" t="s">
        <v>257</v>
      </c>
      <c r="P1" s="27" t="s">
        <v>258</v>
      </c>
      <c r="Q1" s="27" t="s">
        <v>259</v>
      </c>
      <c r="R1" s="27" t="s">
        <v>260</v>
      </c>
      <c r="S1" s="27" t="s">
        <v>261</v>
      </c>
      <c r="T1" s="29" t="s">
        <v>262</v>
      </c>
      <c r="U1" s="25" t="s">
        <v>33</v>
      </c>
      <c r="V1" s="27" t="s">
        <v>34</v>
      </c>
      <c r="W1" s="27" t="s">
        <v>35</v>
      </c>
      <c r="X1" s="27" t="s">
        <v>36</v>
      </c>
      <c r="Y1" s="27" t="s">
        <v>37</v>
      </c>
      <c r="Z1" s="27" t="s">
        <v>38</v>
      </c>
      <c r="AA1" s="27" t="s">
        <v>39</v>
      </c>
      <c r="AB1" s="27" t="s">
        <v>40</v>
      </c>
      <c r="AC1" s="29" t="s">
        <v>263</v>
      </c>
      <c r="AD1" s="25" t="s">
        <v>212</v>
      </c>
      <c r="AE1" s="65" t="s">
        <v>264</v>
      </c>
      <c r="AF1" s="27" t="s">
        <v>265</v>
      </c>
      <c r="AG1" s="39"/>
      <c r="AH1" s="39"/>
    </row>
    <row r="2" ht="14.25" customHeight="1">
      <c r="A2" s="40" t="s">
        <v>92</v>
      </c>
      <c r="B2" s="40" t="s">
        <v>93</v>
      </c>
      <c r="C2" s="40" t="s">
        <v>94</v>
      </c>
      <c r="D2" s="40" t="s">
        <v>95</v>
      </c>
      <c r="E2" s="41"/>
      <c r="F2" s="42"/>
      <c r="G2" s="42"/>
      <c r="H2" s="42"/>
      <c r="I2" s="42"/>
      <c r="J2" s="42"/>
      <c r="K2" s="42"/>
      <c r="L2" s="42"/>
      <c r="M2" s="42"/>
      <c r="N2" s="42"/>
      <c r="O2" s="42"/>
      <c r="P2" s="42"/>
      <c r="Q2" s="42"/>
      <c r="R2" s="42"/>
      <c r="S2" s="42"/>
      <c r="T2" s="42"/>
      <c r="U2" s="41"/>
      <c r="V2" s="42"/>
      <c r="W2" s="42"/>
      <c r="X2" s="42"/>
      <c r="Y2" s="42"/>
      <c r="Z2" s="42"/>
      <c r="AA2" s="42"/>
      <c r="AB2" s="42"/>
      <c r="AC2" s="42"/>
      <c r="AD2" s="41"/>
      <c r="AE2" s="42"/>
      <c r="AF2" s="42"/>
    </row>
    <row r="3" ht="15.75" customHeight="1">
      <c r="A3" s="52" t="s">
        <v>266</v>
      </c>
      <c r="B3" s="52" t="s">
        <v>267</v>
      </c>
      <c r="C3" s="52" t="s">
        <v>116</v>
      </c>
      <c r="D3" s="53" t="s">
        <v>116</v>
      </c>
      <c r="E3" s="41"/>
      <c r="F3" s="54">
        <v>4.0</v>
      </c>
      <c r="G3" s="54">
        <v>3.0</v>
      </c>
      <c r="H3" s="54">
        <v>3.0</v>
      </c>
      <c r="I3" s="54">
        <v>3.0</v>
      </c>
      <c r="J3" s="54">
        <v>3.0</v>
      </c>
      <c r="K3" s="54">
        <v>4.0</v>
      </c>
      <c r="L3" s="54">
        <v>3.0</v>
      </c>
      <c r="M3" s="54">
        <v>2.0</v>
      </c>
      <c r="N3" s="54">
        <v>3.0</v>
      </c>
      <c r="O3" s="54">
        <v>2.0</v>
      </c>
      <c r="P3" s="54">
        <v>4.0</v>
      </c>
      <c r="Q3" s="54">
        <v>3.0</v>
      </c>
      <c r="R3" s="54">
        <v>3.0</v>
      </c>
      <c r="S3" s="54">
        <v>1.0</v>
      </c>
      <c r="T3" s="55">
        <f t="shared" ref="T3:T7" si="1">sum(F3:S3)</f>
        <v>41</v>
      </c>
      <c r="U3" s="41"/>
      <c r="V3" s="54">
        <v>3.0</v>
      </c>
      <c r="W3" s="54">
        <v>4.0</v>
      </c>
      <c r="X3" s="54">
        <v>4.0</v>
      </c>
      <c r="Y3" s="54">
        <v>4.0</v>
      </c>
      <c r="Z3" s="54">
        <v>4.0</v>
      </c>
      <c r="AA3" s="54">
        <v>4.0</v>
      </c>
      <c r="AB3" s="54">
        <v>4.0</v>
      </c>
      <c r="AC3" s="55">
        <v>28.0</v>
      </c>
      <c r="AD3" s="41"/>
      <c r="AE3" s="54" t="s">
        <v>268</v>
      </c>
      <c r="AF3" s="54" t="s">
        <v>268</v>
      </c>
    </row>
    <row r="4" ht="15.75" customHeight="1">
      <c r="A4" s="52" t="s">
        <v>269</v>
      </c>
      <c r="B4" s="52" t="s">
        <v>229</v>
      </c>
      <c r="C4" s="52" t="s">
        <v>131</v>
      </c>
      <c r="D4" s="53" t="s">
        <v>131</v>
      </c>
      <c r="E4" s="41"/>
      <c r="F4" s="54">
        <v>3.0</v>
      </c>
      <c r="G4" s="54">
        <v>3.0</v>
      </c>
      <c r="H4" s="54">
        <v>2.0</v>
      </c>
      <c r="I4" s="54">
        <v>3.0</v>
      </c>
      <c r="J4" s="54">
        <v>2.0</v>
      </c>
      <c r="K4" s="54">
        <v>3.0</v>
      </c>
      <c r="L4" s="54">
        <v>3.0</v>
      </c>
      <c r="M4" s="54">
        <v>3.0</v>
      </c>
      <c r="N4" s="54">
        <v>4.0</v>
      </c>
      <c r="O4" s="54">
        <v>2.0</v>
      </c>
      <c r="P4" s="54">
        <v>3.0</v>
      </c>
      <c r="Q4" s="54">
        <v>3.0</v>
      </c>
      <c r="R4" s="54">
        <v>3.0</v>
      </c>
      <c r="S4" s="54">
        <v>2.0</v>
      </c>
      <c r="T4" s="55">
        <f t="shared" si="1"/>
        <v>39</v>
      </c>
      <c r="U4" s="41"/>
      <c r="V4" s="54">
        <v>2.0</v>
      </c>
      <c r="W4" s="54">
        <v>3.0</v>
      </c>
      <c r="X4" s="54">
        <v>3.0</v>
      </c>
      <c r="Y4" s="54">
        <v>3.0</v>
      </c>
      <c r="Z4" s="54">
        <v>3.0</v>
      </c>
      <c r="AA4" s="54">
        <v>4.0</v>
      </c>
      <c r="AB4" s="54">
        <v>2.0</v>
      </c>
      <c r="AC4" s="55">
        <f t="shared" ref="AC4:AC14" si="2">Sum(V4:AB4)</f>
        <v>20</v>
      </c>
      <c r="AD4" s="41"/>
      <c r="AE4" s="54" t="s">
        <v>270</v>
      </c>
      <c r="AF4" s="54" t="s">
        <v>270</v>
      </c>
    </row>
    <row r="5" ht="14.25" customHeight="1">
      <c r="A5" s="52" t="s">
        <v>271</v>
      </c>
      <c r="B5" s="52" t="s">
        <v>229</v>
      </c>
      <c r="C5" s="52" t="s">
        <v>131</v>
      </c>
      <c r="D5" s="53" t="s">
        <v>131</v>
      </c>
      <c r="E5" s="41"/>
      <c r="F5" s="54">
        <v>3.0</v>
      </c>
      <c r="G5" s="54">
        <v>2.0</v>
      </c>
      <c r="H5" s="54">
        <v>3.0</v>
      </c>
      <c r="I5" s="54">
        <v>2.0</v>
      </c>
      <c r="J5" s="54">
        <v>3.0</v>
      </c>
      <c r="K5" s="54">
        <v>3.0</v>
      </c>
      <c r="L5" s="54">
        <v>2.0</v>
      </c>
      <c r="M5" s="54">
        <v>2.0</v>
      </c>
      <c r="N5" s="54">
        <v>2.0</v>
      </c>
      <c r="O5" s="54">
        <v>2.0</v>
      </c>
      <c r="P5" s="54">
        <v>3.0</v>
      </c>
      <c r="Q5" s="54">
        <v>3.0</v>
      </c>
      <c r="R5" s="54">
        <v>4.0</v>
      </c>
      <c r="S5" s="54">
        <v>2.0</v>
      </c>
      <c r="T5" s="55">
        <f t="shared" si="1"/>
        <v>36</v>
      </c>
      <c r="U5" s="41"/>
      <c r="V5" s="54">
        <v>2.0</v>
      </c>
      <c r="W5" s="54">
        <v>3.0</v>
      </c>
      <c r="X5" s="54">
        <v>3.0</v>
      </c>
      <c r="Y5" s="54">
        <v>3.0</v>
      </c>
      <c r="Z5" s="54">
        <v>3.0</v>
      </c>
      <c r="AA5" s="54">
        <v>3.0</v>
      </c>
      <c r="AB5" s="54">
        <v>3.0</v>
      </c>
      <c r="AC5" s="55">
        <f t="shared" si="2"/>
        <v>20</v>
      </c>
      <c r="AD5" s="41"/>
      <c r="AE5" s="54" t="s">
        <v>270</v>
      </c>
      <c r="AF5" s="54" t="s">
        <v>272</v>
      </c>
    </row>
    <row r="6" ht="14.25" customHeight="1">
      <c r="A6" s="52" t="s">
        <v>273</v>
      </c>
      <c r="B6" s="52" t="s">
        <v>274</v>
      </c>
      <c r="C6" s="52" t="s">
        <v>275</v>
      </c>
      <c r="D6" s="53" t="s">
        <v>275</v>
      </c>
      <c r="E6" s="41"/>
      <c r="F6" s="54">
        <v>3.0</v>
      </c>
      <c r="G6" s="54">
        <v>4.0</v>
      </c>
      <c r="H6" s="54">
        <v>3.0</v>
      </c>
      <c r="I6" s="54">
        <v>3.0</v>
      </c>
      <c r="J6" s="54">
        <v>3.0</v>
      </c>
      <c r="K6" s="54">
        <v>2.0</v>
      </c>
      <c r="L6" s="54">
        <v>3.0</v>
      </c>
      <c r="M6" s="54">
        <v>3.0</v>
      </c>
      <c r="N6" s="54">
        <v>2.0</v>
      </c>
      <c r="O6" s="54">
        <v>2.0</v>
      </c>
      <c r="P6" s="54">
        <v>3.0</v>
      </c>
      <c r="Q6" s="54">
        <v>2.0</v>
      </c>
      <c r="R6" s="54">
        <v>2.0</v>
      </c>
      <c r="S6" s="54">
        <v>3.0</v>
      </c>
      <c r="T6" s="55">
        <f t="shared" si="1"/>
        <v>38</v>
      </c>
      <c r="U6" s="41"/>
      <c r="V6" s="54">
        <v>3.0</v>
      </c>
      <c r="W6" s="54">
        <v>3.0</v>
      </c>
      <c r="X6" s="54">
        <v>2.0</v>
      </c>
      <c r="Y6" s="54">
        <v>3.0</v>
      </c>
      <c r="Z6" s="54">
        <v>3.0</v>
      </c>
      <c r="AA6" s="54">
        <v>2.0</v>
      </c>
      <c r="AB6" s="54">
        <v>2.0</v>
      </c>
      <c r="AC6" s="55">
        <f t="shared" si="2"/>
        <v>18</v>
      </c>
      <c r="AD6" s="41"/>
      <c r="AE6" s="54" t="s">
        <v>270</v>
      </c>
      <c r="AF6" s="54" t="s">
        <v>268</v>
      </c>
    </row>
    <row r="7" ht="14.25" customHeight="1">
      <c r="A7" s="52" t="s">
        <v>276</v>
      </c>
      <c r="B7" s="52" t="s">
        <v>277</v>
      </c>
      <c r="C7" s="52" t="s">
        <v>128</v>
      </c>
      <c r="D7" s="53" t="s">
        <v>128</v>
      </c>
      <c r="E7" s="41"/>
      <c r="F7" s="54">
        <v>4.0</v>
      </c>
      <c r="G7" s="54">
        <v>3.0</v>
      </c>
      <c r="H7" s="54">
        <v>3.0</v>
      </c>
      <c r="I7" s="54">
        <v>3.0</v>
      </c>
      <c r="J7" s="54">
        <v>3.0</v>
      </c>
      <c r="K7" s="54">
        <v>3.0</v>
      </c>
      <c r="L7" s="54">
        <v>3.0</v>
      </c>
      <c r="M7" s="54">
        <v>2.0</v>
      </c>
      <c r="N7" s="54">
        <v>3.0</v>
      </c>
      <c r="O7" s="54">
        <v>3.0</v>
      </c>
      <c r="P7" s="54">
        <v>3.0</v>
      </c>
      <c r="Q7" s="54">
        <v>3.0</v>
      </c>
      <c r="R7" s="54">
        <v>3.0</v>
      </c>
      <c r="S7" s="54">
        <v>3.0</v>
      </c>
      <c r="T7" s="55">
        <f t="shared" si="1"/>
        <v>42</v>
      </c>
      <c r="U7" s="41"/>
      <c r="V7" s="54">
        <v>3.0</v>
      </c>
      <c r="W7" s="54">
        <v>4.0</v>
      </c>
      <c r="X7" s="54">
        <v>4.0</v>
      </c>
      <c r="Y7" s="54">
        <v>4.0</v>
      </c>
      <c r="Z7" s="54">
        <v>4.0</v>
      </c>
      <c r="AA7" s="54">
        <v>4.0</v>
      </c>
      <c r="AB7" s="54">
        <v>4.0</v>
      </c>
      <c r="AC7" s="55">
        <f t="shared" si="2"/>
        <v>27</v>
      </c>
      <c r="AD7" s="41"/>
      <c r="AE7" s="54" t="s">
        <v>268</v>
      </c>
      <c r="AF7" s="54" t="s">
        <v>268</v>
      </c>
    </row>
    <row r="8" ht="14.25" customHeight="1">
      <c r="A8" s="52" t="s">
        <v>278</v>
      </c>
      <c r="B8" s="52" t="s">
        <v>279</v>
      </c>
      <c r="C8" s="52" t="s">
        <v>128</v>
      </c>
      <c r="D8" s="53" t="s">
        <v>128</v>
      </c>
      <c r="E8" s="41"/>
      <c r="F8" s="54">
        <v>4.0</v>
      </c>
      <c r="G8" s="54">
        <v>3.0</v>
      </c>
      <c r="H8" s="54">
        <v>3.0</v>
      </c>
      <c r="I8" s="54">
        <v>3.0</v>
      </c>
      <c r="J8" s="54">
        <v>3.0</v>
      </c>
      <c r="K8" s="54">
        <v>3.0</v>
      </c>
      <c r="L8" s="54">
        <v>3.0</v>
      </c>
      <c r="M8" s="54">
        <v>2.0</v>
      </c>
      <c r="N8" s="54">
        <v>2.0</v>
      </c>
      <c r="O8" s="54">
        <v>2.0</v>
      </c>
      <c r="P8" s="54">
        <v>3.0</v>
      </c>
      <c r="Q8" s="54">
        <v>3.0</v>
      </c>
      <c r="R8" s="54">
        <v>3.0</v>
      </c>
      <c r="S8" s="54">
        <v>3.0</v>
      </c>
      <c r="T8" s="55">
        <v>40.0</v>
      </c>
      <c r="U8" s="41"/>
      <c r="V8" s="54">
        <v>4.0</v>
      </c>
      <c r="W8" s="54">
        <v>3.0</v>
      </c>
      <c r="X8" s="54">
        <v>4.0</v>
      </c>
      <c r="Y8" s="54">
        <v>4.0</v>
      </c>
      <c r="Z8" s="54">
        <v>4.0</v>
      </c>
      <c r="AA8" s="54">
        <v>4.0</v>
      </c>
      <c r="AB8" s="54">
        <v>4.0</v>
      </c>
      <c r="AC8" s="55">
        <f t="shared" si="2"/>
        <v>27</v>
      </c>
      <c r="AD8" s="41"/>
      <c r="AE8" s="54" t="s">
        <v>268</v>
      </c>
      <c r="AF8" s="54" t="s">
        <v>268</v>
      </c>
    </row>
    <row r="9" ht="14.25" customHeight="1">
      <c r="A9" s="52" t="s">
        <v>280</v>
      </c>
      <c r="B9" s="52" t="s">
        <v>281</v>
      </c>
      <c r="C9" s="52" t="s">
        <v>116</v>
      </c>
      <c r="D9" s="53" t="s">
        <v>116</v>
      </c>
      <c r="E9" s="41"/>
      <c r="F9" s="54">
        <v>3.0</v>
      </c>
      <c r="G9" s="54">
        <v>2.0</v>
      </c>
      <c r="H9" s="54">
        <v>3.0</v>
      </c>
      <c r="I9" s="54">
        <v>2.0</v>
      </c>
      <c r="J9" s="54">
        <v>3.0</v>
      </c>
      <c r="K9" s="54">
        <v>3.0</v>
      </c>
      <c r="L9" s="54">
        <v>2.0</v>
      </c>
      <c r="M9" s="54">
        <v>3.0</v>
      </c>
      <c r="N9" s="54">
        <v>2.0</v>
      </c>
      <c r="O9" s="54">
        <v>3.0</v>
      </c>
      <c r="P9" s="54">
        <v>3.0</v>
      </c>
      <c r="Q9" s="54">
        <v>3.0</v>
      </c>
      <c r="R9" s="54">
        <v>3.0</v>
      </c>
      <c r="S9" s="54">
        <v>3.0</v>
      </c>
      <c r="T9" s="55">
        <f t="shared" ref="T9:T14" si="3">sum(F9:S9)</f>
        <v>38</v>
      </c>
      <c r="U9" s="41"/>
      <c r="V9" s="54">
        <v>2.0</v>
      </c>
      <c r="W9" s="54">
        <v>2.0</v>
      </c>
      <c r="X9" s="54">
        <v>2.0</v>
      </c>
      <c r="Y9" s="54">
        <v>3.0</v>
      </c>
      <c r="Z9" s="54">
        <v>2.0</v>
      </c>
      <c r="AA9" s="54">
        <v>3.0</v>
      </c>
      <c r="AB9" s="54">
        <v>3.0</v>
      </c>
      <c r="AC9" s="55">
        <f t="shared" si="2"/>
        <v>17</v>
      </c>
      <c r="AD9" s="41"/>
      <c r="AE9" s="54" t="s">
        <v>268</v>
      </c>
      <c r="AF9" s="54" t="s">
        <v>270</v>
      </c>
    </row>
    <row r="10" ht="14.25" customHeight="1">
      <c r="A10" s="52" t="s">
        <v>282</v>
      </c>
      <c r="B10" s="52" t="s">
        <v>126</v>
      </c>
      <c r="C10" s="52" t="s">
        <v>128</v>
      </c>
      <c r="D10" s="53" t="s">
        <v>128</v>
      </c>
      <c r="E10" s="41"/>
      <c r="F10" s="54">
        <v>3.0</v>
      </c>
      <c r="G10" s="54">
        <v>3.0</v>
      </c>
      <c r="H10" s="54">
        <v>3.0</v>
      </c>
      <c r="I10" s="54">
        <v>2.0</v>
      </c>
      <c r="J10" s="54">
        <v>3.0</v>
      </c>
      <c r="K10" s="54">
        <v>3.0</v>
      </c>
      <c r="L10" s="54">
        <v>2.0</v>
      </c>
      <c r="M10" s="54">
        <v>3.0</v>
      </c>
      <c r="N10" s="54">
        <v>2.0</v>
      </c>
      <c r="O10" s="54">
        <v>3.0</v>
      </c>
      <c r="P10" s="54">
        <v>4.0</v>
      </c>
      <c r="Q10" s="54">
        <v>3.0</v>
      </c>
      <c r="R10" s="54">
        <v>3.0</v>
      </c>
      <c r="S10" s="54">
        <v>3.0</v>
      </c>
      <c r="T10" s="55">
        <f t="shared" si="3"/>
        <v>40</v>
      </c>
      <c r="U10" s="41"/>
      <c r="V10" s="54">
        <v>2.0</v>
      </c>
      <c r="W10" s="54">
        <v>2.0</v>
      </c>
      <c r="X10" s="54">
        <v>3.0</v>
      </c>
      <c r="Y10" s="54">
        <v>3.0</v>
      </c>
      <c r="Z10" s="54">
        <v>3.0</v>
      </c>
      <c r="AA10" s="54">
        <v>4.0</v>
      </c>
      <c r="AB10" s="54">
        <v>3.0</v>
      </c>
      <c r="AC10" s="55">
        <f t="shared" si="2"/>
        <v>20</v>
      </c>
      <c r="AD10" s="41"/>
      <c r="AE10" s="54" t="s">
        <v>270</v>
      </c>
      <c r="AF10" s="54" t="s">
        <v>270</v>
      </c>
    </row>
    <row r="11" ht="14.25" customHeight="1">
      <c r="A11" s="52" t="s">
        <v>283</v>
      </c>
      <c r="B11" s="52" t="s">
        <v>284</v>
      </c>
      <c r="C11" s="52" t="s">
        <v>115</v>
      </c>
      <c r="D11" s="53" t="s">
        <v>115</v>
      </c>
      <c r="E11" s="41"/>
      <c r="F11" s="54">
        <v>4.0</v>
      </c>
      <c r="G11" s="54">
        <v>4.0</v>
      </c>
      <c r="H11" s="54">
        <v>4.0</v>
      </c>
      <c r="I11" s="54">
        <v>4.0</v>
      </c>
      <c r="J11" s="54">
        <v>4.0</v>
      </c>
      <c r="K11" s="54">
        <v>4.0</v>
      </c>
      <c r="L11" s="54">
        <v>4.0</v>
      </c>
      <c r="M11" s="54">
        <v>3.0</v>
      </c>
      <c r="N11" s="54">
        <v>4.0</v>
      </c>
      <c r="O11" s="54">
        <v>3.0</v>
      </c>
      <c r="P11" s="54">
        <v>4.0</v>
      </c>
      <c r="Q11" s="54">
        <v>3.0</v>
      </c>
      <c r="R11" s="54">
        <v>4.0</v>
      </c>
      <c r="S11" s="54">
        <v>3.0</v>
      </c>
      <c r="T11" s="55">
        <f t="shared" si="3"/>
        <v>52</v>
      </c>
      <c r="U11" s="41"/>
      <c r="V11" s="54">
        <v>4.0</v>
      </c>
      <c r="W11" s="54">
        <v>4.0</v>
      </c>
      <c r="X11" s="54">
        <v>4.0</v>
      </c>
      <c r="Y11" s="54">
        <v>3.0</v>
      </c>
      <c r="Z11" s="54">
        <v>4.0</v>
      </c>
      <c r="AA11" s="54">
        <v>4.0</v>
      </c>
      <c r="AB11" s="54">
        <v>4.0</v>
      </c>
      <c r="AC11" s="55">
        <f t="shared" si="2"/>
        <v>27</v>
      </c>
      <c r="AD11" s="41"/>
      <c r="AE11" s="54" t="s">
        <v>268</v>
      </c>
      <c r="AF11" s="54" t="s">
        <v>268</v>
      </c>
    </row>
    <row r="12" ht="14.25" customHeight="1">
      <c r="A12" s="52" t="s">
        <v>285</v>
      </c>
      <c r="B12" s="52" t="s">
        <v>286</v>
      </c>
      <c r="C12" s="52" t="s">
        <v>287</v>
      </c>
      <c r="D12" s="53" t="s">
        <v>288</v>
      </c>
      <c r="E12" s="41"/>
      <c r="F12" s="54">
        <v>3.0</v>
      </c>
      <c r="G12" s="54">
        <v>3.0</v>
      </c>
      <c r="H12" s="54">
        <v>3.0</v>
      </c>
      <c r="I12" s="54">
        <v>2.0</v>
      </c>
      <c r="J12" s="54">
        <v>4.0</v>
      </c>
      <c r="K12" s="54">
        <v>2.0</v>
      </c>
      <c r="L12" s="54">
        <v>3.0</v>
      </c>
      <c r="M12" s="54">
        <v>4.0</v>
      </c>
      <c r="N12" s="54">
        <v>3.0</v>
      </c>
      <c r="O12" s="54">
        <v>3.0</v>
      </c>
      <c r="P12" s="54">
        <v>4.0</v>
      </c>
      <c r="Q12" s="54">
        <v>2.0</v>
      </c>
      <c r="R12" s="54">
        <v>3.0</v>
      </c>
      <c r="S12" s="54">
        <v>4.0</v>
      </c>
      <c r="T12" s="55">
        <f t="shared" si="3"/>
        <v>43</v>
      </c>
      <c r="U12" s="41"/>
      <c r="V12" s="54">
        <v>2.0</v>
      </c>
      <c r="W12" s="54">
        <v>3.0</v>
      </c>
      <c r="X12" s="54">
        <v>4.0</v>
      </c>
      <c r="Y12" s="54">
        <v>2.0</v>
      </c>
      <c r="Z12" s="54">
        <v>3.0</v>
      </c>
      <c r="AA12" s="54">
        <v>3.0</v>
      </c>
      <c r="AB12" s="54">
        <v>4.0</v>
      </c>
      <c r="AC12" s="55">
        <f t="shared" si="2"/>
        <v>21</v>
      </c>
      <c r="AD12" s="41"/>
      <c r="AE12" s="54" t="s">
        <v>272</v>
      </c>
      <c r="AF12" s="54" t="s">
        <v>272</v>
      </c>
    </row>
    <row r="13" ht="14.25" customHeight="1">
      <c r="A13" s="52" t="s">
        <v>289</v>
      </c>
      <c r="B13" s="52" t="s">
        <v>286</v>
      </c>
      <c r="C13" s="52" t="s">
        <v>290</v>
      </c>
      <c r="D13" s="53" t="s">
        <v>131</v>
      </c>
      <c r="E13" s="41"/>
      <c r="F13" s="54">
        <v>3.0</v>
      </c>
      <c r="G13" s="54">
        <v>2.0</v>
      </c>
      <c r="H13" s="54">
        <v>3.0</v>
      </c>
      <c r="I13" s="54">
        <v>3.0</v>
      </c>
      <c r="J13" s="54">
        <v>3.0</v>
      </c>
      <c r="K13" s="54">
        <v>4.0</v>
      </c>
      <c r="L13" s="54">
        <v>3.0</v>
      </c>
      <c r="M13" s="54">
        <v>2.0</v>
      </c>
      <c r="N13" s="54">
        <v>3.0</v>
      </c>
      <c r="O13" s="54">
        <v>2.0</v>
      </c>
      <c r="P13" s="54">
        <v>3.0</v>
      </c>
      <c r="Q13" s="54">
        <v>3.0</v>
      </c>
      <c r="R13" s="54">
        <v>2.0</v>
      </c>
      <c r="S13" s="54">
        <v>3.0</v>
      </c>
      <c r="T13" s="55">
        <f t="shared" si="3"/>
        <v>39</v>
      </c>
      <c r="U13" s="41"/>
      <c r="V13" s="54">
        <v>3.0</v>
      </c>
      <c r="W13" s="54">
        <v>3.0</v>
      </c>
      <c r="X13" s="54">
        <v>3.0</v>
      </c>
      <c r="Y13" s="54">
        <v>3.0</v>
      </c>
      <c r="Z13" s="54">
        <v>2.0</v>
      </c>
      <c r="AA13" s="54">
        <v>3.0</v>
      </c>
      <c r="AB13" s="54">
        <v>3.0</v>
      </c>
      <c r="AC13" s="55">
        <f t="shared" si="2"/>
        <v>20</v>
      </c>
      <c r="AD13" s="41"/>
      <c r="AE13" s="54" t="s">
        <v>272</v>
      </c>
      <c r="AF13" s="54" t="s">
        <v>272</v>
      </c>
    </row>
    <row r="14" ht="14.25" customHeight="1">
      <c r="A14" s="52" t="s">
        <v>291</v>
      </c>
      <c r="B14" s="52" t="s">
        <v>292</v>
      </c>
      <c r="C14" s="52" t="s">
        <v>131</v>
      </c>
      <c r="D14" s="53" t="s">
        <v>131</v>
      </c>
      <c r="E14" s="59"/>
      <c r="F14" s="54">
        <v>3.0</v>
      </c>
      <c r="G14" s="54">
        <v>3.0</v>
      </c>
      <c r="H14" s="54">
        <v>2.0</v>
      </c>
      <c r="I14" s="54">
        <v>3.0</v>
      </c>
      <c r="J14" s="54">
        <v>3.0</v>
      </c>
      <c r="K14" s="54">
        <v>2.0</v>
      </c>
      <c r="L14" s="54">
        <v>2.0</v>
      </c>
      <c r="M14" s="54">
        <v>2.0</v>
      </c>
      <c r="N14" s="54">
        <v>3.0</v>
      </c>
      <c r="O14" s="54">
        <v>3.0</v>
      </c>
      <c r="P14" s="54">
        <v>3.0</v>
      </c>
      <c r="Q14" s="54">
        <v>2.0</v>
      </c>
      <c r="R14" s="54">
        <v>3.0</v>
      </c>
      <c r="S14" s="54">
        <v>3.0</v>
      </c>
      <c r="T14" s="55">
        <f t="shared" si="3"/>
        <v>37</v>
      </c>
      <c r="U14" s="59"/>
      <c r="V14" s="54">
        <v>2.0</v>
      </c>
      <c r="W14" s="54">
        <v>3.0</v>
      </c>
      <c r="X14" s="54">
        <v>3.0</v>
      </c>
      <c r="Y14" s="54">
        <v>3.0</v>
      </c>
      <c r="Z14" s="54">
        <v>2.0</v>
      </c>
      <c r="AA14" s="54">
        <v>3.0</v>
      </c>
      <c r="AB14" s="54">
        <v>3.0</v>
      </c>
      <c r="AC14" s="55">
        <f t="shared" si="2"/>
        <v>19</v>
      </c>
      <c r="AD14" s="59"/>
      <c r="AE14" s="54" t="s">
        <v>268</v>
      </c>
      <c r="AF14" s="54" t="s">
        <v>270</v>
      </c>
    </row>
    <row r="15" ht="14.25" customHeight="1"/>
    <row r="16" ht="14.25" customHeight="1">
      <c r="A16" s="40" t="s">
        <v>154</v>
      </c>
      <c r="B16" s="40" t="s">
        <v>155</v>
      </c>
      <c r="C16" s="40" t="s">
        <v>95</v>
      </c>
    </row>
    <row r="17" ht="14.25" customHeight="1">
      <c r="A17" s="52" t="s">
        <v>266</v>
      </c>
      <c r="B17" s="60">
        <f t="shared" ref="B17:B28" si="4">(sum(T3+AC3)/84)*100%</f>
        <v>0.8214285714</v>
      </c>
      <c r="C17" s="61">
        <v>3.0</v>
      </c>
    </row>
    <row r="18" ht="14.25" customHeight="1">
      <c r="A18" s="52" t="s">
        <v>269</v>
      </c>
      <c r="B18" s="60">
        <f t="shared" si="4"/>
        <v>0.7023809524</v>
      </c>
      <c r="C18" s="61">
        <v>2.0</v>
      </c>
    </row>
    <row r="19" ht="14.25" customHeight="1">
      <c r="A19" s="52" t="s">
        <v>271</v>
      </c>
      <c r="B19" s="60">
        <f t="shared" si="4"/>
        <v>0.6666666667</v>
      </c>
      <c r="C19" s="61">
        <v>2.0</v>
      </c>
    </row>
    <row r="20" ht="14.25" customHeight="1">
      <c r="A20" s="52" t="s">
        <v>273</v>
      </c>
      <c r="B20" s="60">
        <f t="shared" si="4"/>
        <v>0.6666666667</v>
      </c>
      <c r="C20" s="61">
        <v>4.0</v>
      </c>
    </row>
    <row r="21" ht="14.25" customHeight="1">
      <c r="A21" s="52" t="s">
        <v>276</v>
      </c>
      <c r="B21" s="60">
        <f t="shared" si="4"/>
        <v>0.8214285714</v>
      </c>
      <c r="C21" s="61">
        <v>1.5</v>
      </c>
    </row>
    <row r="22" ht="14.25" customHeight="1">
      <c r="A22" s="52" t="s">
        <v>278</v>
      </c>
      <c r="B22" s="60">
        <f t="shared" si="4"/>
        <v>0.7976190476</v>
      </c>
      <c r="C22" s="61">
        <v>1.5</v>
      </c>
    </row>
    <row r="23" ht="14.25" customHeight="1">
      <c r="A23" s="52" t="s">
        <v>280</v>
      </c>
      <c r="B23" s="60">
        <f t="shared" si="4"/>
        <v>0.6547619048</v>
      </c>
      <c r="C23" s="61">
        <v>3.0</v>
      </c>
    </row>
    <row r="24" ht="14.25" customHeight="1">
      <c r="A24" s="52" t="s">
        <v>282</v>
      </c>
      <c r="B24" s="60">
        <f t="shared" si="4"/>
        <v>0.7142857143</v>
      </c>
      <c r="C24" s="61">
        <v>1.5</v>
      </c>
    </row>
    <row r="25" ht="14.25" customHeight="1">
      <c r="A25" s="52" t="s">
        <v>283</v>
      </c>
      <c r="B25" s="60">
        <f t="shared" si="4"/>
        <v>0.9404761905</v>
      </c>
      <c r="C25" s="61">
        <v>5.0</v>
      </c>
    </row>
    <row r="26" ht="14.25" customHeight="1">
      <c r="A26" s="52" t="s">
        <v>285</v>
      </c>
      <c r="B26" s="60">
        <f t="shared" si="4"/>
        <v>0.7619047619</v>
      </c>
      <c r="C26" s="61">
        <v>1.0</v>
      </c>
    </row>
    <row r="27" ht="14.25" customHeight="1">
      <c r="A27" s="52" t="s">
        <v>289</v>
      </c>
      <c r="B27" s="60">
        <f t="shared" si="4"/>
        <v>0.7023809524</v>
      </c>
      <c r="C27" s="61">
        <v>2.0</v>
      </c>
    </row>
    <row r="28" ht="14.25" customHeight="1">
      <c r="A28" s="52" t="s">
        <v>291</v>
      </c>
      <c r="B28" s="60">
        <f t="shared" si="4"/>
        <v>0.6666666667</v>
      </c>
      <c r="C28" s="61">
        <v>2.0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c r="D69" s="68" t="s">
        <v>245</v>
      </c>
      <c r="E69" s="69" t="s">
        <v>154</v>
      </c>
      <c r="F69" s="69" t="s">
        <v>155</v>
      </c>
      <c r="G69" s="69" t="s">
        <v>156</v>
      </c>
      <c r="K69" s="62" t="s">
        <v>157</v>
      </c>
      <c r="L69" s="62" t="s">
        <v>159</v>
      </c>
    </row>
    <row r="70" ht="14.25" customHeight="1">
      <c r="D70" s="70">
        <v>1.0</v>
      </c>
      <c r="E70" s="71" t="str">
        <f>IFERROR(__xludf.DUMMYFUNCTION("FILTER(A17:C28,B17:B28=LARGE(B17:B28,D70))"),"Shabariiyyappan ")</f>
        <v>Shabariiyyappan </v>
      </c>
      <c r="F70" s="72">
        <f>IFERROR(__xludf.DUMMYFUNCTION("""COMPUTED_VALUE"""),0.9404761904761905)</f>
        <v>0.9404761905</v>
      </c>
      <c r="G70" s="71">
        <f>IFERROR(__xludf.DUMMYFUNCTION("""COMPUTED_VALUE"""),5.0)</f>
        <v>5</v>
      </c>
      <c r="J70" s="62" t="s">
        <v>283</v>
      </c>
      <c r="K70" s="63">
        <f>(T11/56)*100%</f>
        <v>0.9285714286</v>
      </c>
      <c r="L70" s="63">
        <f>(AC11/28)*100%</f>
        <v>0.9642857143</v>
      </c>
    </row>
    <row r="71" ht="14.25" customHeight="1">
      <c r="D71" s="70">
        <v>2.0</v>
      </c>
      <c r="E71" s="71" t="str">
        <f>IFERROR(__xludf.DUMMYFUNCTION("FILTER(A18:C29,B18:B29=LARGE(B18:B29,D71))"),"Pavan ")</f>
        <v>Pavan </v>
      </c>
      <c r="F71" s="72">
        <f>IFERROR(__xludf.DUMMYFUNCTION("""COMPUTED_VALUE"""),0.8214285714285714)</f>
        <v>0.8214285714</v>
      </c>
      <c r="G71" s="71">
        <f>IFERROR(__xludf.DUMMYFUNCTION("""COMPUTED_VALUE"""),1.5)</f>
        <v>1.5</v>
      </c>
      <c r="J71" s="62" t="s">
        <v>276</v>
      </c>
      <c r="K71" s="63">
        <f t="shared" ref="K71:K72" si="5">(T7/56)*100%</f>
        <v>0.75</v>
      </c>
      <c r="L71" s="63">
        <f t="shared" ref="L71:L72" si="6">(AC7/28)*100%</f>
        <v>0.9642857143</v>
      </c>
    </row>
    <row r="72" ht="14.25" customHeight="1">
      <c r="D72" s="70">
        <v>3.0</v>
      </c>
      <c r="E72" s="71" t="str">
        <f>IFERROR(__xludf.DUMMYFUNCTION("FILTER(A19:C30,B19:B30=LARGE(B19:B30,D72))"),"Keerthana Priya ")</f>
        <v>Keerthana Priya </v>
      </c>
      <c r="F72" s="63">
        <f>IFERROR(__xludf.DUMMYFUNCTION("""COMPUTED_VALUE"""),0.7976190476190477)</f>
        <v>0.7976190476</v>
      </c>
      <c r="G72" s="74">
        <f>IFERROR(__xludf.DUMMYFUNCTION("""COMPUTED_VALUE"""),1.5)</f>
        <v>1.5</v>
      </c>
      <c r="J72" s="62" t="s">
        <v>278</v>
      </c>
      <c r="K72" s="63">
        <f t="shared" si="5"/>
        <v>0.7142857143</v>
      </c>
      <c r="L72" s="63">
        <f t="shared" si="6"/>
        <v>0.9642857143</v>
      </c>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5">
    <mergeCell ref="A1:B1"/>
    <mergeCell ref="C1:D1"/>
    <mergeCell ref="E1:E14"/>
    <mergeCell ref="U1:U14"/>
    <mergeCell ref="AD1:AD14"/>
  </mergeCells>
  <conditionalFormatting sqref="F3:S14 V3:AB14">
    <cfRule type="cellIs" dxfId="0" priority="1" stopIfTrue="1" operator="greaterThanOrEqual">
      <formula>4</formula>
    </cfRule>
  </conditionalFormatting>
  <conditionalFormatting sqref="F3:S14 V3:AB14">
    <cfRule type="cellIs" dxfId="1" priority="2" operator="greaterThanOrEqual">
      <formula>3</formula>
    </cfRule>
  </conditionalFormatting>
  <conditionalFormatting sqref="F3:S14 V3:AB14">
    <cfRule type="cellIs" dxfId="2" priority="3" operator="greaterThanOrEqual">
      <formula>2</formula>
    </cfRule>
  </conditionalFormatting>
  <conditionalFormatting sqref="F3:S14 V3:AB14">
    <cfRule type="cellIs" dxfId="3" priority="4" operator="greaterThanOrEqual">
      <formula>1</formula>
    </cfRule>
  </conditionalFormatting>
  <conditionalFormatting sqref="AE3">
    <cfRule type="cellIs" dxfId="0" priority="5" stopIfTrue="1" operator="greaterThanOrEqual">
      <formula>4</formula>
    </cfRule>
  </conditionalFormatting>
  <conditionalFormatting sqref="AE3">
    <cfRule type="cellIs" dxfId="1" priority="6" operator="greaterThanOrEqual">
      <formula>3</formula>
    </cfRule>
  </conditionalFormatting>
  <conditionalFormatting sqref="AE3">
    <cfRule type="cellIs" dxfId="2" priority="7" operator="greaterThanOrEqual">
      <formula>2</formula>
    </cfRule>
  </conditionalFormatting>
  <conditionalFormatting sqref="AE3">
    <cfRule type="cellIs" dxfId="3" priority="8" operator="greaterThanOrEqual">
      <formula>1</formula>
    </cfRule>
  </conditionalFormatting>
  <conditionalFormatting sqref="AE4">
    <cfRule type="cellIs" dxfId="0" priority="9" stopIfTrue="1" operator="greaterThanOrEqual">
      <formula>4</formula>
    </cfRule>
  </conditionalFormatting>
  <conditionalFormatting sqref="AE4">
    <cfRule type="cellIs" dxfId="1" priority="10" operator="greaterThanOrEqual">
      <formula>3</formula>
    </cfRule>
  </conditionalFormatting>
  <conditionalFormatting sqref="AE4">
    <cfRule type="cellIs" dxfId="2" priority="11" operator="greaterThanOrEqual">
      <formula>2</formula>
    </cfRule>
  </conditionalFormatting>
  <conditionalFormatting sqref="AE4">
    <cfRule type="cellIs" dxfId="3" priority="12" operator="greaterThanOrEqual">
      <formula>1</formula>
    </cfRule>
  </conditionalFormatting>
  <conditionalFormatting sqref="AE5">
    <cfRule type="cellIs" dxfId="0" priority="13" stopIfTrue="1" operator="greaterThanOrEqual">
      <formula>4</formula>
    </cfRule>
  </conditionalFormatting>
  <conditionalFormatting sqref="AE5">
    <cfRule type="cellIs" dxfId="1" priority="14" operator="greaterThanOrEqual">
      <formula>3</formula>
    </cfRule>
  </conditionalFormatting>
  <conditionalFormatting sqref="AE5">
    <cfRule type="cellIs" dxfId="2" priority="15" operator="greaterThanOrEqual">
      <formula>2</formula>
    </cfRule>
  </conditionalFormatting>
  <conditionalFormatting sqref="AE5">
    <cfRule type="cellIs" dxfId="3" priority="16" operator="greaterThanOrEqual">
      <formula>1</formula>
    </cfRule>
  </conditionalFormatting>
  <conditionalFormatting sqref="AE6">
    <cfRule type="cellIs" dxfId="0" priority="17" stopIfTrue="1" operator="greaterThanOrEqual">
      <formula>4</formula>
    </cfRule>
  </conditionalFormatting>
  <conditionalFormatting sqref="AE6">
    <cfRule type="cellIs" dxfId="1" priority="18" operator="greaterThanOrEqual">
      <formula>3</formula>
    </cfRule>
  </conditionalFormatting>
  <conditionalFormatting sqref="AE6">
    <cfRule type="cellIs" dxfId="2" priority="19" operator="greaterThanOrEqual">
      <formula>2</formula>
    </cfRule>
  </conditionalFormatting>
  <conditionalFormatting sqref="AE6">
    <cfRule type="cellIs" dxfId="3" priority="20" operator="greaterThanOrEqual">
      <formula>1</formula>
    </cfRule>
  </conditionalFormatting>
  <conditionalFormatting sqref="AE7">
    <cfRule type="cellIs" dxfId="0" priority="21" stopIfTrue="1" operator="greaterThanOrEqual">
      <formula>4</formula>
    </cfRule>
  </conditionalFormatting>
  <conditionalFormatting sqref="AE7">
    <cfRule type="cellIs" dxfId="1" priority="22" operator="greaterThanOrEqual">
      <formula>3</formula>
    </cfRule>
  </conditionalFormatting>
  <conditionalFormatting sqref="AE7">
    <cfRule type="cellIs" dxfId="2" priority="23" operator="greaterThanOrEqual">
      <formula>2</formula>
    </cfRule>
  </conditionalFormatting>
  <conditionalFormatting sqref="AE7">
    <cfRule type="cellIs" dxfId="3" priority="24" operator="greaterThanOrEqual">
      <formula>1</formula>
    </cfRule>
  </conditionalFormatting>
  <conditionalFormatting sqref="AE7:AE8">
    <cfRule type="cellIs" dxfId="0" priority="25" stopIfTrue="1" operator="greaterThanOrEqual">
      <formula>4</formula>
    </cfRule>
  </conditionalFormatting>
  <conditionalFormatting sqref="AE7:AE8">
    <cfRule type="cellIs" dxfId="1" priority="26" operator="greaterThanOrEqual">
      <formula>3</formula>
    </cfRule>
  </conditionalFormatting>
  <conditionalFormatting sqref="AE7:AE8">
    <cfRule type="cellIs" dxfId="2" priority="27" operator="greaterThanOrEqual">
      <formula>2</formula>
    </cfRule>
  </conditionalFormatting>
  <conditionalFormatting sqref="AE7:AE8">
    <cfRule type="cellIs" dxfId="3" priority="28" operator="greaterThanOrEqual">
      <formula>1</formula>
    </cfRule>
  </conditionalFormatting>
  <conditionalFormatting sqref="AE9">
    <cfRule type="cellIs" dxfId="0" priority="29" stopIfTrue="1" operator="greaterThanOrEqual">
      <formula>4</formula>
    </cfRule>
  </conditionalFormatting>
  <conditionalFormatting sqref="AE9">
    <cfRule type="cellIs" dxfId="1" priority="30" operator="greaterThanOrEqual">
      <formula>3</formula>
    </cfRule>
  </conditionalFormatting>
  <conditionalFormatting sqref="AE9">
    <cfRule type="cellIs" dxfId="2" priority="31" operator="greaterThanOrEqual">
      <formula>2</formula>
    </cfRule>
  </conditionalFormatting>
  <conditionalFormatting sqref="AE9">
    <cfRule type="cellIs" dxfId="3" priority="32" operator="greaterThanOrEqual">
      <formula>1</formula>
    </cfRule>
  </conditionalFormatting>
  <conditionalFormatting sqref="AE10">
    <cfRule type="cellIs" dxfId="0" priority="33" stopIfTrue="1" operator="greaterThanOrEqual">
      <formula>4</formula>
    </cfRule>
  </conditionalFormatting>
  <conditionalFormatting sqref="AE10">
    <cfRule type="cellIs" dxfId="1" priority="34" operator="greaterThanOrEqual">
      <formula>3</formula>
    </cfRule>
  </conditionalFormatting>
  <conditionalFormatting sqref="AE10">
    <cfRule type="cellIs" dxfId="2" priority="35" operator="greaterThanOrEqual">
      <formula>2</formula>
    </cfRule>
  </conditionalFormatting>
  <conditionalFormatting sqref="AE10">
    <cfRule type="cellIs" dxfId="3" priority="36" operator="greaterThanOrEqual">
      <formula>1</formula>
    </cfRule>
  </conditionalFormatting>
  <conditionalFormatting sqref="AE11:AE14">
    <cfRule type="cellIs" dxfId="0" priority="37" stopIfTrue="1" operator="greaterThanOrEqual">
      <formula>4</formula>
    </cfRule>
  </conditionalFormatting>
  <conditionalFormatting sqref="AE11:AE14">
    <cfRule type="cellIs" dxfId="1" priority="38" operator="greaterThanOrEqual">
      <formula>3</formula>
    </cfRule>
  </conditionalFormatting>
  <conditionalFormatting sqref="AE11:AE14">
    <cfRule type="cellIs" dxfId="2" priority="39" operator="greaterThanOrEqual">
      <formula>2</formula>
    </cfRule>
  </conditionalFormatting>
  <conditionalFormatting sqref="AE11:AE14">
    <cfRule type="cellIs" dxfId="3" priority="40" operator="greaterThanOrEqual">
      <formula>1</formula>
    </cfRule>
  </conditionalFormatting>
  <conditionalFormatting sqref="AF3">
    <cfRule type="cellIs" dxfId="0" priority="41" stopIfTrue="1" operator="greaterThanOrEqual">
      <formula>4</formula>
    </cfRule>
  </conditionalFormatting>
  <conditionalFormatting sqref="AF3">
    <cfRule type="cellIs" dxfId="1" priority="42" operator="greaterThanOrEqual">
      <formula>3</formula>
    </cfRule>
  </conditionalFormatting>
  <conditionalFormatting sqref="AF3">
    <cfRule type="cellIs" dxfId="2" priority="43" operator="greaterThanOrEqual">
      <formula>2</formula>
    </cfRule>
  </conditionalFormatting>
  <conditionalFormatting sqref="AF3">
    <cfRule type="cellIs" dxfId="3" priority="44" operator="greaterThanOrEqual">
      <formula>1</formula>
    </cfRule>
  </conditionalFormatting>
  <conditionalFormatting sqref="AF4">
    <cfRule type="cellIs" dxfId="0" priority="45" stopIfTrue="1" operator="greaterThanOrEqual">
      <formula>4</formula>
    </cfRule>
  </conditionalFormatting>
  <conditionalFormatting sqref="AF4">
    <cfRule type="cellIs" dxfId="1" priority="46" operator="greaterThanOrEqual">
      <formula>3</formula>
    </cfRule>
  </conditionalFormatting>
  <conditionalFormatting sqref="AF4">
    <cfRule type="cellIs" dxfId="2" priority="47" operator="greaterThanOrEqual">
      <formula>2</formula>
    </cfRule>
  </conditionalFormatting>
  <conditionalFormatting sqref="AF4">
    <cfRule type="cellIs" dxfId="3" priority="48" operator="greaterThanOrEqual">
      <formula>1</formula>
    </cfRule>
  </conditionalFormatting>
  <conditionalFormatting sqref="AF5">
    <cfRule type="cellIs" dxfId="0" priority="49" stopIfTrue="1" operator="greaterThanOrEqual">
      <formula>4</formula>
    </cfRule>
  </conditionalFormatting>
  <conditionalFormatting sqref="AF5">
    <cfRule type="cellIs" dxfId="1" priority="50" operator="greaterThanOrEqual">
      <formula>3</formula>
    </cfRule>
  </conditionalFormatting>
  <conditionalFormatting sqref="AF5">
    <cfRule type="cellIs" dxfId="2" priority="51" operator="greaterThanOrEqual">
      <formula>2</formula>
    </cfRule>
  </conditionalFormatting>
  <conditionalFormatting sqref="AF5">
    <cfRule type="cellIs" dxfId="3" priority="52" operator="greaterThanOrEqual">
      <formula>1</formula>
    </cfRule>
  </conditionalFormatting>
  <conditionalFormatting sqref="AF6">
    <cfRule type="cellIs" dxfId="0" priority="53" stopIfTrue="1" operator="greaterThanOrEqual">
      <formula>4</formula>
    </cfRule>
  </conditionalFormatting>
  <conditionalFormatting sqref="AF6">
    <cfRule type="cellIs" dxfId="1" priority="54" operator="greaterThanOrEqual">
      <formula>3</formula>
    </cfRule>
  </conditionalFormatting>
  <conditionalFormatting sqref="AF6">
    <cfRule type="cellIs" dxfId="2" priority="55" operator="greaterThanOrEqual">
      <formula>2</formula>
    </cfRule>
  </conditionalFormatting>
  <conditionalFormatting sqref="AF6">
    <cfRule type="cellIs" dxfId="3" priority="56" operator="greaterThanOrEqual">
      <formula>1</formula>
    </cfRule>
  </conditionalFormatting>
  <conditionalFormatting sqref="AF7">
    <cfRule type="cellIs" dxfId="0" priority="57" stopIfTrue="1" operator="greaterThanOrEqual">
      <formula>4</formula>
    </cfRule>
  </conditionalFormatting>
  <conditionalFormatting sqref="AF7">
    <cfRule type="cellIs" dxfId="1" priority="58" operator="greaterThanOrEqual">
      <formula>3</formula>
    </cfRule>
  </conditionalFormatting>
  <conditionalFormatting sqref="AF7">
    <cfRule type="cellIs" dxfId="2" priority="59" operator="greaterThanOrEqual">
      <formula>2</formula>
    </cfRule>
  </conditionalFormatting>
  <conditionalFormatting sqref="AF7">
    <cfRule type="cellIs" dxfId="3" priority="60" operator="greaterThanOrEqual">
      <formula>1</formula>
    </cfRule>
  </conditionalFormatting>
  <conditionalFormatting sqref="AF7:AF8">
    <cfRule type="cellIs" dxfId="0" priority="61" stopIfTrue="1" operator="greaterThanOrEqual">
      <formula>4</formula>
    </cfRule>
  </conditionalFormatting>
  <conditionalFormatting sqref="AF7:AF8">
    <cfRule type="cellIs" dxfId="1" priority="62" operator="greaterThanOrEqual">
      <formula>3</formula>
    </cfRule>
  </conditionalFormatting>
  <conditionalFormatting sqref="AF7:AF8">
    <cfRule type="cellIs" dxfId="2" priority="63" operator="greaterThanOrEqual">
      <formula>2</formula>
    </cfRule>
  </conditionalFormatting>
  <conditionalFormatting sqref="AF7:AF8">
    <cfRule type="cellIs" dxfId="3" priority="64" operator="greaterThanOrEqual">
      <formula>1</formula>
    </cfRule>
  </conditionalFormatting>
  <conditionalFormatting sqref="AF9">
    <cfRule type="cellIs" dxfId="0" priority="65" stopIfTrue="1" operator="greaterThanOrEqual">
      <formula>4</formula>
    </cfRule>
  </conditionalFormatting>
  <conditionalFormatting sqref="AF9">
    <cfRule type="cellIs" dxfId="1" priority="66" operator="greaterThanOrEqual">
      <formula>3</formula>
    </cfRule>
  </conditionalFormatting>
  <conditionalFormatting sqref="AF9">
    <cfRule type="cellIs" dxfId="2" priority="67" operator="greaterThanOrEqual">
      <formula>2</formula>
    </cfRule>
  </conditionalFormatting>
  <conditionalFormatting sqref="AF9">
    <cfRule type="cellIs" dxfId="3" priority="68" operator="greaterThanOrEqual">
      <formula>1</formula>
    </cfRule>
  </conditionalFormatting>
  <conditionalFormatting sqref="AF10">
    <cfRule type="cellIs" dxfId="0" priority="69" stopIfTrue="1" operator="greaterThanOrEqual">
      <formula>4</formula>
    </cfRule>
  </conditionalFormatting>
  <conditionalFormatting sqref="AF10">
    <cfRule type="cellIs" dxfId="1" priority="70" operator="greaterThanOrEqual">
      <formula>3</formula>
    </cfRule>
  </conditionalFormatting>
  <conditionalFormatting sqref="AF10">
    <cfRule type="cellIs" dxfId="2" priority="71" operator="greaterThanOrEqual">
      <formula>2</formula>
    </cfRule>
  </conditionalFormatting>
  <conditionalFormatting sqref="AF10">
    <cfRule type="cellIs" dxfId="3" priority="72" operator="greaterThanOrEqual">
      <formula>1</formula>
    </cfRule>
  </conditionalFormatting>
  <conditionalFormatting sqref="AF11:AF14">
    <cfRule type="cellIs" dxfId="0" priority="73" stopIfTrue="1" operator="greaterThanOrEqual">
      <formula>4</formula>
    </cfRule>
  </conditionalFormatting>
  <conditionalFormatting sqref="AF11:AF14">
    <cfRule type="cellIs" dxfId="1" priority="74" operator="greaterThanOrEqual">
      <formula>3</formula>
    </cfRule>
  </conditionalFormatting>
  <conditionalFormatting sqref="AF11:AF14">
    <cfRule type="cellIs" dxfId="2" priority="75" operator="greaterThanOrEqual">
      <formula>2</formula>
    </cfRule>
  </conditionalFormatting>
  <conditionalFormatting sqref="AF11:AF14">
    <cfRule type="cellIs" dxfId="3" priority="76" operator="greaterThan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0.67"/>
    <col customWidth="1" min="2" max="2" width="10.89"/>
    <col customWidth="1" min="3" max="3" width="8.89"/>
    <col customWidth="1" min="4" max="4" width="7.89"/>
    <col customWidth="1" min="5" max="5" width="3.33"/>
    <col customWidth="1" min="6" max="6" width="4.44"/>
    <col customWidth="1" min="7" max="7" width="3.78"/>
    <col customWidth="1" min="8" max="8" width="3.89"/>
    <col customWidth="1" min="9" max="9" width="3.56"/>
    <col customWidth="1" min="10" max="12" width="3.89"/>
    <col customWidth="1" min="13" max="15" width="3.78"/>
    <col customWidth="1" min="16" max="16" width="3.56"/>
    <col customWidth="1" min="17" max="17" width="3.44"/>
    <col customWidth="1" min="18" max="22" width="3.67"/>
    <col customWidth="1" min="23" max="31" width="3.56"/>
    <col customWidth="1" min="32" max="45" width="3.67"/>
    <col customWidth="1" min="46" max="46" width="3.11"/>
    <col customWidth="1" min="47" max="47" width="3.78"/>
    <col customWidth="1" min="48" max="48" width="3.67"/>
    <col customWidth="1" min="49" max="49" width="3.56"/>
    <col customWidth="1" min="50" max="50" width="3.22"/>
    <col customWidth="1" min="51" max="51" width="3.67"/>
    <col customWidth="1" min="52" max="52" width="3.33"/>
    <col customWidth="1" min="53" max="53" width="3.89"/>
    <col customWidth="1" min="54" max="55" width="8.56"/>
  </cols>
  <sheetData>
    <row r="1" ht="197.25" customHeight="1">
      <c r="A1" s="24" t="s">
        <v>293</v>
      </c>
      <c r="C1" s="24" t="s">
        <v>294</v>
      </c>
      <c r="E1" s="25" t="s">
        <v>295</v>
      </c>
      <c r="F1" s="26" t="s">
        <v>296</v>
      </c>
      <c r="G1" s="27" t="s">
        <v>297</v>
      </c>
      <c r="H1" s="27" t="s">
        <v>298</v>
      </c>
      <c r="I1" s="27" t="s">
        <v>299</v>
      </c>
      <c r="J1" s="27" t="s">
        <v>300</v>
      </c>
      <c r="K1" s="27" t="s">
        <v>301</v>
      </c>
      <c r="L1" s="27" t="s">
        <v>302</v>
      </c>
      <c r="M1" s="27" t="s">
        <v>303</v>
      </c>
      <c r="N1" s="27" t="s">
        <v>304</v>
      </c>
      <c r="O1" s="27" t="s">
        <v>305</v>
      </c>
      <c r="P1" s="27" t="s">
        <v>306</v>
      </c>
      <c r="Q1" s="27" t="s">
        <v>307</v>
      </c>
      <c r="R1" s="27" t="s">
        <v>308</v>
      </c>
      <c r="S1" s="27" t="s">
        <v>309</v>
      </c>
      <c r="T1" s="27" t="s">
        <v>310</v>
      </c>
      <c r="U1" s="27" t="s">
        <v>311</v>
      </c>
      <c r="V1" s="29" t="s">
        <v>312</v>
      </c>
      <c r="W1" s="25" t="s">
        <v>313</v>
      </c>
      <c r="X1" s="27" t="s">
        <v>314</v>
      </c>
      <c r="Y1" s="27" t="s">
        <v>315</v>
      </c>
      <c r="Z1" s="27" t="s">
        <v>316</v>
      </c>
      <c r="AA1" s="27" t="s">
        <v>317</v>
      </c>
      <c r="AB1" s="27" t="s">
        <v>318</v>
      </c>
      <c r="AC1" s="27" t="s">
        <v>319</v>
      </c>
      <c r="AD1" s="29" t="s">
        <v>320</v>
      </c>
      <c r="AE1" s="25" t="s">
        <v>321</v>
      </c>
      <c r="AF1" s="27" t="s">
        <v>322</v>
      </c>
      <c r="AG1" s="27" t="s">
        <v>323</v>
      </c>
      <c r="AH1" s="27" t="s">
        <v>324</v>
      </c>
      <c r="AI1" s="27" t="s">
        <v>325</v>
      </c>
      <c r="AJ1" s="29" t="s">
        <v>326</v>
      </c>
      <c r="AK1" s="25" t="s">
        <v>33</v>
      </c>
      <c r="AL1" s="27" t="s">
        <v>34</v>
      </c>
      <c r="AM1" s="27" t="s">
        <v>35</v>
      </c>
      <c r="AN1" s="27" t="s">
        <v>36</v>
      </c>
      <c r="AO1" s="27" t="s">
        <v>37</v>
      </c>
      <c r="AP1" s="27" t="s">
        <v>38</v>
      </c>
      <c r="AQ1" s="27" t="s">
        <v>39</v>
      </c>
      <c r="AR1" s="27" t="s">
        <v>40</v>
      </c>
      <c r="AS1" s="29" t="s">
        <v>327</v>
      </c>
      <c r="AT1" s="25" t="s">
        <v>328</v>
      </c>
      <c r="AU1" s="27" t="s">
        <v>329</v>
      </c>
      <c r="AV1" s="27" t="s">
        <v>330</v>
      </c>
      <c r="AW1" s="27" t="s">
        <v>331</v>
      </c>
      <c r="AX1" s="27" t="s">
        <v>332</v>
      </c>
      <c r="AY1" s="27" t="s">
        <v>333</v>
      </c>
      <c r="AZ1" s="27" t="s">
        <v>334</v>
      </c>
      <c r="BA1" s="27" t="s">
        <v>335</v>
      </c>
      <c r="BB1" s="39"/>
      <c r="BC1" s="39"/>
    </row>
    <row r="2" ht="14.25" customHeight="1">
      <c r="A2" s="40" t="s">
        <v>92</v>
      </c>
      <c r="B2" s="40" t="s">
        <v>93</v>
      </c>
      <c r="C2" s="40" t="s">
        <v>94</v>
      </c>
      <c r="D2" s="40" t="s">
        <v>95</v>
      </c>
      <c r="E2" s="41"/>
      <c r="F2" s="42"/>
      <c r="G2" s="42"/>
      <c r="H2" s="42"/>
      <c r="I2" s="42"/>
      <c r="J2" s="42"/>
      <c r="K2" s="42"/>
      <c r="L2" s="42"/>
      <c r="M2" s="42"/>
      <c r="N2" s="42"/>
      <c r="O2" s="42"/>
      <c r="P2" s="42"/>
      <c r="Q2" s="42"/>
      <c r="R2" s="42"/>
      <c r="S2" s="42"/>
      <c r="T2" s="42"/>
      <c r="U2" s="42"/>
      <c r="V2" s="42"/>
      <c r="W2" s="41"/>
      <c r="X2" s="42"/>
      <c r="Y2" s="42"/>
      <c r="Z2" s="42"/>
      <c r="AA2" s="42"/>
      <c r="AB2" s="42"/>
      <c r="AC2" s="42"/>
      <c r="AD2" s="42"/>
      <c r="AE2" s="41"/>
      <c r="AF2" s="42"/>
      <c r="AG2" s="42"/>
      <c r="AH2" s="42"/>
      <c r="AI2" s="42"/>
      <c r="AJ2" s="42"/>
      <c r="AK2" s="41"/>
      <c r="AL2" s="42"/>
      <c r="AM2" s="42"/>
      <c r="AN2" s="42"/>
      <c r="AO2" s="42"/>
      <c r="AP2" s="42"/>
      <c r="AQ2" s="42"/>
      <c r="AR2" s="42"/>
      <c r="AS2" s="42"/>
      <c r="AT2" s="41"/>
      <c r="AU2" s="42"/>
      <c r="AV2" s="42"/>
      <c r="AW2" s="42"/>
      <c r="AX2" s="42"/>
      <c r="AY2" s="42"/>
      <c r="AZ2" s="42"/>
      <c r="BA2" s="42"/>
    </row>
    <row r="3" ht="15.75" customHeight="1">
      <c r="A3" s="52" t="s">
        <v>336</v>
      </c>
      <c r="B3" s="52" t="s">
        <v>337</v>
      </c>
      <c r="C3" s="52" t="s">
        <v>275</v>
      </c>
      <c r="D3" s="53" t="s">
        <v>275</v>
      </c>
      <c r="E3" s="41"/>
      <c r="F3" s="54">
        <v>4.0</v>
      </c>
      <c r="G3" s="54">
        <v>4.0</v>
      </c>
      <c r="H3" s="54">
        <v>3.0</v>
      </c>
      <c r="I3" s="54">
        <v>2.0</v>
      </c>
      <c r="J3" s="54">
        <v>3.0</v>
      </c>
      <c r="K3" s="54">
        <v>3.0</v>
      </c>
      <c r="L3" s="54">
        <v>4.0</v>
      </c>
      <c r="M3" s="54">
        <v>2.0</v>
      </c>
      <c r="N3" s="54">
        <v>3.0</v>
      </c>
      <c r="O3" s="54">
        <v>3.0</v>
      </c>
      <c r="P3" s="54">
        <v>3.0</v>
      </c>
      <c r="Q3" s="54">
        <v>3.0</v>
      </c>
      <c r="R3" s="54">
        <v>2.0</v>
      </c>
      <c r="S3" s="54">
        <v>4.0</v>
      </c>
      <c r="T3" s="54">
        <v>4.0</v>
      </c>
      <c r="U3" s="54">
        <v>4.0</v>
      </c>
      <c r="V3" s="55">
        <f t="shared" ref="V3:V15" si="1">sum(F3:U3)</f>
        <v>51</v>
      </c>
      <c r="W3" s="41"/>
      <c r="X3" s="54">
        <v>1.0</v>
      </c>
      <c r="Y3" s="54">
        <v>1.0</v>
      </c>
      <c r="Z3" s="54">
        <v>1.0</v>
      </c>
      <c r="AA3" s="54">
        <v>1.0</v>
      </c>
      <c r="AB3" s="54">
        <v>1.0</v>
      </c>
      <c r="AC3" s="54">
        <v>1.0</v>
      </c>
      <c r="AD3" s="55">
        <f t="shared" ref="AD3:AD15" si="2">sum(X3:AC3)</f>
        <v>6</v>
      </c>
      <c r="AE3" s="41"/>
      <c r="AF3" s="54">
        <v>4.0</v>
      </c>
      <c r="AG3" s="54">
        <v>4.0</v>
      </c>
      <c r="AH3" s="54">
        <v>4.0</v>
      </c>
      <c r="AI3" s="54">
        <v>4.0</v>
      </c>
      <c r="AJ3" s="55">
        <f t="shared" ref="AJ3:AJ15" si="3">sum(AF3:AI3)</f>
        <v>16</v>
      </c>
      <c r="AK3" s="41"/>
      <c r="AL3" s="54">
        <v>4.0</v>
      </c>
      <c r="AM3" s="54">
        <v>4.0</v>
      </c>
      <c r="AN3" s="54">
        <v>4.0</v>
      </c>
      <c r="AO3" s="54">
        <v>3.0</v>
      </c>
      <c r="AP3" s="54">
        <v>3.0</v>
      </c>
      <c r="AQ3" s="54">
        <v>3.0</v>
      </c>
      <c r="AR3" s="54">
        <v>3.0</v>
      </c>
      <c r="AS3" s="55">
        <f t="shared" ref="AS3:AS15" si="4">sum(AL3:AR3)</f>
        <v>24</v>
      </c>
      <c r="AT3" s="41"/>
      <c r="AU3" s="54">
        <v>0.0</v>
      </c>
      <c r="AV3" s="54">
        <v>0.0</v>
      </c>
      <c r="AW3" s="54">
        <v>0.0</v>
      </c>
      <c r="AX3" s="54">
        <v>0.0</v>
      </c>
      <c r="AY3" s="54">
        <v>0.0</v>
      </c>
      <c r="AZ3" s="54">
        <v>0.0</v>
      </c>
      <c r="BA3" s="54">
        <v>0.0</v>
      </c>
    </row>
    <row r="4" ht="15.75" customHeight="1">
      <c r="A4" s="52" t="s">
        <v>338</v>
      </c>
      <c r="B4" s="52" t="s">
        <v>339</v>
      </c>
      <c r="C4" s="52" t="s">
        <v>340</v>
      </c>
      <c r="D4" s="53" t="s">
        <v>340</v>
      </c>
      <c r="E4" s="41"/>
      <c r="F4" s="54">
        <v>3.0</v>
      </c>
      <c r="G4" s="54">
        <v>3.0</v>
      </c>
      <c r="H4" s="54">
        <v>3.0</v>
      </c>
      <c r="I4" s="54">
        <v>2.0</v>
      </c>
      <c r="J4" s="54">
        <v>2.0</v>
      </c>
      <c r="K4" s="54">
        <v>2.0</v>
      </c>
      <c r="L4" s="54">
        <v>3.0</v>
      </c>
      <c r="M4" s="54">
        <v>2.0</v>
      </c>
      <c r="N4" s="54">
        <v>2.0</v>
      </c>
      <c r="O4" s="54">
        <v>3.0</v>
      </c>
      <c r="P4" s="54">
        <v>3.0</v>
      </c>
      <c r="Q4" s="54">
        <v>3.0</v>
      </c>
      <c r="R4" s="54">
        <v>2.0</v>
      </c>
      <c r="S4" s="54">
        <v>3.0</v>
      </c>
      <c r="T4" s="54">
        <v>3.0</v>
      </c>
      <c r="U4" s="54">
        <v>3.0</v>
      </c>
      <c r="V4" s="55">
        <f t="shared" si="1"/>
        <v>42</v>
      </c>
      <c r="W4" s="41"/>
      <c r="X4" s="54">
        <v>3.0</v>
      </c>
      <c r="Y4" s="54">
        <v>3.0</v>
      </c>
      <c r="Z4" s="54">
        <v>1.0</v>
      </c>
      <c r="AA4" s="54">
        <v>2.0</v>
      </c>
      <c r="AB4" s="54">
        <v>2.0</v>
      </c>
      <c r="AC4" s="54">
        <v>2.0</v>
      </c>
      <c r="AD4" s="55">
        <f t="shared" si="2"/>
        <v>13</v>
      </c>
      <c r="AE4" s="41"/>
      <c r="AF4" s="54">
        <v>3.0</v>
      </c>
      <c r="AG4" s="54">
        <v>3.0</v>
      </c>
      <c r="AH4" s="54">
        <v>4.0</v>
      </c>
      <c r="AI4" s="54">
        <v>2.0</v>
      </c>
      <c r="AJ4" s="55">
        <f t="shared" si="3"/>
        <v>12</v>
      </c>
      <c r="AK4" s="41"/>
      <c r="AL4" s="54">
        <v>2.0</v>
      </c>
      <c r="AM4" s="54">
        <v>3.0</v>
      </c>
      <c r="AN4" s="54">
        <v>2.0</v>
      </c>
      <c r="AO4" s="54">
        <v>2.0</v>
      </c>
      <c r="AP4" s="54">
        <v>2.0</v>
      </c>
      <c r="AQ4" s="54">
        <v>3.0</v>
      </c>
      <c r="AR4" s="54">
        <v>3.0</v>
      </c>
      <c r="AS4" s="55">
        <f t="shared" si="4"/>
        <v>17</v>
      </c>
      <c r="AT4" s="41"/>
      <c r="AU4" s="54">
        <v>0.0</v>
      </c>
      <c r="AV4" s="54">
        <v>0.0</v>
      </c>
      <c r="AW4" s="54">
        <v>0.0</v>
      </c>
      <c r="AX4" s="54">
        <v>0.0</v>
      </c>
      <c r="AY4" s="54">
        <v>0.0</v>
      </c>
      <c r="AZ4" s="54">
        <v>0.0</v>
      </c>
      <c r="BA4" s="54">
        <v>0.0</v>
      </c>
    </row>
    <row r="5" ht="14.25" customHeight="1">
      <c r="A5" s="52" t="s">
        <v>341</v>
      </c>
      <c r="B5" s="52" t="s">
        <v>118</v>
      </c>
      <c r="C5" s="52" t="s">
        <v>116</v>
      </c>
      <c r="D5" s="53" t="s">
        <v>116</v>
      </c>
      <c r="E5" s="41"/>
      <c r="F5" s="54">
        <v>3.0</v>
      </c>
      <c r="G5" s="54">
        <v>3.0</v>
      </c>
      <c r="H5" s="54">
        <v>3.0</v>
      </c>
      <c r="I5" s="54">
        <v>1.0</v>
      </c>
      <c r="J5" s="54">
        <v>1.0</v>
      </c>
      <c r="K5" s="54">
        <v>1.0</v>
      </c>
      <c r="L5" s="54">
        <v>3.0</v>
      </c>
      <c r="M5" s="54">
        <v>1.0</v>
      </c>
      <c r="N5" s="54">
        <v>2.0</v>
      </c>
      <c r="O5" s="54">
        <v>3.0</v>
      </c>
      <c r="P5" s="54">
        <v>1.0</v>
      </c>
      <c r="Q5" s="54">
        <v>1.0</v>
      </c>
      <c r="R5" s="54">
        <v>1.0</v>
      </c>
      <c r="S5" s="54">
        <v>2.0</v>
      </c>
      <c r="T5" s="54">
        <v>2.0</v>
      </c>
      <c r="U5" s="54">
        <v>2.0</v>
      </c>
      <c r="V5" s="55">
        <f t="shared" si="1"/>
        <v>30</v>
      </c>
      <c r="W5" s="41"/>
      <c r="X5" s="54">
        <v>1.0</v>
      </c>
      <c r="Y5" s="54">
        <v>1.0</v>
      </c>
      <c r="Z5" s="54">
        <v>1.0</v>
      </c>
      <c r="AA5" s="54">
        <v>1.0</v>
      </c>
      <c r="AB5" s="54">
        <v>1.0</v>
      </c>
      <c r="AC5" s="54">
        <v>1.0</v>
      </c>
      <c r="AD5" s="55">
        <f t="shared" si="2"/>
        <v>6</v>
      </c>
      <c r="AE5" s="41"/>
      <c r="AF5" s="54">
        <v>3.0</v>
      </c>
      <c r="AG5" s="54">
        <v>3.0</v>
      </c>
      <c r="AH5" s="54">
        <v>3.0</v>
      </c>
      <c r="AI5" s="54">
        <v>2.0</v>
      </c>
      <c r="AJ5" s="55">
        <f t="shared" si="3"/>
        <v>11</v>
      </c>
      <c r="AK5" s="41"/>
      <c r="AL5" s="54">
        <v>2.0</v>
      </c>
      <c r="AM5" s="54">
        <v>3.0</v>
      </c>
      <c r="AN5" s="54">
        <v>2.0</v>
      </c>
      <c r="AO5" s="54">
        <v>2.0</v>
      </c>
      <c r="AP5" s="54">
        <v>2.0</v>
      </c>
      <c r="AQ5" s="54">
        <v>3.0</v>
      </c>
      <c r="AR5" s="54">
        <v>3.0</v>
      </c>
      <c r="AS5" s="55">
        <f t="shared" si="4"/>
        <v>17</v>
      </c>
      <c r="AT5" s="41"/>
      <c r="AU5" s="54">
        <v>0.0</v>
      </c>
      <c r="AV5" s="54">
        <v>0.0</v>
      </c>
      <c r="AW5" s="54">
        <v>0.0</v>
      </c>
      <c r="AX5" s="54">
        <v>0.0</v>
      </c>
      <c r="AY5" s="54">
        <v>0.0</v>
      </c>
      <c r="AZ5" s="54">
        <v>0.0</v>
      </c>
      <c r="BA5" s="54">
        <v>0.0</v>
      </c>
    </row>
    <row r="6" ht="14.25" customHeight="1">
      <c r="A6" s="52" t="s">
        <v>241</v>
      </c>
      <c r="B6" s="52" t="s">
        <v>342</v>
      </c>
      <c r="C6" s="52" t="s">
        <v>132</v>
      </c>
      <c r="D6" s="53" t="s">
        <v>132</v>
      </c>
      <c r="E6" s="41"/>
      <c r="F6" s="54">
        <v>3.0</v>
      </c>
      <c r="G6" s="54">
        <v>3.0</v>
      </c>
      <c r="H6" s="54">
        <v>3.0</v>
      </c>
      <c r="I6" s="54">
        <v>3.0</v>
      </c>
      <c r="J6" s="54">
        <v>3.0</v>
      </c>
      <c r="K6" s="54">
        <v>3.0</v>
      </c>
      <c r="L6" s="54">
        <v>3.0</v>
      </c>
      <c r="M6" s="54">
        <v>2.0</v>
      </c>
      <c r="N6" s="54">
        <v>3.0</v>
      </c>
      <c r="O6" s="54">
        <v>3.0</v>
      </c>
      <c r="P6" s="54">
        <v>2.0</v>
      </c>
      <c r="Q6" s="54">
        <v>2.0</v>
      </c>
      <c r="R6" s="54">
        <v>2.0</v>
      </c>
      <c r="S6" s="54">
        <v>3.0</v>
      </c>
      <c r="T6" s="54">
        <v>2.0</v>
      </c>
      <c r="U6" s="54">
        <v>2.0</v>
      </c>
      <c r="V6" s="55">
        <f t="shared" si="1"/>
        <v>42</v>
      </c>
      <c r="W6" s="41"/>
      <c r="X6" s="54">
        <v>3.0</v>
      </c>
      <c r="Y6" s="54">
        <v>3.0</v>
      </c>
      <c r="Z6" s="54">
        <v>1.0</v>
      </c>
      <c r="AA6" s="54">
        <v>2.0</v>
      </c>
      <c r="AB6" s="54">
        <v>2.0</v>
      </c>
      <c r="AC6" s="54">
        <v>2.0</v>
      </c>
      <c r="AD6" s="55">
        <f t="shared" si="2"/>
        <v>13</v>
      </c>
      <c r="AE6" s="41"/>
      <c r="AF6" s="54">
        <v>3.0</v>
      </c>
      <c r="AG6" s="54">
        <v>3.0</v>
      </c>
      <c r="AH6" s="54">
        <v>4.0</v>
      </c>
      <c r="AI6" s="54">
        <v>2.0</v>
      </c>
      <c r="AJ6" s="55">
        <f t="shared" si="3"/>
        <v>12</v>
      </c>
      <c r="AK6" s="41"/>
      <c r="AL6" s="54">
        <v>3.0</v>
      </c>
      <c r="AM6" s="54">
        <v>4.0</v>
      </c>
      <c r="AN6" s="54">
        <v>4.0</v>
      </c>
      <c r="AO6" s="54">
        <v>3.0</v>
      </c>
      <c r="AP6" s="54">
        <v>3.0</v>
      </c>
      <c r="AQ6" s="54">
        <v>3.0</v>
      </c>
      <c r="AR6" s="54">
        <v>3.0</v>
      </c>
      <c r="AS6" s="55">
        <f t="shared" si="4"/>
        <v>23</v>
      </c>
      <c r="AT6" s="41"/>
      <c r="AU6" s="54">
        <v>0.0</v>
      </c>
      <c r="AV6" s="54">
        <v>0.0</v>
      </c>
      <c r="AW6" s="54">
        <v>0.0</v>
      </c>
      <c r="AX6" s="54">
        <v>0.0</v>
      </c>
      <c r="AY6" s="54">
        <v>0.0</v>
      </c>
      <c r="AZ6" s="54">
        <v>0.0</v>
      </c>
      <c r="BA6" s="54">
        <v>0.0</v>
      </c>
    </row>
    <row r="7" ht="14.25" customHeight="1">
      <c r="A7" s="52" t="s">
        <v>343</v>
      </c>
      <c r="B7" s="52" t="s">
        <v>344</v>
      </c>
      <c r="C7" s="52" t="s">
        <v>116</v>
      </c>
      <c r="D7" s="53" t="s">
        <v>131</v>
      </c>
      <c r="E7" s="41"/>
      <c r="F7" s="54">
        <v>3.0</v>
      </c>
      <c r="G7" s="54">
        <v>3.0</v>
      </c>
      <c r="H7" s="54">
        <v>3.0</v>
      </c>
      <c r="I7" s="54">
        <v>3.0</v>
      </c>
      <c r="J7" s="54">
        <v>3.0</v>
      </c>
      <c r="K7" s="54">
        <v>3.0</v>
      </c>
      <c r="L7" s="54">
        <v>3.0</v>
      </c>
      <c r="M7" s="54">
        <v>2.0</v>
      </c>
      <c r="N7" s="54">
        <v>3.0</v>
      </c>
      <c r="O7" s="54">
        <v>3.0</v>
      </c>
      <c r="P7" s="54">
        <v>2.0</v>
      </c>
      <c r="Q7" s="54">
        <v>2.0</v>
      </c>
      <c r="R7" s="54">
        <v>2.0</v>
      </c>
      <c r="S7" s="54">
        <v>3.0</v>
      </c>
      <c r="T7" s="54">
        <v>2.0</v>
      </c>
      <c r="U7" s="54">
        <v>2.0</v>
      </c>
      <c r="V7" s="55">
        <f t="shared" si="1"/>
        <v>42</v>
      </c>
      <c r="W7" s="41"/>
      <c r="X7" s="54">
        <v>1.0</v>
      </c>
      <c r="Y7" s="54">
        <v>1.0</v>
      </c>
      <c r="Z7" s="54">
        <v>1.0</v>
      </c>
      <c r="AA7" s="54">
        <v>1.0</v>
      </c>
      <c r="AB7" s="54">
        <v>1.0</v>
      </c>
      <c r="AC7" s="54">
        <v>1.0</v>
      </c>
      <c r="AD7" s="55">
        <f t="shared" si="2"/>
        <v>6</v>
      </c>
      <c r="AE7" s="41"/>
      <c r="AF7" s="54">
        <v>3.0</v>
      </c>
      <c r="AG7" s="54">
        <v>3.0</v>
      </c>
      <c r="AH7" s="54">
        <v>4.0</v>
      </c>
      <c r="AI7" s="54">
        <v>2.0</v>
      </c>
      <c r="AJ7" s="55">
        <f t="shared" si="3"/>
        <v>12</v>
      </c>
      <c r="AK7" s="41"/>
      <c r="AL7" s="54">
        <v>3.0</v>
      </c>
      <c r="AM7" s="54">
        <v>4.0</v>
      </c>
      <c r="AN7" s="54">
        <v>4.0</v>
      </c>
      <c r="AO7" s="54">
        <v>3.0</v>
      </c>
      <c r="AP7" s="54">
        <v>3.0</v>
      </c>
      <c r="AQ7" s="54">
        <v>3.0</v>
      </c>
      <c r="AR7" s="54">
        <v>3.0</v>
      </c>
      <c r="AS7" s="55">
        <f t="shared" si="4"/>
        <v>23</v>
      </c>
      <c r="AT7" s="41"/>
      <c r="AU7" s="54">
        <v>0.0</v>
      </c>
      <c r="AV7" s="54">
        <v>0.0</v>
      </c>
      <c r="AW7" s="54">
        <v>0.0</v>
      </c>
      <c r="AX7" s="54">
        <v>0.0</v>
      </c>
      <c r="AY7" s="54">
        <v>0.0</v>
      </c>
      <c r="AZ7" s="54">
        <v>0.0</v>
      </c>
      <c r="BA7" s="54">
        <v>0.0</v>
      </c>
    </row>
    <row r="8" ht="14.25" customHeight="1">
      <c r="A8" s="52" t="s">
        <v>345</v>
      </c>
      <c r="B8" s="52" t="s">
        <v>118</v>
      </c>
      <c r="C8" s="52" t="s">
        <v>346</v>
      </c>
      <c r="D8" s="53" t="s">
        <v>346</v>
      </c>
      <c r="E8" s="41"/>
      <c r="F8" s="54">
        <v>3.0</v>
      </c>
      <c r="G8" s="54">
        <v>3.0</v>
      </c>
      <c r="H8" s="54">
        <v>3.0</v>
      </c>
      <c r="I8" s="54">
        <v>2.0</v>
      </c>
      <c r="J8" s="54">
        <v>2.0</v>
      </c>
      <c r="K8" s="54">
        <v>3.0</v>
      </c>
      <c r="L8" s="54">
        <v>3.0</v>
      </c>
      <c r="M8" s="54">
        <v>2.0</v>
      </c>
      <c r="N8" s="54">
        <v>2.0</v>
      </c>
      <c r="O8" s="54">
        <v>3.0</v>
      </c>
      <c r="P8" s="54">
        <v>2.0</v>
      </c>
      <c r="Q8" s="54">
        <v>2.0</v>
      </c>
      <c r="R8" s="54">
        <v>2.0</v>
      </c>
      <c r="S8" s="54">
        <v>3.0</v>
      </c>
      <c r="T8" s="54">
        <v>2.0</v>
      </c>
      <c r="U8" s="54">
        <v>2.0</v>
      </c>
      <c r="V8" s="55">
        <f t="shared" si="1"/>
        <v>39</v>
      </c>
      <c r="W8" s="41"/>
      <c r="X8" s="54">
        <v>1.0</v>
      </c>
      <c r="Y8" s="54">
        <v>1.0</v>
      </c>
      <c r="Z8" s="54">
        <v>1.0</v>
      </c>
      <c r="AA8" s="54">
        <v>1.0</v>
      </c>
      <c r="AB8" s="54">
        <v>1.0</v>
      </c>
      <c r="AC8" s="54">
        <v>1.0</v>
      </c>
      <c r="AD8" s="55">
        <f t="shared" si="2"/>
        <v>6</v>
      </c>
      <c r="AE8" s="41"/>
      <c r="AF8" s="54">
        <v>3.0</v>
      </c>
      <c r="AG8" s="54">
        <v>3.0</v>
      </c>
      <c r="AH8" s="54">
        <v>4.0</v>
      </c>
      <c r="AI8" s="54">
        <v>2.0</v>
      </c>
      <c r="AJ8" s="55">
        <f t="shared" si="3"/>
        <v>12</v>
      </c>
      <c r="AK8" s="41"/>
      <c r="AL8" s="54">
        <v>3.0</v>
      </c>
      <c r="AM8" s="54">
        <v>3.0</v>
      </c>
      <c r="AN8" s="54">
        <v>3.0</v>
      </c>
      <c r="AO8" s="54">
        <v>2.0</v>
      </c>
      <c r="AP8" s="54">
        <v>2.0</v>
      </c>
      <c r="AQ8" s="54">
        <v>3.0</v>
      </c>
      <c r="AR8" s="54">
        <v>3.0</v>
      </c>
      <c r="AS8" s="55">
        <f t="shared" si="4"/>
        <v>19</v>
      </c>
      <c r="AT8" s="41"/>
      <c r="AU8" s="54">
        <v>0.0</v>
      </c>
      <c r="AV8" s="54">
        <v>0.0</v>
      </c>
      <c r="AW8" s="54">
        <v>0.0</v>
      </c>
      <c r="AX8" s="54">
        <v>0.0</v>
      </c>
      <c r="AY8" s="54">
        <v>0.0</v>
      </c>
      <c r="AZ8" s="54">
        <v>0.0</v>
      </c>
      <c r="BA8" s="54">
        <v>0.0</v>
      </c>
    </row>
    <row r="9" ht="14.25" customHeight="1">
      <c r="A9" s="52" t="s">
        <v>347</v>
      </c>
      <c r="B9" s="52" t="s">
        <v>292</v>
      </c>
      <c r="C9" s="52" t="s">
        <v>275</v>
      </c>
      <c r="D9" s="53" t="s">
        <v>227</v>
      </c>
      <c r="E9" s="41"/>
      <c r="F9" s="54">
        <v>3.0</v>
      </c>
      <c r="G9" s="54">
        <v>3.0</v>
      </c>
      <c r="H9" s="54">
        <v>3.0</v>
      </c>
      <c r="I9" s="54">
        <v>2.0</v>
      </c>
      <c r="J9" s="54">
        <v>2.0</v>
      </c>
      <c r="K9" s="54">
        <v>3.0</v>
      </c>
      <c r="L9" s="54">
        <v>3.0</v>
      </c>
      <c r="M9" s="54">
        <v>2.0</v>
      </c>
      <c r="N9" s="54">
        <v>2.0</v>
      </c>
      <c r="O9" s="54">
        <v>3.0</v>
      </c>
      <c r="P9" s="54">
        <v>2.0</v>
      </c>
      <c r="Q9" s="54">
        <v>2.0</v>
      </c>
      <c r="R9" s="54">
        <v>2.0</v>
      </c>
      <c r="S9" s="54">
        <v>3.0</v>
      </c>
      <c r="T9" s="54">
        <v>2.0</v>
      </c>
      <c r="U9" s="54">
        <v>2.0</v>
      </c>
      <c r="V9" s="55">
        <f t="shared" si="1"/>
        <v>39</v>
      </c>
      <c r="W9" s="41"/>
      <c r="X9" s="54">
        <v>1.0</v>
      </c>
      <c r="Y9" s="54">
        <v>1.0</v>
      </c>
      <c r="Z9" s="54">
        <v>1.0</v>
      </c>
      <c r="AA9" s="54">
        <v>1.0</v>
      </c>
      <c r="AB9" s="54">
        <v>1.0</v>
      </c>
      <c r="AC9" s="54">
        <v>1.0</v>
      </c>
      <c r="AD9" s="55">
        <f t="shared" si="2"/>
        <v>6</v>
      </c>
      <c r="AE9" s="41"/>
      <c r="AF9" s="54">
        <v>4.0</v>
      </c>
      <c r="AG9" s="54">
        <v>4.0</v>
      </c>
      <c r="AH9" s="54">
        <v>4.0</v>
      </c>
      <c r="AI9" s="54">
        <v>4.0</v>
      </c>
      <c r="AJ9" s="55">
        <f t="shared" si="3"/>
        <v>16</v>
      </c>
      <c r="AK9" s="41"/>
      <c r="AL9" s="54">
        <v>3.0</v>
      </c>
      <c r="AM9" s="54">
        <v>4.0</v>
      </c>
      <c r="AN9" s="54">
        <v>4.0</v>
      </c>
      <c r="AO9" s="54">
        <v>3.0</v>
      </c>
      <c r="AP9" s="54">
        <v>3.0</v>
      </c>
      <c r="AQ9" s="54">
        <v>3.0</v>
      </c>
      <c r="AR9" s="54">
        <v>3.0</v>
      </c>
      <c r="AS9" s="55">
        <f t="shared" si="4"/>
        <v>23</v>
      </c>
      <c r="AT9" s="41"/>
      <c r="AU9" s="54">
        <v>0.0</v>
      </c>
      <c r="AV9" s="54">
        <v>0.0</v>
      </c>
      <c r="AW9" s="54">
        <v>0.0</v>
      </c>
      <c r="AX9" s="54">
        <v>0.0</v>
      </c>
      <c r="AY9" s="54">
        <v>0.0</v>
      </c>
      <c r="AZ9" s="54">
        <v>0.0</v>
      </c>
      <c r="BA9" s="54">
        <v>0.0</v>
      </c>
    </row>
    <row r="10" ht="14.25" customHeight="1">
      <c r="A10" s="52" t="s">
        <v>348</v>
      </c>
      <c r="B10" s="52" t="s">
        <v>118</v>
      </c>
      <c r="C10" s="52" t="s">
        <v>275</v>
      </c>
      <c r="D10" s="53" t="s">
        <v>275</v>
      </c>
      <c r="E10" s="41"/>
      <c r="F10" s="75">
        <v>3.0</v>
      </c>
      <c r="G10" s="75">
        <v>3.0</v>
      </c>
      <c r="H10" s="75">
        <v>3.0</v>
      </c>
      <c r="I10" s="76">
        <v>2.0</v>
      </c>
      <c r="J10" s="76">
        <v>2.0</v>
      </c>
      <c r="K10" s="75">
        <v>3.0</v>
      </c>
      <c r="L10" s="75">
        <v>3.0</v>
      </c>
      <c r="M10" s="76">
        <v>2.0</v>
      </c>
      <c r="N10" s="76">
        <v>2.0</v>
      </c>
      <c r="O10" s="75">
        <v>3.0</v>
      </c>
      <c r="P10" s="76">
        <v>2.0</v>
      </c>
      <c r="Q10" s="76">
        <v>2.0</v>
      </c>
      <c r="R10" s="76">
        <v>2.0</v>
      </c>
      <c r="S10" s="75">
        <v>3.0</v>
      </c>
      <c r="T10" s="76">
        <v>2.0</v>
      </c>
      <c r="U10" s="54">
        <v>2.0</v>
      </c>
      <c r="V10" s="55">
        <f t="shared" si="1"/>
        <v>39</v>
      </c>
      <c r="W10" s="41"/>
      <c r="X10" s="54">
        <v>1.0</v>
      </c>
      <c r="Y10" s="54">
        <v>1.0</v>
      </c>
      <c r="Z10" s="54">
        <v>1.0</v>
      </c>
      <c r="AA10" s="54">
        <v>1.0</v>
      </c>
      <c r="AB10" s="54">
        <v>1.0</v>
      </c>
      <c r="AC10" s="54">
        <v>1.0</v>
      </c>
      <c r="AD10" s="55">
        <f t="shared" si="2"/>
        <v>6</v>
      </c>
      <c r="AE10" s="41"/>
      <c r="AF10" s="54">
        <v>3.0</v>
      </c>
      <c r="AG10" s="54">
        <v>3.0</v>
      </c>
      <c r="AH10" s="54">
        <v>3.0</v>
      </c>
      <c r="AI10" s="54">
        <v>2.0</v>
      </c>
      <c r="AJ10" s="55">
        <f t="shared" si="3"/>
        <v>11</v>
      </c>
      <c r="AK10" s="41"/>
      <c r="AL10" s="54">
        <v>2.0</v>
      </c>
      <c r="AM10" s="54">
        <v>3.0</v>
      </c>
      <c r="AN10" s="54">
        <v>2.0</v>
      </c>
      <c r="AO10" s="54">
        <v>2.0</v>
      </c>
      <c r="AP10" s="54">
        <v>2.0</v>
      </c>
      <c r="AQ10" s="54">
        <v>3.0</v>
      </c>
      <c r="AR10" s="54">
        <v>3.0</v>
      </c>
      <c r="AS10" s="55">
        <f t="shared" si="4"/>
        <v>17</v>
      </c>
      <c r="AT10" s="41"/>
      <c r="AU10" s="54">
        <v>0.0</v>
      </c>
      <c r="AV10" s="54">
        <v>0.0</v>
      </c>
      <c r="AW10" s="54">
        <v>0.0</v>
      </c>
      <c r="AX10" s="54">
        <v>0.0</v>
      </c>
      <c r="AY10" s="54">
        <v>0.0</v>
      </c>
      <c r="AZ10" s="54">
        <v>0.0</v>
      </c>
      <c r="BA10" s="54">
        <v>0.0</v>
      </c>
    </row>
    <row r="11" ht="14.25" customHeight="1">
      <c r="A11" s="52" t="s">
        <v>349</v>
      </c>
      <c r="B11" s="52" t="s">
        <v>350</v>
      </c>
      <c r="C11" s="52" t="s">
        <v>132</v>
      </c>
      <c r="D11" s="53" t="s">
        <v>132</v>
      </c>
      <c r="E11" s="41"/>
      <c r="F11" s="75">
        <v>3.0</v>
      </c>
      <c r="G11" s="75">
        <v>3.0</v>
      </c>
      <c r="H11" s="75">
        <v>3.0</v>
      </c>
      <c r="I11" s="76">
        <v>2.0</v>
      </c>
      <c r="J11" s="76">
        <v>2.0</v>
      </c>
      <c r="K11" s="75">
        <v>3.0</v>
      </c>
      <c r="L11" s="75">
        <v>3.0</v>
      </c>
      <c r="M11" s="76">
        <v>2.0</v>
      </c>
      <c r="N11" s="76">
        <v>2.0</v>
      </c>
      <c r="O11" s="75">
        <v>3.0</v>
      </c>
      <c r="P11" s="76">
        <v>2.0</v>
      </c>
      <c r="Q11" s="76">
        <v>2.0</v>
      </c>
      <c r="R11" s="76">
        <v>2.0</v>
      </c>
      <c r="S11" s="77">
        <v>2.0</v>
      </c>
      <c r="T11" s="78">
        <v>1.0</v>
      </c>
      <c r="U11" s="54">
        <v>2.0</v>
      </c>
      <c r="V11" s="55">
        <f t="shared" si="1"/>
        <v>37</v>
      </c>
      <c r="W11" s="41"/>
      <c r="X11" s="54">
        <v>3.0</v>
      </c>
      <c r="Y11" s="54">
        <v>3.0</v>
      </c>
      <c r="Z11" s="54">
        <v>1.0</v>
      </c>
      <c r="AA11" s="54">
        <v>2.0</v>
      </c>
      <c r="AB11" s="54">
        <v>2.0</v>
      </c>
      <c r="AC11" s="54">
        <v>2.0</v>
      </c>
      <c r="AD11" s="55">
        <f t="shared" si="2"/>
        <v>13</v>
      </c>
      <c r="AE11" s="41"/>
      <c r="AF11" s="54">
        <v>3.0</v>
      </c>
      <c r="AG11" s="54">
        <v>3.0</v>
      </c>
      <c r="AH11" s="54">
        <v>4.0</v>
      </c>
      <c r="AI11" s="54">
        <v>2.0</v>
      </c>
      <c r="AJ11" s="55">
        <f t="shared" si="3"/>
        <v>12</v>
      </c>
      <c r="AK11" s="41"/>
      <c r="AL11" s="54">
        <v>3.0</v>
      </c>
      <c r="AM11" s="54">
        <v>4.0</v>
      </c>
      <c r="AN11" s="54">
        <v>4.0</v>
      </c>
      <c r="AO11" s="54">
        <v>3.0</v>
      </c>
      <c r="AP11" s="54">
        <v>3.0</v>
      </c>
      <c r="AQ11" s="54">
        <v>3.0</v>
      </c>
      <c r="AR11" s="54">
        <v>3.0</v>
      </c>
      <c r="AS11" s="55">
        <f t="shared" si="4"/>
        <v>23</v>
      </c>
      <c r="AT11" s="41"/>
      <c r="AU11" s="54">
        <v>0.0</v>
      </c>
      <c r="AV11" s="54">
        <v>0.0</v>
      </c>
      <c r="AW11" s="54">
        <v>0.0</v>
      </c>
      <c r="AX11" s="54">
        <v>0.0</v>
      </c>
      <c r="AY11" s="54">
        <v>0.0</v>
      </c>
      <c r="AZ11" s="54">
        <v>0.0</v>
      </c>
      <c r="BA11" s="54">
        <v>0.0</v>
      </c>
    </row>
    <row r="12" ht="14.25" customHeight="1">
      <c r="A12" s="52" t="s">
        <v>351</v>
      </c>
      <c r="B12" s="52" t="s">
        <v>352</v>
      </c>
      <c r="C12" s="52" t="s">
        <v>132</v>
      </c>
      <c r="D12" s="53" t="s">
        <v>132</v>
      </c>
      <c r="E12" s="41"/>
      <c r="F12" s="75">
        <v>3.0</v>
      </c>
      <c r="G12" s="75">
        <v>3.0</v>
      </c>
      <c r="H12" s="75">
        <v>3.0</v>
      </c>
      <c r="I12" s="76">
        <v>2.0</v>
      </c>
      <c r="J12" s="76">
        <v>2.0</v>
      </c>
      <c r="K12" s="75">
        <v>3.0</v>
      </c>
      <c r="L12" s="75">
        <v>3.0</v>
      </c>
      <c r="M12" s="76">
        <v>2.0</v>
      </c>
      <c r="N12" s="76">
        <v>2.0</v>
      </c>
      <c r="O12" s="75">
        <v>3.0</v>
      </c>
      <c r="P12" s="76">
        <v>2.0</v>
      </c>
      <c r="Q12" s="76">
        <v>2.0</v>
      </c>
      <c r="R12" s="76">
        <v>2.0</v>
      </c>
      <c r="S12" s="75">
        <v>3.0</v>
      </c>
      <c r="T12" s="78">
        <v>1.0</v>
      </c>
      <c r="U12" s="54">
        <v>2.0</v>
      </c>
      <c r="V12" s="55">
        <f t="shared" si="1"/>
        <v>38</v>
      </c>
      <c r="W12" s="41"/>
      <c r="X12" s="54">
        <v>2.0</v>
      </c>
      <c r="Y12" s="54">
        <v>2.0</v>
      </c>
      <c r="Z12" s="54">
        <v>1.0</v>
      </c>
      <c r="AA12" s="54">
        <v>1.0</v>
      </c>
      <c r="AB12" s="54">
        <v>1.0</v>
      </c>
      <c r="AC12" s="54">
        <v>1.0</v>
      </c>
      <c r="AD12" s="55">
        <f t="shared" si="2"/>
        <v>8</v>
      </c>
      <c r="AE12" s="41"/>
      <c r="AF12" s="54">
        <v>3.0</v>
      </c>
      <c r="AG12" s="54">
        <v>3.0</v>
      </c>
      <c r="AH12" s="54">
        <v>3.0</v>
      </c>
      <c r="AI12" s="54">
        <v>2.0</v>
      </c>
      <c r="AJ12" s="55">
        <f t="shared" si="3"/>
        <v>11</v>
      </c>
      <c r="AK12" s="41"/>
      <c r="AL12" s="54">
        <v>2.0</v>
      </c>
      <c r="AM12" s="54">
        <v>3.0</v>
      </c>
      <c r="AN12" s="54">
        <v>2.0</v>
      </c>
      <c r="AO12" s="54">
        <v>2.0</v>
      </c>
      <c r="AP12" s="54">
        <v>2.0</v>
      </c>
      <c r="AQ12" s="54">
        <v>3.0</v>
      </c>
      <c r="AR12" s="54">
        <v>2.0</v>
      </c>
      <c r="AS12" s="55">
        <f t="shared" si="4"/>
        <v>16</v>
      </c>
      <c r="AT12" s="41"/>
      <c r="AU12" s="54">
        <v>0.0</v>
      </c>
      <c r="AV12" s="54">
        <v>0.0</v>
      </c>
      <c r="AW12" s="54">
        <v>0.0</v>
      </c>
      <c r="AX12" s="54">
        <v>0.0</v>
      </c>
      <c r="AY12" s="54">
        <v>0.0</v>
      </c>
      <c r="AZ12" s="54">
        <v>0.0</v>
      </c>
      <c r="BA12" s="54">
        <v>0.0</v>
      </c>
    </row>
    <row r="13" ht="14.25" customHeight="1">
      <c r="A13" s="52" t="s">
        <v>353</v>
      </c>
      <c r="B13" s="52" t="s">
        <v>286</v>
      </c>
      <c r="C13" s="52" t="s">
        <v>354</v>
      </c>
      <c r="D13" s="53" t="s">
        <v>354</v>
      </c>
      <c r="E13" s="41"/>
      <c r="F13" s="75">
        <v>3.0</v>
      </c>
      <c r="G13" s="75">
        <v>3.0</v>
      </c>
      <c r="H13" s="75">
        <v>3.0</v>
      </c>
      <c r="I13" s="76">
        <v>2.0</v>
      </c>
      <c r="J13" s="76">
        <v>2.0</v>
      </c>
      <c r="K13" s="75">
        <v>3.0</v>
      </c>
      <c r="L13" s="75">
        <v>3.0</v>
      </c>
      <c r="M13" s="76">
        <v>2.0</v>
      </c>
      <c r="N13" s="76">
        <v>2.0</v>
      </c>
      <c r="O13" s="75">
        <v>3.0</v>
      </c>
      <c r="P13" s="76">
        <v>2.0</v>
      </c>
      <c r="Q13" s="76">
        <v>2.0</v>
      </c>
      <c r="R13" s="76">
        <v>2.0</v>
      </c>
      <c r="S13" s="75">
        <v>3.0</v>
      </c>
      <c r="T13" s="78">
        <v>1.0</v>
      </c>
      <c r="U13" s="54">
        <v>2.0</v>
      </c>
      <c r="V13" s="55">
        <f t="shared" si="1"/>
        <v>38</v>
      </c>
      <c r="W13" s="41"/>
      <c r="X13" s="54">
        <v>2.0</v>
      </c>
      <c r="Y13" s="54">
        <v>2.0</v>
      </c>
      <c r="Z13" s="54">
        <v>1.0</v>
      </c>
      <c r="AA13" s="54">
        <v>2.0</v>
      </c>
      <c r="AB13" s="54">
        <v>2.0</v>
      </c>
      <c r="AC13" s="54">
        <v>1.0</v>
      </c>
      <c r="AD13" s="55">
        <f t="shared" si="2"/>
        <v>10</v>
      </c>
      <c r="AE13" s="41"/>
      <c r="AF13" s="54">
        <v>3.0</v>
      </c>
      <c r="AG13" s="54">
        <v>3.0</v>
      </c>
      <c r="AH13" s="54">
        <v>4.0</v>
      </c>
      <c r="AI13" s="54">
        <v>2.0</v>
      </c>
      <c r="AJ13" s="55">
        <f t="shared" si="3"/>
        <v>12</v>
      </c>
      <c r="AK13" s="41"/>
      <c r="AL13" s="54">
        <v>3.0</v>
      </c>
      <c r="AM13" s="54">
        <v>4.0</v>
      </c>
      <c r="AN13" s="54">
        <v>4.0</v>
      </c>
      <c r="AO13" s="54">
        <v>3.0</v>
      </c>
      <c r="AP13" s="54">
        <v>3.0</v>
      </c>
      <c r="AQ13" s="54">
        <v>3.0</v>
      </c>
      <c r="AR13" s="54">
        <v>3.0</v>
      </c>
      <c r="AS13" s="55">
        <f t="shared" si="4"/>
        <v>23</v>
      </c>
      <c r="AT13" s="41"/>
      <c r="AU13" s="54">
        <v>0.0</v>
      </c>
      <c r="AV13" s="54">
        <v>0.0</v>
      </c>
      <c r="AW13" s="54">
        <v>0.0</v>
      </c>
      <c r="AX13" s="54">
        <v>0.0</v>
      </c>
      <c r="AY13" s="54">
        <v>0.0</v>
      </c>
      <c r="AZ13" s="54">
        <v>0.0</v>
      </c>
      <c r="BA13" s="54">
        <v>0.0</v>
      </c>
    </row>
    <row r="14" ht="14.25" customHeight="1">
      <c r="A14" s="52" t="s">
        <v>355</v>
      </c>
      <c r="B14" s="52" t="s">
        <v>356</v>
      </c>
      <c r="C14" s="52" t="s">
        <v>357</v>
      </c>
      <c r="D14" s="53" t="s">
        <v>357</v>
      </c>
      <c r="E14" s="41"/>
      <c r="F14" s="75">
        <v>3.0</v>
      </c>
      <c r="G14" s="75">
        <v>3.0</v>
      </c>
      <c r="H14" s="75">
        <v>3.0</v>
      </c>
      <c r="I14" s="76">
        <v>2.0</v>
      </c>
      <c r="J14" s="76">
        <v>2.0</v>
      </c>
      <c r="K14" s="75">
        <v>3.0</v>
      </c>
      <c r="L14" s="75">
        <v>3.0</v>
      </c>
      <c r="M14" s="76">
        <v>2.0</v>
      </c>
      <c r="N14" s="76">
        <v>2.0</v>
      </c>
      <c r="O14" s="75">
        <v>3.0</v>
      </c>
      <c r="P14" s="76">
        <v>2.0</v>
      </c>
      <c r="Q14" s="76">
        <v>2.0</v>
      </c>
      <c r="R14" s="76">
        <v>2.0</v>
      </c>
      <c r="S14" s="75">
        <v>3.0</v>
      </c>
      <c r="T14" s="76">
        <v>2.0</v>
      </c>
      <c r="U14" s="54">
        <v>2.0</v>
      </c>
      <c r="V14" s="55">
        <f t="shared" si="1"/>
        <v>39</v>
      </c>
      <c r="W14" s="41"/>
      <c r="X14" s="54">
        <v>3.0</v>
      </c>
      <c r="Y14" s="54">
        <v>3.0</v>
      </c>
      <c r="Z14" s="54">
        <v>1.0</v>
      </c>
      <c r="AA14" s="54">
        <v>2.0</v>
      </c>
      <c r="AB14" s="54">
        <v>2.0</v>
      </c>
      <c r="AC14" s="54">
        <v>2.0</v>
      </c>
      <c r="AD14" s="55">
        <f t="shared" si="2"/>
        <v>13</v>
      </c>
      <c r="AE14" s="41"/>
      <c r="AF14" s="54">
        <v>3.0</v>
      </c>
      <c r="AG14" s="54">
        <v>3.0</v>
      </c>
      <c r="AH14" s="54">
        <v>4.0</v>
      </c>
      <c r="AI14" s="54">
        <v>2.0</v>
      </c>
      <c r="AJ14" s="55">
        <f t="shared" si="3"/>
        <v>12</v>
      </c>
      <c r="AK14" s="41"/>
      <c r="AL14" s="54">
        <v>4.0</v>
      </c>
      <c r="AM14" s="54">
        <v>4.0</v>
      </c>
      <c r="AN14" s="54">
        <v>4.0</v>
      </c>
      <c r="AO14" s="54">
        <v>3.0</v>
      </c>
      <c r="AP14" s="54">
        <v>3.0</v>
      </c>
      <c r="AQ14" s="54">
        <v>3.0</v>
      </c>
      <c r="AR14" s="54">
        <v>3.0</v>
      </c>
      <c r="AS14" s="55">
        <f t="shared" si="4"/>
        <v>24</v>
      </c>
      <c r="AT14" s="41"/>
      <c r="AU14" s="54">
        <v>0.0</v>
      </c>
      <c r="AV14" s="54">
        <v>0.0</v>
      </c>
      <c r="AW14" s="54">
        <v>0.0</v>
      </c>
      <c r="AX14" s="54">
        <v>0.0</v>
      </c>
      <c r="AY14" s="54">
        <v>0.0</v>
      </c>
      <c r="AZ14" s="54">
        <v>0.0</v>
      </c>
      <c r="BA14" s="54">
        <v>0.0</v>
      </c>
    </row>
    <row r="15" ht="14.25" customHeight="1">
      <c r="A15" s="52" t="s">
        <v>358</v>
      </c>
      <c r="B15" s="52" t="s">
        <v>284</v>
      </c>
      <c r="C15" s="52" t="s">
        <v>275</v>
      </c>
      <c r="D15" s="53" t="s">
        <v>275</v>
      </c>
      <c r="E15" s="59"/>
      <c r="F15" s="75">
        <v>3.0</v>
      </c>
      <c r="G15" s="75">
        <v>3.0</v>
      </c>
      <c r="H15" s="75">
        <v>3.0</v>
      </c>
      <c r="I15" s="76">
        <v>2.0</v>
      </c>
      <c r="J15" s="76">
        <v>2.0</v>
      </c>
      <c r="K15" s="75">
        <v>3.0</v>
      </c>
      <c r="L15" s="75">
        <v>3.0</v>
      </c>
      <c r="M15" s="76">
        <v>2.0</v>
      </c>
      <c r="N15" s="76">
        <v>2.0</v>
      </c>
      <c r="O15" s="75">
        <v>3.0</v>
      </c>
      <c r="P15" s="76">
        <v>2.0</v>
      </c>
      <c r="Q15" s="76">
        <v>2.0</v>
      </c>
      <c r="R15" s="76">
        <v>2.0</v>
      </c>
      <c r="S15" s="75">
        <v>3.0</v>
      </c>
      <c r="T15" s="78">
        <v>3.0</v>
      </c>
      <c r="U15" s="54">
        <v>3.0</v>
      </c>
      <c r="V15" s="55">
        <f t="shared" si="1"/>
        <v>41</v>
      </c>
      <c r="W15" s="59"/>
      <c r="X15" s="54">
        <v>1.0</v>
      </c>
      <c r="Y15" s="54">
        <v>1.0</v>
      </c>
      <c r="Z15" s="54">
        <v>1.0</v>
      </c>
      <c r="AA15" s="54">
        <v>1.0</v>
      </c>
      <c r="AB15" s="54">
        <v>1.0</v>
      </c>
      <c r="AC15" s="54">
        <v>1.0</v>
      </c>
      <c r="AD15" s="55">
        <f t="shared" si="2"/>
        <v>6</v>
      </c>
      <c r="AE15" s="59"/>
      <c r="AF15" s="54">
        <v>4.0</v>
      </c>
      <c r="AG15" s="54">
        <v>4.0</v>
      </c>
      <c r="AH15" s="54">
        <v>4.0</v>
      </c>
      <c r="AI15" s="54">
        <v>4.0</v>
      </c>
      <c r="AJ15" s="55">
        <f t="shared" si="3"/>
        <v>16</v>
      </c>
      <c r="AK15" s="59"/>
      <c r="AL15" s="54">
        <v>4.0</v>
      </c>
      <c r="AM15" s="54">
        <v>4.0</v>
      </c>
      <c r="AN15" s="54">
        <v>4.0</v>
      </c>
      <c r="AO15" s="54">
        <v>3.0</v>
      </c>
      <c r="AP15" s="54">
        <v>3.0</v>
      </c>
      <c r="AQ15" s="54">
        <v>3.0</v>
      </c>
      <c r="AR15" s="54">
        <v>3.0</v>
      </c>
      <c r="AS15" s="55">
        <f t="shared" si="4"/>
        <v>24</v>
      </c>
      <c r="AT15" s="59"/>
      <c r="AU15" s="54">
        <v>0.0</v>
      </c>
      <c r="AV15" s="54">
        <v>0.0</v>
      </c>
      <c r="AW15" s="54">
        <v>0.0</v>
      </c>
      <c r="AX15" s="54">
        <v>0.0</v>
      </c>
      <c r="AY15" s="54">
        <v>0.0</v>
      </c>
      <c r="AZ15" s="54">
        <v>0.0</v>
      </c>
      <c r="BA15" s="54">
        <v>0.0</v>
      </c>
    </row>
    <row r="16" ht="14.25" customHeight="1"/>
    <row r="17" ht="14.25" customHeight="1">
      <c r="A17" s="40" t="s">
        <v>359</v>
      </c>
      <c r="B17" s="40" t="s">
        <v>155</v>
      </c>
      <c r="C17" s="40" t="s">
        <v>156</v>
      </c>
    </row>
    <row r="18" ht="14.25" customHeight="1">
      <c r="A18" s="52" t="s">
        <v>336</v>
      </c>
      <c r="B18" s="60">
        <f t="shared" ref="B18:B30" si="5">(sum(V3+AD3+AJ3+AS3)/132)*100%</f>
        <v>0.7348484848</v>
      </c>
      <c r="C18" s="61">
        <v>4.0</v>
      </c>
    </row>
    <row r="19" ht="14.25" customHeight="1">
      <c r="A19" s="52" t="s">
        <v>338</v>
      </c>
      <c r="B19" s="60">
        <f t="shared" si="5"/>
        <v>0.6363636364</v>
      </c>
      <c r="C19" s="61">
        <v>7.2</v>
      </c>
    </row>
    <row r="20" ht="14.25" customHeight="1">
      <c r="A20" s="52" t="s">
        <v>341</v>
      </c>
      <c r="B20" s="60">
        <f t="shared" si="5"/>
        <v>0.4848484848</v>
      </c>
      <c r="C20" s="61">
        <v>3.0</v>
      </c>
    </row>
    <row r="21" ht="14.25" customHeight="1">
      <c r="A21" s="52" t="s">
        <v>241</v>
      </c>
      <c r="B21" s="60">
        <f t="shared" si="5"/>
        <v>0.6818181818</v>
      </c>
      <c r="C21" s="61">
        <v>1.6</v>
      </c>
    </row>
    <row r="22" ht="14.25" customHeight="1">
      <c r="A22" s="52" t="s">
        <v>343</v>
      </c>
      <c r="B22" s="60">
        <f t="shared" si="5"/>
        <v>0.6287878788</v>
      </c>
      <c r="C22" s="61">
        <v>2.0</v>
      </c>
    </row>
    <row r="23" ht="14.25" customHeight="1">
      <c r="A23" s="52" t="s">
        <v>345</v>
      </c>
      <c r="B23" s="60">
        <f t="shared" si="5"/>
        <v>0.5757575758</v>
      </c>
      <c r="C23" s="61">
        <v>3.7</v>
      </c>
    </row>
    <row r="24" ht="14.25" customHeight="1">
      <c r="A24" s="52" t="s">
        <v>347</v>
      </c>
      <c r="B24" s="60">
        <f t="shared" si="5"/>
        <v>0.6363636364</v>
      </c>
      <c r="C24" s="61">
        <v>3.5</v>
      </c>
    </row>
    <row r="25" ht="14.25" customHeight="1">
      <c r="A25" s="52" t="s">
        <v>348</v>
      </c>
      <c r="B25" s="60">
        <f t="shared" si="5"/>
        <v>0.553030303</v>
      </c>
      <c r="C25" s="61">
        <v>4.0</v>
      </c>
    </row>
    <row r="26" ht="14.25" customHeight="1">
      <c r="A26" s="52" t="s">
        <v>349</v>
      </c>
      <c r="B26" s="60">
        <f t="shared" si="5"/>
        <v>0.6439393939</v>
      </c>
      <c r="C26" s="61">
        <v>1.6</v>
      </c>
    </row>
    <row r="27" ht="14.25" customHeight="1">
      <c r="A27" s="52" t="s">
        <v>351</v>
      </c>
      <c r="B27" s="60">
        <f t="shared" si="5"/>
        <v>0.553030303</v>
      </c>
      <c r="C27" s="61">
        <v>1.6</v>
      </c>
    </row>
    <row r="28" ht="14.25" customHeight="1">
      <c r="A28" s="52" t="s">
        <v>353</v>
      </c>
      <c r="B28" s="60">
        <f t="shared" si="5"/>
        <v>0.6287878788</v>
      </c>
      <c r="C28" s="61">
        <v>3.4</v>
      </c>
    </row>
    <row r="29" ht="14.25" customHeight="1">
      <c r="A29" s="52" t="s">
        <v>355</v>
      </c>
      <c r="B29" s="60">
        <f t="shared" si="5"/>
        <v>0.6666666667</v>
      </c>
      <c r="C29" s="61">
        <v>4.4</v>
      </c>
    </row>
    <row r="30" ht="14.25" customHeight="1">
      <c r="A30" s="52" t="s">
        <v>358</v>
      </c>
      <c r="B30" s="60">
        <f t="shared" si="5"/>
        <v>0.6590909091</v>
      </c>
      <c r="C30" s="61">
        <v>4.0</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c r="D70" s="68" t="s">
        <v>245</v>
      </c>
      <c r="E70" s="69" t="s">
        <v>154</v>
      </c>
      <c r="F70" s="69" t="s">
        <v>155</v>
      </c>
      <c r="G70" s="69" t="s">
        <v>156</v>
      </c>
      <c r="M70" s="62" t="s">
        <v>360</v>
      </c>
      <c r="N70" s="62" t="s">
        <v>361</v>
      </c>
      <c r="O70" s="62" t="s">
        <v>159</v>
      </c>
    </row>
    <row r="71" ht="14.25" customHeight="1">
      <c r="D71" s="70">
        <v>1.0</v>
      </c>
      <c r="E71" s="71" t="str">
        <f>IFERROR(__xludf.DUMMYFUNCTION("FILTER(A18:C30,B18:B30=LARGE(B18:B30,D71))"),"Dhurka ")</f>
        <v>Dhurka </v>
      </c>
      <c r="F71" s="72">
        <f>IFERROR(__xludf.DUMMYFUNCTION("""COMPUTED_VALUE"""),0.7348484848484849)</f>
        <v>0.7348484848</v>
      </c>
      <c r="G71" s="71">
        <f>IFERROR(__xludf.DUMMYFUNCTION("""COMPUTED_VALUE"""),4.0)</f>
        <v>4</v>
      </c>
      <c r="L71" s="62" t="s">
        <v>336</v>
      </c>
      <c r="M71" s="63">
        <f>(V3/64)*100%</f>
        <v>0.796875</v>
      </c>
      <c r="N71" s="63">
        <f>(AD3/24)*100%</f>
        <v>0.25</v>
      </c>
      <c r="O71" s="63">
        <f>(AS3/28)*100%</f>
        <v>0.8571428571</v>
      </c>
    </row>
    <row r="72" ht="14.25" customHeight="1">
      <c r="D72" s="70">
        <v>2.0</v>
      </c>
      <c r="E72" s="71" t="str">
        <f>IFERROR(__xludf.DUMMYFUNCTION("FILTER(A19:C31,B19:B31=LARGE(B19:B31,D72))"),"Arjun")</f>
        <v>Arjun</v>
      </c>
      <c r="F72" s="72">
        <f>IFERROR(__xludf.DUMMYFUNCTION("""COMPUTED_VALUE"""),0.6666666666666666)</f>
        <v>0.6666666667</v>
      </c>
      <c r="G72" s="71">
        <f>IFERROR(__xludf.DUMMYFUNCTION("""COMPUTED_VALUE"""),4.4)</f>
        <v>4.4</v>
      </c>
      <c r="L72" s="62" t="s">
        <v>355</v>
      </c>
      <c r="M72" s="63">
        <f t="shared" ref="M72:M73" si="6">(V14/64)*100%</f>
        <v>0.609375</v>
      </c>
      <c r="N72" s="63">
        <f t="shared" ref="N72:N73" si="7">(AD14/24)*100%</f>
        <v>0.5416666667</v>
      </c>
      <c r="O72" s="63">
        <f t="shared" ref="O72:O73" si="8">(AS14/28)*100%</f>
        <v>0.8571428571</v>
      </c>
    </row>
    <row r="73" ht="14.25" customHeight="1">
      <c r="D73" s="70">
        <v>3.0</v>
      </c>
      <c r="E73" s="71" t="str">
        <f>IFERROR(__xludf.DUMMYFUNCTION("FILTER(A20:C32,B20:B32=LARGE(B20:B32,D73))"),"Shobika ")</f>
        <v>Shobika </v>
      </c>
      <c r="F73" s="63">
        <f>IFERROR(__xludf.DUMMYFUNCTION("""COMPUTED_VALUE"""),0.6590909090909091)</f>
        <v>0.6590909091</v>
      </c>
      <c r="G73" s="74">
        <f>IFERROR(__xludf.DUMMYFUNCTION("""COMPUTED_VALUE"""),4.0)</f>
        <v>4</v>
      </c>
      <c r="L73" s="62" t="s">
        <v>358</v>
      </c>
      <c r="M73" s="63">
        <f t="shared" si="6"/>
        <v>0.640625</v>
      </c>
      <c r="N73" s="63">
        <f t="shared" si="7"/>
        <v>0.25</v>
      </c>
      <c r="O73" s="63">
        <f t="shared" si="8"/>
        <v>0.8571428571</v>
      </c>
    </row>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7">
    <mergeCell ref="A1:B1"/>
    <mergeCell ref="C1:D1"/>
    <mergeCell ref="E1:E15"/>
    <mergeCell ref="W1:W15"/>
    <mergeCell ref="AE1:AE15"/>
    <mergeCell ref="AK1:AK15"/>
    <mergeCell ref="AT1:AT15"/>
  </mergeCells>
  <conditionalFormatting sqref="F3:U15 X3:AC15 AF3:AI15 AL3:AR15">
    <cfRule type="cellIs" dxfId="0" priority="1" stopIfTrue="1" operator="greaterThanOrEqual">
      <formula>4</formula>
    </cfRule>
  </conditionalFormatting>
  <conditionalFormatting sqref="F3:U15 X3:AC15 AF3:AI15 AL3:AR15">
    <cfRule type="cellIs" dxfId="1" priority="2" operator="greaterThanOrEqual">
      <formula>3</formula>
    </cfRule>
  </conditionalFormatting>
  <conditionalFormatting sqref="F3:U15 X3:AC15 AF3:AI15 AL3:AR15">
    <cfRule type="cellIs" dxfId="2" priority="3" operator="greaterThanOrEqual">
      <formula>2</formula>
    </cfRule>
  </conditionalFormatting>
  <conditionalFormatting sqref="F3:U15 X3:AC15 AF3:AI15 AL3:AR15">
    <cfRule type="cellIs" dxfId="3" priority="4" operator="greaterThanOrEqual">
      <formula>1</formula>
    </cfRule>
  </conditionalFormatting>
  <conditionalFormatting sqref="AU3:AU15">
    <cfRule type="cellIs" dxfId="0" priority="5" stopIfTrue="1" operator="greaterThanOrEqual">
      <formula>4</formula>
    </cfRule>
  </conditionalFormatting>
  <conditionalFormatting sqref="AU3:AU15">
    <cfRule type="cellIs" dxfId="1" priority="6" operator="greaterThanOrEqual">
      <formula>3</formula>
    </cfRule>
  </conditionalFormatting>
  <conditionalFormatting sqref="AU3:AU15">
    <cfRule type="cellIs" dxfId="2" priority="7" operator="greaterThanOrEqual">
      <formula>2</formula>
    </cfRule>
  </conditionalFormatting>
  <conditionalFormatting sqref="AU3:AU15">
    <cfRule type="cellIs" dxfId="3" priority="8" operator="greaterThanOrEqual">
      <formula>1</formula>
    </cfRule>
  </conditionalFormatting>
  <conditionalFormatting sqref="AU4">
    <cfRule type="cellIs" dxfId="0" priority="9" stopIfTrue="1" operator="greaterThanOrEqual">
      <formula>4</formula>
    </cfRule>
  </conditionalFormatting>
  <conditionalFormatting sqref="AU4">
    <cfRule type="cellIs" dxfId="1" priority="10" operator="greaterThanOrEqual">
      <formula>3</formula>
    </cfRule>
  </conditionalFormatting>
  <conditionalFormatting sqref="AU4">
    <cfRule type="cellIs" dxfId="2" priority="11" operator="greaterThanOrEqual">
      <formula>2</formula>
    </cfRule>
  </conditionalFormatting>
  <conditionalFormatting sqref="AU4">
    <cfRule type="cellIs" dxfId="3" priority="12" operator="greaterThanOrEqual">
      <formula>1</formula>
    </cfRule>
  </conditionalFormatting>
  <conditionalFormatting sqref="AU5">
    <cfRule type="cellIs" dxfId="0" priority="13" stopIfTrue="1" operator="greaterThanOrEqual">
      <formula>4</formula>
    </cfRule>
  </conditionalFormatting>
  <conditionalFormatting sqref="AU5">
    <cfRule type="cellIs" dxfId="1" priority="14" operator="greaterThanOrEqual">
      <formula>3</formula>
    </cfRule>
  </conditionalFormatting>
  <conditionalFormatting sqref="AU5">
    <cfRule type="cellIs" dxfId="2" priority="15" operator="greaterThanOrEqual">
      <formula>2</formula>
    </cfRule>
  </conditionalFormatting>
  <conditionalFormatting sqref="AU5">
    <cfRule type="cellIs" dxfId="3" priority="16" operator="greaterThanOrEqual">
      <formula>1</formula>
    </cfRule>
  </conditionalFormatting>
  <conditionalFormatting sqref="AU6">
    <cfRule type="cellIs" dxfId="0" priority="17" stopIfTrue="1" operator="greaterThanOrEqual">
      <formula>4</formula>
    </cfRule>
  </conditionalFormatting>
  <conditionalFormatting sqref="AU6">
    <cfRule type="cellIs" dxfId="1" priority="18" operator="greaterThanOrEqual">
      <formula>3</formula>
    </cfRule>
  </conditionalFormatting>
  <conditionalFormatting sqref="AU6">
    <cfRule type="cellIs" dxfId="2" priority="19" operator="greaterThanOrEqual">
      <formula>2</formula>
    </cfRule>
  </conditionalFormatting>
  <conditionalFormatting sqref="AU6">
    <cfRule type="cellIs" dxfId="3" priority="20" operator="greaterThanOrEqual">
      <formula>1</formula>
    </cfRule>
  </conditionalFormatting>
  <conditionalFormatting sqref="AU7">
    <cfRule type="cellIs" dxfId="0" priority="21" stopIfTrue="1" operator="greaterThanOrEqual">
      <formula>4</formula>
    </cfRule>
  </conditionalFormatting>
  <conditionalFormatting sqref="AU7">
    <cfRule type="cellIs" dxfId="1" priority="22" operator="greaterThanOrEqual">
      <formula>3</formula>
    </cfRule>
  </conditionalFormatting>
  <conditionalFormatting sqref="AU7">
    <cfRule type="cellIs" dxfId="2" priority="23" operator="greaterThanOrEqual">
      <formula>2</formula>
    </cfRule>
  </conditionalFormatting>
  <conditionalFormatting sqref="AU7">
    <cfRule type="cellIs" dxfId="3" priority="24" operator="greaterThanOrEqual">
      <formula>1</formula>
    </cfRule>
  </conditionalFormatting>
  <conditionalFormatting sqref="AU8">
    <cfRule type="cellIs" dxfId="0" priority="25" stopIfTrue="1" operator="greaterThanOrEqual">
      <formula>4</formula>
    </cfRule>
  </conditionalFormatting>
  <conditionalFormatting sqref="AU8">
    <cfRule type="cellIs" dxfId="1" priority="26" operator="greaterThanOrEqual">
      <formula>3</formula>
    </cfRule>
  </conditionalFormatting>
  <conditionalFormatting sqref="AU8">
    <cfRule type="cellIs" dxfId="2" priority="27" operator="greaterThanOrEqual">
      <formula>2</formula>
    </cfRule>
  </conditionalFormatting>
  <conditionalFormatting sqref="AU8">
    <cfRule type="cellIs" dxfId="3" priority="28" operator="greaterThanOrEqual">
      <formula>1</formula>
    </cfRule>
  </conditionalFormatting>
  <conditionalFormatting sqref="AU9">
    <cfRule type="cellIs" dxfId="0" priority="29" stopIfTrue="1" operator="greaterThanOrEqual">
      <formula>4</formula>
    </cfRule>
  </conditionalFormatting>
  <conditionalFormatting sqref="AU9">
    <cfRule type="cellIs" dxfId="1" priority="30" operator="greaterThanOrEqual">
      <formula>3</formula>
    </cfRule>
  </conditionalFormatting>
  <conditionalFormatting sqref="AU9">
    <cfRule type="cellIs" dxfId="2" priority="31" operator="greaterThanOrEqual">
      <formula>2</formula>
    </cfRule>
  </conditionalFormatting>
  <conditionalFormatting sqref="AU9">
    <cfRule type="cellIs" dxfId="3" priority="32" operator="greaterThanOrEqual">
      <formula>1</formula>
    </cfRule>
  </conditionalFormatting>
  <conditionalFormatting sqref="AU10">
    <cfRule type="cellIs" dxfId="0" priority="33" stopIfTrue="1" operator="greaterThanOrEqual">
      <formula>4</formula>
    </cfRule>
  </conditionalFormatting>
  <conditionalFormatting sqref="AU10">
    <cfRule type="cellIs" dxfId="1" priority="34" operator="greaterThanOrEqual">
      <formula>3</formula>
    </cfRule>
  </conditionalFormatting>
  <conditionalFormatting sqref="AU10">
    <cfRule type="cellIs" dxfId="2" priority="35" operator="greaterThanOrEqual">
      <formula>2</formula>
    </cfRule>
  </conditionalFormatting>
  <conditionalFormatting sqref="AU10">
    <cfRule type="cellIs" dxfId="3" priority="36" operator="greaterThanOrEqual">
      <formula>1</formula>
    </cfRule>
  </conditionalFormatting>
  <conditionalFormatting sqref="AU11">
    <cfRule type="cellIs" dxfId="0" priority="37" stopIfTrue="1" operator="greaterThanOrEqual">
      <formula>4</formula>
    </cfRule>
  </conditionalFormatting>
  <conditionalFormatting sqref="AU11">
    <cfRule type="cellIs" dxfId="1" priority="38" operator="greaterThanOrEqual">
      <formula>3</formula>
    </cfRule>
  </conditionalFormatting>
  <conditionalFormatting sqref="AU11">
    <cfRule type="cellIs" dxfId="2" priority="39" operator="greaterThanOrEqual">
      <formula>2</formula>
    </cfRule>
  </conditionalFormatting>
  <conditionalFormatting sqref="AU11">
    <cfRule type="cellIs" dxfId="3" priority="40" operator="greaterThanOrEqual">
      <formula>1</formula>
    </cfRule>
  </conditionalFormatting>
  <conditionalFormatting sqref="AU12:AU15">
    <cfRule type="cellIs" dxfId="0" priority="41" stopIfTrue="1" operator="greaterThanOrEqual">
      <formula>4</formula>
    </cfRule>
  </conditionalFormatting>
  <conditionalFormatting sqref="AU12:AU15">
    <cfRule type="cellIs" dxfId="1" priority="42" operator="greaterThanOrEqual">
      <formula>3</formula>
    </cfRule>
  </conditionalFormatting>
  <conditionalFormatting sqref="AU12:AU15">
    <cfRule type="cellIs" dxfId="2" priority="43" operator="greaterThanOrEqual">
      <formula>2</formula>
    </cfRule>
  </conditionalFormatting>
  <conditionalFormatting sqref="AU12:AU15">
    <cfRule type="cellIs" dxfId="3" priority="44" operator="greaterThanOrEqual">
      <formula>1</formula>
    </cfRule>
  </conditionalFormatting>
  <conditionalFormatting sqref="AV3:AV15">
    <cfRule type="cellIs" dxfId="0" priority="45" stopIfTrue="1" operator="greaterThanOrEqual">
      <formula>4</formula>
    </cfRule>
  </conditionalFormatting>
  <conditionalFormatting sqref="AV3:AV15">
    <cfRule type="cellIs" dxfId="1" priority="46" operator="greaterThanOrEqual">
      <formula>3</formula>
    </cfRule>
  </conditionalFormatting>
  <conditionalFormatting sqref="AV3:AV15">
    <cfRule type="cellIs" dxfId="2" priority="47" operator="greaterThanOrEqual">
      <formula>2</formula>
    </cfRule>
  </conditionalFormatting>
  <conditionalFormatting sqref="AV3:AV15">
    <cfRule type="cellIs" dxfId="3" priority="48" operator="greaterThanOrEqual">
      <formula>1</formula>
    </cfRule>
  </conditionalFormatting>
  <conditionalFormatting sqref="AV4">
    <cfRule type="cellIs" dxfId="0" priority="49" stopIfTrue="1" operator="greaterThanOrEqual">
      <formula>4</formula>
    </cfRule>
  </conditionalFormatting>
  <conditionalFormatting sqref="AV4">
    <cfRule type="cellIs" dxfId="1" priority="50" operator="greaterThanOrEqual">
      <formula>3</formula>
    </cfRule>
  </conditionalFormatting>
  <conditionalFormatting sqref="AV4">
    <cfRule type="cellIs" dxfId="2" priority="51" operator="greaterThanOrEqual">
      <formula>2</formula>
    </cfRule>
  </conditionalFormatting>
  <conditionalFormatting sqref="AV4">
    <cfRule type="cellIs" dxfId="3" priority="52" operator="greaterThanOrEqual">
      <formula>1</formula>
    </cfRule>
  </conditionalFormatting>
  <conditionalFormatting sqref="AV5">
    <cfRule type="cellIs" dxfId="0" priority="53" stopIfTrue="1" operator="greaterThanOrEqual">
      <formula>4</formula>
    </cfRule>
  </conditionalFormatting>
  <conditionalFormatting sqref="AV5">
    <cfRule type="cellIs" dxfId="1" priority="54" operator="greaterThanOrEqual">
      <formula>3</formula>
    </cfRule>
  </conditionalFormatting>
  <conditionalFormatting sqref="AV5">
    <cfRule type="cellIs" dxfId="2" priority="55" operator="greaterThanOrEqual">
      <formula>2</formula>
    </cfRule>
  </conditionalFormatting>
  <conditionalFormatting sqref="AV5">
    <cfRule type="cellIs" dxfId="3" priority="56" operator="greaterThanOrEqual">
      <formula>1</formula>
    </cfRule>
  </conditionalFormatting>
  <conditionalFormatting sqref="AV6">
    <cfRule type="cellIs" dxfId="0" priority="57" stopIfTrue="1" operator="greaterThanOrEqual">
      <formula>4</formula>
    </cfRule>
  </conditionalFormatting>
  <conditionalFormatting sqref="AV6">
    <cfRule type="cellIs" dxfId="1" priority="58" operator="greaterThanOrEqual">
      <formula>3</formula>
    </cfRule>
  </conditionalFormatting>
  <conditionalFormatting sqref="AV6">
    <cfRule type="cellIs" dxfId="2" priority="59" operator="greaterThanOrEqual">
      <formula>2</formula>
    </cfRule>
  </conditionalFormatting>
  <conditionalFormatting sqref="AV6">
    <cfRule type="cellIs" dxfId="3" priority="60" operator="greaterThanOrEqual">
      <formula>1</formula>
    </cfRule>
  </conditionalFormatting>
  <conditionalFormatting sqref="AV7">
    <cfRule type="cellIs" dxfId="0" priority="61" stopIfTrue="1" operator="greaterThanOrEqual">
      <formula>4</formula>
    </cfRule>
  </conditionalFormatting>
  <conditionalFormatting sqref="AV7">
    <cfRule type="cellIs" dxfId="1" priority="62" operator="greaterThanOrEqual">
      <formula>3</formula>
    </cfRule>
  </conditionalFormatting>
  <conditionalFormatting sqref="AV7">
    <cfRule type="cellIs" dxfId="2" priority="63" operator="greaterThanOrEqual">
      <formula>2</formula>
    </cfRule>
  </conditionalFormatting>
  <conditionalFormatting sqref="AV7">
    <cfRule type="cellIs" dxfId="3" priority="64" operator="greaterThanOrEqual">
      <formula>1</formula>
    </cfRule>
  </conditionalFormatting>
  <conditionalFormatting sqref="AV8">
    <cfRule type="cellIs" dxfId="0" priority="65" stopIfTrue="1" operator="greaterThanOrEqual">
      <formula>4</formula>
    </cfRule>
  </conditionalFormatting>
  <conditionalFormatting sqref="AV8">
    <cfRule type="cellIs" dxfId="1" priority="66" operator="greaterThanOrEqual">
      <formula>3</formula>
    </cfRule>
  </conditionalFormatting>
  <conditionalFormatting sqref="AV8">
    <cfRule type="cellIs" dxfId="2" priority="67" operator="greaterThanOrEqual">
      <formula>2</formula>
    </cfRule>
  </conditionalFormatting>
  <conditionalFormatting sqref="AV8">
    <cfRule type="cellIs" dxfId="3" priority="68" operator="greaterThanOrEqual">
      <formula>1</formula>
    </cfRule>
  </conditionalFormatting>
  <conditionalFormatting sqref="AV9">
    <cfRule type="cellIs" dxfId="0" priority="69" stopIfTrue="1" operator="greaterThanOrEqual">
      <formula>4</formula>
    </cfRule>
  </conditionalFormatting>
  <conditionalFormatting sqref="AV9">
    <cfRule type="cellIs" dxfId="1" priority="70" operator="greaterThanOrEqual">
      <formula>3</formula>
    </cfRule>
  </conditionalFormatting>
  <conditionalFormatting sqref="AV9">
    <cfRule type="cellIs" dxfId="2" priority="71" operator="greaterThanOrEqual">
      <formula>2</formula>
    </cfRule>
  </conditionalFormatting>
  <conditionalFormatting sqref="AV9">
    <cfRule type="cellIs" dxfId="3" priority="72" operator="greaterThanOrEqual">
      <formula>1</formula>
    </cfRule>
  </conditionalFormatting>
  <conditionalFormatting sqref="AV10">
    <cfRule type="cellIs" dxfId="0" priority="73" stopIfTrue="1" operator="greaterThanOrEqual">
      <formula>4</formula>
    </cfRule>
  </conditionalFormatting>
  <conditionalFormatting sqref="AV10">
    <cfRule type="cellIs" dxfId="1" priority="74" operator="greaterThanOrEqual">
      <formula>3</formula>
    </cfRule>
  </conditionalFormatting>
  <conditionalFormatting sqref="AV10">
    <cfRule type="cellIs" dxfId="2" priority="75" operator="greaterThanOrEqual">
      <formula>2</formula>
    </cfRule>
  </conditionalFormatting>
  <conditionalFormatting sqref="AV10">
    <cfRule type="cellIs" dxfId="3" priority="76" operator="greaterThanOrEqual">
      <formula>1</formula>
    </cfRule>
  </conditionalFormatting>
  <conditionalFormatting sqref="AV11">
    <cfRule type="cellIs" dxfId="0" priority="77" stopIfTrue="1" operator="greaterThanOrEqual">
      <formula>4</formula>
    </cfRule>
  </conditionalFormatting>
  <conditionalFormatting sqref="AV11">
    <cfRule type="cellIs" dxfId="1" priority="78" operator="greaterThanOrEqual">
      <formula>3</formula>
    </cfRule>
  </conditionalFormatting>
  <conditionalFormatting sqref="AV11">
    <cfRule type="cellIs" dxfId="2" priority="79" operator="greaterThanOrEqual">
      <formula>2</formula>
    </cfRule>
  </conditionalFormatting>
  <conditionalFormatting sqref="AV11">
    <cfRule type="cellIs" dxfId="3" priority="80" operator="greaterThanOrEqual">
      <formula>1</formula>
    </cfRule>
  </conditionalFormatting>
  <conditionalFormatting sqref="AV12:AV15">
    <cfRule type="cellIs" dxfId="0" priority="81" stopIfTrue="1" operator="greaterThanOrEqual">
      <formula>4</formula>
    </cfRule>
  </conditionalFormatting>
  <conditionalFormatting sqref="AV12:AV15">
    <cfRule type="cellIs" dxfId="1" priority="82" operator="greaterThanOrEqual">
      <formula>3</formula>
    </cfRule>
  </conditionalFormatting>
  <conditionalFormatting sqref="AV12:AV15">
    <cfRule type="cellIs" dxfId="2" priority="83" operator="greaterThanOrEqual">
      <formula>2</formula>
    </cfRule>
  </conditionalFormatting>
  <conditionalFormatting sqref="AV12:AV15">
    <cfRule type="cellIs" dxfId="3" priority="84" operator="greaterThanOrEqual">
      <formula>1</formula>
    </cfRule>
  </conditionalFormatting>
  <conditionalFormatting sqref="AW3:AW15">
    <cfRule type="cellIs" dxfId="0" priority="85" stopIfTrue="1" operator="greaterThanOrEqual">
      <formula>4</formula>
    </cfRule>
  </conditionalFormatting>
  <conditionalFormatting sqref="AW3:AW15">
    <cfRule type="cellIs" dxfId="1" priority="86" operator="greaterThanOrEqual">
      <formula>3</formula>
    </cfRule>
  </conditionalFormatting>
  <conditionalFormatting sqref="AW3:AW15">
    <cfRule type="cellIs" dxfId="2" priority="87" operator="greaterThanOrEqual">
      <formula>2</formula>
    </cfRule>
  </conditionalFormatting>
  <conditionalFormatting sqref="AW3:AW15">
    <cfRule type="cellIs" dxfId="3" priority="88" operator="greaterThanOrEqual">
      <formula>1</formula>
    </cfRule>
  </conditionalFormatting>
  <conditionalFormatting sqref="AW4">
    <cfRule type="cellIs" dxfId="0" priority="89" stopIfTrue="1" operator="greaterThanOrEqual">
      <formula>4</formula>
    </cfRule>
  </conditionalFormatting>
  <conditionalFormatting sqref="AW4">
    <cfRule type="cellIs" dxfId="1" priority="90" operator="greaterThanOrEqual">
      <formula>3</formula>
    </cfRule>
  </conditionalFormatting>
  <conditionalFormatting sqref="AW4">
    <cfRule type="cellIs" dxfId="2" priority="91" operator="greaterThanOrEqual">
      <formula>2</formula>
    </cfRule>
  </conditionalFormatting>
  <conditionalFormatting sqref="AW4">
    <cfRule type="cellIs" dxfId="3" priority="92" operator="greaterThanOrEqual">
      <formula>1</formula>
    </cfRule>
  </conditionalFormatting>
  <conditionalFormatting sqref="AW5">
    <cfRule type="cellIs" dxfId="0" priority="93" stopIfTrue="1" operator="greaterThanOrEqual">
      <formula>4</formula>
    </cfRule>
  </conditionalFormatting>
  <conditionalFormatting sqref="AW5">
    <cfRule type="cellIs" dxfId="1" priority="94" operator="greaterThanOrEqual">
      <formula>3</formula>
    </cfRule>
  </conditionalFormatting>
  <conditionalFormatting sqref="AW5">
    <cfRule type="cellIs" dxfId="2" priority="95" operator="greaterThanOrEqual">
      <formula>2</formula>
    </cfRule>
  </conditionalFormatting>
  <conditionalFormatting sqref="AW5">
    <cfRule type="cellIs" dxfId="3" priority="96" operator="greaterThanOrEqual">
      <formula>1</formula>
    </cfRule>
  </conditionalFormatting>
  <conditionalFormatting sqref="AW6">
    <cfRule type="cellIs" dxfId="0" priority="97" stopIfTrue="1" operator="greaterThanOrEqual">
      <formula>4</formula>
    </cfRule>
  </conditionalFormatting>
  <conditionalFormatting sqref="AW6">
    <cfRule type="cellIs" dxfId="1" priority="98" operator="greaterThanOrEqual">
      <formula>3</formula>
    </cfRule>
  </conditionalFormatting>
  <conditionalFormatting sqref="AW6">
    <cfRule type="cellIs" dxfId="2" priority="99" operator="greaterThanOrEqual">
      <formula>2</formula>
    </cfRule>
  </conditionalFormatting>
  <conditionalFormatting sqref="AW6">
    <cfRule type="cellIs" dxfId="3" priority="100" operator="greaterThanOrEqual">
      <formula>1</formula>
    </cfRule>
  </conditionalFormatting>
  <conditionalFormatting sqref="AW7">
    <cfRule type="cellIs" dxfId="0" priority="101" stopIfTrue="1" operator="greaterThanOrEqual">
      <formula>4</formula>
    </cfRule>
  </conditionalFormatting>
  <conditionalFormatting sqref="AW7">
    <cfRule type="cellIs" dxfId="1" priority="102" operator="greaterThanOrEqual">
      <formula>3</formula>
    </cfRule>
  </conditionalFormatting>
  <conditionalFormatting sqref="AW7">
    <cfRule type="cellIs" dxfId="2" priority="103" operator="greaterThanOrEqual">
      <formula>2</formula>
    </cfRule>
  </conditionalFormatting>
  <conditionalFormatting sqref="AW7">
    <cfRule type="cellIs" dxfId="3" priority="104" operator="greaterThanOrEqual">
      <formula>1</formula>
    </cfRule>
  </conditionalFormatting>
  <conditionalFormatting sqref="AW8">
    <cfRule type="cellIs" dxfId="0" priority="105" stopIfTrue="1" operator="greaterThanOrEqual">
      <formula>4</formula>
    </cfRule>
  </conditionalFormatting>
  <conditionalFormatting sqref="AW8">
    <cfRule type="cellIs" dxfId="1" priority="106" operator="greaterThanOrEqual">
      <formula>3</formula>
    </cfRule>
  </conditionalFormatting>
  <conditionalFormatting sqref="AW8">
    <cfRule type="cellIs" dxfId="2" priority="107" operator="greaterThanOrEqual">
      <formula>2</formula>
    </cfRule>
  </conditionalFormatting>
  <conditionalFormatting sqref="AW8">
    <cfRule type="cellIs" dxfId="3" priority="108" operator="greaterThanOrEqual">
      <formula>1</formula>
    </cfRule>
  </conditionalFormatting>
  <conditionalFormatting sqref="AW9">
    <cfRule type="cellIs" dxfId="0" priority="109" stopIfTrue="1" operator="greaterThanOrEqual">
      <formula>4</formula>
    </cfRule>
  </conditionalFormatting>
  <conditionalFormatting sqref="AW9">
    <cfRule type="cellIs" dxfId="1" priority="110" operator="greaterThanOrEqual">
      <formula>3</formula>
    </cfRule>
  </conditionalFormatting>
  <conditionalFormatting sqref="AW9">
    <cfRule type="cellIs" dxfId="2" priority="111" operator="greaterThanOrEqual">
      <formula>2</formula>
    </cfRule>
  </conditionalFormatting>
  <conditionalFormatting sqref="AW9">
    <cfRule type="cellIs" dxfId="3" priority="112" operator="greaterThanOrEqual">
      <formula>1</formula>
    </cfRule>
  </conditionalFormatting>
  <conditionalFormatting sqref="AW10">
    <cfRule type="cellIs" dxfId="0" priority="113" stopIfTrue="1" operator="greaterThanOrEqual">
      <formula>4</formula>
    </cfRule>
  </conditionalFormatting>
  <conditionalFormatting sqref="AW10">
    <cfRule type="cellIs" dxfId="1" priority="114" operator="greaterThanOrEqual">
      <formula>3</formula>
    </cfRule>
  </conditionalFormatting>
  <conditionalFormatting sqref="AW10">
    <cfRule type="cellIs" dxfId="2" priority="115" operator="greaterThanOrEqual">
      <formula>2</formula>
    </cfRule>
  </conditionalFormatting>
  <conditionalFormatting sqref="AW10">
    <cfRule type="cellIs" dxfId="3" priority="116" operator="greaterThanOrEqual">
      <formula>1</formula>
    </cfRule>
  </conditionalFormatting>
  <conditionalFormatting sqref="AW11">
    <cfRule type="cellIs" dxfId="0" priority="117" stopIfTrue="1" operator="greaterThanOrEqual">
      <formula>4</formula>
    </cfRule>
  </conditionalFormatting>
  <conditionalFormatting sqref="AW11">
    <cfRule type="cellIs" dxfId="1" priority="118" operator="greaterThanOrEqual">
      <formula>3</formula>
    </cfRule>
  </conditionalFormatting>
  <conditionalFormatting sqref="AW11">
    <cfRule type="cellIs" dxfId="2" priority="119" operator="greaterThanOrEqual">
      <formula>2</formula>
    </cfRule>
  </conditionalFormatting>
  <conditionalFormatting sqref="AW11">
    <cfRule type="cellIs" dxfId="3" priority="120" operator="greaterThanOrEqual">
      <formula>1</formula>
    </cfRule>
  </conditionalFormatting>
  <conditionalFormatting sqref="AW12:AW15">
    <cfRule type="cellIs" dxfId="0" priority="121" stopIfTrue="1" operator="greaterThanOrEqual">
      <formula>4</formula>
    </cfRule>
  </conditionalFormatting>
  <conditionalFormatting sqref="AW12:AW15">
    <cfRule type="cellIs" dxfId="1" priority="122" operator="greaterThanOrEqual">
      <formula>3</formula>
    </cfRule>
  </conditionalFormatting>
  <conditionalFormatting sqref="AW12:AW15">
    <cfRule type="cellIs" dxfId="2" priority="123" operator="greaterThanOrEqual">
      <formula>2</formula>
    </cfRule>
  </conditionalFormatting>
  <conditionalFormatting sqref="AW12:AW15">
    <cfRule type="cellIs" dxfId="3" priority="124" operator="greaterThanOrEqual">
      <formula>1</formula>
    </cfRule>
  </conditionalFormatting>
  <conditionalFormatting sqref="AX3:AX15">
    <cfRule type="cellIs" dxfId="0" priority="125" stopIfTrue="1" operator="greaterThanOrEqual">
      <formula>4</formula>
    </cfRule>
  </conditionalFormatting>
  <conditionalFormatting sqref="AX3:AX15">
    <cfRule type="cellIs" dxfId="1" priority="126" operator="greaterThanOrEqual">
      <formula>3</formula>
    </cfRule>
  </conditionalFormatting>
  <conditionalFormatting sqref="AX3:AX15">
    <cfRule type="cellIs" dxfId="2" priority="127" operator="greaterThanOrEqual">
      <formula>2</formula>
    </cfRule>
  </conditionalFormatting>
  <conditionalFormatting sqref="AX3:AX15">
    <cfRule type="cellIs" dxfId="3" priority="128" operator="greaterThanOrEqual">
      <formula>1</formula>
    </cfRule>
  </conditionalFormatting>
  <conditionalFormatting sqref="AX4">
    <cfRule type="cellIs" dxfId="0" priority="129" stopIfTrue="1" operator="greaterThanOrEqual">
      <formula>4</formula>
    </cfRule>
  </conditionalFormatting>
  <conditionalFormatting sqref="AX4">
    <cfRule type="cellIs" dxfId="1" priority="130" operator="greaterThanOrEqual">
      <formula>3</formula>
    </cfRule>
  </conditionalFormatting>
  <conditionalFormatting sqref="AX4">
    <cfRule type="cellIs" dxfId="2" priority="131" operator="greaterThanOrEqual">
      <formula>2</formula>
    </cfRule>
  </conditionalFormatting>
  <conditionalFormatting sqref="AX4">
    <cfRule type="cellIs" dxfId="3" priority="132" operator="greaterThanOrEqual">
      <formula>1</formula>
    </cfRule>
  </conditionalFormatting>
  <conditionalFormatting sqref="AX5">
    <cfRule type="cellIs" dxfId="0" priority="133" stopIfTrue="1" operator="greaterThanOrEqual">
      <formula>4</formula>
    </cfRule>
  </conditionalFormatting>
  <conditionalFormatting sqref="AX5">
    <cfRule type="cellIs" dxfId="1" priority="134" operator="greaterThanOrEqual">
      <formula>3</formula>
    </cfRule>
  </conditionalFormatting>
  <conditionalFormatting sqref="AX5">
    <cfRule type="cellIs" dxfId="2" priority="135" operator="greaterThanOrEqual">
      <formula>2</formula>
    </cfRule>
  </conditionalFormatting>
  <conditionalFormatting sqref="AX5">
    <cfRule type="cellIs" dxfId="3" priority="136" operator="greaterThanOrEqual">
      <formula>1</formula>
    </cfRule>
  </conditionalFormatting>
  <conditionalFormatting sqref="AX6">
    <cfRule type="cellIs" dxfId="0" priority="137" stopIfTrue="1" operator="greaterThanOrEqual">
      <formula>4</formula>
    </cfRule>
  </conditionalFormatting>
  <conditionalFormatting sqref="AX6">
    <cfRule type="cellIs" dxfId="1" priority="138" operator="greaterThanOrEqual">
      <formula>3</formula>
    </cfRule>
  </conditionalFormatting>
  <conditionalFormatting sqref="AX6">
    <cfRule type="cellIs" dxfId="2" priority="139" operator="greaterThanOrEqual">
      <formula>2</formula>
    </cfRule>
  </conditionalFormatting>
  <conditionalFormatting sqref="AX6">
    <cfRule type="cellIs" dxfId="3" priority="140" operator="greaterThanOrEqual">
      <formula>1</formula>
    </cfRule>
  </conditionalFormatting>
  <conditionalFormatting sqref="AX7">
    <cfRule type="cellIs" dxfId="0" priority="141" stopIfTrue="1" operator="greaterThanOrEqual">
      <formula>4</formula>
    </cfRule>
  </conditionalFormatting>
  <conditionalFormatting sqref="AX7">
    <cfRule type="cellIs" dxfId="1" priority="142" operator="greaterThanOrEqual">
      <formula>3</formula>
    </cfRule>
  </conditionalFormatting>
  <conditionalFormatting sqref="AX7">
    <cfRule type="cellIs" dxfId="2" priority="143" operator="greaterThanOrEqual">
      <formula>2</formula>
    </cfRule>
  </conditionalFormatting>
  <conditionalFormatting sqref="AX7">
    <cfRule type="cellIs" dxfId="3" priority="144" operator="greaterThanOrEqual">
      <formula>1</formula>
    </cfRule>
  </conditionalFormatting>
  <conditionalFormatting sqref="AX8">
    <cfRule type="cellIs" dxfId="0" priority="145" stopIfTrue="1" operator="greaterThanOrEqual">
      <formula>4</formula>
    </cfRule>
  </conditionalFormatting>
  <conditionalFormatting sqref="AX8">
    <cfRule type="cellIs" dxfId="1" priority="146" operator="greaterThanOrEqual">
      <formula>3</formula>
    </cfRule>
  </conditionalFormatting>
  <conditionalFormatting sqref="AX8">
    <cfRule type="cellIs" dxfId="2" priority="147" operator="greaterThanOrEqual">
      <formula>2</formula>
    </cfRule>
  </conditionalFormatting>
  <conditionalFormatting sqref="AX8">
    <cfRule type="cellIs" dxfId="3" priority="148" operator="greaterThanOrEqual">
      <formula>1</formula>
    </cfRule>
  </conditionalFormatting>
  <conditionalFormatting sqref="AX9">
    <cfRule type="cellIs" dxfId="0" priority="149" stopIfTrue="1" operator="greaterThanOrEqual">
      <formula>4</formula>
    </cfRule>
  </conditionalFormatting>
  <conditionalFormatting sqref="AX9">
    <cfRule type="cellIs" dxfId="1" priority="150" operator="greaterThanOrEqual">
      <formula>3</formula>
    </cfRule>
  </conditionalFormatting>
  <conditionalFormatting sqref="AX9">
    <cfRule type="cellIs" dxfId="2" priority="151" operator="greaterThanOrEqual">
      <formula>2</formula>
    </cfRule>
  </conditionalFormatting>
  <conditionalFormatting sqref="AX9">
    <cfRule type="cellIs" dxfId="3" priority="152" operator="greaterThanOrEqual">
      <formula>1</formula>
    </cfRule>
  </conditionalFormatting>
  <conditionalFormatting sqref="AX10">
    <cfRule type="cellIs" dxfId="0" priority="153" stopIfTrue="1" operator="greaterThanOrEqual">
      <formula>4</formula>
    </cfRule>
  </conditionalFormatting>
  <conditionalFormatting sqref="AX10">
    <cfRule type="cellIs" dxfId="1" priority="154" operator="greaterThanOrEqual">
      <formula>3</formula>
    </cfRule>
  </conditionalFormatting>
  <conditionalFormatting sqref="AX10">
    <cfRule type="cellIs" dxfId="2" priority="155" operator="greaterThanOrEqual">
      <formula>2</formula>
    </cfRule>
  </conditionalFormatting>
  <conditionalFormatting sqref="AX10">
    <cfRule type="cellIs" dxfId="3" priority="156" operator="greaterThanOrEqual">
      <formula>1</formula>
    </cfRule>
  </conditionalFormatting>
  <conditionalFormatting sqref="AX11">
    <cfRule type="cellIs" dxfId="0" priority="157" stopIfTrue="1" operator="greaterThanOrEqual">
      <formula>4</formula>
    </cfRule>
  </conditionalFormatting>
  <conditionalFormatting sqref="AX11">
    <cfRule type="cellIs" dxfId="1" priority="158" operator="greaterThanOrEqual">
      <formula>3</formula>
    </cfRule>
  </conditionalFormatting>
  <conditionalFormatting sqref="AX11">
    <cfRule type="cellIs" dxfId="2" priority="159" operator="greaterThanOrEqual">
      <formula>2</formula>
    </cfRule>
  </conditionalFormatting>
  <conditionalFormatting sqref="AX11">
    <cfRule type="cellIs" dxfId="3" priority="160" operator="greaterThanOrEqual">
      <formula>1</formula>
    </cfRule>
  </conditionalFormatting>
  <conditionalFormatting sqref="AX12:AX15">
    <cfRule type="cellIs" dxfId="0" priority="161" stopIfTrue="1" operator="greaterThanOrEqual">
      <formula>4</formula>
    </cfRule>
  </conditionalFormatting>
  <conditionalFormatting sqref="AX12:AX15">
    <cfRule type="cellIs" dxfId="1" priority="162" operator="greaterThanOrEqual">
      <formula>3</formula>
    </cfRule>
  </conditionalFormatting>
  <conditionalFormatting sqref="AX12:AX15">
    <cfRule type="cellIs" dxfId="2" priority="163" operator="greaterThanOrEqual">
      <formula>2</formula>
    </cfRule>
  </conditionalFormatting>
  <conditionalFormatting sqref="AX12:AX15">
    <cfRule type="cellIs" dxfId="3" priority="164" operator="greaterThanOrEqual">
      <formula>1</formula>
    </cfRule>
  </conditionalFormatting>
  <conditionalFormatting sqref="AY3:AY15">
    <cfRule type="cellIs" dxfId="0" priority="165" stopIfTrue="1" operator="greaterThanOrEqual">
      <formula>4</formula>
    </cfRule>
  </conditionalFormatting>
  <conditionalFormatting sqref="AY3:AY15">
    <cfRule type="cellIs" dxfId="1" priority="166" operator="greaterThanOrEqual">
      <formula>3</formula>
    </cfRule>
  </conditionalFormatting>
  <conditionalFormatting sqref="AY3:AY15">
    <cfRule type="cellIs" dxfId="2" priority="167" operator="greaterThanOrEqual">
      <formula>2</formula>
    </cfRule>
  </conditionalFormatting>
  <conditionalFormatting sqref="AY3:AY15">
    <cfRule type="cellIs" dxfId="3" priority="168" operator="greaterThanOrEqual">
      <formula>1</formula>
    </cfRule>
  </conditionalFormatting>
  <conditionalFormatting sqref="AY4">
    <cfRule type="cellIs" dxfId="0" priority="169" stopIfTrue="1" operator="greaterThanOrEqual">
      <formula>4</formula>
    </cfRule>
  </conditionalFormatting>
  <conditionalFormatting sqref="AY4">
    <cfRule type="cellIs" dxfId="1" priority="170" operator="greaterThanOrEqual">
      <formula>3</formula>
    </cfRule>
  </conditionalFormatting>
  <conditionalFormatting sqref="AY4">
    <cfRule type="cellIs" dxfId="2" priority="171" operator="greaterThanOrEqual">
      <formula>2</formula>
    </cfRule>
  </conditionalFormatting>
  <conditionalFormatting sqref="AY4">
    <cfRule type="cellIs" dxfId="3" priority="172" operator="greaterThanOrEqual">
      <formula>1</formula>
    </cfRule>
  </conditionalFormatting>
  <conditionalFormatting sqref="AY5">
    <cfRule type="cellIs" dxfId="0" priority="173" stopIfTrue="1" operator="greaterThanOrEqual">
      <formula>4</formula>
    </cfRule>
  </conditionalFormatting>
  <conditionalFormatting sqref="AY5">
    <cfRule type="cellIs" dxfId="1" priority="174" operator="greaterThanOrEqual">
      <formula>3</formula>
    </cfRule>
  </conditionalFormatting>
  <conditionalFormatting sqref="AY5">
    <cfRule type="cellIs" dxfId="2" priority="175" operator="greaterThanOrEqual">
      <formula>2</formula>
    </cfRule>
  </conditionalFormatting>
  <conditionalFormatting sqref="AY5">
    <cfRule type="cellIs" dxfId="3" priority="176" operator="greaterThanOrEqual">
      <formula>1</formula>
    </cfRule>
  </conditionalFormatting>
  <conditionalFormatting sqref="AY6">
    <cfRule type="cellIs" dxfId="0" priority="177" stopIfTrue="1" operator="greaterThanOrEqual">
      <formula>4</formula>
    </cfRule>
  </conditionalFormatting>
  <conditionalFormatting sqref="AY6">
    <cfRule type="cellIs" dxfId="1" priority="178" operator="greaterThanOrEqual">
      <formula>3</formula>
    </cfRule>
  </conditionalFormatting>
  <conditionalFormatting sqref="AY6">
    <cfRule type="cellIs" dxfId="2" priority="179" operator="greaterThanOrEqual">
      <formula>2</formula>
    </cfRule>
  </conditionalFormatting>
  <conditionalFormatting sqref="AY6">
    <cfRule type="cellIs" dxfId="3" priority="180" operator="greaterThanOrEqual">
      <formula>1</formula>
    </cfRule>
  </conditionalFormatting>
  <conditionalFormatting sqref="AY7">
    <cfRule type="cellIs" dxfId="0" priority="181" stopIfTrue="1" operator="greaterThanOrEqual">
      <formula>4</formula>
    </cfRule>
  </conditionalFormatting>
  <conditionalFormatting sqref="AY7">
    <cfRule type="cellIs" dxfId="1" priority="182" operator="greaterThanOrEqual">
      <formula>3</formula>
    </cfRule>
  </conditionalFormatting>
  <conditionalFormatting sqref="AY7">
    <cfRule type="cellIs" dxfId="2" priority="183" operator="greaterThanOrEqual">
      <formula>2</formula>
    </cfRule>
  </conditionalFormatting>
  <conditionalFormatting sqref="AY7">
    <cfRule type="cellIs" dxfId="3" priority="184" operator="greaterThanOrEqual">
      <formula>1</formula>
    </cfRule>
  </conditionalFormatting>
  <conditionalFormatting sqref="AY8">
    <cfRule type="cellIs" dxfId="0" priority="185" stopIfTrue="1" operator="greaterThanOrEqual">
      <formula>4</formula>
    </cfRule>
  </conditionalFormatting>
  <conditionalFormatting sqref="AY8">
    <cfRule type="cellIs" dxfId="1" priority="186" operator="greaterThanOrEqual">
      <formula>3</formula>
    </cfRule>
  </conditionalFormatting>
  <conditionalFormatting sqref="AY8">
    <cfRule type="cellIs" dxfId="2" priority="187" operator="greaterThanOrEqual">
      <formula>2</formula>
    </cfRule>
  </conditionalFormatting>
  <conditionalFormatting sqref="AY8">
    <cfRule type="cellIs" dxfId="3" priority="188" operator="greaterThanOrEqual">
      <formula>1</formula>
    </cfRule>
  </conditionalFormatting>
  <conditionalFormatting sqref="AY9">
    <cfRule type="cellIs" dxfId="0" priority="189" stopIfTrue="1" operator="greaterThanOrEqual">
      <formula>4</formula>
    </cfRule>
  </conditionalFormatting>
  <conditionalFormatting sqref="AY9">
    <cfRule type="cellIs" dxfId="1" priority="190" operator="greaterThanOrEqual">
      <formula>3</formula>
    </cfRule>
  </conditionalFormatting>
  <conditionalFormatting sqref="AY9">
    <cfRule type="cellIs" dxfId="2" priority="191" operator="greaterThanOrEqual">
      <formula>2</formula>
    </cfRule>
  </conditionalFormatting>
  <conditionalFormatting sqref="AY9">
    <cfRule type="cellIs" dxfId="3" priority="192" operator="greaterThanOrEqual">
      <formula>1</formula>
    </cfRule>
  </conditionalFormatting>
  <conditionalFormatting sqref="AY10">
    <cfRule type="cellIs" dxfId="0" priority="193" stopIfTrue="1" operator="greaterThanOrEqual">
      <formula>4</formula>
    </cfRule>
  </conditionalFormatting>
  <conditionalFormatting sqref="AY10">
    <cfRule type="cellIs" dxfId="1" priority="194" operator="greaterThanOrEqual">
      <formula>3</formula>
    </cfRule>
  </conditionalFormatting>
  <conditionalFormatting sqref="AY10">
    <cfRule type="cellIs" dxfId="2" priority="195" operator="greaterThanOrEqual">
      <formula>2</formula>
    </cfRule>
  </conditionalFormatting>
  <conditionalFormatting sqref="AY10">
    <cfRule type="cellIs" dxfId="3" priority="196" operator="greaterThanOrEqual">
      <formula>1</formula>
    </cfRule>
  </conditionalFormatting>
  <conditionalFormatting sqref="AY11">
    <cfRule type="cellIs" dxfId="0" priority="197" stopIfTrue="1" operator="greaterThanOrEqual">
      <formula>4</formula>
    </cfRule>
  </conditionalFormatting>
  <conditionalFormatting sqref="AY11">
    <cfRule type="cellIs" dxfId="1" priority="198" operator="greaterThanOrEqual">
      <formula>3</formula>
    </cfRule>
  </conditionalFormatting>
  <conditionalFormatting sqref="AY11">
    <cfRule type="cellIs" dxfId="2" priority="199" operator="greaterThanOrEqual">
      <formula>2</formula>
    </cfRule>
  </conditionalFormatting>
  <conditionalFormatting sqref="AY11">
    <cfRule type="cellIs" dxfId="3" priority="200" operator="greaterThanOrEqual">
      <formula>1</formula>
    </cfRule>
  </conditionalFormatting>
  <conditionalFormatting sqref="AY12:AY15">
    <cfRule type="cellIs" dxfId="0" priority="201" stopIfTrue="1" operator="greaterThanOrEqual">
      <formula>4</formula>
    </cfRule>
  </conditionalFormatting>
  <conditionalFormatting sqref="AY12:AY15">
    <cfRule type="cellIs" dxfId="1" priority="202" operator="greaterThanOrEqual">
      <formula>3</formula>
    </cfRule>
  </conditionalFormatting>
  <conditionalFormatting sqref="AY12:AY15">
    <cfRule type="cellIs" dxfId="2" priority="203" operator="greaterThanOrEqual">
      <formula>2</formula>
    </cfRule>
  </conditionalFormatting>
  <conditionalFormatting sqref="AY12:AY15">
    <cfRule type="cellIs" dxfId="3" priority="204" operator="greaterThanOrEqual">
      <formula>1</formula>
    </cfRule>
  </conditionalFormatting>
  <conditionalFormatting sqref="AZ3:AZ15">
    <cfRule type="cellIs" dxfId="0" priority="205" stopIfTrue="1" operator="greaterThanOrEqual">
      <formula>4</formula>
    </cfRule>
  </conditionalFormatting>
  <conditionalFormatting sqref="AZ3:AZ15">
    <cfRule type="cellIs" dxfId="1" priority="206" operator="greaterThanOrEqual">
      <formula>3</formula>
    </cfRule>
  </conditionalFormatting>
  <conditionalFormatting sqref="AZ3:AZ15">
    <cfRule type="cellIs" dxfId="2" priority="207" operator="greaterThanOrEqual">
      <formula>2</formula>
    </cfRule>
  </conditionalFormatting>
  <conditionalFormatting sqref="AZ3:AZ15">
    <cfRule type="cellIs" dxfId="3" priority="208" operator="greaterThanOrEqual">
      <formula>1</formula>
    </cfRule>
  </conditionalFormatting>
  <conditionalFormatting sqref="AZ4">
    <cfRule type="cellIs" dxfId="0" priority="209" stopIfTrue="1" operator="greaterThanOrEqual">
      <formula>4</formula>
    </cfRule>
  </conditionalFormatting>
  <conditionalFormatting sqref="AZ4">
    <cfRule type="cellIs" dxfId="1" priority="210" operator="greaterThanOrEqual">
      <formula>3</formula>
    </cfRule>
  </conditionalFormatting>
  <conditionalFormatting sqref="AZ4">
    <cfRule type="cellIs" dxfId="2" priority="211" operator="greaterThanOrEqual">
      <formula>2</formula>
    </cfRule>
  </conditionalFormatting>
  <conditionalFormatting sqref="AZ4">
    <cfRule type="cellIs" dxfId="3" priority="212" operator="greaterThanOrEqual">
      <formula>1</formula>
    </cfRule>
  </conditionalFormatting>
  <conditionalFormatting sqref="AZ5">
    <cfRule type="cellIs" dxfId="0" priority="213" stopIfTrue="1" operator="greaterThanOrEqual">
      <formula>4</formula>
    </cfRule>
  </conditionalFormatting>
  <conditionalFormatting sqref="AZ5">
    <cfRule type="cellIs" dxfId="1" priority="214" operator="greaterThanOrEqual">
      <formula>3</formula>
    </cfRule>
  </conditionalFormatting>
  <conditionalFormatting sqref="AZ5">
    <cfRule type="cellIs" dxfId="2" priority="215" operator="greaterThanOrEqual">
      <formula>2</formula>
    </cfRule>
  </conditionalFormatting>
  <conditionalFormatting sqref="AZ5">
    <cfRule type="cellIs" dxfId="3" priority="216" operator="greaterThanOrEqual">
      <formula>1</formula>
    </cfRule>
  </conditionalFormatting>
  <conditionalFormatting sqref="AZ6">
    <cfRule type="cellIs" dxfId="0" priority="217" stopIfTrue="1" operator="greaterThanOrEqual">
      <formula>4</formula>
    </cfRule>
  </conditionalFormatting>
  <conditionalFormatting sqref="AZ6">
    <cfRule type="cellIs" dxfId="1" priority="218" operator="greaterThanOrEqual">
      <formula>3</formula>
    </cfRule>
  </conditionalFormatting>
  <conditionalFormatting sqref="AZ6">
    <cfRule type="cellIs" dxfId="2" priority="219" operator="greaterThanOrEqual">
      <formula>2</formula>
    </cfRule>
  </conditionalFormatting>
  <conditionalFormatting sqref="AZ6">
    <cfRule type="cellIs" dxfId="3" priority="220" operator="greaterThanOrEqual">
      <formula>1</formula>
    </cfRule>
  </conditionalFormatting>
  <conditionalFormatting sqref="AZ7">
    <cfRule type="cellIs" dxfId="0" priority="221" stopIfTrue="1" operator="greaterThanOrEqual">
      <formula>4</formula>
    </cfRule>
  </conditionalFormatting>
  <conditionalFormatting sqref="AZ7">
    <cfRule type="cellIs" dxfId="1" priority="222" operator="greaterThanOrEqual">
      <formula>3</formula>
    </cfRule>
  </conditionalFormatting>
  <conditionalFormatting sqref="AZ7">
    <cfRule type="cellIs" dxfId="2" priority="223" operator="greaterThanOrEqual">
      <formula>2</formula>
    </cfRule>
  </conditionalFormatting>
  <conditionalFormatting sqref="AZ7">
    <cfRule type="cellIs" dxfId="3" priority="224" operator="greaterThanOrEqual">
      <formula>1</formula>
    </cfRule>
  </conditionalFormatting>
  <conditionalFormatting sqref="AZ8">
    <cfRule type="cellIs" dxfId="0" priority="225" stopIfTrue="1" operator="greaterThanOrEqual">
      <formula>4</formula>
    </cfRule>
  </conditionalFormatting>
  <conditionalFormatting sqref="AZ8">
    <cfRule type="cellIs" dxfId="1" priority="226" operator="greaterThanOrEqual">
      <formula>3</formula>
    </cfRule>
  </conditionalFormatting>
  <conditionalFormatting sqref="AZ8">
    <cfRule type="cellIs" dxfId="2" priority="227" operator="greaterThanOrEqual">
      <formula>2</formula>
    </cfRule>
  </conditionalFormatting>
  <conditionalFormatting sqref="AZ8">
    <cfRule type="cellIs" dxfId="3" priority="228" operator="greaterThanOrEqual">
      <formula>1</formula>
    </cfRule>
  </conditionalFormatting>
  <conditionalFormatting sqref="AZ9">
    <cfRule type="cellIs" dxfId="0" priority="229" stopIfTrue="1" operator="greaterThanOrEqual">
      <formula>4</formula>
    </cfRule>
  </conditionalFormatting>
  <conditionalFormatting sqref="AZ9">
    <cfRule type="cellIs" dxfId="1" priority="230" operator="greaterThanOrEqual">
      <formula>3</formula>
    </cfRule>
  </conditionalFormatting>
  <conditionalFormatting sqref="AZ9">
    <cfRule type="cellIs" dxfId="2" priority="231" operator="greaterThanOrEqual">
      <formula>2</formula>
    </cfRule>
  </conditionalFormatting>
  <conditionalFormatting sqref="AZ9">
    <cfRule type="cellIs" dxfId="3" priority="232" operator="greaterThanOrEqual">
      <formula>1</formula>
    </cfRule>
  </conditionalFormatting>
  <conditionalFormatting sqref="AZ10">
    <cfRule type="cellIs" dxfId="0" priority="233" stopIfTrue="1" operator="greaterThanOrEqual">
      <formula>4</formula>
    </cfRule>
  </conditionalFormatting>
  <conditionalFormatting sqref="AZ10">
    <cfRule type="cellIs" dxfId="1" priority="234" operator="greaterThanOrEqual">
      <formula>3</formula>
    </cfRule>
  </conditionalFormatting>
  <conditionalFormatting sqref="AZ10">
    <cfRule type="cellIs" dxfId="2" priority="235" operator="greaterThanOrEqual">
      <formula>2</formula>
    </cfRule>
  </conditionalFormatting>
  <conditionalFormatting sqref="AZ10">
    <cfRule type="cellIs" dxfId="3" priority="236" operator="greaterThanOrEqual">
      <formula>1</formula>
    </cfRule>
  </conditionalFormatting>
  <conditionalFormatting sqref="AZ11">
    <cfRule type="cellIs" dxfId="0" priority="237" stopIfTrue="1" operator="greaterThanOrEqual">
      <formula>4</formula>
    </cfRule>
  </conditionalFormatting>
  <conditionalFormatting sqref="AZ11">
    <cfRule type="cellIs" dxfId="1" priority="238" operator="greaterThanOrEqual">
      <formula>3</formula>
    </cfRule>
  </conditionalFormatting>
  <conditionalFormatting sqref="AZ11">
    <cfRule type="cellIs" dxfId="2" priority="239" operator="greaterThanOrEqual">
      <formula>2</formula>
    </cfRule>
  </conditionalFormatting>
  <conditionalFormatting sqref="AZ11">
    <cfRule type="cellIs" dxfId="3" priority="240" operator="greaterThanOrEqual">
      <formula>1</formula>
    </cfRule>
  </conditionalFormatting>
  <conditionalFormatting sqref="AZ12:AZ15">
    <cfRule type="cellIs" dxfId="0" priority="241" stopIfTrue="1" operator="greaterThanOrEqual">
      <formula>4</formula>
    </cfRule>
  </conditionalFormatting>
  <conditionalFormatting sqref="AZ12:AZ15">
    <cfRule type="cellIs" dxfId="1" priority="242" operator="greaterThanOrEqual">
      <formula>3</formula>
    </cfRule>
  </conditionalFormatting>
  <conditionalFormatting sqref="AZ12:AZ15">
    <cfRule type="cellIs" dxfId="2" priority="243" operator="greaterThanOrEqual">
      <formula>2</formula>
    </cfRule>
  </conditionalFormatting>
  <conditionalFormatting sqref="AZ12:AZ15">
    <cfRule type="cellIs" dxfId="3" priority="244" operator="greaterThanOrEqual">
      <formula>1</formula>
    </cfRule>
  </conditionalFormatting>
  <conditionalFormatting sqref="BA3:BA15">
    <cfRule type="cellIs" dxfId="0" priority="245" stopIfTrue="1" operator="greaterThanOrEqual">
      <formula>4</formula>
    </cfRule>
  </conditionalFormatting>
  <conditionalFormatting sqref="BA3:BA15">
    <cfRule type="cellIs" dxfId="1" priority="246" operator="greaterThanOrEqual">
      <formula>3</formula>
    </cfRule>
  </conditionalFormatting>
  <conditionalFormatting sqref="BA3:BA15">
    <cfRule type="cellIs" dxfId="2" priority="247" operator="greaterThanOrEqual">
      <formula>2</formula>
    </cfRule>
  </conditionalFormatting>
  <conditionalFormatting sqref="BA3:BA15">
    <cfRule type="cellIs" dxfId="3" priority="248" operator="greaterThanOrEqual">
      <formula>1</formula>
    </cfRule>
  </conditionalFormatting>
  <conditionalFormatting sqref="BA4">
    <cfRule type="cellIs" dxfId="0" priority="249" stopIfTrue="1" operator="greaterThanOrEqual">
      <formula>4</formula>
    </cfRule>
  </conditionalFormatting>
  <conditionalFormatting sqref="BA4">
    <cfRule type="cellIs" dxfId="1" priority="250" operator="greaterThanOrEqual">
      <formula>3</formula>
    </cfRule>
  </conditionalFormatting>
  <conditionalFormatting sqref="BA4">
    <cfRule type="cellIs" dxfId="2" priority="251" operator="greaterThanOrEqual">
      <formula>2</formula>
    </cfRule>
  </conditionalFormatting>
  <conditionalFormatting sqref="BA4">
    <cfRule type="cellIs" dxfId="3" priority="252" operator="greaterThanOrEqual">
      <formula>1</formula>
    </cfRule>
  </conditionalFormatting>
  <conditionalFormatting sqref="BA5">
    <cfRule type="cellIs" dxfId="0" priority="253" stopIfTrue="1" operator="greaterThanOrEqual">
      <formula>4</formula>
    </cfRule>
  </conditionalFormatting>
  <conditionalFormatting sqref="BA5">
    <cfRule type="cellIs" dxfId="1" priority="254" operator="greaterThanOrEqual">
      <formula>3</formula>
    </cfRule>
  </conditionalFormatting>
  <conditionalFormatting sqref="BA5">
    <cfRule type="cellIs" dxfId="2" priority="255" operator="greaterThanOrEqual">
      <formula>2</formula>
    </cfRule>
  </conditionalFormatting>
  <conditionalFormatting sqref="BA5">
    <cfRule type="cellIs" dxfId="3" priority="256" operator="greaterThanOrEqual">
      <formula>1</formula>
    </cfRule>
  </conditionalFormatting>
  <conditionalFormatting sqref="BA6">
    <cfRule type="cellIs" dxfId="0" priority="257" stopIfTrue="1" operator="greaterThanOrEqual">
      <formula>4</formula>
    </cfRule>
  </conditionalFormatting>
  <conditionalFormatting sqref="BA6">
    <cfRule type="cellIs" dxfId="1" priority="258" operator="greaterThanOrEqual">
      <formula>3</formula>
    </cfRule>
  </conditionalFormatting>
  <conditionalFormatting sqref="BA6">
    <cfRule type="cellIs" dxfId="2" priority="259" operator="greaterThanOrEqual">
      <formula>2</formula>
    </cfRule>
  </conditionalFormatting>
  <conditionalFormatting sqref="BA6">
    <cfRule type="cellIs" dxfId="3" priority="260" operator="greaterThanOrEqual">
      <formula>1</formula>
    </cfRule>
  </conditionalFormatting>
  <conditionalFormatting sqref="BA7">
    <cfRule type="cellIs" dxfId="0" priority="261" stopIfTrue="1" operator="greaterThanOrEqual">
      <formula>4</formula>
    </cfRule>
  </conditionalFormatting>
  <conditionalFormatting sqref="BA7">
    <cfRule type="cellIs" dxfId="1" priority="262" operator="greaterThanOrEqual">
      <formula>3</formula>
    </cfRule>
  </conditionalFormatting>
  <conditionalFormatting sqref="BA7">
    <cfRule type="cellIs" dxfId="2" priority="263" operator="greaterThanOrEqual">
      <formula>2</formula>
    </cfRule>
  </conditionalFormatting>
  <conditionalFormatting sqref="BA7">
    <cfRule type="cellIs" dxfId="3" priority="264" operator="greaterThanOrEqual">
      <formula>1</formula>
    </cfRule>
  </conditionalFormatting>
  <conditionalFormatting sqref="BA8">
    <cfRule type="cellIs" dxfId="0" priority="265" stopIfTrue="1" operator="greaterThanOrEqual">
      <formula>4</formula>
    </cfRule>
  </conditionalFormatting>
  <conditionalFormatting sqref="BA8">
    <cfRule type="cellIs" dxfId="1" priority="266" operator="greaterThanOrEqual">
      <formula>3</formula>
    </cfRule>
  </conditionalFormatting>
  <conditionalFormatting sqref="BA8">
    <cfRule type="cellIs" dxfId="2" priority="267" operator="greaterThanOrEqual">
      <formula>2</formula>
    </cfRule>
  </conditionalFormatting>
  <conditionalFormatting sqref="BA8">
    <cfRule type="cellIs" dxfId="3" priority="268" operator="greaterThanOrEqual">
      <formula>1</formula>
    </cfRule>
  </conditionalFormatting>
  <conditionalFormatting sqref="BA9">
    <cfRule type="cellIs" dxfId="0" priority="269" stopIfTrue="1" operator="greaterThanOrEqual">
      <formula>4</formula>
    </cfRule>
  </conditionalFormatting>
  <conditionalFormatting sqref="BA9">
    <cfRule type="cellIs" dxfId="1" priority="270" operator="greaterThanOrEqual">
      <formula>3</formula>
    </cfRule>
  </conditionalFormatting>
  <conditionalFormatting sqref="BA9">
    <cfRule type="cellIs" dxfId="2" priority="271" operator="greaterThanOrEqual">
      <formula>2</formula>
    </cfRule>
  </conditionalFormatting>
  <conditionalFormatting sqref="BA9">
    <cfRule type="cellIs" dxfId="3" priority="272" operator="greaterThanOrEqual">
      <formula>1</formula>
    </cfRule>
  </conditionalFormatting>
  <conditionalFormatting sqref="BA10">
    <cfRule type="cellIs" dxfId="0" priority="273" stopIfTrue="1" operator="greaterThanOrEqual">
      <formula>4</formula>
    </cfRule>
  </conditionalFormatting>
  <conditionalFormatting sqref="BA10">
    <cfRule type="cellIs" dxfId="1" priority="274" operator="greaterThanOrEqual">
      <formula>3</formula>
    </cfRule>
  </conditionalFormatting>
  <conditionalFormatting sqref="BA10">
    <cfRule type="cellIs" dxfId="2" priority="275" operator="greaterThanOrEqual">
      <formula>2</formula>
    </cfRule>
  </conditionalFormatting>
  <conditionalFormatting sqref="BA10">
    <cfRule type="cellIs" dxfId="3" priority="276" operator="greaterThanOrEqual">
      <formula>1</formula>
    </cfRule>
  </conditionalFormatting>
  <conditionalFormatting sqref="BA11">
    <cfRule type="cellIs" dxfId="0" priority="277" stopIfTrue="1" operator="greaterThanOrEqual">
      <formula>4</formula>
    </cfRule>
  </conditionalFormatting>
  <conditionalFormatting sqref="BA11">
    <cfRule type="cellIs" dxfId="1" priority="278" operator="greaterThanOrEqual">
      <formula>3</formula>
    </cfRule>
  </conditionalFormatting>
  <conditionalFormatting sqref="BA11">
    <cfRule type="cellIs" dxfId="2" priority="279" operator="greaterThanOrEqual">
      <formula>2</formula>
    </cfRule>
  </conditionalFormatting>
  <conditionalFormatting sqref="BA11">
    <cfRule type="cellIs" dxfId="3" priority="280" operator="greaterThanOrEqual">
      <formula>1</formula>
    </cfRule>
  </conditionalFormatting>
  <conditionalFormatting sqref="BA12:BA15">
    <cfRule type="cellIs" dxfId="0" priority="281" stopIfTrue="1" operator="greaterThanOrEqual">
      <formula>4</formula>
    </cfRule>
  </conditionalFormatting>
  <conditionalFormatting sqref="BA12:BA15">
    <cfRule type="cellIs" dxfId="1" priority="282" operator="greaterThanOrEqual">
      <formula>3</formula>
    </cfRule>
  </conditionalFormatting>
  <conditionalFormatting sqref="BA12:BA15">
    <cfRule type="cellIs" dxfId="2" priority="283" operator="greaterThanOrEqual">
      <formula>2</formula>
    </cfRule>
  </conditionalFormatting>
  <conditionalFormatting sqref="BA12:BA15">
    <cfRule type="cellIs" dxfId="3" priority="284" operator="greaterThan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4.22"/>
    <col customWidth="1" min="2" max="2" width="13.44"/>
    <col customWidth="1" min="3" max="3" width="10.0"/>
    <col customWidth="1" min="4" max="4" width="7.78"/>
    <col customWidth="1" min="5" max="5" width="3.33"/>
    <col customWidth="1" min="6" max="6" width="4.44"/>
    <col customWidth="1" min="7" max="7" width="3.78"/>
    <col customWidth="1" min="8" max="8" width="3.89"/>
    <col customWidth="1" min="9" max="9" width="3.56"/>
    <col customWidth="1" min="10" max="10" width="3.89"/>
    <col customWidth="1" min="11" max="11" width="3.78"/>
    <col customWidth="1" min="12" max="12" width="3.56"/>
    <col customWidth="1" min="13" max="13" width="3.44"/>
    <col customWidth="1" min="14" max="14" width="3.89"/>
    <col customWidth="1" min="15" max="20" width="3.67"/>
    <col customWidth="1" min="21" max="33" width="3.56"/>
    <col customWidth="1" min="34" max="49" width="3.67"/>
    <col customWidth="1" min="50" max="50" width="3.11"/>
    <col customWidth="1" min="51" max="51" width="3.78"/>
    <col customWidth="1" min="52" max="52" width="3.67"/>
    <col customWidth="1" min="53" max="53" width="3.56"/>
    <col customWidth="1" min="54" max="54" width="3.22"/>
    <col customWidth="1" min="55" max="58" width="3.67"/>
    <col customWidth="1" min="59" max="82" width="8.56"/>
  </cols>
  <sheetData>
    <row r="1" ht="193.5" customHeight="1">
      <c r="A1" s="24" t="s">
        <v>362</v>
      </c>
      <c r="C1" s="24" t="s">
        <v>363</v>
      </c>
      <c r="E1" s="25" t="s">
        <v>364</v>
      </c>
      <c r="F1" s="26" t="s">
        <v>365</v>
      </c>
      <c r="G1" s="27" t="s">
        <v>366</v>
      </c>
      <c r="H1" s="27" t="s">
        <v>367</v>
      </c>
      <c r="I1" s="27" t="s">
        <v>368</v>
      </c>
      <c r="J1" s="27" t="s">
        <v>369</v>
      </c>
      <c r="K1" s="27" t="s">
        <v>370</v>
      </c>
      <c r="L1" s="27" t="s">
        <v>371</v>
      </c>
      <c r="M1" s="27" t="s">
        <v>372</v>
      </c>
      <c r="N1" s="27" t="s">
        <v>373</v>
      </c>
      <c r="O1" s="27" t="s">
        <v>308</v>
      </c>
      <c r="P1" s="27" t="s">
        <v>374</v>
      </c>
      <c r="Q1" s="27" t="s">
        <v>375</v>
      </c>
      <c r="R1" s="27" t="s">
        <v>376</v>
      </c>
      <c r="S1" s="27" t="s">
        <v>325</v>
      </c>
      <c r="T1" s="29" t="s">
        <v>377</v>
      </c>
      <c r="U1" s="79" t="s">
        <v>378</v>
      </c>
      <c r="V1" s="27" t="s">
        <v>379</v>
      </c>
      <c r="W1" s="27" t="s">
        <v>380</v>
      </c>
      <c r="X1" s="27" t="s">
        <v>381</v>
      </c>
      <c r="Y1" s="29" t="s">
        <v>382</v>
      </c>
      <c r="Z1" s="25" t="s">
        <v>383</v>
      </c>
      <c r="AA1" s="27" t="s">
        <v>384</v>
      </c>
      <c r="AB1" s="27" t="s">
        <v>385</v>
      </c>
      <c r="AC1" s="27" t="s">
        <v>386</v>
      </c>
      <c r="AD1" s="27" t="s">
        <v>387</v>
      </c>
      <c r="AE1" s="27" t="s">
        <v>388</v>
      </c>
      <c r="AF1" s="29" t="s">
        <v>389</v>
      </c>
      <c r="AG1" s="25" t="s">
        <v>390</v>
      </c>
      <c r="AH1" s="27" t="s">
        <v>391</v>
      </c>
      <c r="AI1" s="27" t="s">
        <v>392</v>
      </c>
      <c r="AJ1" s="27" t="s">
        <v>393</v>
      </c>
      <c r="AK1" s="27" t="s">
        <v>394</v>
      </c>
      <c r="AL1" s="27" t="s">
        <v>395</v>
      </c>
      <c r="AM1" s="29" t="s">
        <v>396</v>
      </c>
      <c r="AN1" s="25" t="s">
        <v>33</v>
      </c>
      <c r="AO1" s="27" t="s">
        <v>34</v>
      </c>
      <c r="AP1" s="27" t="s">
        <v>397</v>
      </c>
      <c r="AQ1" s="27" t="s">
        <v>398</v>
      </c>
      <c r="AR1" s="27" t="s">
        <v>399</v>
      </c>
      <c r="AS1" s="27" t="s">
        <v>35</v>
      </c>
      <c r="AT1" s="27" t="s">
        <v>36</v>
      </c>
      <c r="AU1" s="27" t="s">
        <v>39</v>
      </c>
      <c r="AV1" s="27" t="s">
        <v>40</v>
      </c>
      <c r="AW1" s="29" t="s">
        <v>400</v>
      </c>
      <c r="AX1" s="25" t="s">
        <v>401</v>
      </c>
      <c r="AY1" s="27" t="s">
        <v>402</v>
      </c>
      <c r="AZ1" s="27" t="s">
        <v>403</v>
      </c>
      <c r="BA1" s="27" t="s">
        <v>404</v>
      </c>
      <c r="BB1" s="27" t="s">
        <v>405</v>
      </c>
      <c r="BC1" s="27" t="s">
        <v>406</v>
      </c>
      <c r="BD1" s="27" t="s">
        <v>407</v>
      </c>
      <c r="BE1" s="27" t="s">
        <v>408</v>
      </c>
      <c r="BF1" s="27" t="s">
        <v>409</v>
      </c>
      <c r="BG1" s="39"/>
      <c r="BH1" s="39"/>
      <c r="BI1" s="39"/>
      <c r="BJ1" s="39"/>
      <c r="BK1" s="39"/>
      <c r="BL1" s="39"/>
      <c r="BM1" s="39"/>
      <c r="BN1" s="39"/>
      <c r="BO1" s="39"/>
      <c r="BP1" s="39"/>
      <c r="BQ1" s="39"/>
      <c r="BR1" s="39"/>
      <c r="BS1" s="39"/>
      <c r="BT1" s="39"/>
      <c r="BU1" s="39"/>
      <c r="BV1" s="39"/>
      <c r="BW1" s="39"/>
      <c r="BX1" s="39"/>
      <c r="BY1" s="39"/>
      <c r="BZ1" s="39"/>
      <c r="CA1" s="39"/>
      <c r="CB1" s="39"/>
      <c r="CC1" s="39"/>
      <c r="CD1" s="39"/>
    </row>
    <row r="2" ht="14.25" customHeight="1">
      <c r="A2" s="40" t="s">
        <v>92</v>
      </c>
      <c r="B2" s="40" t="s">
        <v>93</v>
      </c>
      <c r="C2" s="40" t="s">
        <v>94</v>
      </c>
      <c r="D2" s="40" t="s">
        <v>95</v>
      </c>
      <c r="E2" s="41"/>
      <c r="F2" s="42"/>
      <c r="G2" s="42"/>
      <c r="H2" s="42"/>
      <c r="I2" s="42"/>
      <c r="J2" s="42"/>
      <c r="K2" s="42"/>
      <c r="L2" s="42"/>
      <c r="M2" s="42"/>
      <c r="N2" s="42"/>
      <c r="O2" s="42"/>
      <c r="P2" s="42"/>
      <c r="Q2" s="42"/>
      <c r="R2" s="42"/>
      <c r="S2" s="42"/>
      <c r="T2" s="42"/>
      <c r="U2" s="80"/>
      <c r="V2" s="42"/>
      <c r="W2" s="42"/>
      <c r="X2" s="42"/>
      <c r="Y2" s="42"/>
      <c r="Z2" s="41"/>
      <c r="AA2" s="42"/>
      <c r="AB2" s="42"/>
      <c r="AC2" s="42"/>
      <c r="AD2" s="42"/>
      <c r="AE2" s="42"/>
      <c r="AF2" s="42"/>
      <c r="AG2" s="41"/>
      <c r="AH2" s="42"/>
      <c r="AI2" s="42"/>
      <c r="AJ2" s="42"/>
      <c r="AK2" s="42"/>
      <c r="AL2" s="42"/>
      <c r="AM2" s="42"/>
      <c r="AN2" s="41"/>
      <c r="AO2" s="42"/>
      <c r="AP2" s="42"/>
      <c r="AQ2" s="42"/>
      <c r="AR2" s="42"/>
      <c r="AS2" s="42"/>
      <c r="AT2" s="42"/>
      <c r="AU2" s="42"/>
      <c r="AV2" s="42"/>
      <c r="AW2" s="42"/>
      <c r="AX2" s="41"/>
      <c r="AY2" s="42"/>
      <c r="AZ2" s="42"/>
      <c r="BA2" s="42"/>
      <c r="BB2" s="42"/>
      <c r="BC2" s="42"/>
      <c r="BD2" s="42"/>
      <c r="BE2" s="42"/>
      <c r="BF2" s="42"/>
    </row>
    <row r="3" ht="15.75" customHeight="1">
      <c r="A3" s="52" t="s">
        <v>410</v>
      </c>
      <c r="B3" s="52" t="s">
        <v>411</v>
      </c>
      <c r="C3" s="52" t="s">
        <v>125</v>
      </c>
      <c r="D3" s="81" t="s">
        <v>125</v>
      </c>
      <c r="E3" s="41"/>
      <c r="F3" s="54">
        <v>4.0</v>
      </c>
      <c r="G3" s="54">
        <v>4.0</v>
      </c>
      <c r="H3" s="54">
        <v>4.0</v>
      </c>
      <c r="I3" s="54">
        <v>4.0</v>
      </c>
      <c r="J3" s="54">
        <v>3.0</v>
      </c>
      <c r="K3" s="54">
        <v>4.0</v>
      </c>
      <c r="L3" s="54">
        <v>4.0</v>
      </c>
      <c r="M3" s="54">
        <v>3.0</v>
      </c>
      <c r="N3" s="54">
        <v>4.0</v>
      </c>
      <c r="O3" s="54">
        <v>3.0</v>
      </c>
      <c r="P3" s="54">
        <v>3.0</v>
      </c>
      <c r="Q3" s="54">
        <v>3.0</v>
      </c>
      <c r="R3" s="54">
        <v>3.0</v>
      </c>
      <c r="S3" s="54">
        <v>3.0</v>
      </c>
      <c r="T3" s="55">
        <f t="shared" ref="T3:T9" si="1">sum(F3:S3)</f>
        <v>49</v>
      </c>
      <c r="U3" s="80"/>
      <c r="V3" s="54">
        <v>3.0</v>
      </c>
      <c r="W3" s="54">
        <v>2.0</v>
      </c>
      <c r="X3" s="54">
        <v>1.0</v>
      </c>
      <c r="Y3" s="55">
        <f t="shared" ref="Y3:Y9" si="2">sum(V3:X3)</f>
        <v>6</v>
      </c>
      <c r="Z3" s="41"/>
      <c r="AA3" s="54">
        <v>4.0</v>
      </c>
      <c r="AB3" s="54">
        <v>2.0</v>
      </c>
      <c r="AC3" s="54">
        <v>3.0</v>
      </c>
      <c r="AD3" s="54">
        <v>3.0</v>
      </c>
      <c r="AE3" s="54">
        <v>1.0</v>
      </c>
      <c r="AF3" s="55">
        <f t="shared" ref="AF3:AF9" si="3">sum(AA3:AE3)</f>
        <v>13</v>
      </c>
      <c r="AG3" s="41"/>
      <c r="AH3" s="54">
        <v>3.0</v>
      </c>
      <c r="AI3" s="54">
        <v>3.0</v>
      </c>
      <c r="AJ3" s="54">
        <v>2.0</v>
      </c>
      <c r="AK3" s="54">
        <v>3.0</v>
      </c>
      <c r="AL3" s="54">
        <v>3.0</v>
      </c>
      <c r="AM3" s="55">
        <f t="shared" ref="AM3:AM9" si="4">sum(AH3:AL3)</f>
        <v>14</v>
      </c>
      <c r="AN3" s="41"/>
      <c r="AO3" s="54">
        <v>4.0</v>
      </c>
      <c r="AP3" s="54">
        <v>4.0</v>
      </c>
      <c r="AQ3" s="54">
        <v>4.0</v>
      </c>
      <c r="AR3" s="54">
        <v>4.0</v>
      </c>
      <c r="AS3" s="54">
        <v>4.0</v>
      </c>
      <c r="AT3" s="54">
        <v>2.0</v>
      </c>
      <c r="AU3" s="54">
        <v>2.0</v>
      </c>
      <c r="AV3" s="54">
        <v>4.0</v>
      </c>
      <c r="AW3" s="55">
        <f t="shared" ref="AW3:AW9" si="5">sum(AO3:AV3)</f>
        <v>28</v>
      </c>
      <c r="AX3" s="41"/>
      <c r="AY3" s="54">
        <v>0.0</v>
      </c>
      <c r="AZ3" s="54">
        <v>0.0</v>
      </c>
      <c r="BA3" s="54">
        <v>0.0</v>
      </c>
      <c r="BB3" s="54">
        <v>0.0</v>
      </c>
      <c r="BC3" s="54">
        <v>0.0</v>
      </c>
      <c r="BD3" s="54">
        <v>0.0</v>
      </c>
      <c r="BE3" s="54">
        <v>0.0</v>
      </c>
      <c r="BF3" s="54">
        <v>0.0</v>
      </c>
    </row>
    <row r="4" ht="15.75" customHeight="1">
      <c r="A4" s="52" t="s">
        <v>412</v>
      </c>
      <c r="B4" s="52" t="s">
        <v>413</v>
      </c>
      <c r="C4" s="52" t="s">
        <v>346</v>
      </c>
      <c r="D4" s="81" t="s">
        <v>107</v>
      </c>
      <c r="E4" s="41"/>
      <c r="F4" s="54">
        <v>3.0</v>
      </c>
      <c r="G4" s="54">
        <v>3.0</v>
      </c>
      <c r="H4" s="54">
        <v>3.0</v>
      </c>
      <c r="I4" s="54">
        <v>2.0</v>
      </c>
      <c r="J4" s="54">
        <v>2.0</v>
      </c>
      <c r="K4" s="54">
        <v>3.0</v>
      </c>
      <c r="L4" s="54">
        <v>3.0</v>
      </c>
      <c r="M4" s="54">
        <v>2.0</v>
      </c>
      <c r="N4" s="54">
        <v>2.0</v>
      </c>
      <c r="O4" s="54">
        <v>2.0</v>
      </c>
      <c r="P4" s="54">
        <v>2.0</v>
      </c>
      <c r="Q4" s="54">
        <v>1.0</v>
      </c>
      <c r="R4" s="54">
        <v>3.0</v>
      </c>
      <c r="S4" s="54">
        <v>3.0</v>
      </c>
      <c r="T4" s="55">
        <f t="shared" si="1"/>
        <v>34</v>
      </c>
      <c r="U4" s="80"/>
      <c r="V4" s="54">
        <v>2.0</v>
      </c>
      <c r="W4" s="54">
        <v>0.0</v>
      </c>
      <c r="X4" s="54">
        <v>1.0</v>
      </c>
      <c r="Y4" s="55">
        <f t="shared" si="2"/>
        <v>3</v>
      </c>
      <c r="Z4" s="41"/>
      <c r="AA4" s="54">
        <v>3.0</v>
      </c>
      <c r="AB4" s="54">
        <v>1.0</v>
      </c>
      <c r="AC4" s="54">
        <v>3.0</v>
      </c>
      <c r="AD4" s="54">
        <v>3.0</v>
      </c>
      <c r="AE4" s="54">
        <v>1.0</v>
      </c>
      <c r="AF4" s="55">
        <f t="shared" si="3"/>
        <v>11</v>
      </c>
      <c r="AG4" s="41"/>
      <c r="AH4" s="54">
        <v>2.0</v>
      </c>
      <c r="AI4" s="54">
        <v>3.0</v>
      </c>
      <c r="AJ4" s="54">
        <v>3.0</v>
      </c>
      <c r="AK4" s="54">
        <v>2.0</v>
      </c>
      <c r="AL4" s="54">
        <v>2.0</v>
      </c>
      <c r="AM4" s="55">
        <f t="shared" si="4"/>
        <v>12</v>
      </c>
      <c r="AN4" s="41"/>
      <c r="AO4" s="54">
        <v>3.0</v>
      </c>
      <c r="AP4" s="54">
        <v>2.0</v>
      </c>
      <c r="AQ4" s="54">
        <v>1.0</v>
      </c>
      <c r="AR4" s="54">
        <v>1.0</v>
      </c>
      <c r="AS4" s="54">
        <v>3.0</v>
      </c>
      <c r="AT4" s="54">
        <v>3.0</v>
      </c>
      <c r="AU4" s="54">
        <v>3.0</v>
      </c>
      <c r="AV4" s="54">
        <v>3.0</v>
      </c>
      <c r="AW4" s="55">
        <f t="shared" si="5"/>
        <v>19</v>
      </c>
      <c r="AX4" s="41"/>
      <c r="AY4" s="54">
        <v>0.0</v>
      </c>
      <c r="AZ4" s="54">
        <v>0.0</v>
      </c>
      <c r="BA4" s="54">
        <v>0.0</v>
      </c>
      <c r="BB4" s="54">
        <v>0.0</v>
      </c>
      <c r="BC4" s="54">
        <v>0.0</v>
      </c>
      <c r="BD4" s="54">
        <v>0.0</v>
      </c>
      <c r="BE4" s="54">
        <v>0.0</v>
      </c>
      <c r="BF4" s="54">
        <v>0.0</v>
      </c>
    </row>
    <row r="5" ht="14.25" customHeight="1">
      <c r="A5" s="52" t="s">
        <v>414</v>
      </c>
      <c r="B5" s="52" t="s">
        <v>415</v>
      </c>
      <c r="C5" s="52" t="s">
        <v>416</v>
      </c>
      <c r="D5" s="81" t="s">
        <v>115</v>
      </c>
      <c r="E5" s="41"/>
      <c r="F5" s="54">
        <v>4.0</v>
      </c>
      <c r="G5" s="54">
        <v>4.0</v>
      </c>
      <c r="H5" s="54">
        <v>4.0</v>
      </c>
      <c r="I5" s="54">
        <v>4.0</v>
      </c>
      <c r="J5" s="54">
        <v>4.0</v>
      </c>
      <c r="K5" s="54">
        <v>4.0</v>
      </c>
      <c r="L5" s="54">
        <v>4.0</v>
      </c>
      <c r="M5" s="54">
        <v>3.0</v>
      </c>
      <c r="N5" s="54">
        <v>3.0</v>
      </c>
      <c r="O5" s="54">
        <v>3.0</v>
      </c>
      <c r="P5" s="54">
        <v>3.0</v>
      </c>
      <c r="Q5" s="54">
        <v>2.0</v>
      </c>
      <c r="R5" s="54">
        <v>3.0</v>
      </c>
      <c r="S5" s="54">
        <v>3.0</v>
      </c>
      <c r="T5" s="55">
        <f t="shared" si="1"/>
        <v>48</v>
      </c>
      <c r="U5" s="80"/>
      <c r="V5" s="54">
        <v>2.0</v>
      </c>
      <c r="W5" s="54">
        <v>1.0</v>
      </c>
      <c r="X5" s="54">
        <v>1.0</v>
      </c>
      <c r="Y5" s="55">
        <f t="shared" si="2"/>
        <v>4</v>
      </c>
      <c r="Z5" s="41"/>
      <c r="AA5" s="54">
        <v>3.0</v>
      </c>
      <c r="AB5" s="54">
        <v>3.0</v>
      </c>
      <c r="AC5" s="54">
        <v>4.0</v>
      </c>
      <c r="AD5" s="54">
        <v>2.0</v>
      </c>
      <c r="AE5" s="54">
        <v>1.0</v>
      </c>
      <c r="AF5" s="55">
        <f t="shared" si="3"/>
        <v>13</v>
      </c>
      <c r="AG5" s="41"/>
      <c r="AH5" s="54">
        <v>4.0</v>
      </c>
      <c r="AI5" s="54">
        <v>4.0</v>
      </c>
      <c r="AJ5" s="54">
        <v>3.0</v>
      </c>
      <c r="AK5" s="54">
        <v>3.0</v>
      </c>
      <c r="AL5" s="54">
        <v>3.0</v>
      </c>
      <c r="AM5" s="55">
        <f t="shared" si="4"/>
        <v>17</v>
      </c>
      <c r="AN5" s="41"/>
      <c r="AO5" s="54">
        <v>4.0</v>
      </c>
      <c r="AP5" s="54">
        <v>3.0</v>
      </c>
      <c r="AQ5" s="54">
        <v>3.0</v>
      </c>
      <c r="AR5" s="54">
        <v>4.0</v>
      </c>
      <c r="AS5" s="54">
        <v>4.0</v>
      </c>
      <c r="AT5" s="54">
        <v>4.0</v>
      </c>
      <c r="AU5" s="54">
        <v>4.0</v>
      </c>
      <c r="AV5" s="54">
        <v>4.0</v>
      </c>
      <c r="AW5" s="55">
        <f t="shared" si="5"/>
        <v>30</v>
      </c>
      <c r="AX5" s="41"/>
      <c r="AY5" s="54">
        <v>0.0</v>
      </c>
      <c r="AZ5" s="54">
        <v>0.0</v>
      </c>
      <c r="BA5" s="54">
        <v>1.0</v>
      </c>
      <c r="BB5" s="54">
        <v>0.0</v>
      </c>
      <c r="BC5" s="54">
        <v>0.0</v>
      </c>
      <c r="BD5" s="54">
        <v>1.0</v>
      </c>
      <c r="BE5" s="54">
        <v>1.0</v>
      </c>
      <c r="BF5" s="54">
        <v>1.0</v>
      </c>
    </row>
    <row r="6" ht="14.25" customHeight="1">
      <c r="A6" s="52" t="s">
        <v>417</v>
      </c>
      <c r="B6" s="52" t="s">
        <v>418</v>
      </c>
      <c r="C6" s="52" t="s">
        <v>115</v>
      </c>
      <c r="D6" s="81" t="s">
        <v>131</v>
      </c>
      <c r="E6" s="41"/>
      <c r="F6" s="54">
        <v>3.0</v>
      </c>
      <c r="G6" s="54">
        <v>3.0</v>
      </c>
      <c r="H6" s="54">
        <v>3.0</v>
      </c>
      <c r="I6" s="54">
        <v>4.0</v>
      </c>
      <c r="J6" s="54">
        <v>3.0</v>
      </c>
      <c r="K6" s="54">
        <v>4.0</v>
      </c>
      <c r="L6" s="54">
        <v>4.0</v>
      </c>
      <c r="M6" s="54">
        <v>2.0</v>
      </c>
      <c r="N6" s="54">
        <v>3.0</v>
      </c>
      <c r="O6" s="54">
        <v>2.0</v>
      </c>
      <c r="P6" s="54">
        <v>3.0</v>
      </c>
      <c r="Q6" s="54">
        <v>2.0</v>
      </c>
      <c r="R6" s="54">
        <v>3.0</v>
      </c>
      <c r="S6" s="54">
        <v>3.0</v>
      </c>
      <c r="T6" s="55">
        <f t="shared" si="1"/>
        <v>42</v>
      </c>
      <c r="U6" s="80"/>
      <c r="V6" s="54">
        <v>3.0</v>
      </c>
      <c r="W6" s="54">
        <v>2.0</v>
      </c>
      <c r="X6" s="54">
        <v>1.0</v>
      </c>
      <c r="Y6" s="55">
        <f t="shared" si="2"/>
        <v>6</v>
      </c>
      <c r="Z6" s="41"/>
      <c r="AA6" s="54">
        <v>3.0</v>
      </c>
      <c r="AB6" s="54">
        <v>2.0</v>
      </c>
      <c r="AC6" s="54">
        <v>2.0</v>
      </c>
      <c r="AD6" s="54">
        <v>2.0</v>
      </c>
      <c r="AE6" s="54">
        <v>1.0</v>
      </c>
      <c r="AF6" s="55">
        <f t="shared" si="3"/>
        <v>10</v>
      </c>
      <c r="AG6" s="41"/>
      <c r="AH6" s="54">
        <v>3.0</v>
      </c>
      <c r="AI6" s="54">
        <v>3.0</v>
      </c>
      <c r="AJ6" s="54">
        <v>2.0</v>
      </c>
      <c r="AK6" s="54">
        <v>3.0</v>
      </c>
      <c r="AL6" s="54">
        <v>4.0</v>
      </c>
      <c r="AM6" s="55">
        <f t="shared" si="4"/>
        <v>15</v>
      </c>
      <c r="AN6" s="41"/>
      <c r="AO6" s="54">
        <v>4.0</v>
      </c>
      <c r="AP6" s="54">
        <v>4.0</v>
      </c>
      <c r="AQ6" s="54">
        <v>4.0</v>
      </c>
      <c r="AR6" s="54">
        <v>3.0</v>
      </c>
      <c r="AS6" s="54">
        <v>4.0</v>
      </c>
      <c r="AT6" s="54">
        <v>3.0</v>
      </c>
      <c r="AU6" s="54">
        <v>3.0</v>
      </c>
      <c r="AV6" s="54">
        <v>4.0</v>
      </c>
      <c r="AW6" s="55">
        <f t="shared" si="5"/>
        <v>29</v>
      </c>
      <c r="AX6" s="41"/>
      <c r="AY6" s="54">
        <v>0.0</v>
      </c>
      <c r="AZ6" s="54">
        <v>0.0</v>
      </c>
      <c r="BA6" s="54">
        <v>0.0</v>
      </c>
      <c r="BB6" s="54">
        <v>0.0</v>
      </c>
      <c r="BC6" s="54">
        <v>0.0</v>
      </c>
      <c r="BD6" s="54">
        <v>0.0</v>
      </c>
      <c r="BE6" s="54">
        <v>0.0</v>
      </c>
      <c r="BF6" s="54">
        <v>0.0</v>
      </c>
    </row>
    <row r="7" ht="14.25" customHeight="1">
      <c r="A7" s="52" t="s">
        <v>419</v>
      </c>
      <c r="B7" s="52" t="s">
        <v>420</v>
      </c>
      <c r="C7" s="52" t="s">
        <v>421</v>
      </c>
      <c r="D7" s="81" t="s">
        <v>131</v>
      </c>
      <c r="E7" s="41"/>
      <c r="F7" s="54">
        <v>3.0</v>
      </c>
      <c r="G7" s="54">
        <v>3.0</v>
      </c>
      <c r="H7" s="54">
        <v>4.0</v>
      </c>
      <c r="I7" s="54">
        <v>3.0</v>
      </c>
      <c r="J7" s="54">
        <v>3.0</v>
      </c>
      <c r="K7" s="54">
        <v>4.0</v>
      </c>
      <c r="L7" s="54">
        <v>3.0</v>
      </c>
      <c r="M7" s="54">
        <v>3.0</v>
      </c>
      <c r="N7" s="54">
        <v>2.0</v>
      </c>
      <c r="O7" s="54">
        <v>1.0</v>
      </c>
      <c r="P7" s="54">
        <v>2.0</v>
      </c>
      <c r="Q7" s="54">
        <v>2.0</v>
      </c>
      <c r="R7" s="54">
        <v>3.0</v>
      </c>
      <c r="S7" s="54">
        <v>3.0</v>
      </c>
      <c r="T7" s="55">
        <f t="shared" si="1"/>
        <v>39</v>
      </c>
      <c r="U7" s="80"/>
      <c r="V7" s="54">
        <v>2.0</v>
      </c>
      <c r="W7" s="54">
        <v>1.0</v>
      </c>
      <c r="X7" s="54">
        <v>4.0</v>
      </c>
      <c r="Y7" s="55">
        <f t="shared" si="2"/>
        <v>7</v>
      </c>
      <c r="Z7" s="41"/>
      <c r="AA7" s="54">
        <v>3.0</v>
      </c>
      <c r="AB7" s="54">
        <v>2.0</v>
      </c>
      <c r="AC7" s="54">
        <v>3.0</v>
      </c>
      <c r="AD7" s="54">
        <v>1.0</v>
      </c>
      <c r="AE7" s="54">
        <v>0.0</v>
      </c>
      <c r="AF7" s="55">
        <f t="shared" si="3"/>
        <v>9</v>
      </c>
      <c r="AG7" s="41"/>
      <c r="AH7" s="54">
        <v>3.0</v>
      </c>
      <c r="AI7" s="54">
        <v>3.0</v>
      </c>
      <c r="AJ7" s="54">
        <v>2.0</v>
      </c>
      <c r="AK7" s="54">
        <v>2.0</v>
      </c>
      <c r="AL7" s="54">
        <v>2.0</v>
      </c>
      <c r="AM7" s="55">
        <f t="shared" si="4"/>
        <v>12</v>
      </c>
      <c r="AN7" s="41"/>
      <c r="AO7" s="54">
        <v>4.0</v>
      </c>
      <c r="AP7" s="54">
        <v>5.0</v>
      </c>
      <c r="AQ7" s="54">
        <v>3.0</v>
      </c>
      <c r="AR7" s="54">
        <v>3.0</v>
      </c>
      <c r="AS7" s="54">
        <v>3.0</v>
      </c>
      <c r="AT7" s="54">
        <v>2.0</v>
      </c>
      <c r="AU7" s="54">
        <v>2.0</v>
      </c>
      <c r="AV7" s="54">
        <v>3.0</v>
      </c>
      <c r="AW7" s="55">
        <f t="shared" si="5"/>
        <v>25</v>
      </c>
      <c r="AX7" s="41"/>
      <c r="AY7" s="54">
        <v>0.0</v>
      </c>
      <c r="AZ7" s="54">
        <v>0.0</v>
      </c>
      <c r="BA7" s="54">
        <v>0.0</v>
      </c>
      <c r="BB7" s="54">
        <v>0.0</v>
      </c>
      <c r="BC7" s="54">
        <v>0.0</v>
      </c>
      <c r="BD7" s="54">
        <v>0.0</v>
      </c>
      <c r="BE7" s="54">
        <v>0.0</v>
      </c>
      <c r="BF7" s="54">
        <v>0.0</v>
      </c>
    </row>
    <row r="8" ht="14.25" customHeight="1">
      <c r="A8" s="52" t="s">
        <v>422</v>
      </c>
      <c r="B8" s="52" t="s">
        <v>292</v>
      </c>
      <c r="C8" s="52" t="s">
        <v>116</v>
      </c>
      <c r="D8" s="81" t="s">
        <v>288</v>
      </c>
      <c r="E8" s="41"/>
      <c r="F8" s="54">
        <v>3.0</v>
      </c>
      <c r="G8" s="54">
        <v>3.0</v>
      </c>
      <c r="H8" s="54">
        <v>3.0</v>
      </c>
      <c r="I8" s="54">
        <v>2.0</v>
      </c>
      <c r="J8" s="54">
        <v>2.0</v>
      </c>
      <c r="K8" s="54">
        <v>3.0</v>
      </c>
      <c r="L8" s="54">
        <v>3.0</v>
      </c>
      <c r="M8" s="54">
        <v>2.0</v>
      </c>
      <c r="N8" s="54">
        <v>2.0</v>
      </c>
      <c r="O8" s="54">
        <v>2.0</v>
      </c>
      <c r="P8" s="54">
        <v>2.0</v>
      </c>
      <c r="Q8" s="54">
        <v>1.0</v>
      </c>
      <c r="R8" s="54">
        <v>3.0</v>
      </c>
      <c r="S8" s="54">
        <v>3.0</v>
      </c>
      <c r="T8" s="55">
        <f t="shared" si="1"/>
        <v>34</v>
      </c>
      <c r="U8" s="80"/>
      <c r="V8" s="54">
        <v>3.0</v>
      </c>
      <c r="W8" s="54">
        <v>1.0</v>
      </c>
      <c r="X8" s="54">
        <v>0.0</v>
      </c>
      <c r="Y8" s="55">
        <f t="shared" si="2"/>
        <v>4</v>
      </c>
      <c r="Z8" s="41"/>
      <c r="AA8" s="54">
        <v>3.0</v>
      </c>
      <c r="AB8" s="54">
        <v>1.0</v>
      </c>
      <c r="AC8" s="54">
        <v>2.0</v>
      </c>
      <c r="AD8" s="54">
        <v>3.0</v>
      </c>
      <c r="AE8" s="54">
        <v>1.0</v>
      </c>
      <c r="AF8" s="55">
        <f t="shared" si="3"/>
        <v>10</v>
      </c>
      <c r="AG8" s="41"/>
      <c r="AH8" s="54">
        <v>2.0</v>
      </c>
      <c r="AI8" s="54">
        <v>3.0</v>
      </c>
      <c r="AJ8" s="54">
        <v>3.0</v>
      </c>
      <c r="AK8" s="54">
        <v>2.0</v>
      </c>
      <c r="AL8" s="54">
        <v>2.0</v>
      </c>
      <c r="AM8" s="55">
        <f t="shared" si="4"/>
        <v>12</v>
      </c>
      <c r="AN8" s="41"/>
      <c r="AO8" s="54">
        <v>3.0</v>
      </c>
      <c r="AP8" s="54">
        <v>2.0</v>
      </c>
      <c r="AQ8" s="54">
        <v>2.0</v>
      </c>
      <c r="AR8" s="54">
        <v>1.0</v>
      </c>
      <c r="AS8" s="54">
        <v>3.0</v>
      </c>
      <c r="AT8" s="54">
        <v>3.0</v>
      </c>
      <c r="AU8" s="54">
        <v>3.0</v>
      </c>
      <c r="AV8" s="54">
        <v>3.0</v>
      </c>
      <c r="AW8" s="55">
        <f t="shared" si="5"/>
        <v>20</v>
      </c>
      <c r="AX8" s="41"/>
      <c r="AY8" s="54">
        <v>0.0</v>
      </c>
      <c r="AZ8" s="54">
        <v>0.0</v>
      </c>
      <c r="BA8" s="54">
        <v>0.0</v>
      </c>
      <c r="BB8" s="54">
        <v>0.0</v>
      </c>
      <c r="BC8" s="54">
        <v>0.0</v>
      </c>
      <c r="BD8" s="54">
        <v>0.0</v>
      </c>
      <c r="BE8" s="54">
        <v>0.0</v>
      </c>
      <c r="BF8" s="54">
        <v>0.0</v>
      </c>
    </row>
    <row r="9" ht="14.25" customHeight="1">
      <c r="A9" s="52" t="s">
        <v>423</v>
      </c>
      <c r="B9" s="52" t="s">
        <v>118</v>
      </c>
      <c r="C9" s="52" t="s">
        <v>288</v>
      </c>
      <c r="D9" s="81" t="s">
        <v>288</v>
      </c>
      <c r="E9" s="59"/>
      <c r="F9" s="54">
        <v>2.0</v>
      </c>
      <c r="G9" s="54">
        <v>2.0</v>
      </c>
      <c r="H9" s="54">
        <v>1.0</v>
      </c>
      <c r="I9" s="54">
        <v>1.0</v>
      </c>
      <c r="J9" s="54">
        <v>2.0</v>
      </c>
      <c r="K9" s="54">
        <v>2.0</v>
      </c>
      <c r="L9" s="54">
        <v>2.0</v>
      </c>
      <c r="M9" s="54">
        <v>1.0</v>
      </c>
      <c r="N9" s="54">
        <v>1.0</v>
      </c>
      <c r="O9" s="54">
        <v>1.0</v>
      </c>
      <c r="P9" s="54">
        <v>1.0</v>
      </c>
      <c r="Q9" s="54">
        <v>1.0</v>
      </c>
      <c r="R9" s="54">
        <v>2.0</v>
      </c>
      <c r="S9" s="54">
        <v>2.0</v>
      </c>
      <c r="T9" s="55">
        <f t="shared" si="1"/>
        <v>21</v>
      </c>
      <c r="U9" s="49"/>
      <c r="V9" s="54">
        <v>1.0</v>
      </c>
      <c r="W9" s="54">
        <v>1.0</v>
      </c>
      <c r="X9" s="54">
        <v>0.0</v>
      </c>
      <c r="Y9" s="55">
        <f t="shared" si="2"/>
        <v>2</v>
      </c>
      <c r="Z9" s="59"/>
      <c r="AA9" s="54">
        <v>2.0</v>
      </c>
      <c r="AB9" s="54">
        <v>1.0</v>
      </c>
      <c r="AC9" s="54">
        <v>1.0</v>
      </c>
      <c r="AD9" s="54">
        <v>1.0</v>
      </c>
      <c r="AE9" s="54">
        <v>1.0</v>
      </c>
      <c r="AF9" s="55">
        <f t="shared" si="3"/>
        <v>6</v>
      </c>
      <c r="AG9" s="59"/>
      <c r="AH9" s="54">
        <v>1.0</v>
      </c>
      <c r="AI9" s="54">
        <v>1.0</v>
      </c>
      <c r="AJ9" s="54">
        <v>1.0</v>
      </c>
      <c r="AK9" s="54">
        <v>1.0</v>
      </c>
      <c r="AL9" s="54">
        <v>1.0</v>
      </c>
      <c r="AM9" s="55">
        <f t="shared" si="4"/>
        <v>5</v>
      </c>
      <c r="AN9" s="59"/>
      <c r="AO9" s="54">
        <v>2.0</v>
      </c>
      <c r="AP9" s="54">
        <v>1.0</v>
      </c>
      <c r="AQ9" s="54">
        <v>1.0</v>
      </c>
      <c r="AR9" s="54">
        <v>1.0</v>
      </c>
      <c r="AS9" s="54">
        <v>3.0</v>
      </c>
      <c r="AT9" s="54">
        <v>2.0</v>
      </c>
      <c r="AU9" s="54">
        <v>2.0</v>
      </c>
      <c r="AV9" s="54">
        <v>0.0</v>
      </c>
      <c r="AW9" s="55">
        <f t="shared" si="5"/>
        <v>12</v>
      </c>
      <c r="AX9" s="59"/>
      <c r="AY9" s="54">
        <v>0.0</v>
      </c>
      <c r="AZ9" s="54">
        <v>0.0</v>
      </c>
      <c r="BA9" s="54">
        <v>0.0</v>
      </c>
      <c r="BB9" s="54">
        <v>0.0</v>
      </c>
      <c r="BC9" s="54">
        <v>0.0</v>
      </c>
      <c r="BD9" s="54">
        <v>0.0</v>
      </c>
      <c r="BE9" s="54">
        <v>0.0</v>
      </c>
      <c r="BF9" s="54">
        <v>0.0</v>
      </c>
    </row>
    <row r="10" ht="14.25" customHeight="1">
      <c r="AM10" s="66"/>
    </row>
    <row r="11" ht="14.25" customHeight="1">
      <c r="A11" s="40" t="s">
        <v>424</v>
      </c>
      <c r="B11" s="40" t="s">
        <v>155</v>
      </c>
      <c r="C11" s="40" t="s">
        <v>95</v>
      </c>
    </row>
    <row r="12" ht="14.25" customHeight="1">
      <c r="A12" s="52" t="s">
        <v>410</v>
      </c>
      <c r="B12" s="60">
        <f t="shared" ref="B12:B18" si="6">(sum(T3+Y3+AF3+AM3+AW3)/140)*100%</f>
        <v>0.7857142857</v>
      </c>
      <c r="C12" s="82">
        <v>6.0</v>
      </c>
    </row>
    <row r="13" ht="14.25" customHeight="1">
      <c r="A13" s="52" t="s">
        <v>412</v>
      </c>
      <c r="B13" s="60">
        <f t="shared" si="6"/>
        <v>0.5642857143</v>
      </c>
      <c r="C13" s="82">
        <v>1.7</v>
      </c>
    </row>
    <row r="14" ht="14.25" customHeight="1">
      <c r="A14" s="52" t="s">
        <v>414</v>
      </c>
      <c r="B14" s="60">
        <f t="shared" si="6"/>
        <v>0.8</v>
      </c>
      <c r="C14" s="82">
        <v>5.0</v>
      </c>
    </row>
    <row r="15" ht="14.25" customHeight="1">
      <c r="A15" s="52" t="s">
        <v>417</v>
      </c>
      <c r="B15" s="60">
        <f t="shared" si="6"/>
        <v>0.7285714286</v>
      </c>
      <c r="C15" s="82">
        <v>2.0</v>
      </c>
    </row>
    <row r="16" ht="14.25" customHeight="1">
      <c r="A16" s="52" t="s">
        <v>419</v>
      </c>
      <c r="B16" s="60">
        <f t="shared" si="6"/>
        <v>0.6571428571</v>
      </c>
      <c r="C16" s="82">
        <v>2.0</v>
      </c>
    </row>
    <row r="17" ht="14.25" customHeight="1">
      <c r="A17" s="52" t="s">
        <v>422</v>
      </c>
      <c r="B17" s="60">
        <f t="shared" si="6"/>
        <v>0.5714285714</v>
      </c>
      <c r="C17" s="82">
        <v>1.0</v>
      </c>
    </row>
    <row r="18" ht="14.25" customHeight="1">
      <c r="A18" s="52" t="s">
        <v>423</v>
      </c>
      <c r="B18" s="60">
        <f t="shared" si="6"/>
        <v>0.3285714286</v>
      </c>
      <c r="C18" s="82">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c r="D68" s="68" t="s">
        <v>245</v>
      </c>
      <c r="E68" s="69" t="s">
        <v>154</v>
      </c>
      <c r="F68" s="69" t="s">
        <v>155</v>
      </c>
      <c r="G68" s="69" t="s">
        <v>156</v>
      </c>
      <c r="J68" s="71"/>
      <c r="K68" s="83" t="s">
        <v>425</v>
      </c>
      <c r="L68" s="83" t="s">
        <v>426</v>
      </c>
      <c r="M68" s="83" t="s">
        <v>427</v>
      </c>
      <c r="N68" s="83" t="s">
        <v>244</v>
      </c>
    </row>
    <row r="69" ht="14.25" customHeight="1">
      <c r="D69" s="70">
        <v>1.0</v>
      </c>
      <c r="E69" s="71" t="str">
        <f>IFERROR(__xludf.DUMMYFUNCTION("FILTER($A$12:$C$18,$B$12:$B$18=LARGE($B$12:$B$18,D69))"),"Sreeja ")</f>
        <v>Sreeja </v>
      </c>
      <c r="F69" s="72">
        <f>IFERROR(__xludf.DUMMYFUNCTION("""COMPUTED_VALUE"""),0.8)</f>
        <v>0.8</v>
      </c>
      <c r="G69" s="71">
        <f>IFERROR(__xludf.DUMMYFUNCTION("""COMPUTED_VALUE"""),5.0)</f>
        <v>5</v>
      </c>
      <c r="J69" s="83" t="s">
        <v>414</v>
      </c>
      <c r="K69" s="72">
        <f>(T5/56)*100%</f>
        <v>0.8571428571</v>
      </c>
      <c r="L69" s="72">
        <f>(Y5/12)*100%</f>
        <v>0.3333333333</v>
      </c>
      <c r="M69" s="72">
        <f>(AM5/20)*100%</f>
        <v>0.85</v>
      </c>
      <c r="N69" s="72">
        <f>(AW5/32)*100%</f>
        <v>0.9375</v>
      </c>
    </row>
    <row r="70" ht="14.25" customHeight="1">
      <c r="D70" s="70">
        <v>2.0</v>
      </c>
      <c r="E70" s="71" t="str">
        <f>IFERROR(__xludf.DUMMYFUNCTION("FILTER($A$12:$C$18,$B$12:$B$18=LARGE($B$12:$B$18,D70))"),"Deepak ")</f>
        <v>Deepak </v>
      </c>
      <c r="F70" s="72">
        <f>IFERROR(__xludf.DUMMYFUNCTION("""COMPUTED_VALUE"""),0.7857142857142857)</f>
        <v>0.7857142857</v>
      </c>
      <c r="G70" s="71">
        <f>IFERROR(__xludf.DUMMYFUNCTION("""COMPUTED_VALUE"""),6.0)</f>
        <v>6</v>
      </c>
      <c r="J70" s="83" t="s">
        <v>428</v>
      </c>
      <c r="K70" s="72">
        <f>(T3/56)*100%</f>
        <v>0.875</v>
      </c>
      <c r="L70" s="72">
        <f>(Y3/12)*100%</f>
        <v>0.5</v>
      </c>
      <c r="M70" s="72">
        <f>(AM3/20)*100%</f>
        <v>0.7</v>
      </c>
      <c r="N70" s="72">
        <f>(AW3/32)*100%</f>
        <v>0.875</v>
      </c>
    </row>
    <row r="71" ht="14.25" customHeight="1">
      <c r="D71" s="70">
        <v>3.0</v>
      </c>
      <c r="E71" s="71" t="str">
        <f>IFERROR(__xludf.DUMMYFUNCTION("FILTER($A$12:$C$18,$B$12:$B$18=LARGE($B$12:$B$18,D71))"),"Sanju ")</f>
        <v>Sanju </v>
      </c>
      <c r="F71" s="63">
        <f>IFERROR(__xludf.DUMMYFUNCTION("""COMPUTED_VALUE"""),0.7285714285714285)</f>
        <v>0.7285714286</v>
      </c>
      <c r="G71" s="74">
        <f>IFERROR(__xludf.DUMMYFUNCTION("""COMPUTED_VALUE"""),2.0)</f>
        <v>2</v>
      </c>
      <c r="J71" s="83" t="s">
        <v>429</v>
      </c>
      <c r="K71" s="72">
        <f>(T6/56)*100%</f>
        <v>0.75</v>
      </c>
      <c r="L71" s="72">
        <f>(Y6/12)*100%</f>
        <v>0.5</v>
      </c>
      <c r="M71" s="72">
        <f>(AM6/20)*100%</f>
        <v>0.75</v>
      </c>
      <c r="N71" s="72">
        <f>(AM6/32)*100%</f>
        <v>0.46875</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c r="E82" s="84"/>
    </row>
    <row r="83" ht="14.25" customHeight="1">
      <c r="E83" s="84"/>
    </row>
    <row r="84" ht="14.25" customHeight="1">
      <c r="E84" s="84"/>
    </row>
    <row r="85" ht="14.25" customHeight="1">
      <c r="E85" s="84"/>
    </row>
    <row r="86" ht="14.25" customHeight="1">
      <c r="E86" s="84"/>
    </row>
    <row r="87" ht="14.25" customHeight="1">
      <c r="E87" s="84"/>
    </row>
    <row r="88" ht="14.25" customHeight="1">
      <c r="E88" s="84"/>
    </row>
    <row r="89" ht="14.25" customHeight="1">
      <c r="E89" s="84"/>
    </row>
    <row r="90" ht="14.25" customHeight="1">
      <c r="E90" s="84"/>
    </row>
    <row r="91" ht="14.25" customHeight="1">
      <c r="E91" s="84"/>
    </row>
    <row r="92" ht="14.25" customHeight="1">
      <c r="E92" s="84"/>
    </row>
    <row r="93" ht="14.25" customHeight="1">
      <c r="E93" s="84"/>
    </row>
    <row r="94" ht="14.25" customHeight="1">
      <c r="E94" s="84"/>
    </row>
    <row r="95" ht="14.25" customHeight="1">
      <c r="E95" s="84"/>
    </row>
    <row r="96" ht="14.25" customHeight="1">
      <c r="E96" s="84"/>
    </row>
    <row r="97" ht="14.25" customHeight="1">
      <c r="E97" s="84"/>
    </row>
    <row r="98" ht="14.25" customHeight="1">
      <c r="E98" s="84"/>
    </row>
    <row r="99" ht="14.25" customHeight="1">
      <c r="E99" s="84"/>
    </row>
    <row r="100" ht="14.25" customHeight="1">
      <c r="E100" s="84"/>
    </row>
    <row r="101" ht="14.25" customHeight="1">
      <c r="E101" s="84"/>
    </row>
    <row r="102" ht="14.25" customHeight="1">
      <c r="E102" s="84"/>
    </row>
    <row r="103" ht="14.25" customHeight="1">
      <c r="E103" s="84"/>
    </row>
    <row r="104" ht="14.25" customHeight="1">
      <c r="E104" s="84"/>
    </row>
    <row r="105" ht="14.25" customHeight="1">
      <c r="E105" s="84"/>
    </row>
    <row r="106" ht="14.25" customHeight="1">
      <c r="E106" s="84"/>
    </row>
    <row r="107" ht="14.25" customHeight="1">
      <c r="E107" s="84"/>
    </row>
    <row r="108" ht="14.25" customHeight="1">
      <c r="E108" s="84"/>
    </row>
    <row r="109" ht="14.25" customHeight="1">
      <c r="E109" s="84"/>
    </row>
    <row r="110" ht="14.25" customHeight="1">
      <c r="E110" s="84"/>
    </row>
    <row r="111" ht="14.25" customHeight="1">
      <c r="E111" s="84"/>
    </row>
    <row r="112" ht="14.25" customHeight="1">
      <c r="E112" s="84"/>
    </row>
    <row r="113" ht="14.25" customHeight="1">
      <c r="E113" s="84"/>
    </row>
    <row r="114" ht="14.25" customHeight="1">
      <c r="E114" s="84"/>
    </row>
    <row r="115" ht="14.25" customHeight="1">
      <c r="E115" s="84"/>
    </row>
    <row r="116" ht="14.25" customHeight="1">
      <c r="E116" s="84"/>
    </row>
    <row r="117" ht="14.25" customHeight="1">
      <c r="E117" s="84"/>
    </row>
    <row r="118" ht="14.25" customHeight="1">
      <c r="E118" s="84"/>
    </row>
    <row r="119" ht="14.25" customHeight="1">
      <c r="E119" s="84"/>
    </row>
    <row r="120" ht="14.25" customHeight="1">
      <c r="E120" s="84"/>
    </row>
    <row r="121" ht="14.25" customHeight="1">
      <c r="E121" s="84"/>
    </row>
    <row r="122" ht="14.25" customHeight="1">
      <c r="E122" s="84"/>
    </row>
    <row r="123" ht="14.25" customHeight="1">
      <c r="E123" s="84"/>
    </row>
    <row r="124" ht="14.25" customHeight="1">
      <c r="E124" s="84"/>
    </row>
    <row r="125" ht="14.25" customHeight="1">
      <c r="E125" s="84"/>
    </row>
    <row r="126" ht="14.25" customHeight="1">
      <c r="E126" s="84"/>
    </row>
    <row r="127" ht="14.25" customHeight="1">
      <c r="E127" s="84"/>
    </row>
    <row r="128" ht="14.25" customHeight="1">
      <c r="E128" s="84"/>
    </row>
    <row r="129" ht="14.25" customHeight="1">
      <c r="E129" s="84"/>
    </row>
    <row r="130" ht="14.25" customHeight="1">
      <c r="E130" s="84"/>
    </row>
    <row r="131" ht="14.25" customHeight="1">
      <c r="E131" s="84"/>
    </row>
    <row r="132" ht="14.25" customHeight="1">
      <c r="E132" s="84"/>
    </row>
    <row r="133" ht="14.25" customHeight="1">
      <c r="E133" s="84"/>
    </row>
    <row r="134" ht="14.25" customHeight="1">
      <c r="E134" s="84"/>
    </row>
    <row r="135" ht="14.25" customHeight="1">
      <c r="E135" s="84"/>
    </row>
    <row r="136" ht="14.25" customHeight="1">
      <c r="E136" s="84"/>
    </row>
    <row r="137" ht="14.25" customHeight="1">
      <c r="E137" s="84"/>
    </row>
    <row r="138" ht="14.25" customHeight="1">
      <c r="E138" s="84"/>
    </row>
    <row r="139" ht="14.25" customHeight="1">
      <c r="E139" s="84"/>
    </row>
    <row r="140" ht="14.25" customHeight="1">
      <c r="E140" s="84"/>
    </row>
    <row r="141" ht="14.25" customHeight="1">
      <c r="E141" s="84"/>
    </row>
    <row r="142" ht="14.25" customHeight="1">
      <c r="E142" s="84"/>
    </row>
    <row r="143" ht="14.25" customHeight="1">
      <c r="E143" s="84"/>
    </row>
    <row r="144" ht="14.25" customHeight="1">
      <c r="E144" s="84"/>
    </row>
    <row r="145" ht="14.25" customHeight="1">
      <c r="E145" s="84"/>
    </row>
    <row r="146" ht="14.25" customHeight="1">
      <c r="E146" s="84"/>
    </row>
    <row r="147" ht="14.25" customHeight="1">
      <c r="E147" s="84"/>
    </row>
    <row r="148" ht="14.25" customHeight="1">
      <c r="E148" s="84"/>
    </row>
    <row r="149" ht="14.25" customHeight="1">
      <c r="E149" s="84"/>
    </row>
    <row r="150" ht="14.25" customHeight="1">
      <c r="E150" s="84"/>
    </row>
    <row r="151" ht="14.25" customHeight="1">
      <c r="E151" s="84"/>
    </row>
    <row r="152" ht="14.25" customHeight="1">
      <c r="E152" s="84"/>
    </row>
    <row r="153" ht="14.25" customHeight="1">
      <c r="E153" s="84"/>
    </row>
    <row r="154" ht="14.25" customHeight="1">
      <c r="E154" s="84"/>
    </row>
    <row r="155" ht="14.25" customHeight="1">
      <c r="E155" s="84"/>
    </row>
    <row r="156" ht="14.25" customHeight="1">
      <c r="E156" s="84"/>
    </row>
    <row r="157" ht="14.25" customHeight="1">
      <c r="E157" s="84"/>
    </row>
    <row r="158" ht="14.25" customHeight="1">
      <c r="E158" s="84"/>
    </row>
    <row r="159" ht="14.25" customHeight="1">
      <c r="E159" s="84"/>
    </row>
    <row r="160" ht="14.25" customHeight="1">
      <c r="E160" s="84"/>
    </row>
    <row r="161" ht="14.25" customHeight="1">
      <c r="E161" s="84"/>
    </row>
    <row r="162" ht="14.25" customHeight="1">
      <c r="E162" s="84"/>
    </row>
    <row r="163" ht="14.25" customHeight="1">
      <c r="E163" s="84"/>
    </row>
    <row r="164" ht="14.25" customHeight="1">
      <c r="E164" s="84"/>
    </row>
    <row r="165" ht="14.25" customHeight="1">
      <c r="E165" s="84"/>
    </row>
    <row r="166" ht="14.25" customHeight="1">
      <c r="E166" s="84"/>
    </row>
    <row r="167" ht="14.25" customHeight="1">
      <c r="E167" s="84"/>
    </row>
    <row r="168" ht="14.25" customHeight="1">
      <c r="E168" s="84"/>
    </row>
    <row r="169" ht="14.25" customHeight="1">
      <c r="E169" s="84"/>
    </row>
    <row r="170" ht="14.25" customHeight="1">
      <c r="E170" s="84"/>
    </row>
    <row r="171" ht="14.25" customHeight="1">
      <c r="E171" s="84"/>
    </row>
    <row r="172" ht="14.25" customHeight="1">
      <c r="E172" s="84"/>
    </row>
    <row r="173" ht="14.25" customHeight="1">
      <c r="E173" s="84"/>
    </row>
    <row r="174" ht="14.25" customHeight="1">
      <c r="E174" s="84"/>
    </row>
    <row r="175" ht="14.25" customHeight="1">
      <c r="E175" s="84"/>
    </row>
    <row r="176" ht="14.25" customHeight="1">
      <c r="E176" s="84"/>
    </row>
    <row r="177" ht="14.25" customHeight="1">
      <c r="E177" s="84"/>
    </row>
    <row r="178" ht="14.25" customHeight="1">
      <c r="E178" s="84"/>
    </row>
    <row r="179" ht="14.25" customHeight="1">
      <c r="E179" s="84"/>
    </row>
    <row r="180" ht="14.25" customHeight="1">
      <c r="E180" s="84"/>
    </row>
    <row r="181" ht="14.25" customHeight="1">
      <c r="E181" s="84"/>
    </row>
    <row r="182" ht="14.25" customHeight="1">
      <c r="E182" s="84"/>
    </row>
    <row r="183" ht="14.25" customHeight="1">
      <c r="E183" s="84"/>
    </row>
    <row r="184" ht="14.25" customHeight="1">
      <c r="E184" s="84"/>
    </row>
    <row r="185" ht="14.25" customHeight="1">
      <c r="E185" s="84"/>
    </row>
    <row r="186" ht="14.25" customHeight="1">
      <c r="E186" s="84"/>
    </row>
    <row r="187" ht="14.25" customHeight="1">
      <c r="E187" s="84"/>
    </row>
    <row r="188" ht="14.25" customHeight="1">
      <c r="E188" s="84"/>
    </row>
    <row r="189" ht="14.25" customHeight="1">
      <c r="E189" s="84"/>
    </row>
    <row r="190" ht="14.25" customHeight="1">
      <c r="E190" s="84"/>
    </row>
    <row r="191" ht="14.25" customHeight="1">
      <c r="E191" s="84"/>
    </row>
    <row r="192" ht="14.25" customHeight="1">
      <c r="E192" s="84"/>
    </row>
    <row r="193" ht="14.25" customHeight="1">
      <c r="E193" s="84"/>
    </row>
    <row r="194" ht="14.25" customHeight="1">
      <c r="E194" s="84"/>
    </row>
    <row r="195" ht="14.25" customHeight="1">
      <c r="E195" s="84"/>
    </row>
    <row r="196" ht="14.25" customHeight="1">
      <c r="E196" s="84"/>
    </row>
    <row r="197" ht="14.25" customHeight="1">
      <c r="E197" s="84"/>
    </row>
    <row r="198" ht="14.25" customHeight="1">
      <c r="E198" s="84"/>
    </row>
    <row r="199" ht="14.25" customHeight="1">
      <c r="E199" s="84"/>
    </row>
    <row r="200" ht="14.25" customHeight="1">
      <c r="E200" s="84"/>
    </row>
    <row r="201" ht="14.25" customHeight="1">
      <c r="E201" s="84"/>
    </row>
    <row r="202" ht="14.25" customHeight="1">
      <c r="E202" s="84"/>
    </row>
    <row r="203" ht="14.25" customHeight="1">
      <c r="E203" s="84"/>
    </row>
    <row r="204" ht="14.25" customHeight="1">
      <c r="E204" s="84"/>
    </row>
    <row r="205" ht="14.25" customHeight="1">
      <c r="E205" s="84"/>
    </row>
    <row r="206" ht="14.25" customHeight="1">
      <c r="E206" s="84"/>
    </row>
    <row r="207" ht="14.25" customHeight="1">
      <c r="E207" s="84"/>
    </row>
    <row r="208" ht="14.25" customHeight="1">
      <c r="E208" s="84"/>
    </row>
    <row r="209" ht="14.25" customHeight="1">
      <c r="E209" s="84"/>
    </row>
    <row r="210" ht="14.25" customHeight="1">
      <c r="E210" s="84"/>
    </row>
    <row r="211" ht="14.25" customHeight="1">
      <c r="E211" s="84"/>
    </row>
    <row r="212" ht="14.25" customHeight="1">
      <c r="E212" s="84"/>
    </row>
    <row r="213" ht="14.25" customHeight="1">
      <c r="E213" s="84"/>
    </row>
    <row r="214" ht="14.25" customHeight="1">
      <c r="E214" s="84"/>
    </row>
    <row r="215" ht="14.25" customHeight="1">
      <c r="E215" s="84"/>
    </row>
    <row r="216" ht="14.25" customHeight="1">
      <c r="E216" s="84"/>
    </row>
    <row r="217" ht="14.25" customHeight="1">
      <c r="E217" s="84"/>
    </row>
    <row r="218" ht="14.25" customHeight="1">
      <c r="E218" s="84"/>
    </row>
    <row r="219" ht="14.25" customHeight="1">
      <c r="E219" s="84"/>
    </row>
    <row r="220" ht="14.25" customHeight="1">
      <c r="E220" s="84"/>
    </row>
    <row r="221" ht="14.25" customHeight="1">
      <c r="E221" s="84"/>
    </row>
    <row r="222" ht="14.25" customHeight="1">
      <c r="E222" s="84"/>
    </row>
    <row r="223" ht="14.25" customHeight="1">
      <c r="E223" s="84"/>
    </row>
    <row r="224" ht="14.25" customHeight="1">
      <c r="E224" s="84"/>
    </row>
    <row r="225" ht="14.25" customHeight="1">
      <c r="E225" s="84"/>
    </row>
    <row r="226" ht="14.25" customHeight="1">
      <c r="E226" s="84"/>
    </row>
    <row r="227" ht="14.25" customHeight="1">
      <c r="E227" s="84"/>
    </row>
    <row r="228" ht="14.25" customHeight="1">
      <c r="E228" s="84"/>
    </row>
    <row r="229" ht="14.25" customHeight="1">
      <c r="E229" s="84"/>
    </row>
    <row r="230" ht="14.25" customHeight="1">
      <c r="E230" s="84"/>
    </row>
    <row r="231" ht="14.25" customHeight="1">
      <c r="E231" s="84"/>
    </row>
    <row r="232" ht="14.25" customHeight="1">
      <c r="E232" s="84"/>
    </row>
    <row r="233" ht="14.25" customHeight="1">
      <c r="E233" s="84"/>
    </row>
    <row r="234" ht="14.25" customHeight="1">
      <c r="E234" s="84"/>
    </row>
    <row r="235" ht="14.25" customHeight="1">
      <c r="E235" s="84"/>
    </row>
    <row r="236" ht="14.25" customHeight="1">
      <c r="E236" s="84"/>
    </row>
    <row r="237" ht="14.25" customHeight="1">
      <c r="E237" s="84"/>
    </row>
    <row r="238" ht="14.25" customHeight="1">
      <c r="E238" s="84"/>
    </row>
    <row r="239" ht="14.25" customHeight="1">
      <c r="E239" s="84"/>
    </row>
    <row r="240" ht="14.25" customHeight="1">
      <c r="E240" s="84"/>
    </row>
    <row r="241" ht="14.25" customHeight="1">
      <c r="E241" s="84"/>
    </row>
    <row r="242" ht="14.25" customHeight="1">
      <c r="E242" s="84"/>
    </row>
    <row r="243" ht="14.25" customHeight="1">
      <c r="E243" s="84"/>
    </row>
    <row r="244" ht="14.25" customHeight="1">
      <c r="E244" s="84"/>
    </row>
    <row r="245" ht="14.25" customHeight="1">
      <c r="E245" s="84"/>
    </row>
    <row r="246" ht="14.25" customHeight="1">
      <c r="E246" s="84"/>
    </row>
    <row r="247" ht="14.25" customHeight="1">
      <c r="E247" s="84"/>
    </row>
    <row r="248" ht="14.25" customHeight="1">
      <c r="E248" s="84"/>
    </row>
    <row r="249" ht="14.25" customHeight="1">
      <c r="E249" s="84"/>
    </row>
    <row r="250" ht="14.25" customHeight="1">
      <c r="E250" s="84"/>
    </row>
    <row r="251" ht="14.25" customHeight="1">
      <c r="E251" s="84"/>
    </row>
    <row r="252" ht="14.25" customHeight="1">
      <c r="E252" s="84"/>
    </row>
    <row r="253" ht="14.25" customHeight="1">
      <c r="E253" s="84"/>
    </row>
    <row r="254" ht="14.25" customHeight="1">
      <c r="E254" s="84"/>
    </row>
    <row r="255" ht="14.25" customHeight="1">
      <c r="E255" s="84"/>
    </row>
    <row r="256" ht="14.25" customHeight="1">
      <c r="E256" s="84"/>
    </row>
    <row r="257" ht="14.25" customHeight="1">
      <c r="E257" s="84"/>
    </row>
    <row r="258" ht="14.25" customHeight="1">
      <c r="E258" s="84"/>
    </row>
    <row r="259" ht="14.25" customHeight="1">
      <c r="E259" s="84"/>
    </row>
    <row r="260" ht="14.25" customHeight="1">
      <c r="E260" s="84"/>
    </row>
    <row r="261" ht="14.25" customHeight="1">
      <c r="E261" s="84"/>
    </row>
    <row r="262" ht="14.25" customHeight="1">
      <c r="E262" s="84"/>
    </row>
    <row r="263" ht="14.25" customHeight="1">
      <c r="E263" s="84"/>
    </row>
    <row r="264" ht="14.25" customHeight="1">
      <c r="E264" s="84"/>
    </row>
    <row r="265" ht="14.25" customHeight="1">
      <c r="E265" s="84"/>
    </row>
    <row r="266" ht="14.25" customHeight="1">
      <c r="E266" s="84"/>
    </row>
    <row r="267" ht="14.25" customHeight="1">
      <c r="E267" s="84"/>
    </row>
    <row r="268" ht="14.25" customHeight="1">
      <c r="E268" s="84"/>
    </row>
    <row r="269" ht="14.25" customHeight="1">
      <c r="E269" s="84"/>
    </row>
    <row r="270" ht="14.25" customHeight="1">
      <c r="E270" s="84"/>
    </row>
    <row r="271" ht="14.25" customHeight="1">
      <c r="E271" s="84"/>
    </row>
    <row r="272" ht="14.25" customHeight="1">
      <c r="E272" s="84"/>
    </row>
    <row r="273" ht="14.25" customHeight="1">
      <c r="E273" s="84"/>
    </row>
    <row r="274" ht="14.25" customHeight="1">
      <c r="E274" s="84"/>
    </row>
    <row r="275" ht="14.25" customHeight="1">
      <c r="E275" s="84"/>
    </row>
    <row r="276" ht="14.25" customHeight="1">
      <c r="E276" s="84"/>
    </row>
    <row r="277" ht="14.25" customHeight="1">
      <c r="E277" s="84"/>
    </row>
    <row r="278" ht="14.25" customHeight="1">
      <c r="E278" s="84"/>
    </row>
    <row r="279" ht="14.25" customHeight="1">
      <c r="E279" s="84"/>
    </row>
    <row r="280" ht="14.25" customHeight="1">
      <c r="E280" s="84"/>
    </row>
    <row r="281" ht="14.25" customHeight="1">
      <c r="E281" s="84"/>
    </row>
    <row r="282" ht="14.25" customHeight="1">
      <c r="E282" s="84"/>
    </row>
    <row r="283" ht="14.25" customHeight="1">
      <c r="E283" s="84"/>
    </row>
    <row r="284" ht="14.25" customHeight="1">
      <c r="E284" s="84"/>
    </row>
    <row r="285" ht="14.25" customHeight="1">
      <c r="E285" s="84"/>
    </row>
    <row r="286" ht="14.25" customHeight="1">
      <c r="E286" s="84"/>
    </row>
    <row r="287" ht="14.25" customHeight="1">
      <c r="E287" s="84"/>
    </row>
    <row r="288" ht="14.25" customHeight="1">
      <c r="E288" s="84"/>
    </row>
    <row r="289" ht="14.25" customHeight="1">
      <c r="E289" s="84"/>
    </row>
    <row r="290" ht="14.25" customHeight="1">
      <c r="E290" s="84"/>
    </row>
    <row r="291" ht="14.25" customHeight="1">
      <c r="E291" s="84"/>
    </row>
    <row r="292" ht="14.25" customHeight="1">
      <c r="E292" s="84"/>
    </row>
    <row r="293" ht="14.25" customHeight="1">
      <c r="E293" s="84"/>
    </row>
    <row r="294" ht="14.25" customHeight="1">
      <c r="E294" s="84"/>
    </row>
    <row r="295" ht="14.25" customHeight="1">
      <c r="E295" s="84"/>
    </row>
    <row r="296" ht="14.25" customHeight="1">
      <c r="E296" s="84"/>
    </row>
    <row r="297" ht="14.25" customHeight="1">
      <c r="E297" s="84"/>
    </row>
    <row r="298" ht="14.25" customHeight="1">
      <c r="E298" s="84"/>
    </row>
    <row r="299" ht="14.25" customHeight="1">
      <c r="E299" s="84"/>
    </row>
    <row r="300" ht="14.25" customHeight="1">
      <c r="E300" s="84"/>
    </row>
    <row r="301" ht="14.25" customHeight="1">
      <c r="E301" s="84"/>
    </row>
    <row r="302" ht="14.25" customHeight="1">
      <c r="E302" s="84"/>
    </row>
    <row r="303" ht="14.25" customHeight="1">
      <c r="E303" s="84"/>
    </row>
    <row r="304" ht="14.25" customHeight="1">
      <c r="E304" s="84"/>
    </row>
    <row r="305" ht="14.25" customHeight="1">
      <c r="E305" s="84"/>
    </row>
    <row r="306" ht="14.25" customHeight="1">
      <c r="E306" s="84"/>
    </row>
    <row r="307" ht="14.25" customHeight="1">
      <c r="E307" s="84"/>
    </row>
    <row r="308" ht="14.25" customHeight="1">
      <c r="E308" s="84"/>
    </row>
    <row r="309" ht="14.25" customHeight="1">
      <c r="E309" s="84"/>
    </row>
    <row r="310" ht="14.25" customHeight="1">
      <c r="E310" s="84"/>
    </row>
    <row r="311" ht="14.25" customHeight="1">
      <c r="E311" s="84"/>
    </row>
    <row r="312" ht="14.25" customHeight="1">
      <c r="E312" s="84"/>
    </row>
    <row r="313" ht="14.25" customHeight="1">
      <c r="E313" s="84"/>
    </row>
    <row r="314" ht="14.25" customHeight="1">
      <c r="E314" s="84"/>
    </row>
    <row r="315" ht="14.25" customHeight="1">
      <c r="E315" s="84"/>
    </row>
    <row r="316" ht="14.25" customHeight="1">
      <c r="E316" s="84"/>
    </row>
    <row r="317" ht="14.25" customHeight="1">
      <c r="E317" s="84"/>
    </row>
    <row r="318" ht="14.25" customHeight="1">
      <c r="E318" s="84"/>
    </row>
    <row r="319" ht="14.25" customHeight="1">
      <c r="E319" s="84"/>
    </row>
    <row r="320" ht="14.25" customHeight="1">
      <c r="E320" s="84"/>
    </row>
    <row r="321" ht="14.25" customHeight="1">
      <c r="E321" s="84"/>
    </row>
    <row r="322" ht="14.25" customHeight="1">
      <c r="E322" s="84"/>
    </row>
    <row r="323" ht="14.25" customHeight="1">
      <c r="E323" s="84"/>
    </row>
    <row r="324" ht="14.25" customHeight="1">
      <c r="E324" s="84"/>
    </row>
    <row r="325" ht="14.25" customHeight="1">
      <c r="E325" s="84"/>
    </row>
    <row r="326" ht="14.25" customHeight="1">
      <c r="E326" s="84"/>
    </row>
    <row r="327" ht="14.25" customHeight="1">
      <c r="E327" s="84"/>
    </row>
    <row r="328" ht="14.25" customHeight="1">
      <c r="E328" s="84"/>
    </row>
    <row r="329" ht="14.25" customHeight="1">
      <c r="E329" s="84"/>
    </row>
    <row r="330" ht="14.25" customHeight="1">
      <c r="E330" s="84"/>
    </row>
    <row r="331" ht="14.25" customHeight="1">
      <c r="E331" s="84"/>
    </row>
    <row r="332" ht="14.25" customHeight="1">
      <c r="E332" s="84"/>
    </row>
    <row r="333" ht="14.25" customHeight="1">
      <c r="E333" s="84"/>
    </row>
    <row r="334" ht="14.25" customHeight="1">
      <c r="E334" s="84"/>
    </row>
    <row r="335" ht="14.25" customHeight="1">
      <c r="E335" s="84"/>
    </row>
    <row r="336" ht="14.25" customHeight="1">
      <c r="E336" s="84"/>
    </row>
    <row r="337" ht="14.25" customHeight="1">
      <c r="E337" s="84"/>
    </row>
    <row r="338" ht="14.25" customHeight="1">
      <c r="E338" s="84"/>
    </row>
    <row r="339" ht="14.25" customHeight="1">
      <c r="E339" s="84"/>
    </row>
    <row r="340" ht="14.25" customHeight="1">
      <c r="E340" s="84"/>
    </row>
    <row r="341" ht="14.25" customHeight="1">
      <c r="E341" s="84"/>
    </row>
    <row r="342" ht="14.25" customHeight="1">
      <c r="E342" s="84"/>
    </row>
    <row r="343" ht="14.25" customHeight="1">
      <c r="E343" s="84"/>
    </row>
    <row r="344" ht="14.25" customHeight="1">
      <c r="E344" s="84"/>
    </row>
    <row r="345" ht="14.25" customHeight="1">
      <c r="E345" s="84"/>
    </row>
    <row r="346" ht="14.25" customHeight="1">
      <c r="E346" s="84"/>
    </row>
    <row r="347" ht="14.25" customHeight="1">
      <c r="E347" s="84"/>
    </row>
    <row r="348" ht="14.25" customHeight="1">
      <c r="E348" s="84"/>
    </row>
    <row r="349" ht="14.25" customHeight="1">
      <c r="E349" s="84"/>
    </row>
    <row r="350" ht="14.25" customHeight="1">
      <c r="E350" s="84"/>
    </row>
    <row r="351" ht="14.25" customHeight="1">
      <c r="E351" s="84"/>
    </row>
    <row r="352" ht="14.25" customHeight="1">
      <c r="E352" s="84"/>
    </row>
    <row r="353" ht="14.25" customHeight="1">
      <c r="E353" s="84"/>
    </row>
    <row r="354" ht="14.25" customHeight="1">
      <c r="E354" s="84"/>
    </row>
    <row r="355" ht="14.25" customHeight="1">
      <c r="E355" s="84"/>
    </row>
    <row r="356" ht="14.25" customHeight="1">
      <c r="E356" s="84"/>
    </row>
    <row r="357" ht="14.25" customHeight="1">
      <c r="E357" s="84"/>
    </row>
    <row r="358" ht="14.25" customHeight="1">
      <c r="E358" s="84"/>
    </row>
    <row r="359" ht="14.25" customHeight="1">
      <c r="E359" s="84"/>
    </row>
    <row r="360" ht="14.25" customHeight="1">
      <c r="E360" s="84"/>
    </row>
    <row r="361" ht="14.25" customHeight="1">
      <c r="E361" s="84"/>
    </row>
    <row r="362" ht="14.25" customHeight="1">
      <c r="E362" s="84"/>
    </row>
    <row r="363" ht="14.25" customHeight="1">
      <c r="E363" s="84"/>
    </row>
    <row r="364" ht="14.25" customHeight="1">
      <c r="E364" s="84"/>
    </row>
    <row r="365" ht="14.25" customHeight="1">
      <c r="E365" s="84"/>
    </row>
    <row r="366" ht="14.25" customHeight="1">
      <c r="E366" s="84"/>
    </row>
    <row r="367" ht="14.25" customHeight="1">
      <c r="E367" s="84"/>
    </row>
    <row r="368" ht="14.25" customHeight="1">
      <c r="E368" s="84"/>
    </row>
    <row r="369" ht="14.25" customHeight="1">
      <c r="E369" s="84"/>
    </row>
    <row r="370" ht="14.25" customHeight="1">
      <c r="E370" s="84"/>
    </row>
    <row r="371" ht="14.25" customHeight="1">
      <c r="E371" s="84"/>
    </row>
    <row r="372" ht="14.25" customHeight="1">
      <c r="E372" s="84"/>
    </row>
    <row r="373" ht="14.25" customHeight="1">
      <c r="E373" s="84"/>
    </row>
    <row r="374" ht="14.25" customHeight="1">
      <c r="E374" s="84"/>
    </row>
    <row r="375" ht="14.25" customHeight="1">
      <c r="E375" s="84"/>
    </row>
    <row r="376" ht="14.25" customHeight="1">
      <c r="E376" s="84"/>
    </row>
    <row r="377" ht="14.25" customHeight="1">
      <c r="E377" s="84"/>
    </row>
    <row r="378" ht="14.25" customHeight="1">
      <c r="E378" s="84"/>
    </row>
    <row r="379" ht="14.25" customHeight="1">
      <c r="E379" s="84"/>
    </row>
    <row r="380" ht="14.25" customHeight="1">
      <c r="E380" s="84"/>
    </row>
    <row r="381" ht="14.25" customHeight="1">
      <c r="E381" s="84"/>
    </row>
    <row r="382" ht="14.25" customHeight="1">
      <c r="E382" s="84"/>
    </row>
    <row r="383" ht="14.25" customHeight="1">
      <c r="E383" s="84"/>
    </row>
    <row r="384" ht="14.25" customHeight="1">
      <c r="E384" s="84"/>
    </row>
    <row r="385" ht="14.25" customHeight="1">
      <c r="E385" s="84"/>
    </row>
    <row r="386" ht="14.25" customHeight="1">
      <c r="E386" s="84"/>
    </row>
    <row r="387" ht="14.25" customHeight="1">
      <c r="E387" s="84"/>
    </row>
    <row r="388" ht="14.25" customHeight="1">
      <c r="E388" s="84"/>
    </row>
    <row r="389" ht="14.25" customHeight="1">
      <c r="E389" s="84"/>
    </row>
    <row r="390" ht="14.25" customHeight="1">
      <c r="E390" s="84"/>
    </row>
    <row r="391" ht="14.25" customHeight="1">
      <c r="E391" s="84"/>
    </row>
    <row r="392" ht="14.25" customHeight="1">
      <c r="E392" s="84"/>
    </row>
    <row r="393" ht="14.25" customHeight="1">
      <c r="E393" s="84"/>
    </row>
    <row r="394" ht="14.25" customHeight="1">
      <c r="E394" s="84"/>
    </row>
    <row r="395" ht="14.25" customHeight="1">
      <c r="E395" s="84"/>
    </row>
    <row r="396" ht="14.25" customHeight="1">
      <c r="E396" s="84"/>
    </row>
    <row r="397" ht="14.25" customHeight="1">
      <c r="E397" s="84"/>
    </row>
    <row r="398" ht="14.25" customHeight="1">
      <c r="E398" s="84"/>
    </row>
    <row r="399" ht="14.25" customHeight="1">
      <c r="E399" s="84"/>
    </row>
    <row r="400" ht="14.25" customHeight="1">
      <c r="E400" s="84"/>
    </row>
    <row r="401" ht="14.25" customHeight="1">
      <c r="E401" s="84"/>
    </row>
    <row r="402" ht="14.25" customHeight="1">
      <c r="E402" s="84"/>
    </row>
    <row r="403" ht="14.25" customHeight="1">
      <c r="E403" s="84"/>
    </row>
    <row r="404" ht="14.25" customHeight="1">
      <c r="E404" s="84"/>
    </row>
    <row r="405" ht="14.25" customHeight="1">
      <c r="E405" s="84"/>
    </row>
    <row r="406" ht="14.25" customHeight="1">
      <c r="E406" s="84"/>
    </row>
    <row r="407" ht="14.25" customHeight="1">
      <c r="E407" s="84"/>
    </row>
    <row r="408" ht="14.25" customHeight="1">
      <c r="E408" s="84"/>
    </row>
    <row r="409" ht="14.25" customHeight="1">
      <c r="E409" s="84"/>
    </row>
    <row r="410" ht="14.25" customHeight="1">
      <c r="E410" s="84"/>
    </row>
    <row r="411" ht="14.25" customHeight="1">
      <c r="E411" s="84"/>
    </row>
    <row r="412" ht="14.25" customHeight="1">
      <c r="E412" s="84"/>
    </row>
    <row r="413" ht="14.25" customHeight="1">
      <c r="E413" s="84"/>
    </row>
    <row r="414" ht="14.25" customHeight="1">
      <c r="E414" s="84"/>
    </row>
    <row r="415" ht="14.25" customHeight="1">
      <c r="E415" s="84"/>
    </row>
    <row r="416" ht="14.25" customHeight="1">
      <c r="E416" s="84"/>
    </row>
    <row r="417" ht="14.25" customHeight="1">
      <c r="E417" s="84"/>
    </row>
    <row r="418" ht="14.25" customHeight="1">
      <c r="E418" s="84"/>
    </row>
    <row r="419" ht="14.25" customHeight="1">
      <c r="E419" s="84"/>
    </row>
    <row r="420" ht="14.25" customHeight="1">
      <c r="E420" s="84"/>
    </row>
    <row r="421" ht="14.25" customHeight="1">
      <c r="E421" s="84"/>
    </row>
    <row r="422" ht="14.25" customHeight="1">
      <c r="E422" s="84"/>
    </row>
    <row r="423" ht="14.25" customHeight="1">
      <c r="E423" s="84"/>
    </row>
    <row r="424" ht="14.25" customHeight="1">
      <c r="E424" s="84"/>
    </row>
    <row r="425" ht="14.25" customHeight="1">
      <c r="E425" s="84"/>
    </row>
    <row r="426" ht="14.25" customHeight="1">
      <c r="E426" s="84"/>
    </row>
    <row r="427" ht="14.25" customHeight="1">
      <c r="E427" s="84"/>
    </row>
    <row r="428" ht="14.25" customHeight="1">
      <c r="E428" s="84"/>
    </row>
    <row r="429" ht="14.25" customHeight="1">
      <c r="E429" s="84"/>
    </row>
    <row r="430" ht="14.25" customHeight="1">
      <c r="E430" s="84"/>
    </row>
    <row r="431" ht="14.25" customHeight="1">
      <c r="E431" s="84"/>
    </row>
    <row r="432" ht="14.25" customHeight="1">
      <c r="E432" s="84"/>
    </row>
    <row r="433" ht="14.25" customHeight="1">
      <c r="E433" s="84"/>
    </row>
    <row r="434" ht="14.25" customHeight="1">
      <c r="E434" s="84"/>
    </row>
    <row r="435" ht="14.25" customHeight="1">
      <c r="E435" s="84"/>
    </row>
    <row r="436" ht="14.25" customHeight="1">
      <c r="E436" s="84"/>
    </row>
    <row r="437" ht="14.25" customHeight="1">
      <c r="E437" s="84"/>
    </row>
    <row r="438" ht="14.25" customHeight="1">
      <c r="E438" s="84"/>
    </row>
    <row r="439" ht="14.25" customHeight="1">
      <c r="E439" s="84"/>
    </row>
    <row r="440" ht="14.25" customHeight="1">
      <c r="E440" s="84"/>
    </row>
    <row r="441" ht="14.25" customHeight="1">
      <c r="E441" s="84"/>
    </row>
    <row r="442" ht="14.25" customHeight="1">
      <c r="E442" s="84"/>
    </row>
    <row r="443" ht="14.25" customHeight="1">
      <c r="E443" s="84"/>
    </row>
    <row r="444" ht="14.25" customHeight="1">
      <c r="E444" s="84"/>
    </row>
    <row r="445" ht="14.25" customHeight="1">
      <c r="E445" s="84"/>
    </row>
    <row r="446" ht="14.25" customHeight="1">
      <c r="E446" s="84"/>
    </row>
    <row r="447" ht="14.25" customHeight="1">
      <c r="E447" s="84"/>
    </row>
    <row r="448" ht="14.25" customHeight="1">
      <c r="E448" s="84"/>
    </row>
    <row r="449" ht="14.25" customHeight="1">
      <c r="E449" s="84"/>
    </row>
    <row r="450" ht="14.25" customHeight="1">
      <c r="E450" s="84"/>
    </row>
    <row r="451" ht="14.25" customHeight="1">
      <c r="E451" s="84"/>
    </row>
    <row r="452" ht="14.25" customHeight="1">
      <c r="E452" s="84"/>
    </row>
    <row r="453" ht="14.25" customHeight="1">
      <c r="E453" s="84"/>
    </row>
    <row r="454" ht="14.25" customHeight="1">
      <c r="E454" s="84"/>
    </row>
    <row r="455" ht="14.25" customHeight="1">
      <c r="E455" s="84"/>
    </row>
    <row r="456" ht="14.25" customHeight="1">
      <c r="E456" s="84"/>
    </row>
    <row r="457" ht="14.25" customHeight="1">
      <c r="E457" s="84"/>
    </row>
    <row r="458" ht="14.25" customHeight="1">
      <c r="E458" s="84"/>
    </row>
    <row r="459" ht="14.25" customHeight="1">
      <c r="E459" s="84"/>
    </row>
    <row r="460" ht="14.25" customHeight="1">
      <c r="E460" s="84"/>
    </row>
    <row r="461" ht="14.25" customHeight="1">
      <c r="E461" s="84"/>
    </row>
    <row r="462" ht="14.25" customHeight="1">
      <c r="E462" s="84"/>
    </row>
    <row r="463" ht="14.25" customHeight="1">
      <c r="E463" s="84"/>
    </row>
    <row r="464" ht="14.25" customHeight="1">
      <c r="E464" s="84"/>
    </row>
    <row r="465" ht="14.25" customHeight="1">
      <c r="E465" s="84"/>
    </row>
    <row r="466" ht="14.25" customHeight="1">
      <c r="E466" s="84"/>
    </row>
    <row r="467" ht="14.25" customHeight="1">
      <c r="E467" s="84"/>
    </row>
    <row r="468" ht="14.25" customHeight="1">
      <c r="E468" s="84"/>
    </row>
    <row r="469" ht="14.25" customHeight="1">
      <c r="E469" s="84"/>
    </row>
    <row r="470" ht="14.25" customHeight="1">
      <c r="E470" s="84"/>
    </row>
    <row r="471" ht="14.25" customHeight="1">
      <c r="E471" s="84"/>
    </row>
    <row r="472" ht="14.25" customHeight="1">
      <c r="E472" s="84"/>
    </row>
    <row r="473" ht="14.25" customHeight="1">
      <c r="E473" s="84"/>
    </row>
    <row r="474" ht="14.25" customHeight="1">
      <c r="E474" s="84"/>
    </row>
    <row r="475" ht="14.25" customHeight="1">
      <c r="E475" s="84"/>
    </row>
    <row r="476" ht="14.25" customHeight="1">
      <c r="E476" s="84"/>
    </row>
    <row r="477" ht="14.25" customHeight="1">
      <c r="E477" s="84"/>
    </row>
    <row r="478" ht="14.25" customHeight="1">
      <c r="E478" s="84"/>
    </row>
    <row r="479" ht="14.25" customHeight="1">
      <c r="E479" s="84"/>
    </row>
    <row r="480" ht="14.25" customHeight="1">
      <c r="E480" s="84"/>
    </row>
    <row r="481" ht="14.25" customHeight="1">
      <c r="E481" s="84"/>
    </row>
    <row r="482" ht="14.25" customHeight="1">
      <c r="E482" s="84"/>
    </row>
    <row r="483" ht="14.25" customHeight="1">
      <c r="E483" s="84"/>
    </row>
    <row r="484" ht="14.25" customHeight="1">
      <c r="E484" s="84"/>
    </row>
    <row r="485" ht="14.25" customHeight="1">
      <c r="E485" s="84"/>
    </row>
    <row r="486" ht="14.25" customHeight="1">
      <c r="E486" s="84"/>
    </row>
    <row r="487" ht="14.25" customHeight="1">
      <c r="E487" s="84"/>
    </row>
    <row r="488" ht="14.25" customHeight="1">
      <c r="E488" s="84"/>
    </row>
    <row r="489" ht="14.25" customHeight="1">
      <c r="E489" s="84"/>
    </row>
    <row r="490" ht="14.25" customHeight="1">
      <c r="E490" s="84"/>
    </row>
    <row r="491" ht="14.25" customHeight="1">
      <c r="E491" s="84"/>
    </row>
    <row r="492" ht="14.25" customHeight="1">
      <c r="E492" s="84"/>
    </row>
    <row r="493" ht="14.25" customHeight="1">
      <c r="E493" s="84"/>
    </row>
    <row r="494" ht="14.25" customHeight="1">
      <c r="E494" s="84"/>
    </row>
    <row r="495" ht="14.25" customHeight="1">
      <c r="E495" s="84"/>
    </row>
    <row r="496" ht="14.25" customHeight="1">
      <c r="E496" s="84"/>
    </row>
    <row r="497" ht="14.25" customHeight="1">
      <c r="E497" s="84"/>
    </row>
    <row r="498" ht="14.25" customHeight="1">
      <c r="E498" s="84"/>
    </row>
    <row r="499" ht="14.25" customHeight="1">
      <c r="E499" s="84"/>
    </row>
    <row r="500" ht="14.25" customHeight="1">
      <c r="E500" s="84"/>
    </row>
    <row r="501" ht="14.25" customHeight="1">
      <c r="E501" s="84"/>
    </row>
    <row r="502" ht="14.25" customHeight="1">
      <c r="E502" s="84"/>
    </row>
    <row r="503" ht="14.25" customHeight="1">
      <c r="E503" s="84"/>
    </row>
    <row r="504" ht="14.25" customHeight="1">
      <c r="E504" s="84"/>
    </row>
    <row r="505" ht="14.25" customHeight="1">
      <c r="E505" s="84"/>
    </row>
    <row r="506" ht="14.25" customHeight="1">
      <c r="E506" s="84"/>
    </row>
    <row r="507" ht="14.25" customHeight="1">
      <c r="E507" s="84"/>
    </row>
    <row r="508" ht="14.25" customHeight="1">
      <c r="E508" s="84"/>
    </row>
    <row r="509" ht="14.25" customHeight="1">
      <c r="E509" s="84"/>
    </row>
    <row r="510" ht="14.25" customHeight="1">
      <c r="E510" s="84"/>
    </row>
    <row r="511" ht="14.25" customHeight="1">
      <c r="E511" s="84"/>
    </row>
    <row r="512" ht="14.25" customHeight="1">
      <c r="E512" s="84"/>
    </row>
    <row r="513" ht="14.25" customHeight="1">
      <c r="E513" s="84"/>
    </row>
    <row r="514" ht="14.25" customHeight="1">
      <c r="E514" s="84"/>
    </row>
    <row r="515" ht="14.25" customHeight="1">
      <c r="E515" s="84"/>
    </row>
    <row r="516" ht="14.25" customHeight="1">
      <c r="E516" s="84"/>
    </row>
    <row r="517" ht="14.25" customHeight="1">
      <c r="E517" s="84"/>
    </row>
    <row r="518" ht="14.25" customHeight="1">
      <c r="E518" s="84"/>
    </row>
    <row r="519" ht="14.25" customHeight="1">
      <c r="E519" s="84"/>
    </row>
    <row r="520" ht="14.25" customHeight="1">
      <c r="E520" s="84"/>
    </row>
    <row r="521" ht="14.25" customHeight="1">
      <c r="E521" s="84"/>
    </row>
    <row r="522" ht="14.25" customHeight="1">
      <c r="E522" s="84"/>
    </row>
    <row r="523" ht="14.25" customHeight="1">
      <c r="E523" s="84"/>
    </row>
    <row r="524" ht="14.25" customHeight="1">
      <c r="E524" s="84"/>
    </row>
    <row r="525" ht="14.25" customHeight="1">
      <c r="E525" s="84"/>
    </row>
    <row r="526" ht="14.25" customHeight="1">
      <c r="E526" s="84"/>
    </row>
    <row r="527" ht="14.25" customHeight="1">
      <c r="E527" s="84"/>
    </row>
    <row r="528" ht="14.25" customHeight="1">
      <c r="E528" s="84"/>
    </row>
    <row r="529" ht="14.25" customHeight="1">
      <c r="E529" s="84"/>
    </row>
    <row r="530" ht="14.25" customHeight="1">
      <c r="E530" s="84"/>
    </row>
    <row r="531" ht="14.25" customHeight="1">
      <c r="E531" s="84"/>
    </row>
    <row r="532" ht="14.25" customHeight="1">
      <c r="E532" s="84"/>
    </row>
    <row r="533" ht="14.25" customHeight="1">
      <c r="E533" s="84"/>
    </row>
    <row r="534" ht="14.25" customHeight="1">
      <c r="E534" s="84"/>
    </row>
    <row r="535" ht="14.25" customHeight="1">
      <c r="E535" s="84"/>
    </row>
    <row r="536" ht="14.25" customHeight="1">
      <c r="E536" s="84"/>
    </row>
    <row r="537" ht="14.25" customHeight="1">
      <c r="E537" s="84"/>
    </row>
    <row r="538" ht="14.25" customHeight="1">
      <c r="E538" s="84"/>
    </row>
    <row r="539" ht="14.25" customHeight="1">
      <c r="E539" s="84"/>
    </row>
    <row r="540" ht="14.25" customHeight="1">
      <c r="E540" s="84"/>
    </row>
    <row r="541" ht="14.25" customHeight="1">
      <c r="E541" s="84"/>
    </row>
    <row r="542" ht="14.25" customHeight="1">
      <c r="E542" s="84"/>
    </row>
    <row r="543" ht="14.25" customHeight="1">
      <c r="E543" s="84"/>
    </row>
    <row r="544" ht="14.25" customHeight="1">
      <c r="E544" s="84"/>
    </row>
    <row r="545" ht="14.25" customHeight="1">
      <c r="E545" s="84"/>
    </row>
    <row r="546" ht="14.25" customHeight="1">
      <c r="E546" s="84"/>
    </row>
    <row r="547" ht="14.25" customHeight="1">
      <c r="E547" s="84"/>
    </row>
    <row r="548" ht="14.25" customHeight="1">
      <c r="E548" s="84"/>
    </row>
    <row r="549" ht="14.25" customHeight="1">
      <c r="E549" s="84"/>
    </row>
    <row r="550" ht="14.25" customHeight="1">
      <c r="E550" s="84"/>
    </row>
    <row r="551" ht="14.25" customHeight="1">
      <c r="E551" s="84"/>
    </row>
    <row r="552" ht="14.25" customHeight="1">
      <c r="E552" s="84"/>
    </row>
    <row r="553" ht="14.25" customHeight="1">
      <c r="E553" s="84"/>
    </row>
    <row r="554" ht="14.25" customHeight="1">
      <c r="E554" s="84"/>
    </row>
    <row r="555" ht="14.25" customHeight="1">
      <c r="E555" s="84"/>
    </row>
    <row r="556" ht="14.25" customHeight="1">
      <c r="E556" s="84"/>
    </row>
    <row r="557" ht="14.25" customHeight="1">
      <c r="E557" s="84"/>
    </row>
    <row r="558" ht="14.25" customHeight="1">
      <c r="E558" s="84"/>
    </row>
    <row r="559" ht="14.25" customHeight="1">
      <c r="E559" s="84"/>
    </row>
    <row r="560" ht="14.25" customHeight="1">
      <c r="E560" s="84"/>
    </row>
    <row r="561" ht="14.25" customHeight="1">
      <c r="E561" s="84"/>
    </row>
    <row r="562" ht="14.25" customHeight="1">
      <c r="E562" s="84"/>
    </row>
    <row r="563" ht="14.25" customHeight="1">
      <c r="E563" s="84"/>
    </row>
    <row r="564" ht="14.25" customHeight="1">
      <c r="E564" s="84"/>
    </row>
    <row r="565" ht="14.25" customHeight="1">
      <c r="E565" s="84"/>
    </row>
    <row r="566" ht="14.25" customHeight="1">
      <c r="E566" s="84"/>
    </row>
    <row r="567" ht="14.25" customHeight="1">
      <c r="E567" s="84"/>
    </row>
    <row r="568" ht="14.25" customHeight="1">
      <c r="E568" s="84"/>
    </row>
    <row r="569" ht="14.25" customHeight="1">
      <c r="E569" s="84"/>
    </row>
    <row r="570" ht="14.25" customHeight="1">
      <c r="E570" s="84"/>
    </row>
    <row r="571" ht="14.25" customHeight="1">
      <c r="E571" s="84"/>
    </row>
    <row r="572" ht="14.25" customHeight="1">
      <c r="E572" s="84"/>
    </row>
    <row r="573" ht="14.25" customHeight="1">
      <c r="E573" s="84"/>
    </row>
    <row r="574" ht="14.25" customHeight="1">
      <c r="E574" s="84"/>
    </row>
    <row r="575" ht="14.25" customHeight="1">
      <c r="E575" s="84"/>
    </row>
    <row r="576" ht="14.25" customHeight="1">
      <c r="E576" s="84"/>
    </row>
    <row r="577" ht="14.25" customHeight="1">
      <c r="E577" s="84"/>
    </row>
    <row r="578" ht="14.25" customHeight="1">
      <c r="E578" s="84"/>
    </row>
    <row r="579" ht="14.25" customHeight="1">
      <c r="E579" s="84"/>
    </row>
    <row r="580" ht="14.25" customHeight="1">
      <c r="E580" s="84"/>
    </row>
    <row r="581" ht="14.25" customHeight="1">
      <c r="E581" s="84"/>
    </row>
    <row r="582" ht="14.25" customHeight="1">
      <c r="E582" s="84"/>
    </row>
    <row r="583" ht="14.25" customHeight="1">
      <c r="E583" s="84"/>
    </row>
    <row r="584" ht="14.25" customHeight="1">
      <c r="E584" s="84"/>
    </row>
    <row r="585" ht="14.25" customHeight="1">
      <c r="E585" s="84"/>
    </row>
    <row r="586" ht="14.25" customHeight="1">
      <c r="E586" s="84"/>
    </row>
    <row r="587" ht="14.25" customHeight="1">
      <c r="E587" s="84"/>
    </row>
    <row r="588" ht="14.25" customHeight="1">
      <c r="E588" s="84"/>
    </row>
    <row r="589" ht="14.25" customHeight="1">
      <c r="E589" s="84"/>
    </row>
    <row r="590" ht="14.25" customHeight="1">
      <c r="E590" s="84"/>
    </row>
    <row r="591" ht="14.25" customHeight="1">
      <c r="E591" s="84"/>
    </row>
    <row r="592" ht="14.25" customHeight="1">
      <c r="E592" s="84"/>
    </row>
    <row r="593" ht="14.25" customHeight="1">
      <c r="E593" s="84"/>
    </row>
    <row r="594" ht="14.25" customHeight="1">
      <c r="E594" s="84"/>
    </row>
    <row r="595" ht="14.25" customHeight="1">
      <c r="E595" s="84"/>
    </row>
    <row r="596" ht="14.25" customHeight="1">
      <c r="E596" s="84"/>
    </row>
    <row r="597" ht="14.25" customHeight="1">
      <c r="E597" s="84"/>
    </row>
    <row r="598" ht="14.25" customHeight="1">
      <c r="E598" s="84"/>
    </row>
    <row r="599" ht="14.25" customHeight="1">
      <c r="E599" s="84"/>
    </row>
    <row r="600" ht="14.25" customHeight="1">
      <c r="E600" s="84"/>
    </row>
    <row r="601" ht="14.25" customHeight="1">
      <c r="E601" s="84"/>
    </row>
    <row r="602" ht="14.25" customHeight="1">
      <c r="E602" s="84"/>
    </row>
    <row r="603" ht="14.25" customHeight="1">
      <c r="E603" s="84"/>
    </row>
    <row r="604" ht="14.25" customHeight="1">
      <c r="E604" s="84"/>
    </row>
    <row r="605" ht="14.25" customHeight="1">
      <c r="E605" s="84"/>
    </row>
    <row r="606" ht="14.25" customHeight="1">
      <c r="E606" s="84"/>
    </row>
    <row r="607" ht="14.25" customHeight="1">
      <c r="E607" s="84"/>
    </row>
    <row r="608" ht="14.25" customHeight="1">
      <c r="E608" s="84"/>
    </row>
    <row r="609" ht="14.25" customHeight="1">
      <c r="E609" s="84"/>
    </row>
    <row r="610" ht="14.25" customHeight="1">
      <c r="E610" s="84"/>
    </row>
    <row r="611" ht="14.25" customHeight="1">
      <c r="E611" s="84"/>
    </row>
    <row r="612" ht="14.25" customHeight="1">
      <c r="E612" s="84"/>
    </row>
    <row r="613" ht="14.25" customHeight="1">
      <c r="E613" s="84"/>
    </row>
    <row r="614" ht="14.25" customHeight="1">
      <c r="E614" s="84"/>
    </row>
    <row r="615" ht="14.25" customHeight="1">
      <c r="E615" s="84"/>
    </row>
    <row r="616" ht="14.25" customHeight="1">
      <c r="E616" s="84"/>
    </row>
    <row r="617" ht="14.25" customHeight="1">
      <c r="E617" s="84"/>
    </row>
    <row r="618" ht="14.25" customHeight="1">
      <c r="E618" s="84"/>
    </row>
    <row r="619" ht="14.25" customHeight="1">
      <c r="E619" s="84"/>
    </row>
    <row r="620" ht="14.25" customHeight="1">
      <c r="E620" s="84"/>
    </row>
    <row r="621" ht="14.25" customHeight="1">
      <c r="E621" s="84"/>
    </row>
    <row r="622" ht="14.25" customHeight="1">
      <c r="E622" s="84"/>
    </row>
    <row r="623" ht="14.25" customHeight="1">
      <c r="E623" s="84"/>
    </row>
    <row r="624" ht="14.25" customHeight="1">
      <c r="E624" s="84"/>
    </row>
    <row r="625" ht="14.25" customHeight="1">
      <c r="E625" s="84"/>
    </row>
    <row r="626" ht="14.25" customHeight="1">
      <c r="E626" s="84"/>
    </row>
    <row r="627" ht="14.25" customHeight="1">
      <c r="E627" s="84"/>
    </row>
    <row r="628" ht="14.25" customHeight="1">
      <c r="E628" s="84"/>
    </row>
    <row r="629" ht="14.25" customHeight="1">
      <c r="E629" s="84"/>
    </row>
    <row r="630" ht="14.25" customHeight="1">
      <c r="E630" s="84"/>
    </row>
    <row r="631" ht="14.25" customHeight="1">
      <c r="E631" s="84"/>
    </row>
    <row r="632" ht="14.25" customHeight="1">
      <c r="E632" s="84"/>
    </row>
    <row r="633" ht="14.25" customHeight="1">
      <c r="E633" s="84"/>
    </row>
    <row r="634" ht="14.25" customHeight="1">
      <c r="E634" s="84"/>
    </row>
    <row r="635" ht="14.25" customHeight="1">
      <c r="E635" s="84"/>
    </row>
    <row r="636" ht="14.25" customHeight="1">
      <c r="E636" s="84"/>
    </row>
    <row r="637" ht="14.25" customHeight="1">
      <c r="E637" s="84"/>
    </row>
    <row r="638" ht="14.25" customHeight="1">
      <c r="E638" s="84"/>
    </row>
    <row r="639" ht="14.25" customHeight="1">
      <c r="E639" s="84"/>
    </row>
    <row r="640" ht="14.25" customHeight="1">
      <c r="E640" s="84"/>
    </row>
    <row r="641" ht="14.25" customHeight="1">
      <c r="E641" s="84"/>
    </row>
    <row r="642" ht="14.25" customHeight="1">
      <c r="E642" s="84"/>
    </row>
    <row r="643" ht="14.25" customHeight="1">
      <c r="E643" s="84"/>
    </row>
    <row r="644" ht="14.25" customHeight="1">
      <c r="E644" s="84"/>
    </row>
    <row r="645" ht="14.25" customHeight="1">
      <c r="E645" s="84"/>
    </row>
    <row r="646" ht="14.25" customHeight="1">
      <c r="E646" s="84"/>
    </row>
    <row r="647" ht="14.25" customHeight="1">
      <c r="E647" s="84"/>
    </row>
    <row r="648" ht="14.25" customHeight="1">
      <c r="E648" s="84"/>
    </row>
    <row r="649" ht="14.25" customHeight="1">
      <c r="E649" s="84"/>
    </row>
    <row r="650" ht="14.25" customHeight="1">
      <c r="E650" s="84"/>
    </row>
    <row r="651" ht="14.25" customHeight="1">
      <c r="E651" s="84"/>
    </row>
    <row r="652" ht="14.25" customHeight="1">
      <c r="E652" s="84"/>
    </row>
    <row r="653" ht="14.25" customHeight="1">
      <c r="E653" s="84"/>
    </row>
    <row r="654" ht="14.25" customHeight="1">
      <c r="E654" s="84"/>
    </row>
    <row r="655" ht="14.25" customHeight="1">
      <c r="E655" s="84"/>
    </row>
    <row r="656" ht="14.25" customHeight="1">
      <c r="E656" s="84"/>
    </row>
    <row r="657" ht="14.25" customHeight="1">
      <c r="E657" s="84"/>
    </row>
    <row r="658" ht="14.25" customHeight="1">
      <c r="E658" s="84"/>
    </row>
    <row r="659" ht="14.25" customHeight="1">
      <c r="E659" s="84"/>
    </row>
    <row r="660" ht="14.25" customHeight="1">
      <c r="E660" s="84"/>
    </row>
    <row r="661" ht="14.25" customHeight="1">
      <c r="E661" s="84"/>
    </row>
    <row r="662" ht="14.25" customHeight="1">
      <c r="E662" s="84"/>
    </row>
    <row r="663" ht="14.25" customHeight="1">
      <c r="E663" s="84"/>
    </row>
    <row r="664" ht="14.25" customHeight="1">
      <c r="E664" s="84"/>
    </row>
    <row r="665" ht="14.25" customHeight="1">
      <c r="E665" s="84"/>
    </row>
    <row r="666" ht="14.25" customHeight="1">
      <c r="E666" s="84"/>
    </row>
    <row r="667" ht="14.25" customHeight="1">
      <c r="E667" s="84"/>
    </row>
    <row r="668" ht="14.25" customHeight="1">
      <c r="E668" s="84"/>
    </row>
    <row r="669" ht="14.25" customHeight="1">
      <c r="E669" s="84"/>
    </row>
    <row r="670" ht="14.25" customHeight="1">
      <c r="E670" s="84"/>
    </row>
    <row r="671" ht="14.25" customHeight="1">
      <c r="E671" s="84"/>
    </row>
    <row r="672" ht="14.25" customHeight="1">
      <c r="E672" s="84"/>
    </row>
    <row r="673" ht="14.25" customHeight="1">
      <c r="E673" s="84"/>
    </row>
    <row r="674" ht="14.25" customHeight="1">
      <c r="E674" s="84"/>
    </row>
    <row r="675" ht="14.25" customHeight="1">
      <c r="E675" s="84"/>
    </row>
    <row r="676" ht="14.25" customHeight="1">
      <c r="E676" s="84"/>
    </row>
    <row r="677" ht="14.25" customHeight="1">
      <c r="E677" s="84"/>
    </row>
    <row r="678" ht="14.25" customHeight="1">
      <c r="E678" s="84"/>
    </row>
    <row r="679" ht="14.25" customHeight="1">
      <c r="E679" s="84"/>
    </row>
    <row r="680" ht="14.25" customHeight="1">
      <c r="E680" s="84"/>
    </row>
    <row r="681" ht="14.25" customHeight="1">
      <c r="E681" s="84"/>
    </row>
    <row r="682" ht="14.25" customHeight="1">
      <c r="E682" s="84"/>
    </row>
    <row r="683" ht="14.25" customHeight="1">
      <c r="E683" s="84"/>
    </row>
    <row r="684" ht="14.25" customHeight="1">
      <c r="E684" s="84"/>
    </row>
    <row r="685" ht="14.25" customHeight="1">
      <c r="E685" s="84"/>
    </row>
    <row r="686" ht="14.25" customHeight="1">
      <c r="E686" s="84"/>
    </row>
    <row r="687" ht="14.25" customHeight="1">
      <c r="E687" s="84"/>
    </row>
    <row r="688" ht="14.25" customHeight="1">
      <c r="E688" s="84"/>
    </row>
    <row r="689" ht="14.25" customHeight="1">
      <c r="E689" s="84"/>
    </row>
    <row r="690" ht="14.25" customHeight="1">
      <c r="E690" s="84"/>
    </row>
    <row r="691" ht="14.25" customHeight="1">
      <c r="E691" s="84"/>
    </row>
    <row r="692" ht="14.25" customHeight="1">
      <c r="E692" s="84"/>
    </row>
    <row r="693" ht="14.25" customHeight="1">
      <c r="E693" s="84"/>
    </row>
    <row r="694" ht="14.25" customHeight="1">
      <c r="E694" s="84"/>
    </row>
    <row r="695" ht="14.25" customHeight="1">
      <c r="E695" s="84"/>
    </row>
    <row r="696" ht="14.25" customHeight="1">
      <c r="E696" s="84"/>
    </row>
    <row r="697" ht="14.25" customHeight="1">
      <c r="E697" s="84"/>
    </row>
    <row r="698" ht="14.25" customHeight="1">
      <c r="E698" s="84"/>
    </row>
    <row r="699" ht="14.25" customHeight="1">
      <c r="E699" s="84"/>
    </row>
    <row r="700" ht="14.25" customHeight="1">
      <c r="E700" s="84"/>
    </row>
    <row r="701" ht="14.25" customHeight="1">
      <c r="E701" s="84"/>
    </row>
    <row r="702" ht="14.25" customHeight="1">
      <c r="E702" s="84"/>
    </row>
    <row r="703" ht="14.25" customHeight="1">
      <c r="E703" s="84"/>
    </row>
    <row r="704" ht="14.25" customHeight="1">
      <c r="E704" s="84"/>
    </row>
    <row r="705" ht="14.25" customHeight="1">
      <c r="E705" s="84"/>
    </row>
    <row r="706" ht="14.25" customHeight="1">
      <c r="E706" s="84"/>
    </row>
    <row r="707" ht="14.25" customHeight="1">
      <c r="E707" s="84"/>
    </row>
    <row r="708" ht="14.25" customHeight="1">
      <c r="E708" s="84"/>
    </row>
    <row r="709" ht="14.25" customHeight="1">
      <c r="E709" s="84"/>
    </row>
    <row r="710" ht="14.25" customHeight="1">
      <c r="E710" s="84"/>
    </row>
    <row r="711" ht="14.25" customHeight="1">
      <c r="E711" s="84"/>
    </row>
    <row r="712" ht="14.25" customHeight="1">
      <c r="E712" s="84"/>
    </row>
    <row r="713" ht="14.25" customHeight="1">
      <c r="E713" s="84"/>
    </row>
    <row r="714" ht="14.25" customHeight="1">
      <c r="E714" s="84"/>
    </row>
    <row r="715" ht="14.25" customHeight="1">
      <c r="E715" s="84"/>
    </row>
    <row r="716" ht="14.25" customHeight="1">
      <c r="E716" s="84"/>
    </row>
    <row r="717" ht="14.25" customHeight="1">
      <c r="E717" s="84"/>
    </row>
    <row r="718" ht="14.25" customHeight="1">
      <c r="E718" s="84"/>
    </row>
    <row r="719" ht="14.25" customHeight="1">
      <c r="E719" s="84"/>
    </row>
    <row r="720" ht="14.25" customHeight="1">
      <c r="E720" s="84"/>
    </row>
    <row r="721" ht="14.25" customHeight="1">
      <c r="E721" s="84"/>
    </row>
    <row r="722" ht="14.25" customHeight="1">
      <c r="E722" s="84"/>
    </row>
    <row r="723" ht="14.25" customHeight="1">
      <c r="E723" s="84"/>
    </row>
    <row r="724" ht="14.25" customHeight="1">
      <c r="E724" s="84"/>
    </row>
    <row r="725" ht="14.25" customHeight="1">
      <c r="E725" s="84"/>
    </row>
    <row r="726" ht="14.25" customHeight="1">
      <c r="E726" s="84"/>
    </row>
    <row r="727" ht="14.25" customHeight="1">
      <c r="E727" s="84"/>
    </row>
    <row r="728" ht="14.25" customHeight="1">
      <c r="E728" s="84"/>
    </row>
    <row r="729" ht="14.25" customHeight="1">
      <c r="E729" s="84"/>
    </row>
    <row r="730" ht="14.25" customHeight="1">
      <c r="E730" s="84"/>
    </row>
    <row r="731" ht="14.25" customHeight="1">
      <c r="E731" s="84"/>
    </row>
    <row r="732" ht="14.25" customHeight="1">
      <c r="E732" s="84"/>
    </row>
    <row r="733" ht="14.25" customHeight="1">
      <c r="E733" s="84"/>
    </row>
    <row r="734" ht="14.25" customHeight="1">
      <c r="E734" s="84"/>
    </row>
    <row r="735" ht="14.25" customHeight="1">
      <c r="E735" s="84"/>
    </row>
    <row r="736" ht="14.25" customHeight="1">
      <c r="E736" s="84"/>
    </row>
    <row r="737" ht="14.25" customHeight="1">
      <c r="E737" s="84"/>
    </row>
    <row r="738" ht="14.25" customHeight="1">
      <c r="E738" s="84"/>
    </row>
    <row r="739" ht="14.25" customHeight="1">
      <c r="E739" s="84"/>
    </row>
    <row r="740" ht="14.25" customHeight="1">
      <c r="E740" s="84"/>
    </row>
    <row r="741" ht="14.25" customHeight="1">
      <c r="E741" s="84"/>
    </row>
    <row r="742" ht="14.25" customHeight="1">
      <c r="E742" s="84"/>
    </row>
    <row r="743" ht="14.25" customHeight="1">
      <c r="E743" s="84"/>
    </row>
    <row r="744" ht="14.25" customHeight="1">
      <c r="E744" s="84"/>
    </row>
    <row r="745" ht="14.25" customHeight="1">
      <c r="E745" s="84"/>
    </row>
    <row r="746" ht="14.25" customHeight="1">
      <c r="E746" s="84"/>
    </row>
    <row r="747" ht="14.25" customHeight="1">
      <c r="E747" s="84"/>
    </row>
    <row r="748" ht="14.25" customHeight="1">
      <c r="E748" s="84"/>
    </row>
    <row r="749" ht="14.25" customHeight="1">
      <c r="E749" s="84"/>
    </row>
    <row r="750" ht="14.25" customHeight="1">
      <c r="E750" s="84"/>
    </row>
    <row r="751" ht="14.25" customHeight="1">
      <c r="E751" s="84"/>
    </row>
    <row r="752" ht="14.25" customHeight="1">
      <c r="E752" s="84"/>
    </row>
    <row r="753" ht="14.25" customHeight="1">
      <c r="E753" s="84"/>
    </row>
    <row r="754" ht="14.25" customHeight="1">
      <c r="E754" s="84"/>
    </row>
    <row r="755" ht="14.25" customHeight="1">
      <c r="E755" s="84"/>
    </row>
    <row r="756" ht="14.25" customHeight="1">
      <c r="E756" s="84"/>
    </row>
    <row r="757" ht="14.25" customHeight="1">
      <c r="E757" s="84"/>
    </row>
    <row r="758" ht="14.25" customHeight="1">
      <c r="E758" s="84"/>
    </row>
    <row r="759" ht="14.25" customHeight="1">
      <c r="E759" s="84"/>
    </row>
    <row r="760" ht="14.25" customHeight="1">
      <c r="E760" s="84"/>
    </row>
    <row r="761" ht="14.25" customHeight="1">
      <c r="E761" s="84"/>
    </row>
    <row r="762" ht="14.25" customHeight="1">
      <c r="E762" s="84"/>
    </row>
    <row r="763" ht="14.25" customHeight="1">
      <c r="E763" s="84"/>
    </row>
    <row r="764" ht="14.25" customHeight="1">
      <c r="E764" s="84"/>
    </row>
    <row r="765" ht="14.25" customHeight="1">
      <c r="E765" s="84"/>
    </row>
    <row r="766" ht="14.25" customHeight="1">
      <c r="E766" s="84"/>
    </row>
    <row r="767" ht="14.25" customHeight="1">
      <c r="E767" s="84"/>
    </row>
    <row r="768" ht="14.25" customHeight="1">
      <c r="E768" s="84"/>
    </row>
    <row r="769" ht="14.25" customHeight="1">
      <c r="E769" s="84"/>
    </row>
    <row r="770" ht="14.25" customHeight="1">
      <c r="E770" s="84"/>
    </row>
    <row r="771" ht="14.25" customHeight="1">
      <c r="E771" s="84"/>
    </row>
    <row r="772" ht="14.25" customHeight="1">
      <c r="E772" s="84"/>
    </row>
    <row r="773" ht="14.25" customHeight="1">
      <c r="E773" s="84"/>
    </row>
    <row r="774" ht="14.25" customHeight="1">
      <c r="E774" s="84"/>
    </row>
    <row r="775" ht="14.25" customHeight="1">
      <c r="E775" s="84"/>
    </row>
    <row r="776" ht="14.25" customHeight="1">
      <c r="E776" s="84"/>
    </row>
    <row r="777" ht="14.25" customHeight="1">
      <c r="E777" s="84"/>
    </row>
    <row r="778" ht="14.25" customHeight="1">
      <c r="E778" s="84"/>
    </row>
    <row r="779" ht="14.25" customHeight="1">
      <c r="E779" s="84"/>
    </row>
    <row r="780" ht="14.25" customHeight="1">
      <c r="E780" s="84"/>
    </row>
    <row r="781" ht="14.25" customHeight="1">
      <c r="E781" s="84"/>
    </row>
    <row r="782" ht="14.25" customHeight="1">
      <c r="E782" s="84"/>
    </row>
    <row r="783" ht="14.25" customHeight="1">
      <c r="E783" s="84"/>
    </row>
    <row r="784" ht="14.25" customHeight="1">
      <c r="E784" s="84"/>
    </row>
    <row r="785" ht="14.25" customHeight="1">
      <c r="E785" s="84"/>
    </row>
    <row r="786" ht="14.25" customHeight="1">
      <c r="E786" s="84"/>
    </row>
    <row r="787" ht="14.25" customHeight="1">
      <c r="E787" s="84"/>
    </row>
    <row r="788" ht="14.25" customHeight="1">
      <c r="E788" s="84"/>
    </row>
    <row r="789" ht="14.25" customHeight="1">
      <c r="E789" s="84"/>
    </row>
    <row r="790" ht="14.25" customHeight="1">
      <c r="E790" s="84"/>
    </row>
    <row r="791" ht="14.25" customHeight="1">
      <c r="E791" s="84"/>
    </row>
    <row r="792" ht="14.25" customHeight="1">
      <c r="E792" s="84"/>
    </row>
    <row r="793" ht="14.25" customHeight="1">
      <c r="E793" s="84"/>
    </row>
    <row r="794" ht="14.25" customHeight="1">
      <c r="E794" s="84"/>
    </row>
    <row r="795" ht="14.25" customHeight="1">
      <c r="E795" s="84"/>
    </row>
    <row r="796" ht="14.25" customHeight="1">
      <c r="E796" s="84"/>
    </row>
    <row r="797" ht="14.25" customHeight="1">
      <c r="E797" s="84"/>
    </row>
    <row r="798" ht="14.25" customHeight="1">
      <c r="E798" s="84"/>
    </row>
    <row r="799" ht="14.25" customHeight="1">
      <c r="E799" s="84"/>
    </row>
    <row r="800" ht="14.25" customHeight="1">
      <c r="E800" s="84"/>
    </row>
    <row r="801" ht="14.25" customHeight="1">
      <c r="E801" s="84"/>
    </row>
    <row r="802" ht="14.25" customHeight="1">
      <c r="E802" s="84"/>
    </row>
    <row r="803" ht="14.25" customHeight="1">
      <c r="E803" s="84"/>
    </row>
    <row r="804" ht="14.25" customHeight="1">
      <c r="E804" s="84"/>
    </row>
    <row r="805" ht="14.25" customHeight="1">
      <c r="E805" s="84"/>
    </row>
    <row r="806" ht="14.25" customHeight="1">
      <c r="E806" s="84"/>
    </row>
    <row r="807" ht="14.25" customHeight="1">
      <c r="E807" s="84"/>
    </row>
    <row r="808" ht="14.25" customHeight="1">
      <c r="E808" s="84"/>
    </row>
    <row r="809" ht="14.25" customHeight="1">
      <c r="E809" s="84"/>
    </row>
    <row r="810" ht="14.25" customHeight="1">
      <c r="E810" s="84"/>
    </row>
    <row r="811" ht="14.25" customHeight="1">
      <c r="E811" s="84"/>
    </row>
    <row r="812" ht="14.25" customHeight="1">
      <c r="E812" s="84"/>
    </row>
    <row r="813" ht="14.25" customHeight="1">
      <c r="E813" s="84"/>
    </row>
    <row r="814" ht="14.25" customHeight="1">
      <c r="E814" s="84"/>
    </row>
    <row r="815" ht="14.25" customHeight="1">
      <c r="E815" s="84"/>
    </row>
    <row r="816" ht="14.25" customHeight="1">
      <c r="E816" s="84"/>
    </row>
    <row r="817" ht="14.25" customHeight="1">
      <c r="E817" s="84"/>
    </row>
    <row r="818" ht="14.25" customHeight="1">
      <c r="E818" s="84"/>
    </row>
    <row r="819" ht="14.25" customHeight="1">
      <c r="E819" s="84"/>
    </row>
    <row r="820" ht="14.25" customHeight="1">
      <c r="E820" s="84"/>
    </row>
    <row r="821" ht="14.25" customHeight="1">
      <c r="E821" s="84"/>
    </row>
    <row r="822" ht="14.25" customHeight="1">
      <c r="E822" s="84"/>
    </row>
    <row r="823" ht="14.25" customHeight="1">
      <c r="E823" s="84"/>
    </row>
    <row r="824" ht="14.25" customHeight="1">
      <c r="E824" s="84"/>
    </row>
    <row r="825" ht="14.25" customHeight="1">
      <c r="E825" s="84"/>
    </row>
    <row r="826" ht="14.25" customHeight="1">
      <c r="E826" s="84"/>
    </row>
    <row r="827" ht="14.25" customHeight="1">
      <c r="E827" s="84"/>
    </row>
    <row r="828" ht="14.25" customHeight="1">
      <c r="E828" s="84"/>
    </row>
    <row r="829" ht="14.25" customHeight="1">
      <c r="E829" s="84"/>
    </row>
    <row r="830" ht="14.25" customHeight="1">
      <c r="E830" s="84"/>
    </row>
    <row r="831" ht="14.25" customHeight="1">
      <c r="E831" s="84"/>
    </row>
    <row r="832" ht="14.25" customHeight="1">
      <c r="E832" s="84"/>
    </row>
    <row r="833" ht="14.25" customHeight="1">
      <c r="E833" s="84"/>
    </row>
    <row r="834" ht="14.25" customHeight="1">
      <c r="E834" s="84"/>
    </row>
    <row r="835" ht="14.25" customHeight="1">
      <c r="E835" s="84"/>
    </row>
    <row r="836" ht="14.25" customHeight="1">
      <c r="E836" s="84"/>
    </row>
    <row r="837" ht="14.25" customHeight="1">
      <c r="E837" s="84"/>
    </row>
    <row r="838" ht="14.25" customHeight="1">
      <c r="E838" s="84"/>
    </row>
    <row r="839" ht="14.25" customHeight="1">
      <c r="E839" s="84"/>
    </row>
    <row r="840" ht="14.25" customHeight="1">
      <c r="E840" s="84"/>
    </row>
    <row r="841" ht="14.25" customHeight="1">
      <c r="E841" s="84"/>
    </row>
    <row r="842" ht="14.25" customHeight="1">
      <c r="E842" s="84"/>
    </row>
    <row r="843" ht="14.25" customHeight="1">
      <c r="E843" s="84"/>
    </row>
    <row r="844" ht="14.25" customHeight="1">
      <c r="E844" s="84"/>
    </row>
    <row r="845" ht="14.25" customHeight="1">
      <c r="E845" s="84"/>
    </row>
    <row r="846" ht="14.25" customHeight="1">
      <c r="E846" s="84"/>
    </row>
    <row r="847" ht="14.25" customHeight="1">
      <c r="E847" s="84"/>
    </row>
    <row r="848" ht="14.25" customHeight="1">
      <c r="E848" s="84"/>
    </row>
    <row r="849" ht="14.25" customHeight="1">
      <c r="E849" s="84"/>
    </row>
    <row r="850" ht="14.25" customHeight="1">
      <c r="E850" s="84"/>
    </row>
    <row r="851" ht="14.25" customHeight="1">
      <c r="E851" s="84"/>
    </row>
    <row r="852" ht="14.25" customHeight="1">
      <c r="E852" s="84"/>
    </row>
    <row r="853" ht="14.25" customHeight="1">
      <c r="E853" s="84"/>
    </row>
    <row r="854" ht="14.25" customHeight="1">
      <c r="E854" s="84"/>
    </row>
    <row r="855" ht="14.25" customHeight="1">
      <c r="E855" s="84"/>
    </row>
    <row r="856" ht="14.25" customHeight="1">
      <c r="E856" s="84"/>
    </row>
    <row r="857" ht="14.25" customHeight="1">
      <c r="E857" s="84"/>
    </row>
    <row r="858" ht="14.25" customHeight="1">
      <c r="E858" s="84"/>
    </row>
    <row r="859" ht="14.25" customHeight="1">
      <c r="E859" s="84"/>
    </row>
    <row r="860" ht="14.25" customHeight="1">
      <c r="E860" s="84"/>
    </row>
    <row r="861" ht="14.25" customHeight="1">
      <c r="E861" s="84"/>
    </row>
    <row r="862" ht="14.25" customHeight="1">
      <c r="E862" s="84"/>
    </row>
    <row r="863" ht="14.25" customHeight="1">
      <c r="E863" s="84"/>
    </row>
    <row r="864" ht="14.25" customHeight="1">
      <c r="E864" s="84"/>
    </row>
    <row r="865" ht="14.25" customHeight="1">
      <c r="E865" s="84"/>
    </row>
    <row r="866" ht="14.25" customHeight="1">
      <c r="E866" s="84"/>
    </row>
    <row r="867" ht="14.25" customHeight="1">
      <c r="E867" s="84"/>
    </row>
    <row r="868" ht="14.25" customHeight="1">
      <c r="E868" s="84"/>
    </row>
    <row r="869" ht="14.25" customHeight="1">
      <c r="E869" s="84"/>
    </row>
    <row r="870" ht="14.25" customHeight="1">
      <c r="E870" s="84"/>
    </row>
    <row r="871" ht="14.25" customHeight="1">
      <c r="E871" s="84"/>
    </row>
    <row r="872" ht="14.25" customHeight="1">
      <c r="E872" s="84"/>
    </row>
    <row r="873" ht="14.25" customHeight="1">
      <c r="E873" s="84"/>
    </row>
    <row r="874" ht="14.25" customHeight="1">
      <c r="E874" s="84"/>
    </row>
    <row r="875" ht="14.25" customHeight="1">
      <c r="E875" s="84"/>
    </row>
    <row r="876" ht="14.25" customHeight="1">
      <c r="E876" s="84"/>
    </row>
    <row r="877" ht="14.25" customHeight="1">
      <c r="E877" s="84"/>
    </row>
    <row r="878" ht="14.25" customHeight="1">
      <c r="E878" s="84"/>
    </row>
    <row r="879" ht="14.25" customHeight="1">
      <c r="E879" s="84"/>
    </row>
    <row r="880" ht="14.25" customHeight="1">
      <c r="E880" s="84"/>
    </row>
    <row r="881" ht="14.25" customHeight="1">
      <c r="E881" s="84"/>
    </row>
    <row r="882" ht="14.25" customHeight="1">
      <c r="E882" s="84"/>
    </row>
    <row r="883" ht="14.25" customHeight="1">
      <c r="E883" s="84"/>
    </row>
    <row r="884" ht="14.25" customHeight="1">
      <c r="E884" s="84"/>
    </row>
    <row r="885" ht="14.25" customHeight="1">
      <c r="E885" s="84"/>
    </row>
    <row r="886" ht="14.25" customHeight="1">
      <c r="E886" s="84"/>
    </row>
    <row r="887" ht="14.25" customHeight="1">
      <c r="E887" s="84"/>
    </row>
    <row r="888" ht="14.25" customHeight="1">
      <c r="E888" s="84"/>
    </row>
    <row r="889" ht="14.25" customHeight="1">
      <c r="E889" s="84"/>
    </row>
    <row r="890" ht="14.25" customHeight="1">
      <c r="E890" s="84"/>
    </row>
    <row r="891" ht="14.25" customHeight="1">
      <c r="E891" s="84"/>
    </row>
    <row r="892" ht="14.25" customHeight="1">
      <c r="E892" s="84"/>
    </row>
    <row r="893" ht="14.25" customHeight="1">
      <c r="E893" s="84"/>
    </row>
    <row r="894" ht="14.25" customHeight="1">
      <c r="E894" s="84"/>
    </row>
    <row r="895" ht="14.25" customHeight="1">
      <c r="E895" s="84"/>
    </row>
    <row r="896" ht="14.25" customHeight="1">
      <c r="E896" s="84"/>
    </row>
    <row r="897" ht="14.25" customHeight="1">
      <c r="E897" s="84"/>
    </row>
    <row r="898" ht="14.25" customHeight="1">
      <c r="E898" s="84"/>
    </row>
    <row r="899" ht="14.25" customHeight="1">
      <c r="E899" s="84"/>
    </row>
    <row r="900" ht="14.25" customHeight="1">
      <c r="E900" s="84"/>
    </row>
    <row r="901" ht="14.25" customHeight="1">
      <c r="E901" s="84"/>
    </row>
    <row r="902" ht="14.25" customHeight="1">
      <c r="E902" s="84"/>
    </row>
    <row r="903" ht="14.25" customHeight="1">
      <c r="E903" s="84"/>
    </row>
    <row r="904" ht="14.25" customHeight="1">
      <c r="E904" s="84"/>
    </row>
    <row r="905" ht="14.25" customHeight="1">
      <c r="E905" s="84"/>
    </row>
    <row r="906" ht="14.25" customHeight="1">
      <c r="E906" s="84"/>
    </row>
    <row r="907" ht="14.25" customHeight="1">
      <c r="E907" s="84"/>
    </row>
    <row r="908" ht="14.25" customHeight="1">
      <c r="E908" s="84"/>
    </row>
    <row r="909" ht="14.25" customHeight="1">
      <c r="E909" s="84"/>
    </row>
    <row r="910" ht="14.25" customHeight="1">
      <c r="E910" s="84"/>
    </row>
    <row r="911" ht="14.25" customHeight="1">
      <c r="E911" s="84"/>
    </row>
    <row r="912" ht="14.25" customHeight="1">
      <c r="E912" s="84"/>
    </row>
    <row r="913" ht="14.25" customHeight="1">
      <c r="E913" s="84"/>
    </row>
    <row r="914" ht="14.25" customHeight="1">
      <c r="E914" s="84"/>
    </row>
    <row r="915" ht="14.25" customHeight="1">
      <c r="E915" s="84"/>
    </row>
    <row r="916" ht="14.25" customHeight="1">
      <c r="E916" s="84"/>
    </row>
    <row r="917" ht="14.25" customHeight="1">
      <c r="E917" s="84"/>
    </row>
    <row r="918" ht="14.25" customHeight="1">
      <c r="E918" s="84"/>
    </row>
    <row r="919" ht="14.25" customHeight="1">
      <c r="E919" s="84"/>
    </row>
    <row r="920" ht="14.25" customHeight="1">
      <c r="E920" s="84"/>
    </row>
    <row r="921" ht="14.25" customHeight="1">
      <c r="E921" s="84"/>
    </row>
    <row r="922" ht="14.25" customHeight="1">
      <c r="E922" s="84"/>
    </row>
    <row r="923" ht="14.25" customHeight="1">
      <c r="E923" s="84"/>
    </row>
    <row r="924" ht="14.25" customHeight="1">
      <c r="E924" s="84"/>
    </row>
    <row r="925" ht="14.25" customHeight="1">
      <c r="E925" s="84"/>
    </row>
    <row r="926" ht="14.25" customHeight="1">
      <c r="E926" s="84"/>
    </row>
    <row r="927" ht="14.25" customHeight="1">
      <c r="E927" s="84"/>
    </row>
    <row r="928" ht="14.25" customHeight="1">
      <c r="E928" s="84"/>
    </row>
    <row r="929" ht="14.25" customHeight="1">
      <c r="E929" s="84"/>
    </row>
    <row r="930" ht="14.25" customHeight="1">
      <c r="E930" s="84"/>
    </row>
    <row r="931" ht="14.25" customHeight="1">
      <c r="E931" s="84"/>
    </row>
    <row r="932" ht="14.25" customHeight="1">
      <c r="E932" s="84"/>
    </row>
    <row r="933" ht="14.25" customHeight="1">
      <c r="E933" s="84"/>
    </row>
    <row r="934" ht="14.25" customHeight="1">
      <c r="E934" s="84"/>
    </row>
    <row r="935" ht="14.25" customHeight="1">
      <c r="E935" s="84"/>
    </row>
    <row r="936" ht="14.25" customHeight="1">
      <c r="E936" s="84"/>
    </row>
    <row r="937" ht="14.25" customHeight="1">
      <c r="E937" s="84"/>
    </row>
    <row r="938" ht="14.25" customHeight="1">
      <c r="E938" s="84"/>
    </row>
    <row r="939" ht="14.25" customHeight="1">
      <c r="E939" s="84"/>
    </row>
    <row r="940" ht="14.25" customHeight="1">
      <c r="E940" s="84"/>
    </row>
    <row r="941" ht="14.25" customHeight="1">
      <c r="E941" s="84"/>
    </row>
    <row r="942" ht="14.25" customHeight="1">
      <c r="E942" s="84"/>
    </row>
    <row r="943" ht="14.25" customHeight="1">
      <c r="E943" s="84"/>
    </row>
    <row r="944" ht="14.25" customHeight="1">
      <c r="E944" s="84"/>
    </row>
    <row r="945" ht="14.25" customHeight="1">
      <c r="E945" s="84"/>
    </row>
    <row r="946" ht="14.25" customHeight="1">
      <c r="E946" s="84"/>
    </row>
    <row r="947" ht="14.25" customHeight="1">
      <c r="E947" s="84"/>
    </row>
    <row r="948" ht="14.25" customHeight="1">
      <c r="E948" s="84"/>
    </row>
    <row r="949" ht="14.25" customHeight="1">
      <c r="E949" s="84"/>
    </row>
    <row r="950" ht="14.25" customHeight="1">
      <c r="E950" s="84"/>
    </row>
    <row r="951" ht="14.25" customHeight="1">
      <c r="E951" s="84"/>
    </row>
    <row r="952" ht="14.25" customHeight="1">
      <c r="E952" s="84"/>
    </row>
    <row r="953" ht="14.25" customHeight="1">
      <c r="E953" s="84"/>
    </row>
    <row r="954" ht="14.25" customHeight="1">
      <c r="E954" s="84"/>
    </row>
    <row r="955" ht="14.25" customHeight="1">
      <c r="E955" s="84"/>
    </row>
    <row r="956" ht="14.25" customHeight="1">
      <c r="E956" s="84"/>
    </row>
    <row r="957" ht="14.25" customHeight="1">
      <c r="E957" s="84"/>
    </row>
    <row r="958" ht="14.25" customHeight="1">
      <c r="E958" s="84"/>
    </row>
    <row r="959" ht="14.25" customHeight="1">
      <c r="E959" s="84"/>
    </row>
    <row r="960" ht="14.25" customHeight="1">
      <c r="E960" s="84"/>
    </row>
    <row r="961" ht="14.25" customHeight="1">
      <c r="E961" s="84"/>
    </row>
    <row r="962" ht="14.25" customHeight="1">
      <c r="E962" s="84"/>
    </row>
    <row r="963" ht="14.25" customHeight="1">
      <c r="E963" s="84"/>
    </row>
    <row r="964" ht="14.25" customHeight="1">
      <c r="E964" s="84"/>
    </row>
    <row r="965" ht="14.25" customHeight="1">
      <c r="E965" s="84"/>
    </row>
    <row r="966" ht="14.25" customHeight="1">
      <c r="E966" s="84"/>
    </row>
    <row r="967" ht="14.25" customHeight="1">
      <c r="E967" s="84"/>
    </row>
    <row r="968" ht="14.25" customHeight="1">
      <c r="E968" s="84"/>
    </row>
    <row r="969" ht="14.25" customHeight="1">
      <c r="E969" s="84"/>
    </row>
    <row r="970" ht="14.25" customHeight="1">
      <c r="E970" s="84"/>
    </row>
    <row r="971" ht="14.25" customHeight="1">
      <c r="E971" s="84"/>
    </row>
    <row r="972" ht="14.25" customHeight="1">
      <c r="E972" s="84"/>
    </row>
    <row r="973" ht="14.25" customHeight="1">
      <c r="E973" s="84"/>
    </row>
    <row r="974" ht="14.25" customHeight="1">
      <c r="E974" s="84"/>
    </row>
    <row r="975" ht="14.25" customHeight="1">
      <c r="E975" s="84"/>
    </row>
    <row r="976" ht="14.25" customHeight="1">
      <c r="E976" s="84"/>
    </row>
    <row r="977" ht="14.25" customHeight="1">
      <c r="E977" s="84"/>
    </row>
    <row r="978" ht="14.25" customHeight="1">
      <c r="E978" s="84"/>
    </row>
    <row r="979" ht="14.25" customHeight="1">
      <c r="E979" s="84"/>
    </row>
    <row r="980" ht="14.25" customHeight="1">
      <c r="E980" s="84"/>
    </row>
    <row r="981" ht="14.25" customHeight="1">
      <c r="E981" s="84"/>
    </row>
    <row r="982" ht="14.25" customHeight="1">
      <c r="E982" s="84"/>
    </row>
    <row r="983" ht="14.25" customHeight="1">
      <c r="E983" s="84"/>
    </row>
    <row r="984" ht="14.25" customHeight="1">
      <c r="E984" s="84"/>
    </row>
    <row r="985" ht="14.25" customHeight="1">
      <c r="E985" s="84"/>
    </row>
    <row r="986" ht="14.25" customHeight="1">
      <c r="E986" s="84"/>
    </row>
    <row r="987" ht="14.25" customHeight="1">
      <c r="E987" s="84"/>
    </row>
    <row r="988" ht="14.25" customHeight="1">
      <c r="E988" s="84"/>
    </row>
    <row r="989" ht="14.25" customHeight="1">
      <c r="E989" s="84"/>
    </row>
    <row r="990" ht="14.25" customHeight="1">
      <c r="E990" s="84"/>
    </row>
    <row r="991" ht="14.25" customHeight="1">
      <c r="E991" s="84"/>
    </row>
  </sheetData>
  <mergeCells count="9">
    <mergeCell ref="AX1:AX9"/>
    <mergeCell ref="AM10:CD10"/>
    <mergeCell ref="A1:B1"/>
    <mergeCell ref="C1:D1"/>
    <mergeCell ref="E1:E9"/>
    <mergeCell ref="U1:U9"/>
    <mergeCell ref="Z1:Z9"/>
    <mergeCell ref="AG1:AG9"/>
    <mergeCell ref="AN1:AN9"/>
  </mergeCells>
  <conditionalFormatting sqref="F3:S9 V3:X9 AA3:AE9 AH3:AL9 AO3:AV9">
    <cfRule type="cellIs" dxfId="0" priority="1" stopIfTrue="1" operator="greaterThanOrEqual">
      <formula>4</formula>
    </cfRule>
  </conditionalFormatting>
  <conditionalFormatting sqref="F3:S9 V3:X9 AA3:AE9 AH3:AL9 AO3:AV9">
    <cfRule type="cellIs" dxfId="1" priority="2" operator="greaterThanOrEqual">
      <formula>3</formula>
    </cfRule>
  </conditionalFormatting>
  <conditionalFormatting sqref="F3:S9 V3:X9 AA3:AE9 AH3:AL9 AO3:AV9">
    <cfRule type="cellIs" dxfId="2" priority="3" operator="greaterThanOrEqual">
      <formula>2</formula>
    </cfRule>
  </conditionalFormatting>
  <conditionalFormatting sqref="F3:S9 V3:X9 AA3:AE9 AH3:AL9 AO3:AV9">
    <cfRule type="cellIs" dxfId="3" priority="4" operator="greaterThanOrEqual">
      <formula>1</formula>
    </cfRule>
  </conditionalFormatting>
  <conditionalFormatting sqref="AY3:BF9">
    <cfRule type="cellIs" dxfId="0" priority="5" stopIfTrue="1" operator="greaterThanOrEqual">
      <formula>4</formula>
    </cfRule>
  </conditionalFormatting>
  <conditionalFormatting sqref="AY3:BF9">
    <cfRule type="cellIs" dxfId="1" priority="6" operator="greaterThanOrEqual">
      <formula>3</formula>
    </cfRule>
  </conditionalFormatting>
  <conditionalFormatting sqref="AY3:BF9">
    <cfRule type="cellIs" dxfId="2" priority="7" operator="greaterThanOrEqual">
      <formula>2</formula>
    </cfRule>
  </conditionalFormatting>
  <conditionalFormatting sqref="AY3:BF9">
    <cfRule type="cellIs" dxfId="3" priority="8" operator="greaterThanOrEqual">
      <formula>1</formula>
    </cfRule>
  </conditionalFormatting>
  <conditionalFormatting sqref="AY4">
    <cfRule type="cellIs" dxfId="0" priority="9" stopIfTrue="1" operator="greaterThanOrEqual">
      <formula>4</formula>
    </cfRule>
  </conditionalFormatting>
  <conditionalFormatting sqref="AY4">
    <cfRule type="cellIs" dxfId="1" priority="10" operator="greaterThanOrEqual">
      <formula>3</formula>
    </cfRule>
  </conditionalFormatting>
  <conditionalFormatting sqref="AY4">
    <cfRule type="cellIs" dxfId="2" priority="11" operator="greaterThanOrEqual">
      <formula>2</formula>
    </cfRule>
  </conditionalFormatting>
  <conditionalFormatting sqref="AY4">
    <cfRule type="cellIs" dxfId="3" priority="12" operator="greaterThanOrEqual">
      <formula>1</formula>
    </cfRule>
  </conditionalFormatting>
  <conditionalFormatting sqref="AY5">
    <cfRule type="cellIs" dxfId="0" priority="13" stopIfTrue="1" operator="greaterThanOrEqual">
      <formula>4</formula>
    </cfRule>
  </conditionalFormatting>
  <conditionalFormatting sqref="AY5">
    <cfRule type="cellIs" dxfId="1" priority="14" operator="greaterThanOrEqual">
      <formula>3</formula>
    </cfRule>
  </conditionalFormatting>
  <conditionalFormatting sqref="AY5">
    <cfRule type="cellIs" dxfId="2" priority="15" operator="greaterThanOrEqual">
      <formula>2</formula>
    </cfRule>
  </conditionalFormatting>
  <conditionalFormatting sqref="AY5">
    <cfRule type="cellIs" dxfId="3" priority="16" operator="greaterThanOrEqual">
      <formula>1</formula>
    </cfRule>
  </conditionalFormatting>
  <conditionalFormatting sqref="AY6">
    <cfRule type="cellIs" dxfId="0" priority="17" stopIfTrue="1" operator="greaterThanOrEqual">
      <formula>4</formula>
    </cfRule>
  </conditionalFormatting>
  <conditionalFormatting sqref="AY6">
    <cfRule type="cellIs" dxfId="1" priority="18" operator="greaterThanOrEqual">
      <formula>3</formula>
    </cfRule>
  </conditionalFormatting>
  <conditionalFormatting sqref="AY6">
    <cfRule type="cellIs" dxfId="2" priority="19" operator="greaterThanOrEqual">
      <formula>2</formula>
    </cfRule>
  </conditionalFormatting>
  <conditionalFormatting sqref="AY6">
    <cfRule type="cellIs" dxfId="3" priority="20" operator="greaterThanOrEqual">
      <formula>1</formula>
    </cfRule>
  </conditionalFormatting>
  <conditionalFormatting sqref="AY7">
    <cfRule type="cellIs" dxfId="0" priority="21" stopIfTrue="1" operator="greaterThanOrEqual">
      <formula>4</formula>
    </cfRule>
  </conditionalFormatting>
  <conditionalFormatting sqref="AY7">
    <cfRule type="cellIs" dxfId="1" priority="22" operator="greaterThanOrEqual">
      <formula>3</formula>
    </cfRule>
  </conditionalFormatting>
  <conditionalFormatting sqref="AY7">
    <cfRule type="cellIs" dxfId="2" priority="23" operator="greaterThanOrEqual">
      <formula>2</formula>
    </cfRule>
  </conditionalFormatting>
  <conditionalFormatting sqref="AY7">
    <cfRule type="cellIs" dxfId="3" priority="24" operator="greaterThanOrEqual">
      <formula>1</formula>
    </cfRule>
  </conditionalFormatting>
  <conditionalFormatting sqref="AY8">
    <cfRule type="cellIs" dxfId="0" priority="25" stopIfTrue="1" operator="greaterThanOrEqual">
      <formula>4</formula>
    </cfRule>
  </conditionalFormatting>
  <conditionalFormatting sqref="AY8">
    <cfRule type="cellIs" dxfId="1" priority="26" operator="greaterThanOrEqual">
      <formula>3</formula>
    </cfRule>
  </conditionalFormatting>
  <conditionalFormatting sqref="AY8">
    <cfRule type="cellIs" dxfId="2" priority="27" operator="greaterThanOrEqual">
      <formula>2</formula>
    </cfRule>
  </conditionalFormatting>
  <conditionalFormatting sqref="AY8">
    <cfRule type="cellIs" dxfId="3" priority="28" operator="greaterThanOrEqual">
      <formula>1</formula>
    </cfRule>
  </conditionalFormatting>
  <conditionalFormatting sqref="AY9">
    <cfRule type="cellIs" dxfId="0" priority="29" stopIfTrue="1" operator="greaterThanOrEqual">
      <formula>4</formula>
    </cfRule>
  </conditionalFormatting>
  <conditionalFormatting sqref="AY9">
    <cfRule type="cellIs" dxfId="1" priority="30" operator="greaterThanOrEqual">
      <formula>3</formula>
    </cfRule>
  </conditionalFormatting>
  <conditionalFormatting sqref="AY9">
    <cfRule type="cellIs" dxfId="2" priority="31" operator="greaterThanOrEqual">
      <formula>2</formula>
    </cfRule>
  </conditionalFormatting>
  <conditionalFormatting sqref="AY9">
    <cfRule type="cellIs" dxfId="3" priority="32" operator="greaterThanOrEqual">
      <formula>1</formula>
    </cfRule>
  </conditionalFormatting>
  <conditionalFormatting sqref="AZ3:AZ9">
    <cfRule type="cellIs" dxfId="0" priority="33" stopIfTrue="1" operator="greaterThanOrEqual">
      <formula>4</formula>
    </cfRule>
  </conditionalFormatting>
  <conditionalFormatting sqref="AZ3:AZ9">
    <cfRule type="cellIs" dxfId="1" priority="34" operator="greaterThanOrEqual">
      <formula>3</formula>
    </cfRule>
  </conditionalFormatting>
  <conditionalFormatting sqref="AZ3:AZ9">
    <cfRule type="cellIs" dxfId="2" priority="35" operator="greaterThanOrEqual">
      <formula>2</formula>
    </cfRule>
  </conditionalFormatting>
  <conditionalFormatting sqref="AZ3:AZ9">
    <cfRule type="cellIs" dxfId="3" priority="36" operator="greaterThanOrEqual">
      <formula>1</formula>
    </cfRule>
  </conditionalFormatting>
  <conditionalFormatting sqref="AZ4">
    <cfRule type="cellIs" dxfId="0" priority="37" stopIfTrue="1" operator="greaterThanOrEqual">
      <formula>4</formula>
    </cfRule>
  </conditionalFormatting>
  <conditionalFormatting sqref="AZ4">
    <cfRule type="cellIs" dxfId="1" priority="38" operator="greaterThanOrEqual">
      <formula>3</formula>
    </cfRule>
  </conditionalFormatting>
  <conditionalFormatting sqref="AZ4">
    <cfRule type="cellIs" dxfId="2" priority="39" operator="greaterThanOrEqual">
      <formula>2</formula>
    </cfRule>
  </conditionalFormatting>
  <conditionalFormatting sqref="AZ4">
    <cfRule type="cellIs" dxfId="3" priority="40" operator="greaterThanOrEqual">
      <formula>1</formula>
    </cfRule>
  </conditionalFormatting>
  <conditionalFormatting sqref="AZ5">
    <cfRule type="cellIs" dxfId="0" priority="41" stopIfTrue="1" operator="greaterThanOrEqual">
      <formula>4</formula>
    </cfRule>
  </conditionalFormatting>
  <conditionalFormatting sqref="AZ5">
    <cfRule type="cellIs" dxfId="1" priority="42" operator="greaterThanOrEqual">
      <formula>3</formula>
    </cfRule>
  </conditionalFormatting>
  <conditionalFormatting sqref="AZ5">
    <cfRule type="cellIs" dxfId="2" priority="43" operator="greaterThanOrEqual">
      <formula>2</formula>
    </cfRule>
  </conditionalFormatting>
  <conditionalFormatting sqref="AZ5">
    <cfRule type="cellIs" dxfId="3" priority="44" operator="greaterThanOrEqual">
      <formula>1</formula>
    </cfRule>
  </conditionalFormatting>
  <conditionalFormatting sqref="AZ6">
    <cfRule type="cellIs" dxfId="0" priority="45" stopIfTrue="1" operator="greaterThanOrEqual">
      <formula>4</formula>
    </cfRule>
  </conditionalFormatting>
  <conditionalFormatting sqref="AZ6">
    <cfRule type="cellIs" dxfId="1" priority="46" operator="greaterThanOrEqual">
      <formula>3</formula>
    </cfRule>
  </conditionalFormatting>
  <conditionalFormatting sqref="AZ6">
    <cfRule type="cellIs" dxfId="2" priority="47" operator="greaterThanOrEqual">
      <formula>2</formula>
    </cfRule>
  </conditionalFormatting>
  <conditionalFormatting sqref="AZ6">
    <cfRule type="cellIs" dxfId="3" priority="48" operator="greaterThanOrEqual">
      <formula>1</formula>
    </cfRule>
  </conditionalFormatting>
  <conditionalFormatting sqref="AZ7">
    <cfRule type="cellIs" dxfId="0" priority="49" stopIfTrue="1" operator="greaterThanOrEqual">
      <formula>4</formula>
    </cfRule>
  </conditionalFormatting>
  <conditionalFormatting sqref="AZ7">
    <cfRule type="cellIs" dxfId="1" priority="50" operator="greaterThanOrEqual">
      <formula>3</formula>
    </cfRule>
  </conditionalFormatting>
  <conditionalFormatting sqref="AZ7">
    <cfRule type="cellIs" dxfId="2" priority="51" operator="greaterThanOrEqual">
      <formula>2</formula>
    </cfRule>
  </conditionalFormatting>
  <conditionalFormatting sqref="AZ7">
    <cfRule type="cellIs" dxfId="3" priority="52" operator="greaterThanOrEqual">
      <formula>1</formula>
    </cfRule>
  </conditionalFormatting>
  <conditionalFormatting sqref="AZ8">
    <cfRule type="cellIs" dxfId="0" priority="53" stopIfTrue="1" operator="greaterThanOrEqual">
      <formula>4</formula>
    </cfRule>
  </conditionalFormatting>
  <conditionalFormatting sqref="AZ8">
    <cfRule type="cellIs" dxfId="1" priority="54" operator="greaterThanOrEqual">
      <formula>3</formula>
    </cfRule>
  </conditionalFormatting>
  <conditionalFormatting sqref="AZ8">
    <cfRule type="cellIs" dxfId="2" priority="55" operator="greaterThanOrEqual">
      <formula>2</formula>
    </cfRule>
  </conditionalFormatting>
  <conditionalFormatting sqref="AZ8">
    <cfRule type="cellIs" dxfId="3" priority="56" operator="greaterThanOrEqual">
      <formula>1</formula>
    </cfRule>
  </conditionalFormatting>
  <conditionalFormatting sqref="AZ9">
    <cfRule type="cellIs" dxfId="0" priority="57" stopIfTrue="1" operator="greaterThanOrEqual">
      <formula>4</formula>
    </cfRule>
  </conditionalFormatting>
  <conditionalFormatting sqref="AZ9">
    <cfRule type="cellIs" dxfId="1" priority="58" operator="greaterThanOrEqual">
      <formula>3</formula>
    </cfRule>
  </conditionalFormatting>
  <conditionalFormatting sqref="AZ9">
    <cfRule type="cellIs" dxfId="2" priority="59" operator="greaterThanOrEqual">
      <formula>2</formula>
    </cfRule>
  </conditionalFormatting>
  <conditionalFormatting sqref="AZ9">
    <cfRule type="cellIs" dxfId="3" priority="60" operator="greaterThanOrEqual">
      <formula>1</formula>
    </cfRule>
  </conditionalFormatting>
  <conditionalFormatting sqref="BA3:BA9">
    <cfRule type="cellIs" dxfId="0" priority="61" stopIfTrue="1" operator="greaterThanOrEqual">
      <formula>4</formula>
    </cfRule>
  </conditionalFormatting>
  <conditionalFormatting sqref="BA3:BA9">
    <cfRule type="cellIs" dxfId="1" priority="62" operator="greaterThanOrEqual">
      <formula>3</formula>
    </cfRule>
  </conditionalFormatting>
  <conditionalFormatting sqref="BA3:BA9">
    <cfRule type="cellIs" dxfId="2" priority="63" operator="greaterThanOrEqual">
      <formula>2</formula>
    </cfRule>
  </conditionalFormatting>
  <conditionalFormatting sqref="BA3:BA9">
    <cfRule type="cellIs" dxfId="3" priority="64" operator="greaterThanOrEqual">
      <formula>1</formula>
    </cfRule>
  </conditionalFormatting>
  <conditionalFormatting sqref="BA4">
    <cfRule type="cellIs" dxfId="0" priority="65" stopIfTrue="1" operator="greaterThanOrEqual">
      <formula>4</formula>
    </cfRule>
  </conditionalFormatting>
  <conditionalFormatting sqref="BA4">
    <cfRule type="cellIs" dxfId="1" priority="66" operator="greaterThanOrEqual">
      <formula>3</formula>
    </cfRule>
  </conditionalFormatting>
  <conditionalFormatting sqref="BA4">
    <cfRule type="cellIs" dxfId="2" priority="67" operator="greaterThanOrEqual">
      <formula>2</formula>
    </cfRule>
  </conditionalFormatting>
  <conditionalFormatting sqref="BA4">
    <cfRule type="cellIs" dxfId="3" priority="68" operator="greaterThanOrEqual">
      <formula>1</formula>
    </cfRule>
  </conditionalFormatting>
  <conditionalFormatting sqref="BA5">
    <cfRule type="cellIs" dxfId="0" priority="69" stopIfTrue="1" operator="greaterThanOrEqual">
      <formula>4</formula>
    </cfRule>
  </conditionalFormatting>
  <conditionalFormatting sqref="BA5">
    <cfRule type="cellIs" dxfId="1" priority="70" operator="greaterThanOrEqual">
      <formula>3</formula>
    </cfRule>
  </conditionalFormatting>
  <conditionalFormatting sqref="BA5">
    <cfRule type="cellIs" dxfId="2" priority="71" operator="greaterThanOrEqual">
      <formula>2</formula>
    </cfRule>
  </conditionalFormatting>
  <conditionalFormatting sqref="BA5">
    <cfRule type="cellIs" dxfId="3" priority="72" operator="greaterThanOrEqual">
      <formula>1</formula>
    </cfRule>
  </conditionalFormatting>
  <conditionalFormatting sqref="BA6">
    <cfRule type="cellIs" dxfId="0" priority="73" stopIfTrue="1" operator="greaterThanOrEqual">
      <formula>4</formula>
    </cfRule>
  </conditionalFormatting>
  <conditionalFormatting sqref="BA6">
    <cfRule type="cellIs" dxfId="1" priority="74" operator="greaterThanOrEqual">
      <formula>3</formula>
    </cfRule>
  </conditionalFormatting>
  <conditionalFormatting sqref="BA6">
    <cfRule type="cellIs" dxfId="2" priority="75" operator="greaterThanOrEqual">
      <formula>2</formula>
    </cfRule>
  </conditionalFormatting>
  <conditionalFormatting sqref="BA6">
    <cfRule type="cellIs" dxfId="3" priority="76" operator="greaterThanOrEqual">
      <formula>1</formula>
    </cfRule>
  </conditionalFormatting>
  <conditionalFormatting sqref="BA7">
    <cfRule type="cellIs" dxfId="0" priority="77" stopIfTrue="1" operator="greaterThanOrEqual">
      <formula>4</formula>
    </cfRule>
  </conditionalFormatting>
  <conditionalFormatting sqref="BA7">
    <cfRule type="cellIs" dxfId="1" priority="78" operator="greaterThanOrEqual">
      <formula>3</formula>
    </cfRule>
  </conditionalFormatting>
  <conditionalFormatting sqref="BA7">
    <cfRule type="cellIs" dxfId="2" priority="79" operator="greaterThanOrEqual">
      <formula>2</formula>
    </cfRule>
  </conditionalFormatting>
  <conditionalFormatting sqref="BA7">
    <cfRule type="cellIs" dxfId="3" priority="80" operator="greaterThanOrEqual">
      <formula>1</formula>
    </cfRule>
  </conditionalFormatting>
  <conditionalFormatting sqref="BA8">
    <cfRule type="cellIs" dxfId="0" priority="81" stopIfTrue="1" operator="greaterThanOrEqual">
      <formula>4</formula>
    </cfRule>
  </conditionalFormatting>
  <conditionalFormatting sqref="BA8">
    <cfRule type="cellIs" dxfId="1" priority="82" operator="greaterThanOrEqual">
      <formula>3</formula>
    </cfRule>
  </conditionalFormatting>
  <conditionalFormatting sqref="BA8">
    <cfRule type="cellIs" dxfId="2" priority="83" operator="greaterThanOrEqual">
      <formula>2</formula>
    </cfRule>
  </conditionalFormatting>
  <conditionalFormatting sqref="BA8">
    <cfRule type="cellIs" dxfId="3" priority="84" operator="greaterThanOrEqual">
      <formula>1</formula>
    </cfRule>
  </conditionalFormatting>
  <conditionalFormatting sqref="BA9">
    <cfRule type="cellIs" dxfId="0" priority="85" stopIfTrue="1" operator="greaterThanOrEqual">
      <formula>4</formula>
    </cfRule>
  </conditionalFormatting>
  <conditionalFormatting sqref="BA9">
    <cfRule type="cellIs" dxfId="1" priority="86" operator="greaterThanOrEqual">
      <formula>3</formula>
    </cfRule>
  </conditionalFormatting>
  <conditionalFormatting sqref="BA9">
    <cfRule type="cellIs" dxfId="2" priority="87" operator="greaterThanOrEqual">
      <formula>2</formula>
    </cfRule>
  </conditionalFormatting>
  <conditionalFormatting sqref="BA9">
    <cfRule type="cellIs" dxfId="3" priority="88" operator="greaterThanOrEqual">
      <formula>1</formula>
    </cfRule>
  </conditionalFormatting>
  <conditionalFormatting sqref="BB3:BB9">
    <cfRule type="cellIs" dxfId="0" priority="89" stopIfTrue="1" operator="greaterThanOrEqual">
      <formula>4</formula>
    </cfRule>
  </conditionalFormatting>
  <conditionalFormatting sqref="BB3:BB9">
    <cfRule type="cellIs" dxfId="1" priority="90" operator="greaterThanOrEqual">
      <formula>3</formula>
    </cfRule>
  </conditionalFormatting>
  <conditionalFormatting sqref="BB3:BB9">
    <cfRule type="cellIs" dxfId="2" priority="91" operator="greaterThanOrEqual">
      <formula>2</formula>
    </cfRule>
  </conditionalFormatting>
  <conditionalFormatting sqref="BB3:BB9">
    <cfRule type="cellIs" dxfId="3" priority="92" operator="greaterThanOrEqual">
      <formula>1</formula>
    </cfRule>
  </conditionalFormatting>
  <conditionalFormatting sqref="BB4">
    <cfRule type="cellIs" dxfId="0" priority="93" stopIfTrue="1" operator="greaterThanOrEqual">
      <formula>4</formula>
    </cfRule>
  </conditionalFormatting>
  <conditionalFormatting sqref="BB4">
    <cfRule type="cellIs" dxfId="1" priority="94" operator="greaterThanOrEqual">
      <formula>3</formula>
    </cfRule>
  </conditionalFormatting>
  <conditionalFormatting sqref="BB4">
    <cfRule type="cellIs" dxfId="2" priority="95" operator="greaterThanOrEqual">
      <formula>2</formula>
    </cfRule>
  </conditionalFormatting>
  <conditionalFormatting sqref="BB4">
    <cfRule type="cellIs" dxfId="3" priority="96" operator="greaterThanOrEqual">
      <formula>1</formula>
    </cfRule>
  </conditionalFormatting>
  <conditionalFormatting sqref="BB5">
    <cfRule type="cellIs" dxfId="0" priority="97" stopIfTrue="1" operator="greaterThanOrEqual">
      <formula>4</formula>
    </cfRule>
  </conditionalFormatting>
  <conditionalFormatting sqref="BB5">
    <cfRule type="cellIs" dxfId="1" priority="98" operator="greaterThanOrEqual">
      <formula>3</formula>
    </cfRule>
  </conditionalFormatting>
  <conditionalFormatting sqref="BB5">
    <cfRule type="cellIs" dxfId="2" priority="99" operator="greaterThanOrEqual">
      <formula>2</formula>
    </cfRule>
  </conditionalFormatting>
  <conditionalFormatting sqref="BB5">
    <cfRule type="cellIs" dxfId="3" priority="100" operator="greaterThanOrEqual">
      <formula>1</formula>
    </cfRule>
  </conditionalFormatting>
  <conditionalFormatting sqref="BB6">
    <cfRule type="cellIs" dxfId="0" priority="101" stopIfTrue="1" operator="greaterThanOrEqual">
      <formula>4</formula>
    </cfRule>
  </conditionalFormatting>
  <conditionalFormatting sqref="BB6">
    <cfRule type="cellIs" dxfId="1" priority="102" operator="greaterThanOrEqual">
      <formula>3</formula>
    </cfRule>
  </conditionalFormatting>
  <conditionalFormatting sqref="BB6">
    <cfRule type="cellIs" dxfId="2" priority="103" operator="greaterThanOrEqual">
      <formula>2</formula>
    </cfRule>
  </conditionalFormatting>
  <conditionalFormatting sqref="BB6">
    <cfRule type="cellIs" dxfId="3" priority="104" operator="greaterThanOrEqual">
      <formula>1</formula>
    </cfRule>
  </conditionalFormatting>
  <conditionalFormatting sqref="BB7">
    <cfRule type="cellIs" dxfId="0" priority="105" stopIfTrue="1" operator="greaterThanOrEqual">
      <formula>4</formula>
    </cfRule>
  </conditionalFormatting>
  <conditionalFormatting sqref="BB7">
    <cfRule type="cellIs" dxfId="1" priority="106" operator="greaterThanOrEqual">
      <formula>3</formula>
    </cfRule>
  </conditionalFormatting>
  <conditionalFormatting sqref="BB7">
    <cfRule type="cellIs" dxfId="2" priority="107" operator="greaterThanOrEqual">
      <formula>2</formula>
    </cfRule>
  </conditionalFormatting>
  <conditionalFormatting sqref="BB7">
    <cfRule type="cellIs" dxfId="3" priority="108" operator="greaterThanOrEqual">
      <formula>1</formula>
    </cfRule>
  </conditionalFormatting>
  <conditionalFormatting sqref="BB8">
    <cfRule type="cellIs" dxfId="0" priority="109" stopIfTrue="1" operator="greaterThanOrEqual">
      <formula>4</formula>
    </cfRule>
  </conditionalFormatting>
  <conditionalFormatting sqref="BB8">
    <cfRule type="cellIs" dxfId="1" priority="110" operator="greaterThanOrEqual">
      <formula>3</formula>
    </cfRule>
  </conditionalFormatting>
  <conditionalFormatting sqref="BB8">
    <cfRule type="cellIs" dxfId="2" priority="111" operator="greaterThanOrEqual">
      <formula>2</formula>
    </cfRule>
  </conditionalFormatting>
  <conditionalFormatting sqref="BB8">
    <cfRule type="cellIs" dxfId="3" priority="112" operator="greaterThanOrEqual">
      <formula>1</formula>
    </cfRule>
  </conditionalFormatting>
  <conditionalFormatting sqref="BB9">
    <cfRule type="cellIs" dxfId="0" priority="113" stopIfTrue="1" operator="greaterThanOrEqual">
      <formula>4</formula>
    </cfRule>
  </conditionalFormatting>
  <conditionalFormatting sqref="BB9">
    <cfRule type="cellIs" dxfId="1" priority="114" operator="greaterThanOrEqual">
      <formula>3</formula>
    </cfRule>
  </conditionalFormatting>
  <conditionalFormatting sqref="BB9">
    <cfRule type="cellIs" dxfId="2" priority="115" operator="greaterThanOrEqual">
      <formula>2</formula>
    </cfRule>
  </conditionalFormatting>
  <conditionalFormatting sqref="BB9">
    <cfRule type="cellIs" dxfId="3" priority="116" operator="greaterThanOrEqual">
      <formula>1</formula>
    </cfRule>
  </conditionalFormatting>
  <conditionalFormatting sqref="BC3:BF9">
    <cfRule type="cellIs" dxfId="0" priority="117" stopIfTrue="1" operator="greaterThanOrEqual">
      <formula>4</formula>
    </cfRule>
  </conditionalFormatting>
  <conditionalFormatting sqref="BC3:BF9">
    <cfRule type="cellIs" dxfId="1" priority="118" operator="greaterThanOrEqual">
      <formula>3</formula>
    </cfRule>
  </conditionalFormatting>
  <conditionalFormatting sqref="BC3:BF9">
    <cfRule type="cellIs" dxfId="2" priority="119" operator="greaterThanOrEqual">
      <formula>2</formula>
    </cfRule>
  </conditionalFormatting>
  <conditionalFormatting sqref="BC3:BF9">
    <cfRule type="cellIs" dxfId="3" priority="120" operator="greaterThanOrEqual">
      <formula>1</formula>
    </cfRule>
  </conditionalFormatting>
  <conditionalFormatting sqref="BC4:BF4">
    <cfRule type="cellIs" dxfId="0" priority="121" stopIfTrue="1" operator="greaterThanOrEqual">
      <formula>4</formula>
    </cfRule>
  </conditionalFormatting>
  <conditionalFormatting sqref="BC4:BF4">
    <cfRule type="cellIs" dxfId="1" priority="122" operator="greaterThanOrEqual">
      <formula>3</formula>
    </cfRule>
  </conditionalFormatting>
  <conditionalFormatting sqref="BC4:BF4">
    <cfRule type="cellIs" dxfId="2" priority="123" operator="greaterThanOrEqual">
      <formula>2</formula>
    </cfRule>
  </conditionalFormatting>
  <conditionalFormatting sqref="BC4:BF4">
    <cfRule type="cellIs" dxfId="3" priority="124" operator="greaterThanOrEqual">
      <formula>1</formula>
    </cfRule>
  </conditionalFormatting>
  <conditionalFormatting sqref="BC5:BF5">
    <cfRule type="cellIs" dxfId="0" priority="125" stopIfTrue="1" operator="greaterThanOrEqual">
      <formula>4</formula>
    </cfRule>
  </conditionalFormatting>
  <conditionalFormatting sqref="BC5:BF5">
    <cfRule type="cellIs" dxfId="1" priority="126" operator="greaterThanOrEqual">
      <formula>3</formula>
    </cfRule>
  </conditionalFormatting>
  <conditionalFormatting sqref="BC5:BF5">
    <cfRule type="cellIs" dxfId="2" priority="127" operator="greaterThanOrEqual">
      <formula>2</formula>
    </cfRule>
  </conditionalFormatting>
  <conditionalFormatting sqref="BC5:BF5">
    <cfRule type="cellIs" dxfId="3" priority="128" operator="greaterThanOrEqual">
      <formula>1</formula>
    </cfRule>
  </conditionalFormatting>
  <conditionalFormatting sqref="BC6:BF6">
    <cfRule type="cellIs" dxfId="0" priority="129" stopIfTrue="1" operator="greaterThanOrEqual">
      <formula>4</formula>
    </cfRule>
  </conditionalFormatting>
  <conditionalFormatting sqref="BC6:BF6">
    <cfRule type="cellIs" dxfId="1" priority="130" operator="greaterThanOrEqual">
      <formula>3</formula>
    </cfRule>
  </conditionalFormatting>
  <conditionalFormatting sqref="BC6:BF6">
    <cfRule type="cellIs" dxfId="2" priority="131" operator="greaterThanOrEqual">
      <formula>2</formula>
    </cfRule>
  </conditionalFormatting>
  <conditionalFormatting sqref="BC6:BF6">
    <cfRule type="cellIs" dxfId="3" priority="132" operator="greaterThanOrEqual">
      <formula>1</formula>
    </cfRule>
  </conditionalFormatting>
  <conditionalFormatting sqref="BC7:BF7">
    <cfRule type="cellIs" dxfId="0" priority="133" stopIfTrue="1" operator="greaterThanOrEqual">
      <formula>4</formula>
    </cfRule>
  </conditionalFormatting>
  <conditionalFormatting sqref="BC7:BF7">
    <cfRule type="cellIs" dxfId="1" priority="134" operator="greaterThanOrEqual">
      <formula>3</formula>
    </cfRule>
  </conditionalFormatting>
  <conditionalFormatting sqref="BC7:BF7">
    <cfRule type="cellIs" dxfId="2" priority="135" operator="greaterThanOrEqual">
      <formula>2</formula>
    </cfRule>
  </conditionalFormatting>
  <conditionalFormatting sqref="BC7:BF7">
    <cfRule type="cellIs" dxfId="3" priority="136" operator="greaterThanOrEqual">
      <formula>1</formula>
    </cfRule>
  </conditionalFormatting>
  <conditionalFormatting sqref="BC8:BF8">
    <cfRule type="cellIs" dxfId="0" priority="137" stopIfTrue="1" operator="greaterThanOrEqual">
      <formula>4</formula>
    </cfRule>
  </conditionalFormatting>
  <conditionalFormatting sqref="BC8:BF8">
    <cfRule type="cellIs" dxfId="1" priority="138" operator="greaterThanOrEqual">
      <formula>3</formula>
    </cfRule>
  </conditionalFormatting>
  <conditionalFormatting sqref="BC8:BF8">
    <cfRule type="cellIs" dxfId="2" priority="139" operator="greaterThanOrEqual">
      <formula>2</formula>
    </cfRule>
  </conditionalFormatting>
  <conditionalFormatting sqref="BC8:BF8">
    <cfRule type="cellIs" dxfId="3" priority="140" operator="greaterThanOrEqual">
      <formula>1</formula>
    </cfRule>
  </conditionalFormatting>
  <conditionalFormatting sqref="BC9:BF9">
    <cfRule type="cellIs" dxfId="0" priority="141" stopIfTrue="1" operator="greaterThanOrEqual">
      <formula>4</formula>
    </cfRule>
  </conditionalFormatting>
  <conditionalFormatting sqref="BC9:BF9">
    <cfRule type="cellIs" dxfId="1" priority="142" operator="greaterThanOrEqual">
      <formula>3</formula>
    </cfRule>
  </conditionalFormatting>
  <conditionalFormatting sqref="BC9:BF9">
    <cfRule type="cellIs" dxfId="2" priority="143" operator="greaterThanOrEqual">
      <formula>2</formula>
    </cfRule>
  </conditionalFormatting>
  <conditionalFormatting sqref="BC9:BF9">
    <cfRule type="cellIs" dxfId="3" priority="144" operator="greaterThan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4.22"/>
    <col customWidth="1" min="2" max="2" width="12.33"/>
    <col customWidth="1" min="3" max="3" width="9.0"/>
    <col customWidth="1" min="4" max="4" width="8.11"/>
    <col customWidth="1" min="5" max="5" width="3.33"/>
    <col customWidth="1" min="6" max="6" width="4.44"/>
    <col customWidth="1" min="7" max="7" width="3.78"/>
    <col customWidth="1" min="8" max="8" width="3.89"/>
    <col customWidth="1" min="9" max="9" width="3.56"/>
    <col customWidth="1" min="10" max="10" width="3.89"/>
    <col customWidth="1" min="11" max="11" width="3.78"/>
    <col customWidth="1" min="12" max="12" width="3.56"/>
    <col customWidth="1" min="13" max="13" width="3.44"/>
    <col customWidth="1" min="14" max="14" width="3.89"/>
    <col customWidth="1" min="15" max="17" width="3.67"/>
    <col customWidth="1" min="18" max="23" width="3.56"/>
    <col customWidth="1" min="24" max="36" width="3.67"/>
    <col customWidth="1" min="37" max="37" width="3.11"/>
    <col customWidth="1" min="38" max="38" width="3.78"/>
    <col customWidth="1" min="39" max="39" width="3.67"/>
    <col customWidth="1" min="40" max="40" width="3.56"/>
    <col customWidth="1" min="41" max="41" width="3.22"/>
    <col customWidth="1" min="42" max="42" width="3.67"/>
    <col customWidth="1" min="43" max="43" width="2.67"/>
    <col customWidth="1" min="44" max="66" width="8.56"/>
  </cols>
  <sheetData>
    <row r="1" ht="216.75" customHeight="1">
      <c r="A1" s="24" t="s">
        <v>430</v>
      </c>
      <c r="C1" s="24" t="s">
        <v>431</v>
      </c>
      <c r="E1" s="25" t="s">
        <v>432</v>
      </c>
      <c r="F1" s="85" t="s">
        <v>433</v>
      </c>
      <c r="G1" s="65" t="s">
        <v>434</v>
      </c>
      <c r="H1" s="65" t="s">
        <v>435</v>
      </c>
      <c r="I1" s="27" t="s">
        <v>368</v>
      </c>
      <c r="J1" s="27" t="s">
        <v>436</v>
      </c>
      <c r="K1" s="27" t="s">
        <v>437</v>
      </c>
      <c r="L1" s="27" t="s">
        <v>438</v>
      </c>
      <c r="M1" s="27" t="s">
        <v>439</v>
      </c>
      <c r="N1" s="27" t="s">
        <v>440</v>
      </c>
      <c r="O1" s="65" t="s">
        <v>441</v>
      </c>
      <c r="P1" s="27" t="s">
        <v>398</v>
      </c>
      <c r="Q1" s="29" t="s">
        <v>442</v>
      </c>
      <c r="R1" s="25" t="s">
        <v>378</v>
      </c>
      <c r="S1" s="27" t="s">
        <v>379</v>
      </c>
      <c r="T1" s="27" t="s">
        <v>380</v>
      </c>
      <c r="U1" s="27" t="s">
        <v>381</v>
      </c>
      <c r="V1" s="29" t="s">
        <v>443</v>
      </c>
      <c r="W1" s="25" t="s">
        <v>390</v>
      </c>
      <c r="X1" s="27" t="s">
        <v>391</v>
      </c>
      <c r="Y1" s="27" t="s">
        <v>392</v>
      </c>
      <c r="Z1" s="27" t="s">
        <v>393</v>
      </c>
      <c r="AA1" s="27" t="s">
        <v>394</v>
      </c>
      <c r="AB1" s="27" t="s">
        <v>444</v>
      </c>
      <c r="AC1" s="29" t="s">
        <v>445</v>
      </c>
      <c r="AD1" s="25" t="s">
        <v>33</v>
      </c>
      <c r="AE1" s="27" t="s">
        <v>446</v>
      </c>
      <c r="AF1" s="27" t="s">
        <v>447</v>
      </c>
      <c r="AG1" s="27" t="s">
        <v>448</v>
      </c>
      <c r="AH1" s="27" t="s">
        <v>449</v>
      </c>
      <c r="AI1" s="27" t="s">
        <v>450</v>
      </c>
      <c r="AJ1" s="29" t="s">
        <v>451</v>
      </c>
      <c r="AK1" s="25" t="s">
        <v>401</v>
      </c>
      <c r="AL1" s="27" t="s">
        <v>452</v>
      </c>
      <c r="AM1" s="27" t="s">
        <v>453</v>
      </c>
      <c r="AN1" s="27" t="s">
        <v>454</v>
      </c>
      <c r="AO1" s="27" t="s">
        <v>455</v>
      </c>
      <c r="AP1" s="27" t="s">
        <v>456</v>
      </c>
      <c r="AQ1" s="27" t="s">
        <v>457</v>
      </c>
      <c r="AR1" s="39"/>
      <c r="AS1" s="39"/>
      <c r="AT1" s="39"/>
      <c r="AU1" s="39"/>
      <c r="AV1" s="39"/>
      <c r="AW1" s="39"/>
      <c r="AX1" s="39"/>
      <c r="AY1" s="39"/>
      <c r="AZ1" s="39"/>
      <c r="BA1" s="39"/>
      <c r="BB1" s="39"/>
      <c r="BC1" s="39"/>
      <c r="BD1" s="39"/>
      <c r="BE1" s="39"/>
      <c r="BF1" s="39"/>
      <c r="BG1" s="39"/>
      <c r="BH1" s="39"/>
      <c r="BI1" s="39"/>
      <c r="BJ1" s="39"/>
      <c r="BK1" s="39"/>
      <c r="BL1" s="39"/>
      <c r="BM1" s="39"/>
      <c r="BN1" s="39"/>
    </row>
    <row r="2" ht="14.25" customHeight="1">
      <c r="A2" s="40" t="s">
        <v>92</v>
      </c>
      <c r="B2" s="40" t="s">
        <v>93</v>
      </c>
      <c r="C2" s="40" t="s">
        <v>94</v>
      </c>
      <c r="D2" s="40" t="s">
        <v>95</v>
      </c>
      <c r="E2" s="41"/>
      <c r="F2" s="42"/>
      <c r="G2" s="42"/>
      <c r="H2" s="42"/>
      <c r="I2" s="42"/>
      <c r="J2" s="42"/>
      <c r="K2" s="42"/>
      <c r="L2" s="42"/>
      <c r="M2" s="42"/>
      <c r="N2" s="42"/>
      <c r="O2" s="42"/>
      <c r="P2" s="42"/>
      <c r="Q2" s="42"/>
      <c r="R2" s="41"/>
      <c r="S2" s="42"/>
      <c r="T2" s="42"/>
      <c r="U2" s="42"/>
      <c r="V2" s="42"/>
      <c r="W2" s="41"/>
      <c r="X2" s="42"/>
      <c r="Y2" s="42"/>
      <c r="Z2" s="42"/>
      <c r="AA2" s="42"/>
      <c r="AB2" s="42"/>
      <c r="AC2" s="42"/>
      <c r="AD2" s="41"/>
      <c r="AE2" s="42"/>
      <c r="AF2" s="42"/>
      <c r="AG2" s="42"/>
      <c r="AH2" s="42"/>
      <c r="AI2" s="42"/>
      <c r="AJ2" s="42"/>
      <c r="AK2" s="41"/>
      <c r="AL2" s="42"/>
      <c r="AM2" s="42"/>
      <c r="AN2" s="42"/>
      <c r="AO2" s="42"/>
      <c r="AP2" s="42"/>
      <c r="AQ2" s="42"/>
    </row>
    <row r="3" ht="15.75" customHeight="1">
      <c r="A3" s="52" t="s">
        <v>458</v>
      </c>
      <c r="B3" s="52" t="s">
        <v>459</v>
      </c>
      <c r="C3" s="52" t="s">
        <v>460</v>
      </c>
      <c r="D3" s="81" t="s">
        <v>461</v>
      </c>
      <c r="E3" s="41"/>
      <c r="F3" s="54">
        <v>4.0</v>
      </c>
      <c r="G3" s="54">
        <v>4.0</v>
      </c>
      <c r="H3" s="54">
        <v>4.0</v>
      </c>
      <c r="I3" s="54">
        <v>3.0</v>
      </c>
      <c r="J3" s="54">
        <v>4.0</v>
      </c>
      <c r="K3" s="54">
        <v>3.0</v>
      </c>
      <c r="L3" s="54">
        <v>4.0</v>
      </c>
      <c r="M3" s="54">
        <v>4.0</v>
      </c>
      <c r="N3" s="54">
        <v>3.0</v>
      </c>
      <c r="O3" s="54">
        <v>3.0</v>
      </c>
      <c r="P3" s="54">
        <v>3.0</v>
      </c>
      <c r="Q3" s="55">
        <f t="shared" ref="Q3:Q4" si="1">sum(F3:P3)</f>
        <v>39</v>
      </c>
      <c r="R3" s="41"/>
      <c r="S3" s="54">
        <v>4.0</v>
      </c>
      <c r="T3" s="54">
        <v>3.0</v>
      </c>
      <c r="U3" s="54">
        <v>3.0</v>
      </c>
      <c r="V3" s="55">
        <f t="shared" ref="V3:V4" si="2">sum(S3:U3)</f>
        <v>10</v>
      </c>
      <c r="W3" s="41"/>
      <c r="X3" s="54">
        <v>4.0</v>
      </c>
      <c r="Y3" s="54">
        <v>4.0</v>
      </c>
      <c r="Z3" s="54">
        <v>4.0</v>
      </c>
      <c r="AA3" s="54">
        <v>4.0</v>
      </c>
      <c r="AB3" s="54">
        <v>4.0</v>
      </c>
      <c r="AC3" s="55">
        <f t="shared" ref="AC3:AC4" si="3">sum(X3:AB3)</f>
        <v>20</v>
      </c>
      <c r="AD3" s="41"/>
      <c r="AE3" s="54">
        <v>3.0</v>
      </c>
      <c r="AF3" s="54">
        <v>4.0</v>
      </c>
      <c r="AG3" s="54">
        <v>4.0</v>
      </c>
      <c r="AH3" s="54">
        <v>3.0</v>
      </c>
      <c r="AI3" s="54">
        <v>3.0</v>
      </c>
      <c r="AJ3" s="55">
        <f t="shared" ref="AJ3:AJ4" si="4">sum(AE3:AI3)</f>
        <v>17</v>
      </c>
      <c r="AK3" s="41"/>
      <c r="AL3" s="54"/>
      <c r="AM3" s="54"/>
      <c r="AN3" s="54"/>
      <c r="AO3" s="54">
        <v>2.0</v>
      </c>
      <c r="AP3" s="54"/>
      <c r="AQ3" s="86">
        <v>2.0</v>
      </c>
    </row>
    <row r="4" ht="14.25" customHeight="1">
      <c r="A4" s="52" t="s">
        <v>462</v>
      </c>
      <c r="B4" s="52" t="s">
        <v>463</v>
      </c>
      <c r="C4" s="52" t="s">
        <v>464</v>
      </c>
      <c r="D4" s="81" t="s">
        <v>465</v>
      </c>
      <c r="E4" s="59"/>
      <c r="F4" s="54">
        <v>3.0</v>
      </c>
      <c r="G4" s="54">
        <v>3.0</v>
      </c>
      <c r="H4" s="54">
        <v>3.0</v>
      </c>
      <c r="I4" s="54">
        <v>4.0</v>
      </c>
      <c r="J4" s="54">
        <v>4.0</v>
      </c>
      <c r="K4" s="54">
        <v>4.0</v>
      </c>
      <c r="L4" s="54">
        <v>2.0</v>
      </c>
      <c r="M4" s="54">
        <v>4.0</v>
      </c>
      <c r="N4" s="54">
        <v>0.0</v>
      </c>
      <c r="O4" s="54">
        <v>3.0</v>
      </c>
      <c r="P4" s="54">
        <v>3.0</v>
      </c>
      <c r="Q4" s="55">
        <f t="shared" si="1"/>
        <v>33</v>
      </c>
      <c r="R4" s="59"/>
      <c r="S4" s="54">
        <v>0.0</v>
      </c>
      <c r="T4" s="54">
        <v>0.0</v>
      </c>
      <c r="U4" s="54">
        <v>5.0</v>
      </c>
      <c r="V4" s="55">
        <f t="shared" si="2"/>
        <v>5</v>
      </c>
      <c r="W4" s="59"/>
      <c r="X4" s="54">
        <v>4.0</v>
      </c>
      <c r="Y4" s="54">
        <v>4.0</v>
      </c>
      <c r="Z4" s="54">
        <v>3.0</v>
      </c>
      <c r="AA4" s="54">
        <v>4.0</v>
      </c>
      <c r="AB4" s="54">
        <v>4.0</v>
      </c>
      <c r="AC4" s="55">
        <f t="shared" si="3"/>
        <v>19</v>
      </c>
      <c r="AD4" s="59"/>
      <c r="AE4" s="54">
        <v>4.0</v>
      </c>
      <c r="AF4" s="54">
        <v>3.0</v>
      </c>
      <c r="AG4" s="54">
        <v>3.0</v>
      </c>
      <c r="AH4" s="54">
        <v>3.0</v>
      </c>
      <c r="AI4" s="54">
        <v>4.0</v>
      </c>
      <c r="AJ4" s="55">
        <f t="shared" si="4"/>
        <v>17</v>
      </c>
      <c r="AK4" s="59"/>
      <c r="AL4" s="54">
        <v>0.0</v>
      </c>
      <c r="AM4" s="54">
        <v>0.0</v>
      </c>
      <c r="AN4" s="54">
        <v>0.0</v>
      </c>
      <c r="AO4" s="54">
        <v>0.0</v>
      </c>
      <c r="AP4" s="54">
        <v>0.0</v>
      </c>
      <c r="AQ4" s="86">
        <v>0.0</v>
      </c>
    </row>
    <row r="5" ht="14.25" customHeight="1">
      <c r="AC5" s="66"/>
    </row>
    <row r="6" ht="14.25" customHeight="1">
      <c r="A6" s="40" t="s">
        <v>466</v>
      </c>
      <c r="B6" s="40" t="s">
        <v>155</v>
      </c>
      <c r="C6" s="40" t="s">
        <v>95</v>
      </c>
    </row>
    <row r="7" ht="14.25" customHeight="1">
      <c r="A7" s="52" t="s">
        <v>458</v>
      </c>
      <c r="B7" s="60">
        <f t="shared" ref="B7:B8" si="5">(sum(Q3+V3+AC3+AJ3)/96)*100%</f>
        <v>0.8958333333</v>
      </c>
      <c r="C7" s="82">
        <v>7.0</v>
      </c>
    </row>
    <row r="8" ht="14.25" customHeight="1">
      <c r="A8" s="52" t="s">
        <v>462</v>
      </c>
      <c r="B8" s="60">
        <f t="shared" si="5"/>
        <v>0.7708333333</v>
      </c>
      <c r="C8" s="82">
        <v>1.0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c r="D57" s="68" t="s">
        <v>245</v>
      </c>
      <c r="E57" s="69" t="s">
        <v>154</v>
      </c>
      <c r="F57" s="69" t="s">
        <v>155</v>
      </c>
      <c r="G57" s="69" t="s">
        <v>156</v>
      </c>
      <c r="J57" s="62" t="s">
        <v>467</v>
      </c>
      <c r="K57" s="62" t="s">
        <v>426</v>
      </c>
      <c r="L57" s="62" t="s">
        <v>427</v>
      </c>
      <c r="M57" s="62" t="s">
        <v>468</v>
      </c>
    </row>
    <row r="58" ht="14.25" customHeight="1">
      <c r="D58" s="70">
        <v>1.0</v>
      </c>
      <c r="E58" s="71" t="str">
        <f>IFERROR(__xludf.DUMMYFUNCTION("FILTER($A$7:$C$8,$B$7:$B$8=LARGE($B$7:$B$8,D58))"),"Saravanan ")</f>
        <v>Saravanan </v>
      </c>
      <c r="F58" s="72">
        <f>IFERROR(__xludf.DUMMYFUNCTION("""COMPUTED_VALUE"""),0.8958333333333334)</f>
        <v>0.8958333333</v>
      </c>
      <c r="G58" s="71">
        <f>IFERROR(__xludf.DUMMYFUNCTION("""COMPUTED_VALUE"""),7.0)</f>
        <v>7</v>
      </c>
      <c r="I58" s="52" t="s">
        <v>458</v>
      </c>
      <c r="J58" s="63">
        <f t="shared" ref="J58:J59" si="6">(Q3/44)*100%</f>
        <v>0.8863636364</v>
      </c>
      <c r="K58" s="63">
        <f t="shared" ref="K58:K59" si="7">(V3/12)*100%</f>
        <v>0.8333333333</v>
      </c>
      <c r="L58" s="63">
        <f t="shared" ref="L58:L59" si="8">(AC3/20)*100%</f>
        <v>1</v>
      </c>
      <c r="M58" s="87">
        <f t="shared" ref="M58:M59" si="9">(AJ3/20)*100%</f>
        <v>0.85</v>
      </c>
    </row>
    <row r="59" ht="14.25" customHeight="1">
      <c r="D59" s="70">
        <v>2.0</v>
      </c>
      <c r="E59" s="71" t="str">
        <f>IFERROR(__xludf.DUMMYFUNCTION("FILTER($A$7:$C$8,$B$7:$B$8=LARGE($B$7:$B$8,D59))"),"William ")</f>
        <v>William </v>
      </c>
      <c r="F59" s="72">
        <f>IFERROR(__xludf.DUMMYFUNCTION("""COMPUTED_VALUE"""),0.7708333333333334)</f>
        <v>0.7708333333</v>
      </c>
      <c r="G59" s="71">
        <f>IFERROR(__xludf.DUMMYFUNCTION("""COMPUTED_VALUE"""),1.0)</f>
        <v>1</v>
      </c>
      <c r="I59" s="52" t="s">
        <v>462</v>
      </c>
      <c r="J59" s="63">
        <f t="shared" si="6"/>
        <v>0.75</v>
      </c>
      <c r="K59" s="63">
        <f t="shared" si="7"/>
        <v>0.4166666667</v>
      </c>
      <c r="L59" s="63">
        <f t="shared" si="8"/>
        <v>0.95</v>
      </c>
      <c r="M59" s="87">
        <f t="shared" si="9"/>
        <v>0.85</v>
      </c>
    </row>
    <row r="60" ht="14.25" customHeight="1">
      <c r="D60" s="70">
        <v>3.0</v>
      </c>
      <c r="E60" s="71" t="str">
        <f>IFERROR(__xludf.DUMMYFUNCTION("FILTER($A$7:$C$8,$B$7:$B$8=LARGE($B$7:$B$8,D60))"),"#N/A")</f>
        <v>#N/A</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c r="E73" s="84"/>
    </row>
    <row r="74" ht="14.25" customHeight="1">
      <c r="E74" s="84"/>
    </row>
    <row r="75" ht="14.25" customHeight="1">
      <c r="E75" s="84"/>
    </row>
    <row r="76" ht="14.25" customHeight="1">
      <c r="E76" s="84"/>
    </row>
    <row r="77" ht="14.25" customHeight="1">
      <c r="E77" s="84"/>
    </row>
    <row r="78" ht="14.25" customHeight="1">
      <c r="E78" s="84"/>
    </row>
    <row r="79" ht="14.25" customHeight="1">
      <c r="E79" s="84"/>
    </row>
    <row r="80" ht="14.25" customHeight="1">
      <c r="E80" s="84"/>
    </row>
    <row r="81" ht="14.25" customHeight="1">
      <c r="E81" s="84"/>
    </row>
    <row r="82" ht="14.25" customHeight="1">
      <c r="E82" s="84"/>
    </row>
    <row r="83" ht="14.25" customHeight="1">
      <c r="E83" s="84"/>
    </row>
    <row r="84" ht="14.25" customHeight="1">
      <c r="E84" s="84"/>
    </row>
    <row r="85" ht="14.25" customHeight="1">
      <c r="E85" s="84"/>
    </row>
    <row r="86" ht="14.25" customHeight="1">
      <c r="E86" s="84"/>
    </row>
    <row r="87" ht="14.25" customHeight="1">
      <c r="E87" s="84"/>
    </row>
    <row r="88" ht="14.25" customHeight="1">
      <c r="E88" s="84"/>
    </row>
    <row r="89" ht="14.25" customHeight="1">
      <c r="E89" s="84"/>
    </row>
    <row r="90" ht="14.25" customHeight="1">
      <c r="E90" s="84"/>
    </row>
    <row r="91" ht="14.25" customHeight="1">
      <c r="E91" s="84"/>
    </row>
    <row r="92" ht="14.25" customHeight="1">
      <c r="E92" s="84"/>
    </row>
    <row r="93" ht="14.25" customHeight="1">
      <c r="E93" s="84"/>
    </row>
    <row r="94" ht="14.25" customHeight="1">
      <c r="E94" s="84"/>
    </row>
    <row r="95" ht="14.25" customHeight="1">
      <c r="E95" s="84"/>
    </row>
    <row r="96" ht="14.25" customHeight="1">
      <c r="E96" s="84"/>
    </row>
    <row r="97" ht="14.25" customHeight="1">
      <c r="E97" s="84"/>
    </row>
    <row r="98" ht="14.25" customHeight="1">
      <c r="E98" s="84"/>
    </row>
    <row r="99" ht="14.25" customHeight="1">
      <c r="E99" s="84"/>
    </row>
    <row r="100" ht="14.25" customHeight="1">
      <c r="E100" s="84"/>
    </row>
    <row r="101" ht="14.25" customHeight="1">
      <c r="E101" s="84"/>
    </row>
    <row r="102" ht="14.25" customHeight="1">
      <c r="E102" s="84"/>
    </row>
    <row r="103" ht="14.25" customHeight="1">
      <c r="E103" s="84"/>
    </row>
    <row r="104" ht="14.25" customHeight="1">
      <c r="E104" s="84"/>
    </row>
    <row r="105" ht="14.25" customHeight="1">
      <c r="E105" s="84"/>
    </row>
    <row r="106" ht="14.25" customHeight="1">
      <c r="E106" s="84"/>
    </row>
    <row r="107" ht="14.25" customHeight="1">
      <c r="E107" s="84"/>
    </row>
    <row r="108" ht="14.25" customHeight="1">
      <c r="E108" s="84"/>
    </row>
    <row r="109" ht="14.25" customHeight="1">
      <c r="E109" s="84"/>
    </row>
    <row r="110" ht="14.25" customHeight="1">
      <c r="E110" s="84"/>
    </row>
    <row r="111" ht="14.25" customHeight="1">
      <c r="E111" s="84"/>
    </row>
    <row r="112" ht="14.25" customHeight="1">
      <c r="E112" s="84"/>
    </row>
    <row r="113" ht="14.25" customHeight="1">
      <c r="E113" s="84"/>
    </row>
    <row r="114" ht="14.25" customHeight="1">
      <c r="E114" s="84"/>
    </row>
    <row r="115" ht="14.25" customHeight="1">
      <c r="E115" s="84"/>
    </row>
    <row r="116" ht="14.25" customHeight="1">
      <c r="E116" s="84"/>
    </row>
    <row r="117" ht="14.25" customHeight="1">
      <c r="E117" s="84"/>
    </row>
    <row r="118" ht="14.25" customHeight="1">
      <c r="E118" s="84"/>
    </row>
    <row r="119" ht="14.25" customHeight="1">
      <c r="E119" s="84"/>
    </row>
    <row r="120" ht="14.25" customHeight="1">
      <c r="E120" s="84"/>
    </row>
    <row r="121" ht="14.25" customHeight="1">
      <c r="E121" s="84"/>
    </row>
    <row r="122" ht="14.25" customHeight="1">
      <c r="E122" s="84"/>
    </row>
    <row r="123" ht="14.25" customHeight="1">
      <c r="E123" s="84"/>
    </row>
    <row r="124" ht="14.25" customHeight="1">
      <c r="E124" s="84"/>
    </row>
    <row r="125" ht="14.25" customHeight="1">
      <c r="E125" s="84"/>
    </row>
    <row r="126" ht="14.25" customHeight="1">
      <c r="E126" s="84"/>
    </row>
    <row r="127" ht="14.25" customHeight="1">
      <c r="E127" s="84"/>
    </row>
    <row r="128" ht="14.25" customHeight="1">
      <c r="E128" s="84"/>
    </row>
    <row r="129" ht="14.25" customHeight="1">
      <c r="E129" s="84"/>
    </row>
    <row r="130" ht="14.25" customHeight="1">
      <c r="E130" s="84"/>
    </row>
    <row r="131" ht="14.25" customHeight="1">
      <c r="E131" s="84"/>
    </row>
    <row r="132" ht="14.25" customHeight="1">
      <c r="E132" s="84"/>
    </row>
    <row r="133" ht="14.25" customHeight="1">
      <c r="E133" s="84"/>
    </row>
    <row r="134" ht="14.25" customHeight="1">
      <c r="E134" s="84"/>
    </row>
    <row r="135" ht="14.25" customHeight="1">
      <c r="E135" s="84"/>
    </row>
    <row r="136" ht="14.25" customHeight="1">
      <c r="E136" s="84"/>
    </row>
    <row r="137" ht="14.25" customHeight="1">
      <c r="E137" s="84"/>
    </row>
    <row r="138" ht="14.25" customHeight="1">
      <c r="E138" s="84"/>
    </row>
    <row r="139" ht="14.25" customHeight="1">
      <c r="E139" s="84"/>
    </row>
    <row r="140" ht="14.25" customHeight="1">
      <c r="E140" s="84"/>
    </row>
    <row r="141" ht="14.25" customHeight="1">
      <c r="E141" s="84"/>
    </row>
    <row r="142" ht="14.25" customHeight="1">
      <c r="E142" s="84"/>
    </row>
    <row r="143" ht="14.25" customHeight="1">
      <c r="E143" s="84"/>
    </row>
    <row r="144" ht="14.25" customHeight="1">
      <c r="E144" s="84"/>
    </row>
    <row r="145" ht="14.25" customHeight="1">
      <c r="E145" s="84"/>
    </row>
    <row r="146" ht="14.25" customHeight="1">
      <c r="E146" s="84"/>
    </row>
    <row r="147" ht="14.25" customHeight="1">
      <c r="E147" s="84"/>
    </row>
    <row r="148" ht="14.25" customHeight="1">
      <c r="E148" s="84"/>
    </row>
    <row r="149" ht="14.25" customHeight="1">
      <c r="E149" s="84"/>
    </row>
    <row r="150" ht="14.25" customHeight="1">
      <c r="E150" s="84"/>
    </row>
    <row r="151" ht="14.25" customHeight="1">
      <c r="E151" s="84"/>
    </row>
    <row r="152" ht="14.25" customHeight="1">
      <c r="E152" s="84"/>
    </row>
    <row r="153" ht="14.25" customHeight="1">
      <c r="E153" s="84"/>
    </row>
    <row r="154" ht="14.25" customHeight="1">
      <c r="E154" s="84"/>
    </row>
    <row r="155" ht="14.25" customHeight="1">
      <c r="E155" s="84"/>
    </row>
    <row r="156" ht="14.25" customHeight="1">
      <c r="E156" s="84"/>
    </row>
    <row r="157" ht="14.25" customHeight="1">
      <c r="E157" s="84"/>
    </row>
    <row r="158" ht="14.25" customHeight="1">
      <c r="E158" s="84"/>
    </row>
    <row r="159" ht="14.25" customHeight="1">
      <c r="E159" s="84"/>
    </row>
    <row r="160" ht="14.25" customHeight="1">
      <c r="E160" s="84"/>
    </row>
    <row r="161" ht="14.25" customHeight="1">
      <c r="E161" s="84"/>
    </row>
    <row r="162" ht="14.25" customHeight="1">
      <c r="E162" s="84"/>
    </row>
    <row r="163" ht="14.25" customHeight="1">
      <c r="E163" s="84"/>
    </row>
    <row r="164" ht="14.25" customHeight="1">
      <c r="E164" s="84"/>
    </row>
    <row r="165" ht="14.25" customHeight="1">
      <c r="E165" s="84"/>
    </row>
    <row r="166" ht="14.25" customHeight="1">
      <c r="E166" s="84"/>
    </row>
    <row r="167" ht="14.25" customHeight="1">
      <c r="E167" s="84"/>
    </row>
    <row r="168" ht="14.25" customHeight="1">
      <c r="E168" s="84"/>
    </row>
    <row r="169" ht="14.25" customHeight="1">
      <c r="E169" s="84"/>
    </row>
    <row r="170" ht="14.25" customHeight="1">
      <c r="E170" s="84"/>
    </row>
    <row r="171" ht="14.25" customHeight="1">
      <c r="E171" s="84"/>
    </row>
    <row r="172" ht="14.25" customHeight="1">
      <c r="E172" s="84"/>
    </row>
    <row r="173" ht="14.25" customHeight="1">
      <c r="E173" s="84"/>
    </row>
    <row r="174" ht="14.25" customHeight="1">
      <c r="E174" s="84"/>
    </row>
    <row r="175" ht="14.25" customHeight="1">
      <c r="E175" s="84"/>
    </row>
    <row r="176" ht="14.25" customHeight="1">
      <c r="E176" s="84"/>
    </row>
    <row r="177" ht="14.25" customHeight="1">
      <c r="E177" s="84"/>
    </row>
    <row r="178" ht="14.25" customHeight="1">
      <c r="E178" s="84"/>
    </row>
    <row r="179" ht="14.25" customHeight="1">
      <c r="E179" s="84"/>
    </row>
    <row r="180" ht="14.25" customHeight="1">
      <c r="E180" s="84"/>
    </row>
    <row r="181" ht="14.25" customHeight="1">
      <c r="E181" s="84"/>
    </row>
    <row r="182" ht="14.25" customHeight="1">
      <c r="E182" s="84"/>
    </row>
    <row r="183" ht="14.25" customHeight="1">
      <c r="E183" s="84"/>
    </row>
    <row r="184" ht="14.25" customHeight="1">
      <c r="E184" s="84"/>
    </row>
    <row r="185" ht="14.25" customHeight="1">
      <c r="E185" s="84"/>
    </row>
    <row r="186" ht="14.25" customHeight="1">
      <c r="E186" s="84"/>
    </row>
    <row r="187" ht="14.25" customHeight="1">
      <c r="E187" s="84"/>
    </row>
    <row r="188" ht="14.25" customHeight="1">
      <c r="E188" s="84"/>
    </row>
    <row r="189" ht="14.25" customHeight="1">
      <c r="E189" s="84"/>
    </row>
    <row r="190" ht="14.25" customHeight="1">
      <c r="E190" s="84"/>
    </row>
    <row r="191" ht="14.25" customHeight="1">
      <c r="E191" s="84"/>
    </row>
    <row r="192" ht="14.25" customHeight="1">
      <c r="E192" s="84"/>
    </row>
    <row r="193" ht="14.25" customHeight="1">
      <c r="E193" s="84"/>
    </row>
    <row r="194" ht="14.25" customHeight="1">
      <c r="E194" s="84"/>
    </row>
    <row r="195" ht="14.25" customHeight="1">
      <c r="E195" s="84"/>
    </row>
    <row r="196" ht="14.25" customHeight="1">
      <c r="E196" s="84"/>
    </row>
    <row r="197" ht="14.25" customHeight="1">
      <c r="E197" s="84"/>
    </row>
    <row r="198" ht="14.25" customHeight="1">
      <c r="E198" s="84"/>
    </row>
    <row r="199" ht="14.25" customHeight="1">
      <c r="E199" s="84"/>
    </row>
    <row r="200" ht="14.25" customHeight="1">
      <c r="E200" s="84"/>
    </row>
    <row r="201" ht="14.25" customHeight="1">
      <c r="E201" s="84"/>
    </row>
    <row r="202" ht="14.25" customHeight="1">
      <c r="E202" s="84"/>
    </row>
    <row r="203" ht="14.25" customHeight="1">
      <c r="E203" s="84"/>
    </row>
    <row r="204" ht="14.25" customHeight="1">
      <c r="E204" s="84"/>
    </row>
    <row r="205" ht="14.25" customHeight="1">
      <c r="E205" s="84"/>
    </row>
    <row r="206" ht="14.25" customHeight="1">
      <c r="E206" s="84"/>
    </row>
    <row r="207" ht="14.25" customHeight="1">
      <c r="E207" s="84"/>
    </row>
    <row r="208" ht="14.25" customHeight="1">
      <c r="E208" s="84"/>
    </row>
    <row r="209" ht="14.25" customHeight="1">
      <c r="E209" s="84"/>
    </row>
    <row r="210" ht="14.25" customHeight="1">
      <c r="E210" s="84"/>
    </row>
    <row r="211" ht="14.25" customHeight="1">
      <c r="E211" s="84"/>
    </row>
    <row r="212" ht="14.25" customHeight="1">
      <c r="E212" s="84"/>
    </row>
    <row r="213" ht="14.25" customHeight="1">
      <c r="E213" s="84"/>
    </row>
    <row r="214" ht="14.25" customHeight="1">
      <c r="E214" s="84"/>
    </row>
    <row r="215" ht="14.25" customHeight="1">
      <c r="E215" s="84"/>
    </row>
    <row r="216" ht="14.25" customHeight="1">
      <c r="E216" s="84"/>
    </row>
    <row r="217" ht="14.25" customHeight="1">
      <c r="E217" s="84"/>
    </row>
    <row r="218" ht="14.25" customHeight="1">
      <c r="E218" s="84"/>
    </row>
    <row r="219" ht="14.25" customHeight="1">
      <c r="E219" s="84"/>
    </row>
    <row r="220" ht="14.25" customHeight="1">
      <c r="E220" s="84"/>
    </row>
    <row r="221" ht="14.25" customHeight="1">
      <c r="E221" s="84"/>
    </row>
    <row r="222" ht="14.25" customHeight="1">
      <c r="E222" s="84"/>
    </row>
    <row r="223" ht="14.25" customHeight="1">
      <c r="E223" s="84"/>
    </row>
    <row r="224" ht="14.25" customHeight="1">
      <c r="E224" s="84"/>
    </row>
    <row r="225" ht="14.25" customHeight="1">
      <c r="E225" s="84"/>
    </row>
    <row r="226" ht="14.25" customHeight="1">
      <c r="E226" s="84"/>
    </row>
    <row r="227" ht="14.25" customHeight="1">
      <c r="E227" s="84"/>
    </row>
    <row r="228" ht="14.25" customHeight="1">
      <c r="E228" s="84"/>
    </row>
    <row r="229" ht="14.25" customHeight="1">
      <c r="E229" s="84"/>
    </row>
    <row r="230" ht="14.25" customHeight="1">
      <c r="E230" s="84"/>
    </row>
    <row r="231" ht="14.25" customHeight="1">
      <c r="E231" s="84"/>
    </row>
    <row r="232" ht="14.25" customHeight="1">
      <c r="E232" s="84"/>
    </row>
    <row r="233" ht="14.25" customHeight="1">
      <c r="E233" s="84"/>
    </row>
    <row r="234" ht="14.25" customHeight="1">
      <c r="E234" s="84"/>
    </row>
    <row r="235" ht="14.25" customHeight="1">
      <c r="E235" s="84"/>
    </row>
    <row r="236" ht="14.25" customHeight="1">
      <c r="E236" s="84"/>
    </row>
    <row r="237" ht="14.25" customHeight="1">
      <c r="E237" s="84"/>
    </row>
    <row r="238" ht="14.25" customHeight="1">
      <c r="E238" s="84"/>
    </row>
    <row r="239" ht="14.25" customHeight="1">
      <c r="E239" s="84"/>
    </row>
    <row r="240" ht="14.25" customHeight="1">
      <c r="E240" s="84"/>
    </row>
    <row r="241" ht="14.25" customHeight="1">
      <c r="E241" s="84"/>
    </row>
    <row r="242" ht="14.25" customHeight="1">
      <c r="E242" s="84"/>
    </row>
    <row r="243" ht="14.25" customHeight="1">
      <c r="E243" s="84"/>
    </row>
    <row r="244" ht="14.25" customHeight="1">
      <c r="E244" s="84"/>
    </row>
    <row r="245" ht="14.25" customHeight="1">
      <c r="E245" s="84"/>
    </row>
    <row r="246" ht="14.25" customHeight="1">
      <c r="E246" s="84"/>
    </row>
    <row r="247" ht="14.25" customHeight="1">
      <c r="E247" s="84"/>
    </row>
    <row r="248" ht="14.25" customHeight="1">
      <c r="E248" s="84"/>
    </row>
    <row r="249" ht="14.25" customHeight="1">
      <c r="E249" s="84"/>
    </row>
    <row r="250" ht="14.25" customHeight="1">
      <c r="E250" s="84"/>
    </row>
    <row r="251" ht="14.25" customHeight="1">
      <c r="E251" s="84"/>
    </row>
    <row r="252" ht="14.25" customHeight="1">
      <c r="E252" s="84"/>
    </row>
    <row r="253" ht="14.25" customHeight="1">
      <c r="E253" s="84"/>
    </row>
    <row r="254" ht="14.25" customHeight="1">
      <c r="E254" s="84"/>
    </row>
    <row r="255" ht="14.25" customHeight="1">
      <c r="E255" s="84"/>
    </row>
    <row r="256" ht="14.25" customHeight="1">
      <c r="E256" s="84"/>
    </row>
    <row r="257" ht="14.25" customHeight="1">
      <c r="E257" s="84"/>
    </row>
    <row r="258" ht="14.25" customHeight="1">
      <c r="E258" s="84"/>
    </row>
    <row r="259" ht="14.25" customHeight="1">
      <c r="E259" s="84"/>
    </row>
    <row r="260" ht="14.25" customHeight="1">
      <c r="E260" s="84"/>
    </row>
    <row r="261" ht="14.25" customHeight="1">
      <c r="E261" s="84"/>
    </row>
    <row r="262" ht="14.25" customHeight="1">
      <c r="E262" s="84"/>
    </row>
    <row r="263" ht="14.25" customHeight="1">
      <c r="E263" s="84"/>
    </row>
    <row r="264" ht="14.25" customHeight="1">
      <c r="E264" s="84"/>
    </row>
    <row r="265" ht="14.25" customHeight="1">
      <c r="E265" s="84"/>
    </row>
    <row r="266" ht="14.25" customHeight="1">
      <c r="E266" s="84"/>
    </row>
    <row r="267" ht="14.25" customHeight="1">
      <c r="E267" s="84"/>
    </row>
    <row r="268" ht="14.25" customHeight="1">
      <c r="E268" s="84"/>
    </row>
    <row r="269" ht="14.25" customHeight="1">
      <c r="E269" s="84"/>
    </row>
    <row r="270" ht="14.25" customHeight="1">
      <c r="E270" s="84"/>
    </row>
    <row r="271" ht="14.25" customHeight="1">
      <c r="E271" s="84"/>
    </row>
    <row r="272" ht="14.25" customHeight="1">
      <c r="E272" s="84"/>
    </row>
    <row r="273" ht="14.25" customHeight="1">
      <c r="E273" s="84"/>
    </row>
    <row r="274" ht="14.25" customHeight="1">
      <c r="E274" s="84"/>
    </row>
    <row r="275" ht="14.25" customHeight="1">
      <c r="E275" s="84"/>
    </row>
    <row r="276" ht="14.25" customHeight="1">
      <c r="E276" s="84"/>
    </row>
    <row r="277" ht="14.25" customHeight="1">
      <c r="E277" s="84"/>
    </row>
    <row r="278" ht="14.25" customHeight="1">
      <c r="E278" s="84"/>
    </row>
    <row r="279" ht="14.25" customHeight="1">
      <c r="E279" s="84"/>
    </row>
    <row r="280" ht="14.25" customHeight="1">
      <c r="E280" s="84"/>
    </row>
    <row r="281" ht="14.25" customHeight="1">
      <c r="E281" s="84"/>
    </row>
    <row r="282" ht="14.25" customHeight="1">
      <c r="E282" s="84"/>
    </row>
    <row r="283" ht="14.25" customHeight="1">
      <c r="E283" s="84"/>
    </row>
    <row r="284" ht="14.25" customHeight="1">
      <c r="E284" s="84"/>
    </row>
    <row r="285" ht="14.25" customHeight="1">
      <c r="E285" s="84"/>
    </row>
    <row r="286" ht="14.25" customHeight="1">
      <c r="E286" s="84"/>
    </row>
    <row r="287" ht="14.25" customHeight="1">
      <c r="E287" s="84"/>
    </row>
    <row r="288" ht="14.25" customHeight="1">
      <c r="E288" s="84"/>
    </row>
    <row r="289" ht="14.25" customHeight="1">
      <c r="E289" s="84"/>
    </row>
    <row r="290" ht="14.25" customHeight="1">
      <c r="E290" s="84"/>
    </row>
    <row r="291" ht="14.25" customHeight="1">
      <c r="E291" s="84"/>
    </row>
    <row r="292" ht="14.25" customHeight="1">
      <c r="E292" s="84"/>
    </row>
    <row r="293" ht="14.25" customHeight="1">
      <c r="E293" s="84"/>
    </row>
    <row r="294" ht="14.25" customHeight="1">
      <c r="E294" s="84"/>
    </row>
    <row r="295" ht="14.25" customHeight="1">
      <c r="E295" s="84"/>
    </row>
    <row r="296" ht="14.25" customHeight="1">
      <c r="E296" s="84"/>
    </row>
    <row r="297" ht="14.25" customHeight="1">
      <c r="E297" s="84"/>
    </row>
    <row r="298" ht="14.25" customHeight="1">
      <c r="E298" s="84"/>
    </row>
    <row r="299" ht="14.25" customHeight="1">
      <c r="E299" s="84"/>
    </row>
    <row r="300" ht="14.25" customHeight="1">
      <c r="E300" s="84"/>
    </row>
    <row r="301" ht="14.25" customHeight="1">
      <c r="E301" s="84"/>
    </row>
    <row r="302" ht="14.25" customHeight="1">
      <c r="E302" s="84"/>
    </row>
    <row r="303" ht="14.25" customHeight="1">
      <c r="E303" s="84"/>
    </row>
    <row r="304" ht="14.25" customHeight="1">
      <c r="E304" s="84"/>
    </row>
    <row r="305" ht="14.25" customHeight="1">
      <c r="E305" s="84"/>
    </row>
    <row r="306" ht="14.25" customHeight="1">
      <c r="E306" s="84"/>
    </row>
    <row r="307" ht="14.25" customHeight="1">
      <c r="E307" s="84"/>
    </row>
    <row r="308" ht="14.25" customHeight="1">
      <c r="E308" s="84"/>
    </row>
    <row r="309" ht="14.25" customHeight="1">
      <c r="E309" s="84"/>
    </row>
    <row r="310" ht="14.25" customHeight="1">
      <c r="E310" s="84"/>
    </row>
    <row r="311" ht="14.25" customHeight="1">
      <c r="E311" s="84"/>
    </row>
    <row r="312" ht="14.25" customHeight="1">
      <c r="E312" s="84"/>
    </row>
    <row r="313" ht="14.25" customHeight="1">
      <c r="E313" s="84"/>
    </row>
    <row r="314" ht="14.25" customHeight="1">
      <c r="E314" s="84"/>
    </row>
    <row r="315" ht="14.25" customHeight="1">
      <c r="E315" s="84"/>
    </row>
    <row r="316" ht="14.25" customHeight="1">
      <c r="E316" s="84"/>
    </row>
    <row r="317" ht="14.25" customHeight="1">
      <c r="E317" s="84"/>
    </row>
    <row r="318" ht="14.25" customHeight="1">
      <c r="E318" s="84"/>
    </row>
    <row r="319" ht="14.25" customHeight="1">
      <c r="E319" s="84"/>
    </row>
    <row r="320" ht="14.25" customHeight="1">
      <c r="E320" s="84"/>
    </row>
    <row r="321" ht="14.25" customHeight="1">
      <c r="E321" s="84"/>
    </row>
    <row r="322" ht="14.25" customHeight="1">
      <c r="E322" s="84"/>
    </row>
    <row r="323" ht="14.25" customHeight="1">
      <c r="E323" s="84"/>
    </row>
    <row r="324" ht="14.25" customHeight="1">
      <c r="E324" s="84"/>
    </row>
    <row r="325" ht="14.25" customHeight="1">
      <c r="E325" s="84"/>
    </row>
    <row r="326" ht="14.25" customHeight="1">
      <c r="E326" s="84"/>
    </row>
    <row r="327" ht="14.25" customHeight="1">
      <c r="E327" s="84"/>
    </row>
    <row r="328" ht="14.25" customHeight="1">
      <c r="E328" s="84"/>
    </row>
    <row r="329" ht="14.25" customHeight="1">
      <c r="E329" s="84"/>
    </row>
    <row r="330" ht="14.25" customHeight="1">
      <c r="E330" s="84"/>
    </row>
    <row r="331" ht="14.25" customHeight="1">
      <c r="E331" s="84"/>
    </row>
    <row r="332" ht="14.25" customHeight="1">
      <c r="E332" s="84"/>
    </row>
    <row r="333" ht="14.25" customHeight="1">
      <c r="E333" s="84"/>
    </row>
    <row r="334" ht="14.25" customHeight="1">
      <c r="E334" s="84"/>
    </row>
    <row r="335" ht="14.25" customHeight="1">
      <c r="E335" s="84"/>
    </row>
    <row r="336" ht="14.25" customHeight="1">
      <c r="E336" s="84"/>
    </row>
    <row r="337" ht="14.25" customHeight="1">
      <c r="E337" s="84"/>
    </row>
    <row r="338" ht="14.25" customHeight="1">
      <c r="E338" s="84"/>
    </row>
    <row r="339" ht="14.25" customHeight="1">
      <c r="E339" s="84"/>
    </row>
    <row r="340" ht="14.25" customHeight="1">
      <c r="E340" s="84"/>
    </row>
    <row r="341" ht="14.25" customHeight="1">
      <c r="E341" s="84"/>
    </row>
    <row r="342" ht="14.25" customHeight="1">
      <c r="E342" s="84"/>
    </row>
    <row r="343" ht="14.25" customHeight="1">
      <c r="E343" s="84"/>
    </row>
    <row r="344" ht="14.25" customHeight="1">
      <c r="E344" s="84"/>
    </row>
    <row r="345" ht="14.25" customHeight="1">
      <c r="E345" s="84"/>
    </row>
    <row r="346" ht="14.25" customHeight="1">
      <c r="E346" s="84"/>
    </row>
    <row r="347" ht="14.25" customHeight="1">
      <c r="E347" s="84"/>
    </row>
    <row r="348" ht="14.25" customHeight="1">
      <c r="E348" s="84"/>
    </row>
    <row r="349" ht="14.25" customHeight="1">
      <c r="E349" s="84"/>
    </row>
    <row r="350" ht="14.25" customHeight="1">
      <c r="E350" s="84"/>
    </row>
    <row r="351" ht="14.25" customHeight="1">
      <c r="E351" s="84"/>
    </row>
    <row r="352" ht="14.25" customHeight="1">
      <c r="E352" s="84"/>
    </row>
    <row r="353" ht="14.25" customHeight="1">
      <c r="E353" s="84"/>
    </row>
    <row r="354" ht="14.25" customHeight="1">
      <c r="E354" s="84"/>
    </row>
    <row r="355" ht="14.25" customHeight="1">
      <c r="E355" s="84"/>
    </row>
    <row r="356" ht="14.25" customHeight="1">
      <c r="E356" s="84"/>
    </row>
    <row r="357" ht="14.25" customHeight="1">
      <c r="E357" s="84"/>
    </row>
    <row r="358" ht="14.25" customHeight="1">
      <c r="E358" s="84"/>
    </row>
    <row r="359" ht="14.25" customHeight="1">
      <c r="E359" s="84"/>
    </row>
    <row r="360" ht="14.25" customHeight="1">
      <c r="E360" s="84"/>
    </row>
    <row r="361" ht="14.25" customHeight="1">
      <c r="E361" s="84"/>
    </row>
    <row r="362" ht="14.25" customHeight="1">
      <c r="E362" s="84"/>
    </row>
    <row r="363" ht="14.25" customHeight="1">
      <c r="E363" s="84"/>
    </row>
    <row r="364" ht="14.25" customHeight="1">
      <c r="E364" s="84"/>
    </row>
    <row r="365" ht="14.25" customHeight="1">
      <c r="E365" s="84"/>
    </row>
    <row r="366" ht="14.25" customHeight="1">
      <c r="E366" s="84"/>
    </row>
    <row r="367" ht="14.25" customHeight="1">
      <c r="E367" s="84"/>
    </row>
    <row r="368" ht="14.25" customHeight="1">
      <c r="E368" s="84"/>
    </row>
    <row r="369" ht="14.25" customHeight="1">
      <c r="E369" s="84"/>
    </row>
    <row r="370" ht="14.25" customHeight="1">
      <c r="E370" s="84"/>
    </row>
    <row r="371" ht="14.25" customHeight="1">
      <c r="E371" s="84"/>
    </row>
    <row r="372" ht="14.25" customHeight="1">
      <c r="E372" s="84"/>
    </row>
    <row r="373" ht="14.25" customHeight="1">
      <c r="E373" s="84"/>
    </row>
    <row r="374" ht="14.25" customHeight="1">
      <c r="E374" s="84"/>
    </row>
    <row r="375" ht="14.25" customHeight="1">
      <c r="E375" s="84"/>
    </row>
    <row r="376" ht="14.25" customHeight="1">
      <c r="E376" s="84"/>
    </row>
    <row r="377" ht="14.25" customHeight="1">
      <c r="E377" s="84"/>
    </row>
    <row r="378" ht="14.25" customHeight="1">
      <c r="E378" s="84"/>
    </row>
    <row r="379" ht="14.25" customHeight="1">
      <c r="E379" s="84"/>
    </row>
    <row r="380" ht="14.25" customHeight="1">
      <c r="E380" s="84"/>
    </row>
    <row r="381" ht="14.25" customHeight="1">
      <c r="E381" s="84"/>
    </row>
    <row r="382" ht="14.25" customHeight="1">
      <c r="E382" s="84"/>
    </row>
    <row r="383" ht="14.25" customHeight="1">
      <c r="E383" s="84"/>
    </row>
    <row r="384" ht="14.25" customHeight="1">
      <c r="E384" s="84"/>
    </row>
    <row r="385" ht="14.25" customHeight="1">
      <c r="E385" s="84"/>
    </row>
    <row r="386" ht="14.25" customHeight="1">
      <c r="E386" s="84"/>
    </row>
    <row r="387" ht="14.25" customHeight="1">
      <c r="E387" s="84"/>
    </row>
    <row r="388" ht="14.25" customHeight="1">
      <c r="E388" s="84"/>
    </row>
    <row r="389" ht="14.25" customHeight="1">
      <c r="E389" s="84"/>
    </row>
    <row r="390" ht="14.25" customHeight="1">
      <c r="E390" s="84"/>
    </row>
    <row r="391" ht="14.25" customHeight="1">
      <c r="E391" s="84"/>
    </row>
    <row r="392" ht="14.25" customHeight="1">
      <c r="E392" s="84"/>
    </row>
    <row r="393" ht="14.25" customHeight="1">
      <c r="E393" s="84"/>
    </row>
    <row r="394" ht="14.25" customHeight="1">
      <c r="E394" s="84"/>
    </row>
    <row r="395" ht="14.25" customHeight="1">
      <c r="E395" s="84"/>
    </row>
    <row r="396" ht="14.25" customHeight="1">
      <c r="E396" s="84"/>
    </row>
    <row r="397" ht="14.25" customHeight="1">
      <c r="E397" s="84"/>
    </row>
    <row r="398" ht="14.25" customHeight="1">
      <c r="E398" s="84"/>
    </row>
    <row r="399" ht="14.25" customHeight="1">
      <c r="E399" s="84"/>
    </row>
    <row r="400" ht="14.25" customHeight="1">
      <c r="E400" s="84"/>
    </row>
    <row r="401" ht="14.25" customHeight="1">
      <c r="E401" s="84"/>
    </row>
    <row r="402" ht="14.25" customHeight="1">
      <c r="E402" s="84"/>
    </row>
    <row r="403" ht="14.25" customHeight="1">
      <c r="E403" s="84"/>
    </row>
    <row r="404" ht="14.25" customHeight="1">
      <c r="E404" s="84"/>
    </row>
    <row r="405" ht="14.25" customHeight="1">
      <c r="E405" s="84"/>
    </row>
    <row r="406" ht="14.25" customHeight="1">
      <c r="E406" s="84"/>
    </row>
    <row r="407" ht="14.25" customHeight="1">
      <c r="E407" s="84"/>
    </row>
    <row r="408" ht="14.25" customHeight="1">
      <c r="E408" s="84"/>
    </row>
    <row r="409" ht="14.25" customHeight="1">
      <c r="E409" s="84"/>
    </row>
    <row r="410" ht="14.25" customHeight="1">
      <c r="E410" s="84"/>
    </row>
    <row r="411" ht="14.25" customHeight="1">
      <c r="E411" s="84"/>
    </row>
    <row r="412" ht="14.25" customHeight="1">
      <c r="E412" s="84"/>
    </row>
    <row r="413" ht="14.25" customHeight="1">
      <c r="E413" s="84"/>
    </row>
    <row r="414" ht="14.25" customHeight="1">
      <c r="E414" s="84"/>
    </row>
    <row r="415" ht="14.25" customHeight="1">
      <c r="E415" s="84"/>
    </row>
    <row r="416" ht="14.25" customHeight="1">
      <c r="E416" s="84"/>
    </row>
    <row r="417" ht="14.25" customHeight="1">
      <c r="E417" s="84"/>
    </row>
    <row r="418" ht="14.25" customHeight="1">
      <c r="E418" s="84"/>
    </row>
    <row r="419" ht="14.25" customHeight="1">
      <c r="E419" s="84"/>
    </row>
    <row r="420" ht="14.25" customHeight="1">
      <c r="E420" s="84"/>
    </row>
    <row r="421" ht="14.25" customHeight="1">
      <c r="E421" s="84"/>
    </row>
    <row r="422" ht="14.25" customHeight="1">
      <c r="E422" s="84"/>
    </row>
    <row r="423" ht="14.25" customHeight="1">
      <c r="E423" s="84"/>
    </row>
    <row r="424" ht="14.25" customHeight="1">
      <c r="E424" s="84"/>
    </row>
    <row r="425" ht="14.25" customHeight="1">
      <c r="E425" s="84"/>
    </row>
    <row r="426" ht="14.25" customHeight="1">
      <c r="E426" s="84"/>
    </row>
    <row r="427" ht="14.25" customHeight="1">
      <c r="E427" s="84"/>
    </row>
    <row r="428" ht="14.25" customHeight="1">
      <c r="E428" s="84"/>
    </row>
    <row r="429" ht="14.25" customHeight="1">
      <c r="E429" s="84"/>
    </row>
    <row r="430" ht="14.25" customHeight="1">
      <c r="E430" s="84"/>
    </row>
    <row r="431" ht="14.25" customHeight="1">
      <c r="E431" s="84"/>
    </row>
    <row r="432" ht="14.25" customHeight="1">
      <c r="E432" s="84"/>
    </row>
    <row r="433" ht="14.25" customHeight="1">
      <c r="E433" s="84"/>
    </row>
    <row r="434" ht="14.25" customHeight="1">
      <c r="E434" s="84"/>
    </row>
    <row r="435" ht="14.25" customHeight="1">
      <c r="E435" s="84"/>
    </row>
    <row r="436" ht="14.25" customHeight="1">
      <c r="E436" s="84"/>
    </row>
    <row r="437" ht="14.25" customHeight="1">
      <c r="E437" s="84"/>
    </row>
    <row r="438" ht="14.25" customHeight="1">
      <c r="E438" s="84"/>
    </row>
    <row r="439" ht="14.25" customHeight="1">
      <c r="E439" s="84"/>
    </row>
    <row r="440" ht="14.25" customHeight="1">
      <c r="E440" s="84"/>
    </row>
    <row r="441" ht="14.25" customHeight="1">
      <c r="E441" s="84"/>
    </row>
    <row r="442" ht="14.25" customHeight="1">
      <c r="E442" s="84"/>
    </row>
    <row r="443" ht="14.25" customHeight="1">
      <c r="E443" s="84"/>
    </row>
    <row r="444" ht="14.25" customHeight="1">
      <c r="E444" s="84"/>
    </row>
    <row r="445" ht="14.25" customHeight="1">
      <c r="E445" s="84"/>
    </row>
    <row r="446" ht="14.25" customHeight="1">
      <c r="E446" s="84"/>
    </row>
    <row r="447" ht="14.25" customHeight="1">
      <c r="E447" s="84"/>
    </row>
    <row r="448" ht="14.25" customHeight="1">
      <c r="E448" s="84"/>
    </row>
    <row r="449" ht="14.25" customHeight="1">
      <c r="E449" s="84"/>
    </row>
    <row r="450" ht="14.25" customHeight="1">
      <c r="E450" s="84"/>
    </row>
    <row r="451" ht="14.25" customHeight="1">
      <c r="E451" s="84"/>
    </row>
    <row r="452" ht="14.25" customHeight="1">
      <c r="E452" s="84"/>
    </row>
    <row r="453" ht="14.25" customHeight="1">
      <c r="E453" s="84"/>
    </row>
    <row r="454" ht="14.25" customHeight="1">
      <c r="E454" s="84"/>
    </row>
    <row r="455" ht="14.25" customHeight="1">
      <c r="E455" s="84"/>
    </row>
    <row r="456" ht="14.25" customHeight="1">
      <c r="E456" s="84"/>
    </row>
    <row r="457" ht="14.25" customHeight="1">
      <c r="E457" s="84"/>
    </row>
    <row r="458" ht="14.25" customHeight="1">
      <c r="E458" s="84"/>
    </row>
    <row r="459" ht="14.25" customHeight="1">
      <c r="E459" s="84"/>
    </row>
    <row r="460" ht="14.25" customHeight="1">
      <c r="E460" s="84"/>
    </row>
    <row r="461" ht="14.25" customHeight="1">
      <c r="E461" s="84"/>
    </row>
    <row r="462" ht="14.25" customHeight="1">
      <c r="E462" s="84"/>
    </row>
    <row r="463" ht="14.25" customHeight="1">
      <c r="E463" s="84"/>
    </row>
    <row r="464" ht="14.25" customHeight="1">
      <c r="E464" s="84"/>
    </row>
    <row r="465" ht="14.25" customHeight="1">
      <c r="E465" s="84"/>
    </row>
    <row r="466" ht="14.25" customHeight="1">
      <c r="E466" s="84"/>
    </row>
    <row r="467" ht="14.25" customHeight="1">
      <c r="E467" s="84"/>
    </row>
    <row r="468" ht="14.25" customHeight="1">
      <c r="E468" s="84"/>
    </row>
    <row r="469" ht="14.25" customHeight="1">
      <c r="E469" s="84"/>
    </row>
    <row r="470" ht="14.25" customHeight="1">
      <c r="E470" s="84"/>
    </row>
    <row r="471" ht="14.25" customHeight="1">
      <c r="E471" s="84"/>
    </row>
    <row r="472" ht="14.25" customHeight="1">
      <c r="E472" s="84"/>
    </row>
    <row r="473" ht="14.25" customHeight="1">
      <c r="E473" s="84"/>
    </row>
    <row r="474" ht="14.25" customHeight="1">
      <c r="E474" s="84"/>
    </row>
    <row r="475" ht="14.25" customHeight="1">
      <c r="E475" s="84"/>
    </row>
    <row r="476" ht="14.25" customHeight="1">
      <c r="E476" s="84"/>
    </row>
    <row r="477" ht="14.25" customHeight="1">
      <c r="E477" s="84"/>
    </row>
    <row r="478" ht="14.25" customHeight="1">
      <c r="E478" s="84"/>
    </row>
    <row r="479" ht="14.25" customHeight="1">
      <c r="E479" s="84"/>
    </row>
    <row r="480" ht="14.25" customHeight="1">
      <c r="E480" s="84"/>
    </row>
    <row r="481" ht="14.25" customHeight="1">
      <c r="E481" s="84"/>
    </row>
    <row r="482" ht="14.25" customHeight="1">
      <c r="E482" s="84"/>
    </row>
    <row r="483" ht="14.25" customHeight="1">
      <c r="E483" s="84"/>
    </row>
    <row r="484" ht="14.25" customHeight="1">
      <c r="E484" s="84"/>
    </row>
    <row r="485" ht="14.25" customHeight="1">
      <c r="E485" s="84"/>
    </row>
    <row r="486" ht="14.25" customHeight="1">
      <c r="E486" s="84"/>
    </row>
    <row r="487" ht="14.25" customHeight="1">
      <c r="E487" s="84"/>
    </row>
    <row r="488" ht="14.25" customHeight="1">
      <c r="E488" s="84"/>
    </row>
    <row r="489" ht="14.25" customHeight="1">
      <c r="E489" s="84"/>
    </row>
    <row r="490" ht="14.25" customHeight="1">
      <c r="E490" s="84"/>
    </row>
    <row r="491" ht="14.25" customHeight="1">
      <c r="E491" s="84"/>
    </row>
    <row r="492" ht="14.25" customHeight="1">
      <c r="E492" s="84"/>
    </row>
    <row r="493" ht="14.25" customHeight="1">
      <c r="E493" s="84"/>
    </row>
    <row r="494" ht="14.25" customHeight="1">
      <c r="E494" s="84"/>
    </row>
    <row r="495" ht="14.25" customHeight="1">
      <c r="E495" s="84"/>
    </row>
    <row r="496" ht="14.25" customHeight="1">
      <c r="E496" s="84"/>
    </row>
    <row r="497" ht="14.25" customHeight="1">
      <c r="E497" s="84"/>
    </row>
    <row r="498" ht="14.25" customHeight="1">
      <c r="E498" s="84"/>
    </row>
    <row r="499" ht="14.25" customHeight="1">
      <c r="E499" s="84"/>
    </row>
    <row r="500" ht="14.25" customHeight="1">
      <c r="E500" s="84"/>
    </row>
    <row r="501" ht="14.25" customHeight="1">
      <c r="E501" s="84"/>
    </row>
    <row r="502" ht="14.25" customHeight="1">
      <c r="E502" s="84"/>
    </row>
    <row r="503" ht="14.25" customHeight="1">
      <c r="E503" s="84"/>
    </row>
    <row r="504" ht="14.25" customHeight="1">
      <c r="E504" s="84"/>
    </row>
    <row r="505" ht="14.25" customHeight="1">
      <c r="E505" s="84"/>
    </row>
    <row r="506" ht="14.25" customHeight="1">
      <c r="E506" s="84"/>
    </row>
    <row r="507" ht="14.25" customHeight="1">
      <c r="E507" s="84"/>
    </row>
    <row r="508" ht="14.25" customHeight="1">
      <c r="E508" s="84"/>
    </row>
    <row r="509" ht="14.25" customHeight="1">
      <c r="E509" s="84"/>
    </row>
    <row r="510" ht="14.25" customHeight="1">
      <c r="E510" s="84"/>
    </row>
    <row r="511" ht="14.25" customHeight="1">
      <c r="E511" s="84"/>
    </row>
    <row r="512" ht="14.25" customHeight="1">
      <c r="E512" s="84"/>
    </row>
    <row r="513" ht="14.25" customHeight="1">
      <c r="E513" s="84"/>
    </row>
    <row r="514" ht="14.25" customHeight="1">
      <c r="E514" s="84"/>
    </row>
    <row r="515" ht="14.25" customHeight="1">
      <c r="E515" s="84"/>
    </row>
    <row r="516" ht="14.25" customHeight="1">
      <c r="E516" s="84"/>
    </row>
    <row r="517" ht="14.25" customHeight="1">
      <c r="E517" s="84"/>
    </row>
    <row r="518" ht="14.25" customHeight="1">
      <c r="E518" s="84"/>
    </row>
    <row r="519" ht="14.25" customHeight="1">
      <c r="E519" s="84"/>
    </row>
    <row r="520" ht="14.25" customHeight="1">
      <c r="E520" s="84"/>
    </row>
    <row r="521" ht="14.25" customHeight="1">
      <c r="E521" s="84"/>
    </row>
    <row r="522" ht="14.25" customHeight="1">
      <c r="E522" s="84"/>
    </row>
    <row r="523" ht="14.25" customHeight="1">
      <c r="E523" s="84"/>
    </row>
    <row r="524" ht="14.25" customHeight="1">
      <c r="E524" s="84"/>
    </row>
    <row r="525" ht="14.25" customHeight="1">
      <c r="E525" s="84"/>
    </row>
    <row r="526" ht="14.25" customHeight="1">
      <c r="E526" s="84"/>
    </row>
    <row r="527" ht="14.25" customHeight="1">
      <c r="E527" s="84"/>
    </row>
    <row r="528" ht="14.25" customHeight="1">
      <c r="E528" s="84"/>
    </row>
    <row r="529" ht="14.25" customHeight="1">
      <c r="E529" s="84"/>
    </row>
    <row r="530" ht="14.25" customHeight="1">
      <c r="E530" s="84"/>
    </row>
    <row r="531" ht="14.25" customHeight="1">
      <c r="E531" s="84"/>
    </row>
    <row r="532" ht="14.25" customHeight="1">
      <c r="E532" s="84"/>
    </row>
    <row r="533" ht="14.25" customHeight="1">
      <c r="E533" s="84"/>
    </row>
    <row r="534" ht="14.25" customHeight="1">
      <c r="E534" s="84"/>
    </row>
    <row r="535" ht="14.25" customHeight="1">
      <c r="E535" s="84"/>
    </row>
    <row r="536" ht="14.25" customHeight="1">
      <c r="E536" s="84"/>
    </row>
    <row r="537" ht="14.25" customHeight="1">
      <c r="E537" s="84"/>
    </row>
    <row r="538" ht="14.25" customHeight="1">
      <c r="E538" s="84"/>
    </row>
    <row r="539" ht="14.25" customHeight="1">
      <c r="E539" s="84"/>
    </row>
    <row r="540" ht="14.25" customHeight="1">
      <c r="E540" s="84"/>
    </row>
    <row r="541" ht="14.25" customHeight="1">
      <c r="E541" s="84"/>
    </row>
    <row r="542" ht="14.25" customHeight="1">
      <c r="E542" s="84"/>
    </row>
    <row r="543" ht="14.25" customHeight="1">
      <c r="E543" s="84"/>
    </row>
    <row r="544" ht="14.25" customHeight="1">
      <c r="E544" s="84"/>
    </row>
    <row r="545" ht="14.25" customHeight="1">
      <c r="E545" s="84"/>
    </row>
    <row r="546" ht="14.25" customHeight="1">
      <c r="E546" s="84"/>
    </row>
    <row r="547" ht="14.25" customHeight="1">
      <c r="E547" s="84"/>
    </row>
    <row r="548" ht="14.25" customHeight="1">
      <c r="E548" s="84"/>
    </row>
    <row r="549" ht="14.25" customHeight="1">
      <c r="E549" s="84"/>
    </row>
    <row r="550" ht="14.25" customHeight="1">
      <c r="E550" s="84"/>
    </row>
    <row r="551" ht="14.25" customHeight="1">
      <c r="E551" s="84"/>
    </row>
    <row r="552" ht="14.25" customHeight="1">
      <c r="E552" s="84"/>
    </row>
    <row r="553" ht="14.25" customHeight="1">
      <c r="E553" s="84"/>
    </row>
    <row r="554" ht="14.25" customHeight="1">
      <c r="E554" s="84"/>
    </row>
    <row r="555" ht="14.25" customHeight="1">
      <c r="E555" s="84"/>
    </row>
    <row r="556" ht="14.25" customHeight="1">
      <c r="E556" s="84"/>
    </row>
    <row r="557" ht="14.25" customHeight="1">
      <c r="E557" s="84"/>
    </row>
    <row r="558" ht="14.25" customHeight="1">
      <c r="E558" s="84"/>
    </row>
    <row r="559" ht="14.25" customHeight="1">
      <c r="E559" s="84"/>
    </row>
    <row r="560" ht="14.25" customHeight="1">
      <c r="E560" s="84"/>
    </row>
    <row r="561" ht="14.25" customHeight="1">
      <c r="E561" s="84"/>
    </row>
    <row r="562" ht="14.25" customHeight="1">
      <c r="E562" s="84"/>
    </row>
    <row r="563" ht="14.25" customHeight="1">
      <c r="E563" s="84"/>
    </row>
    <row r="564" ht="14.25" customHeight="1">
      <c r="E564" s="84"/>
    </row>
    <row r="565" ht="14.25" customHeight="1">
      <c r="E565" s="84"/>
    </row>
    <row r="566" ht="14.25" customHeight="1">
      <c r="E566" s="84"/>
    </row>
    <row r="567" ht="14.25" customHeight="1">
      <c r="E567" s="84"/>
    </row>
    <row r="568" ht="14.25" customHeight="1">
      <c r="E568" s="84"/>
    </row>
    <row r="569" ht="14.25" customHeight="1">
      <c r="E569" s="84"/>
    </row>
    <row r="570" ht="14.25" customHeight="1">
      <c r="E570" s="84"/>
    </row>
    <row r="571" ht="14.25" customHeight="1">
      <c r="E571" s="84"/>
    </row>
    <row r="572" ht="14.25" customHeight="1">
      <c r="E572" s="84"/>
    </row>
    <row r="573" ht="14.25" customHeight="1">
      <c r="E573" s="84"/>
    </row>
    <row r="574" ht="14.25" customHeight="1">
      <c r="E574" s="84"/>
    </row>
    <row r="575" ht="14.25" customHeight="1">
      <c r="E575" s="84"/>
    </row>
    <row r="576" ht="14.25" customHeight="1">
      <c r="E576" s="84"/>
    </row>
    <row r="577" ht="14.25" customHeight="1">
      <c r="E577" s="84"/>
    </row>
    <row r="578" ht="14.25" customHeight="1">
      <c r="E578" s="84"/>
    </row>
    <row r="579" ht="14.25" customHeight="1">
      <c r="E579" s="84"/>
    </row>
    <row r="580" ht="14.25" customHeight="1">
      <c r="E580" s="84"/>
    </row>
    <row r="581" ht="14.25" customHeight="1">
      <c r="E581" s="84"/>
    </row>
    <row r="582" ht="14.25" customHeight="1">
      <c r="E582" s="84"/>
    </row>
    <row r="583" ht="14.25" customHeight="1">
      <c r="E583" s="84"/>
    </row>
    <row r="584" ht="14.25" customHeight="1">
      <c r="E584" s="84"/>
    </row>
    <row r="585" ht="14.25" customHeight="1">
      <c r="E585" s="84"/>
    </row>
    <row r="586" ht="14.25" customHeight="1">
      <c r="E586" s="84"/>
    </row>
    <row r="587" ht="14.25" customHeight="1">
      <c r="E587" s="84"/>
    </row>
    <row r="588" ht="14.25" customHeight="1">
      <c r="E588" s="84"/>
    </row>
    <row r="589" ht="14.25" customHeight="1">
      <c r="E589" s="84"/>
    </row>
    <row r="590" ht="14.25" customHeight="1">
      <c r="E590" s="84"/>
    </row>
    <row r="591" ht="14.25" customHeight="1">
      <c r="E591" s="84"/>
    </row>
    <row r="592" ht="14.25" customHeight="1">
      <c r="E592" s="84"/>
    </row>
    <row r="593" ht="14.25" customHeight="1">
      <c r="E593" s="84"/>
    </row>
    <row r="594" ht="14.25" customHeight="1">
      <c r="E594" s="84"/>
    </row>
    <row r="595" ht="14.25" customHeight="1">
      <c r="E595" s="84"/>
    </row>
    <row r="596" ht="14.25" customHeight="1">
      <c r="E596" s="84"/>
    </row>
    <row r="597" ht="14.25" customHeight="1">
      <c r="E597" s="84"/>
    </row>
    <row r="598" ht="14.25" customHeight="1">
      <c r="E598" s="84"/>
    </row>
    <row r="599" ht="14.25" customHeight="1">
      <c r="E599" s="84"/>
    </row>
    <row r="600" ht="14.25" customHeight="1">
      <c r="E600" s="84"/>
    </row>
    <row r="601" ht="14.25" customHeight="1">
      <c r="E601" s="84"/>
    </row>
    <row r="602" ht="14.25" customHeight="1">
      <c r="E602" s="84"/>
    </row>
    <row r="603" ht="14.25" customHeight="1">
      <c r="E603" s="84"/>
    </row>
    <row r="604" ht="14.25" customHeight="1">
      <c r="E604" s="84"/>
    </row>
    <row r="605" ht="14.25" customHeight="1">
      <c r="E605" s="84"/>
    </row>
    <row r="606" ht="14.25" customHeight="1">
      <c r="E606" s="84"/>
    </row>
    <row r="607" ht="14.25" customHeight="1">
      <c r="E607" s="84"/>
    </row>
    <row r="608" ht="14.25" customHeight="1">
      <c r="E608" s="84"/>
    </row>
    <row r="609" ht="14.25" customHeight="1">
      <c r="E609" s="84"/>
    </row>
    <row r="610" ht="14.25" customHeight="1">
      <c r="E610" s="84"/>
    </row>
    <row r="611" ht="14.25" customHeight="1">
      <c r="E611" s="84"/>
    </row>
    <row r="612" ht="14.25" customHeight="1">
      <c r="E612" s="84"/>
    </row>
    <row r="613" ht="14.25" customHeight="1">
      <c r="E613" s="84"/>
    </row>
    <row r="614" ht="14.25" customHeight="1">
      <c r="E614" s="84"/>
    </row>
    <row r="615" ht="14.25" customHeight="1">
      <c r="E615" s="84"/>
    </row>
    <row r="616" ht="14.25" customHeight="1">
      <c r="E616" s="84"/>
    </row>
    <row r="617" ht="14.25" customHeight="1">
      <c r="E617" s="84"/>
    </row>
    <row r="618" ht="14.25" customHeight="1">
      <c r="E618" s="84"/>
    </row>
    <row r="619" ht="14.25" customHeight="1">
      <c r="E619" s="84"/>
    </row>
    <row r="620" ht="14.25" customHeight="1">
      <c r="E620" s="84"/>
    </row>
    <row r="621" ht="14.25" customHeight="1">
      <c r="E621" s="84"/>
    </row>
    <row r="622" ht="14.25" customHeight="1">
      <c r="E622" s="84"/>
    </row>
    <row r="623" ht="14.25" customHeight="1">
      <c r="E623" s="84"/>
    </row>
    <row r="624" ht="14.25" customHeight="1">
      <c r="E624" s="84"/>
    </row>
    <row r="625" ht="14.25" customHeight="1">
      <c r="E625" s="84"/>
    </row>
    <row r="626" ht="14.25" customHeight="1">
      <c r="E626" s="84"/>
    </row>
    <row r="627" ht="14.25" customHeight="1">
      <c r="E627" s="84"/>
    </row>
    <row r="628" ht="14.25" customHeight="1">
      <c r="E628" s="84"/>
    </row>
    <row r="629" ht="14.25" customHeight="1">
      <c r="E629" s="84"/>
    </row>
    <row r="630" ht="14.25" customHeight="1">
      <c r="E630" s="84"/>
    </row>
    <row r="631" ht="14.25" customHeight="1">
      <c r="E631" s="84"/>
    </row>
    <row r="632" ht="14.25" customHeight="1">
      <c r="E632" s="84"/>
    </row>
    <row r="633" ht="14.25" customHeight="1">
      <c r="E633" s="84"/>
    </row>
    <row r="634" ht="14.25" customHeight="1">
      <c r="E634" s="84"/>
    </row>
    <row r="635" ht="14.25" customHeight="1">
      <c r="E635" s="84"/>
    </row>
    <row r="636" ht="14.25" customHeight="1">
      <c r="E636" s="84"/>
    </row>
    <row r="637" ht="14.25" customHeight="1">
      <c r="E637" s="84"/>
    </row>
    <row r="638" ht="14.25" customHeight="1">
      <c r="E638" s="84"/>
    </row>
    <row r="639" ht="14.25" customHeight="1">
      <c r="E639" s="84"/>
    </row>
    <row r="640" ht="14.25" customHeight="1">
      <c r="E640" s="84"/>
    </row>
    <row r="641" ht="14.25" customHeight="1">
      <c r="E641" s="84"/>
    </row>
    <row r="642" ht="14.25" customHeight="1">
      <c r="E642" s="84"/>
    </row>
    <row r="643" ht="14.25" customHeight="1">
      <c r="E643" s="84"/>
    </row>
    <row r="644" ht="14.25" customHeight="1">
      <c r="E644" s="84"/>
    </row>
    <row r="645" ht="14.25" customHeight="1">
      <c r="E645" s="84"/>
    </row>
    <row r="646" ht="14.25" customHeight="1">
      <c r="E646" s="84"/>
    </row>
    <row r="647" ht="14.25" customHeight="1">
      <c r="E647" s="84"/>
    </row>
    <row r="648" ht="14.25" customHeight="1">
      <c r="E648" s="84"/>
    </row>
    <row r="649" ht="14.25" customHeight="1">
      <c r="E649" s="84"/>
    </row>
    <row r="650" ht="14.25" customHeight="1">
      <c r="E650" s="84"/>
    </row>
    <row r="651" ht="14.25" customHeight="1">
      <c r="E651" s="84"/>
    </row>
    <row r="652" ht="14.25" customHeight="1">
      <c r="E652" s="84"/>
    </row>
    <row r="653" ht="14.25" customHeight="1">
      <c r="E653" s="84"/>
    </row>
    <row r="654" ht="14.25" customHeight="1">
      <c r="E654" s="84"/>
    </row>
    <row r="655" ht="14.25" customHeight="1">
      <c r="E655" s="84"/>
    </row>
    <row r="656" ht="14.25" customHeight="1">
      <c r="E656" s="84"/>
    </row>
    <row r="657" ht="14.25" customHeight="1">
      <c r="E657" s="84"/>
    </row>
    <row r="658" ht="14.25" customHeight="1">
      <c r="E658" s="84"/>
    </row>
    <row r="659" ht="14.25" customHeight="1">
      <c r="E659" s="84"/>
    </row>
    <row r="660" ht="14.25" customHeight="1">
      <c r="E660" s="84"/>
    </row>
    <row r="661" ht="14.25" customHeight="1">
      <c r="E661" s="84"/>
    </row>
    <row r="662" ht="14.25" customHeight="1">
      <c r="E662" s="84"/>
    </row>
    <row r="663" ht="14.25" customHeight="1">
      <c r="E663" s="84"/>
    </row>
    <row r="664" ht="14.25" customHeight="1">
      <c r="E664" s="84"/>
    </row>
    <row r="665" ht="14.25" customHeight="1">
      <c r="E665" s="84"/>
    </row>
    <row r="666" ht="14.25" customHeight="1">
      <c r="E666" s="84"/>
    </row>
    <row r="667" ht="14.25" customHeight="1">
      <c r="E667" s="84"/>
    </row>
    <row r="668" ht="14.25" customHeight="1">
      <c r="E668" s="84"/>
    </row>
    <row r="669" ht="14.25" customHeight="1">
      <c r="E669" s="84"/>
    </row>
    <row r="670" ht="14.25" customHeight="1">
      <c r="E670" s="84"/>
    </row>
    <row r="671" ht="14.25" customHeight="1">
      <c r="E671" s="84"/>
    </row>
    <row r="672" ht="14.25" customHeight="1">
      <c r="E672" s="84"/>
    </row>
    <row r="673" ht="14.25" customHeight="1">
      <c r="E673" s="84"/>
    </row>
    <row r="674" ht="14.25" customHeight="1">
      <c r="E674" s="84"/>
    </row>
    <row r="675" ht="14.25" customHeight="1">
      <c r="E675" s="84"/>
    </row>
    <row r="676" ht="14.25" customHeight="1">
      <c r="E676" s="84"/>
    </row>
    <row r="677" ht="14.25" customHeight="1">
      <c r="E677" s="84"/>
    </row>
    <row r="678" ht="14.25" customHeight="1">
      <c r="E678" s="84"/>
    </row>
    <row r="679" ht="14.25" customHeight="1">
      <c r="E679" s="84"/>
    </row>
    <row r="680" ht="14.25" customHeight="1">
      <c r="E680" s="84"/>
    </row>
    <row r="681" ht="14.25" customHeight="1">
      <c r="E681" s="84"/>
    </row>
    <row r="682" ht="14.25" customHeight="1">
      <c r="E682" s="84"/>
    </row>
    <row r="683" ht="14.25" customHeight="1">
      <c r="E683" s="84"/>
    </row>
    <row r="684" ht="14.25" customHeight="1">
      <c r="E684" s="84"/>
    </row>
    <row r="685" ht="14.25" customHeight="1">
      <c r="E685" s="84"/>
    </row>
    <row r="686" ht="14.25" customHeight="1">
      <c r="E686" s="84"/>
    </row>
    <row r="687" ht="14.25" customHeight="1">
      <c r="E687" s="84"/>
    </row>
    <row r="688" ht="14.25" customHeight="1">
      <c r="E688" s="84"/>
    </row>
    <row r="689" ht="14.25" customHeight="1">
      <c r="E689" s="84"/>
    </row>
    <row r="690" ht="14.25" customHeight="1">
      <c r="E690" s="84"/>
    </row>
    <row r="691" ht="14.25" customHeight="1">
      <c r="E691" s="84"/>
    </row>
    <row r="692" ht="14.25" customHeight="1">
      <c r="E692" s="84"/>
    </row>
    <row r="693" ht="14.25" customHeight="1">
      <c r="E693" s="84"/>
    </row>
    <row r="694" ht="14.25" customHeight="1">
      <c r="E694" s="84"/>
    </row>
    <row r="695" ht="14.25" customHeight="1">
      <c r="E695" s="84"/>
    </row>
    <row r="696" ht="14.25" customHeight="1">
      <c r="E696" s="84"/>
    </row>
    <row r="697" ht="14.25" customHeight="1">
      <c r="E697" s="84"/>
    </row>
    <row r="698" ht="14.25" customHeight="1">
      <c r="E698" s="84"/>
    </row>
    <row r="699" ht="14.25" customHeight="1">
      <c r="E699" s="84"/>
    </row>
    <row r="700" ht="14.25" customHeight="1">
      <c r="E700" s="84"/>
    </row>
    <row r="701" ht="14.25" customHeight="1">
      <c r="E701" s="84"/>
    </row>
    <row r="702" ht="14.25" customHeight="1">
      <c r="E702" s="84"/>
    </row>
    <row r="703" ht="14.25" customHeight="1">
      <c r="E703" s="84"/>
    </row>
    <row r="704" ht="14.25" customHeight="1">
      <c r="E704" s="84"/>
    </row>
    <row r="705" ht="14.25" customHeight="1">
      <c r="E705" s="84"/>
    </row>
    <row r="706" ht="14.25" customHeight="1">
      <c r="E706" s="84"/>
    </row>
    <row r="707" ht="14.25" customHeight="1">
      <c r="E707" s="84"/>
    </row>
    <row r="708" ht="14.25" customHeight="1">
      <c r="E708" s="84"/>
    </row>
    <row r="709" ht="14.25" customHeight="1">
      <c r="E709" s="84"/>
    </row>
    <row r="710" ht="14.25" customHeight="1">
      <c r="E710" s="84"/>
    </row>
    <row r="711" ht="14.25" customHeight="1">
      <c r="E711" s="84"/>
    </row>
    <row r="712" ht="14.25" customHeight="1">
      <c r="E712" s="84"/>
    </row>
    <row r="713" ht="14.25" customHeight="1">
      <c r="E713" s="84"/>
    </row>
    <row r="714" ht="14.25" customHeight="1">
      <c r="E714" s="84"/>
    </row>
    <row r="715" ht="14.25" customHeight="1">
      <c r="E715" s="84"/>
    </row>
    <row r="716" ht="14.25" customHeight="1">
      <c r="E716" s="84"/>
    </row>
    <row r="717" ht="14.25" customHeight="1">
      <c r="E717" s="84"/>
    </row>
    <row r="718" ht="14.25" customHeight="1">
      <c r="E718" s="84"/>
    </row>
    <row r="719" ht="14.25" customHeight="1">
      <c r="E719" s="84"/>
    </row>
    <row r="720" ht="14.25" customHeight="1">
      <c r="E720" s="84"/>
    </row>
    <row r="721" ht="14.25" customHeight="1">
      <c r="E721" s="84"/>
    </row>
    <row r="722" ht="14.25" customHeight="1">
      <c r="E722" s="84"/>
    </row>
    <row r="723" ht="14.25" customHeight="1">
      <c r="E723" s="84"/>
    </row>
    <row r="724" ht="14.25" customHeight="1">
      <c r="E724" s="84"/>
    </row>
    <row r="725" ht="14.25" customHeight="1">
      <c r="E725" s="84"/>
    </row>
    <row r="726" ht="14.25" customHeight="1">
      <c r="E726" s="84"/>
    </row>
    <row r="727" ht="14.25" customHeight="1">
      <c r="E727" s="84"/>
    </row>
    <row r="728" ht="14.25" customHeight="1">
      <c r="E728" s="84"/>
    </row>
    <row r="729" ht="14.25" customHeight="1">
      <c r="E729" s="84"/>
    </row>
    <row r="730" ht="14.25" customHeight="1">
      <c r="E730" s="84"/>
    </row>
    <row r="731" ht="14.25" customHeight="1">
      <c r="E731" s="84"/>
    </row>
    <row r="732" ht="14.25" customHeight="1">
      <c r="E732" s="84"/>
    </row>
    <row r="733" ht="14.25" customHeight="1">
      <c r="E733" s="84"/>
    </row>
    <row r="734" ht="14.25" customHeight="1">
      <c r="E734" s="84"/>
    </row>
    <row r="735" ht="14.25" customHeight="1">
      <c r="E735" s="84"/>
    </row>
    <row r="736" ht="14.25" customHeight="1">
      <c r="E736" s="84"/>
    </row>
    <row r="737" ht="14.25" customHeight="1">
      <c r="E737" s="84"/>
    </row>
    <row r="738" ht="14.25" customHeight="1">
      <c r="E738" s="84"/>
    </row>
    <row r="739" ht="14.25" customHeight="1">
      <c r="E739" s="84"/>
    </row>
    <row r="740" ht="14.25" customHeight="1">
      <c r="E740" s="84"/>
    </row>
    <row r="741" ht="14.25" customHeight="1">
      <c r="E741" s="84"/>
    </row>
    <row r="742" ht="14.25" customHeight="1">
      <c r="E742" s="84"/>
    </row>
    <row r="743" ht="14.25" customHeight="1">
      <c r="E743" s="84"/>
    </row>
    <row r="744" ht="14.25" customHeight="1">
      <c r="E744" s="84"/>
    </row>
    <row r="745" ht="14.25" customHeight="1">
      <c r="E745" s="84"/>
    </row>
    <row r="746" ht="14.25" customHeight="1">
      <c r="E746" s="84"/>
    </row>
    <row r="747" ht="14.25" customHeight="1">
      <c r="E747" s="84"/>
    </row>
    <row r="748" ht="14.25" customHeight="1">
      <c r="E748" s="84"/>
    </row>
    <row r="749" ht="14.25" customHeight="1">
      <c r="E749" s="84"/>
    </row>
    <row r="750" ht="14.25" customHeight="1">
      <c r="E750" s="84"/>
    </row>
    <row r="751" ht="14.25" customHeight="1">
      <c r="E751" s="84"/>
    </row>
    <row r="752" ht="14.25" customHeight="1">
      <c r="E752" s="84"/>
    </row>
    <row r="753" ht="14.25" customHeight="1">
      <c r="E753" s="84"/>
    </row>
    <row r="754" ht="14.25" customHeight="1">
      <c r="E754" s="84"/>
    </row>
    <row r="755" ht="14.25" customHeight="1">
      <c r="E755" s="84"/>
    </row>
    <row r="756" ht="14.25" customHeight="1">
      <c r="E756" s="84"/>
    </row>
    <row r="757" ht="14.25" customHeight="1">
      <c r="E757" s="84"/>
    </row>
    <row r="758" ht="14.25" customHeight="1">
      <c r="E758" s="84"/>
    </row>
    <row r="759" ht="14.25" customHeight="1">
      <c r="E759" s="84"/>
    </row>
    <row r="760" ht="14.25" customHeight="1">
      <c r="E760" s="84"/>
    </row>
    <row r="761" ht="14.25" customHeight="1">
      <c r="E761" s="84"/>
    </row>
    <row r="762" ht="14.25" customHeight="1">
      <c r="E762" s="84"/>
    </row>
    <row r="763" ht="14.25" customHeight="1">
      <c r="E763" s="84"/>
    </row>
    <row r="764" ht="14.25" customHeight="1">
      <c r="E764" s="84"/>
    </row>
    <row r="765" ht="14.25" customHeight="1">
      <c r="E765" s="84"/>
    </row>
    <row r="766" ht="14.25" customHeight="1">
      <c r="E766" s="84"/>
    </row>
    <row r="767" ht="14.25" customHeight="1">
      <c r="E767" s="84"/>
    </row>
    <row r="768" ht="14.25" customHeight="1">
      <c r="E768" s="84"/>
    </row>
    <row r="769" ht="14.25" customHeight="1">
      <c r="E769" s="84"/>
    </row>
    <row r="770" ht="14.25" customHeight="1">
      <c r="E770" s="84"/>
    </row>
    <row r="771" ht="14.25" customHeight="1">
      <c r="E771" s="84"/>
    </row>
    <row r="772" ht="14.25" customHeight="1">
      <c r="E772" s="84"/>
    </row>
    <row r="773" ht="14.25" customHeight="1">
      <c r="E773" s="84"/>
    </row>
    <row r="774" ht="14.25" customHeight="1">
      <c r="E774" s="84"/>
    </row>
    <row r="775" ht="14.25" customHeight="1">
      <c r="E775" s="84"/>
    </row>
    <row r="776" ht="14.25" customHeight="1">
      <c r="E776" s="84"/>
    </row>
    <row r="777" ht="14.25" customHeight="1">
      <c r="E777" s="84"/>
    </row>
    <row r="778" ht="14.25" customHeight="1">
      <c r="E778" s="84"/>
    </row>
    <row r="779" ht="14.25" customHeight="1">
      <c r="E779" s="84"/>
    </row>
    <row r="780" ht="14.25" customHeight="1">
      <c r="E780" s="84"/>
    </row>
    <row r="781" ht="14.25" customHeight="1">
      <c r="E781" s="84"/>
    </row>
    <row r="782" ht="14.25" customHeight="1">
      <c r="E782" s="84"/>
    </row>
    <row r="783" ht="14.25" customHeight="1">
      <c r="E783" s="84"/>
    </row>
    <row r="784" ht="14.25" customHeight="1">
      <c r="E784" s="84"/>
    </row>
    <row r="785" ht="14.25" customHeight="1">
      <c r="E785" s="84"/>
    </row>
    <row r="786" ht="14.25" customHeight="1">
      <c r="E786" s="84"/>
    </row>
    <row r="787" ht="14.25" customHeight="1">
      <c r="E787" s="84"/>
    </row>
    <row r="788" ht="14.25" customHeight="1">
      <c r="E788" s="84"/>
    </row>
    <row r="789" ht="14.25" customHeight="1">
      <c r="E789" s="84"/>
    </row>
    <row r="790" ht="14.25" customHeight="1">
      <c r="E790" s="84"/>
    </row>
    <row r="791" ht="14.25" customHeight="1">
      <c r="E791" s="84"/>
    </row>
    <row r="792" ht="14.25" customHeight="1">
      <c r="E792" s="84"/>
    </row>
    <row r="793" ht="14.25" customHeight="1">
      <c r="E793" s="84"/>
    </row>
    <row r="794" ht="14.25" customHeight="1">
      <c r="E794" s="84"/>
    </row>
    <row r="795" ht="14.25" customHeight="1">
      <c r="E795" s="84"/>
    </row>
    <row r="796" ht="14.25" customHeight="1">
      <c r="E796" s="84"/>
    </row>
    <row r="797" ht="14.25" customHeight="1">
      <c r="E797" s="84"/>
    </row>
    <row r="798" ht="14.25" customHeight="1">
      <c r="E798" s="84"/>
    </row>
    <row r="799" ht="14.25" customHeight="1">
      <c r="E799" s="84"/>
    </row>
    <row r="800" ht="14.25" customHeight="1">
      <c r="E800" s="84"/>
    </row>
    <row r="801" ht="14.25" customHeight="1">
      <c r="E801" s="84"/>
    </row>
    <row r="802" ht="14.25" customHeight="1">
      <c r="E802" s="84"/>
    </row>
    <row r="803" ht="14.25" customHeight="1">
      <c r="E803" s="84"/>
    </row>
    <row r="804" ht="14.25" customHeight="1">
      <c r="E804" s="84"/>
    </row>
    <row r="805" ht="14.25" customHeight="1">
      <c r="E805" s="84"/>
    </row>
    <row r="806" ht="14.25" customHeight="1">
      <c r="E806" s="84"/>
    </row>
    <row r="807" ht="14.25" customHeight="1">
      <c r="E807" s="84"/>
    </row>
    <row r="808" ht="14.25" customHeight="1">
      <c r="E808" s="84"/>
    </row>
    <row r="809" ht="14.25" customHeight="1">
      <c r="E809" s="84"/>
    </row>
    <row r="810" ht="14.25" customHeight="1">
      <c r="E810" s="84"/>
    </row>
    <row r="811" ht="14.25" customHeight="1">
      <c r="E811" s="84"/>
    </row>
    <row r="812" ht="14.25" customHeight="1">
      <c r="E812" s="84"/>
    </row>
    <row r="813" ht="14.25" customHeight="1">
      <c r="E813" s="84"/>
    </row>
    <row r="814" ht="14.25" customHeight="1">
      <c r="E814" s="84"/>
    </row>
    <row r="815" ht="14.25" customHeight="1">
      <c r="E815" s="84"/>
    </row>
    <row r="816" ht="14.25" customHeight="1">
      <c r="E816" s="84"/>
    </row>
    <row r="817" ht="14.25" customHeight="1">
      <c r="E817" s="84"/>
    </row>
    <row r="818" ht="14.25" customHeight="1">
      <c r="E818" s="84"/>
    </row>
    <row r="819" ht="14.25" customHeight="1">
      <c r="E819" s="84"/>
    </row>
    <row r="820" ht="14.25" customHeight="1">
      <c r="E820" s="84"/>
    </row>
    <row r="821" ht="14.25" customHeight="1">
      <c r="E821" s="84"/>
    </row>
    <row r="822" ht="14.25" customHeight="1">
      <c r="E822" s="84"/>
    </row>
    <row r="823" ht="14.25" customHeight="1">
      <c r="E823" s="84"/>
    </row>
    <row r="824" ht="14.25" customHeight="1">
      <c r="E824" s="84"/>
    </row>
    <row r="825" ht="14.25" customHeight="1">
      <c r="E825" s="84"/>
    </row>
    <row r="826" ht="14.25" customHeight="1">
      <c r="E826" s="84"/>
    </row>
    <row r="827" ht="14.25" customHeight="1">
      <c r="E827" s="84"/>
    </row>
    <row r="828" ht="14.25" customHeight="1">
      <c r="E828" s="84"/>
    </row>
    <row r="829" ht="14.25" customHeight="1">
      <c r="E829" s="84"/>
    </row>
    <row r="830" ht="14.25" customHeight="1">
      <c r="E830" s="84"/>
    </row>
    <row r="831" ht="14.25" customHeight="1">
      <c r="E831" s="84"/>
    </row>
    <row r="832" ht="14.25" customHeight="1">
      <c r="E832" s="84"/>
    </row>
    <row r="833" ht="14.25" customHeight="1">
      <c r="E833" s="84"/>
    </row>
    <row r="834" ht="14.25" customHeight="1">
      <c r="E834" s="84"/>
    </row>
    <row r="835" ht="14.25" customHeight="1">
      <c r="E835" s="84"/>
    </row>
    <row r="836" ht="14.25" customHeight="1">
      <c r="E836" s="84"/>
    </row>
    <row r="837" ht="14.25" customHeight="1">
      <c r="E837" s="84"/>
    </row>
    <row r="838" ht="14.25" customHeight="1">
      <c r="E838" s="84"/>
    </row>
    <row r="839" ht="14.25" customHeight="1">
      <c r="E839" s="84"/>
    </row>
    <row r="840" ht="14.25" customHeight="1">
      <c r="E840" s="84"/>
    </row>
    <row r="841" ht="14.25" customHeight="1">
      <c r="E841" s="84"/>
    </row>
    <row r="842" ht="14.25" customHeight="1">
      <c r="E842" s="84"/>
    </row>
    <row r="843" ht="14.25" customHeight="1">
      <c r="E843" s="84"/>
    </row>
    <row r="844" ht="14.25" customHeight="1">
      <c r="E844" s="84"/>
    </row>
    <row r="845" ht="14.25" customHeight="1">
      <c r="E845" s="84"/>
    </row>
    <row r="846" ht="14.25" customHeight="1">
      <c r="E846" s="84"/>
    </row>
    <row r="847" ht="14.25" customHeight="1">
      <c r="E847" s="84"/>
    </row>
    <row r="848" ht="14.25" customHeight="1">
      <c r="E848" s="84"/>
    </row>
    <row r="849" ht="14.25" customHeight="1">
      <c r="E849" s="84"/>
    </row>
    <row r="850" ht="14.25" customHeight="1">
      <c r="E850" s="84"/>
    </row>
    <row r="851" ht="14.25" customHeight="1">
      <c r="E851" s="84"/>
    </row>
    <row r="852" ht="14.25" customHeight="1">
      <c r="E852" s="84"/>
    </row>
    <row r="853" ht="14.25" customHeight="1">
      <c r="E853" s="84"/>
    </row>
    <row r="854" ht="14.25" customHeight="1">
      <c r="E854" s="84"/>
    </row>
    <row r="855" ht="14.25" customHeight="1">
      <c r="E855" s="84"/>
    </row>
    <row r="856" ht="14.25" customHeight="1">
      <c r="E856" s="84"/>
    </row>
    <row r="857" ht="14.25" customHeight="1">
      <c r="E857" s="84"/>
    </row>
    <row r="858" ht="14.25" customHeight="1">
      <c r="E858" s="84"/>
    </row>
    <row r="859" ht="14.25" customHeight="1">
      <c r="E859" s="84"/>
    </row>
    <row r="860" ht="14.25" customHeight="1">
      <c r="E860" s="84"/>
    </row>
    <row r="861" ht="14.25" customHeight="1">
      <c r="E861" s="84"/>
    </row>
    <row r="862" ht="14.25" customHeight="1">
      <c r="E862" s="84"/>
    </row>
    <row r="863" ht="14.25" customHeight="1">
      <c r="E863" s="84"/>
    </row>
    <row r="864" ht="14.25" customHeight="1">
      <c r="E864" s="84"/>
    </row>
    <row r="865" ht="14.25" customHeight="1">
      <c r="E865" s="84"/>
    </row>
    <row r="866" ht="14.25" customHeight="1">
      <c r="E866" s="84"/>
    </row>
    <row r="867" ht="14.25" customHeight="1">
      <c r="E867" s="84"/>
    </row>
    <row r="868" ht="14.25" customHeight="1">
      <c r="E868" s="84"/>
    </row>
    <row r="869" ht="14.25" customHeight="1">
      <c r="E869" s="84"/>
    </row>
    <row r="870" ht="14.25" customHeight="1">
      <c r="E870" s="84"/>
    </row>
    <row r="871" ht="14.25" customHeight="1">
      <c r="E871" s="84"/>
    </row>
    <row r="872" ht="14.25" customHeight="1">
      <c r="E872" s="84"/>
    </row>
    <row r="873" ht="14.25" customHeight="1">
      <c r="E873" s="84"/>
    </row>
    <row r="874" ht="14.25" customHeight="1">
      <c r="E874" s="84"/>
    </row>
    <row r="875" ht="14.25" customHeight="1">
      <c r="E875" s="84"/>
    </row>
    <row r="876" ht="14.25" customHeight="1">
      <c r="E876" s="84"/>
    </row>
    <row r="877" ht="14.25" customHeight="1">
      <c r="E877" s="84"/>
    </row>
    <row r="878" ht="14.25" customHeight="1">
      <c r="E878" s="84"/>
    </row>
    <row r="879" ht="14.25" customHeight="1">
      <c r="E879" s="84"/>
    </row>
    <row r="880" ht="14.25" customHeight="1">
      <c r="E880" s="84"/>
    </row>
    <row r="881" ht="14.25" customHeight="1">
      <c r="E881" s="84"/>
    </row>
    <row r="882" ht="14.25" customHeight="1">
      <c r="E882" s="84"/>
    </row>
    <row r="883" ht="14.25" customHeight="1">
      <c r="E883" s="84"/>
    </row>
    <row r="884" ht="14.25" customHeight="1">
      <c r="E884" s="84"/>
    </row>
    <row r="885" ht="14.25" customHeight="1">
      <c r="E885" s="84"/>
    </row>
    <row r="886" ht="14.25" customHeight="1">
      <c r="E886" s="84"/>
    </row>
    <row r="887" ht="14.25" customHeight="1">
      <c r="E887" s="84"/>
    </row>
    <row r="888" ht="14.25" customHeight="1">
      <c r="E888" s="84"/>
    </row>
    <row r="889" ht="14.25" customHeight="1">
      <c r="E889" s="84"/>
    </row>
    <row r="890" ht="14.25" customHeight="1">
      <c r="E890" s="84"/>
    </row>
    <row r="891" ht="14.25" customHeight="1">
      <c r="E891" s="84"/>
    </row>
    <row r="892" ht="14.25" customHeight="1">
      <c r="E892" s="84"/>
    </row>
    <row r="893" ht="14.25" customHeight="1">
      <c r="E893" s="84"/>
    </row>
    <row r="894" ht="14.25" customHeight="1">
      <c r="E894" s="84"/>
    </row>
    <row r="895" ht="14.25" customHeight="1">
      <c r="E895" s="84"/>
    </row>
    <row r="896" ht="14.25" customHeight="1">
      <c r="E896" s="84"/>
    </row>
    <row r="897" ht="14.25" customHeight="1">
      <c r="E897" s="84"/>
    </row>
    <row r="898" ht="14.25" customHeight="1">
      <c r="E898" s="84"/>
    </row>
    <row r="899" ht="14.25" customHeight="1">
      <c r="E899" s="84"/>
    </row>
    <row r="900" ht="14.25" customHeight="1">
      <c r="E900" s="84"/>
    </row>
    <row r="901" ht="14.25" customHeight="1">
      <c r="E901" s="84"/>
    </row>
    <row r="902" ht="14.25" customHeight="1">
      <c r="E902" s="84"/>
    </row>
    <row r="903" ht="14.25" customHeight="1">
      <c r="E903" s="84"/>
    </row>
    <row r="904" ht="14.25" customHeight="1">
      <c r="E904" s="84"/>
    </row>
    <row r="905" ht="14.25" customHeight="1">
      <c r="E905" s="84"/>
    </row>
    <row r="906" ht="14.25" customHeight="1">
      <c r="E906" s="84"/>
    </row>
    <row r="907" ht="14.25" customHeight="1">
      <c r="E907" s="84"/>
    </row>
    <row r="908" ht="14.25" customHeight="1">
      <c r="E908" s="84"/>
    </row>
    <row r="909" ht="14.25" customHeight="1">
      <c r="E909" s="84"/>
    </row>
    <row r="910" ht="14.25" customHeight="1">
      <c r="E910" s="84"/>
    </row>
    <row r="911" ht="14.25" customHeight="1">
      <c r="E911" s="84"/>
    </row>
    <row r="912" ht="14.25" customHeight="1">
      <c r="E912" s="84"/>
    </row>
    <row r="913" ht="14.25" customHeight="1">
      <c r="E913" s="84"/>
    </row>
    <row r="914" ht="14.25" customHeight="1">
      <c r="E914" s="84"/>
    </row>
    <row r="915" ht="14.25" customHeight="1">
      <c r="E915" s="84"/>
    </row>
    <row r="916" ht="14.25" customHeight="1">
      <c r="E916" s="84"/>
    </row>
    <row r="917" ht="14.25" customHeight="1">
      <c r="E917" s="84"/>
    </row>
    <row r="918" ht="14.25" customHeight="1">
      <c r="E918" s="84"/>
    </row>
    <row r="919" ht="14.25" customHeight="1">
      <c r="E919" s="84"/>
    </row>
    <row r="920" ht="14.25" customHeight="1">
      <c r="E920" s="84"/>
    </row>
    <row r="921" ht="14.25" customHeight="1">
      <c r="E921" s="84"/>
    </row>
    <row r="922" ht="14.25" customHeight="1">
      <c r="E922" s="84"/>
    </row>
    <row r="923" ht="14.25" customHeight="1">
      <c r="E923" s="84"/>
    </row>
    <row r="924" ht="14.25" customHeight="1">
      <c r="E924" s="84"/>
    </row>
    <row r="925" ht="14.25" customHeight="1">
      <c r="E925" s="84"/>
    </row>
    <row r="926" ht="14.25" customHeight="1">
      <c r="E926" s="84"/>
    </row>
    <row r="927" ht="14.25" customHeight="1">
      <c r="E927" s="84"/>
    </row>
    <row r="928" ht="14.25" customHeight="1">
      <c r="E928" s="84"/>
    </row>
    <row r="929" ht="14.25" customHeight="1">
      <c r="E929" s="84"/>
    </row>
    <row r="930" ht="14.25" customHeight="1">
      <c r="E930" s="84"/>
    </row>
    <row r="931" ht="14.25" customHeight="1">
      <c r="E931" s="84"/>
    </row>
    <row r="932" ht="14.25" customHeight="1">
      <c r="E932" s="84"/>
    </row>
    <row r="933" ht="14.25" customHeight="1">
      <c r="E933" s="84"/>
    </row>
    <row r="934" ht="14.25" customHeight="1">
      <c r="E934" s="84"/>
    </row>
    <row r="935" ht="14.25" customHeight="1">
      <c r="E935" s="84"/>
    </row>
    <row r="936" ht="14.25" customHeight="1">
      <c r="E936" s="84"/>
    </row>
    <row r="937" ht="14.25" customHeight="1">
      <c r="E937" s="84"/>
    </row>
    <row r="938" ht="14.25" customHeight="1">
      <c r="E938" s="84"/>
    </row>
    <row r="939" ht="14.25" customHeight="1">
      <c r="E939" s="84"/>
    </row>
    <row r="940" ht="14.25" customHeight="1">
      <c r="E940" s="84"/>
    </row>
    <row r="941" ht="14.25" customHeight="1">
      <c r="E941" s="84"/>
    </row>
    <row r="942" ht="14.25" customHeight="1">
      <c r="E942" s="84"/>
    </row>
    <row r="943" ht="14.25" customHeight="1">
      <c r="E943" s="84"/>
    </row>
    <row r="944" ht="14.25" customHeight="1">
      <c r="E944" s="84"/>
    </row>
    <row r="945" ht="14.25" customHeight="1">
      <c r="E945" s="84"/>
    </row>
    <row r="946" ht="14.25" customHeight="1">
      <c r="E946" s="84"/>
    </row>
    <row r="947" ht="14.25" customHeight="1">
      <c r="E947" s="84"/>
    </row>
    <row r="948" ht="14.25" customHeight="1">
      <c r="E948" s="84"/>
    </row>
    <row r="949" ht="14.25" customHeight="1">
      <c r="E949" s="84"/>
    </row>
    <row r="950" ht="14.25" customHeight="1">
      <c r="E950" s="84"/>
    </row>
    <row r="951" ht="14.25" customHeight="1">
      <c r="E951" s="84"/>
    </row>
    <row r="952" ht="14.25" customHeight="1">
      <c r="E952" s="84"/>
    </row>
    <row r="953" ht="14.25" customHeight="1">
      <c r="E953" s="84"/>
    </row>
    <row r="954" ht="14.25" customHeight="1">
      <c r="E954" s="84"/>
    </row>
    <row r="955" ht="14.25" customHeight="1">
      <c r="E955" s="84"/>
    </row>
    <row r="956" ht="14.25" customHeight="1">
      <c r="E956" s="84"/>
    </row>
    <row r="957" ht="14.25" customHeight="1">
      <c r="E957" s="84"/>
    </row>
    <row r="958" ht="14.25" customHeight="1">
      <c r="E958" s="84"/>
    </row>
    <row r="959" ht="14.25" customHeight="1">
      <c r="E959" s="84"/>
    </row>
    <row r="960" ht="14.25" customHeight="1">
      <c r="E960" s="84"/>
    </row>
    <row r="961" ht="14.25" customHeight="1">
      <c r="E961" s="84"/>
    </row>
    <row r="962" ht="14.25" customHeight="1">
      <c r="E962" s="84"/>
    </row>
    <row r="963" ht="14.25" customHeight="1">
      <c r="E963" s="84"/>
    </row>
    <row r="964" ht="14.25" customHeight="1">
      <c r="E964" s="84"/>
    </row>
    <row r="965" ht="14.25" customHeight="1">
      <c r="E965" s="84"/>
    </row>
    <row r="966" ht="14.25" customHeight="1">
      <c r="E966" s="84"/>
    </row>
    <row r="967" ht="14.25" customHeight="1">
      <c r="E967" s="84"/>
    </row>
    <row r="968" ht="14.25" customHeight="1">
      <c r="E968" s="84"/>
    </row>
    <row r="969" ht="14.25" customHeight="1">
      <c r="E969" s="84"/>
    </row>
    <row r="970" ht="14.25" customHeight="1">
      <c r="E970" s="84"/>
    </row>
    <row r="971" ht="14.25" customHeight="1">
      <c r="E971" s="84"/>
    </row>
    <row r="972" ht="14.25" customHeight="1">
      <c r="E972" s="84"/>
    </row>
    <row r="973" ht="14.25" customHeight="1">
      <c r="E973" s="84"/>
    </row>
    <row r="974" ht="14.25" customHeight="1">
      <c r="E974" s="84"/>
    </row>
    <row r="975" ht="14.25" customHeight="1">
      <c r="E975" s="84"/>
    </row>
    <row r="976" ht="14.25" customHeight="1">
      <c r="E976" s="84"/>
    </row>
    <row r="977" ht="14.25" customHeight="1">
      <c r="E977" s="84"/>
    </row>
    <row r="978" ht="14.25" customHeight="1">
      <c r="E978" s="84"/>
    </row>
    <row r="979" ht="14.25" customHeight="1">
      <c r="E979" s="84"/>
    </row>
    <row r="980" ht="14.25" customHeight="1">
      <c r="E980" s="84"/>
    </row>
    <row r="981" ht="14.25" customHeight="1">
      <c r="E981" s="84"/>
    </row>
    <row r="982" ht="14.25" customHeight="1">
      <c r="E982" s="84"/>
    </row>
    <row r="983" ht="14.25" customHeight="1">
      <c r="E983" s="84"/>
    </row>
    <row r="984" ht="14.25" customHeight="1">
      <c r="E984" s="84"/>
    </row>
    <row r="985" ht="14.25" customHeight="1">
      <c r="E985" s="84"/>
    </row>
  </sheetData>
  <mergeCells count="8">
    <mergeCell ref="A1:B1"/>
    <mergeCell ref="C1:D1"/>
    <mergeCell ref="E1:E4"/>
    <mergeCell ref="R1:R4"/>
    <mergeCell ref="W1:W4"/>
    <mergeCell ref="AD1:AD4"/>
    <mergeCell ref="AK1:AK4"/>
    <mergeCell ref="AC5:BN5"/>
  </mergeCells>
  <conditionalFormatting sqref="F3:P4 S3:U4 X3:AB4 AE3:AI4">
    <cfRule type="cellIs" dxfId="0" priority="1" stopIfTrue="1" operator="greaterThanOrEqual">
      <formula>4</formula>
    </cfRule>
  </conditionalFormatting>
  <conditionalFormatting sqref="F3:P4 S3:U4 X3:AB4 AE3:AI4">
    <cfRule type="cellIs" dxfId="1" priority="2" operator="greaterThanOrEqual">
      <formula>3</formula>
    </cfRule>
  </conditionalFormatting>
  <conditionalFormatting sqref="F3:P4 S3:U4 X3:AB4 AE3:AI4">
    <cfRule type="cellIs" dxfId="2" priority="3" operator="greaterThanOrEqual">
      <formula>2</formula>
    </cfRule>
  </conditionalFormatting>
  <conditionalFormatting sqref="F3:P4 S3:U4 X3:AB4 AE3:AI4">
    <cfRule type="cellIs" dxfId="3" priority="4" operator="greaterThanOrEqual">
      <formula>1</formula>
    </cfRule>
  </conditionalFormatting>
  <conditionalFormatting sqref="AL3:AP4">
    <cfRule type="cellIs" dxfId="0" priority="5" stopIfTrue="1" operator="greaterThanOrEqual">
      <formula>4</formula>
    </cfRule>
  </conditionalFormatting>
  <conditionalFormatting sqref="AL3:AP4">
    <cfRule type="cellIs" dxfId="1" priority="6" operator="greaterThanOrEqual">
      <formula>3</formula>
    </cfRule>
  </conditionalFormatting>
  <conditionalFormatting sqref="AL3:AP4">
    <cfRule type="cellIs" dxfId="2" priority="7" operator="greaterThanOrEqual">
      <formula>2</formula>
    </cfRule>
  </conditionalFormatting>
  <conditionalFormatting sqref="AL3:AP4">
    <cfRule type="cellIs" dxfId="3" priority="8" operator="greaterThanOrEqual">
      <formula>1</formula>
    </cfRule>
  </conditionalFormatting>
  <conditionalFormatting sqref="AL3">
    <cfRule type="cellIs" dxfId="0" priority="9" stopIfTrue="1" operator="greaterThanOrEqual">
      <formula>4</formula>
    </cfRule>
  </conditionalFormatting>
  <conditionalFormatting sqref="AL3">
    <cfRule type="cellIs" dxfId="1" priority="10" operator="greaterThanOrEqual">
      <formula>3</formula>
    </cfRule>
  </conditionalFormatting>
  <conditionalFormatting sqref="AL3">
    <cfRule type="cellIs" dxfId="2" priority="11" operator="greaterThanOrEqual">
      <formula>2</formula>
    </cfRule>
  </conditionalFormatting>
  <conditionalFormatting sqref="AL3">
    <cfRule type="cellIs" dxfId="3" priority="12" operator="greaterThanOrEqual">
      <formula>1</formula>
    </cfRule>
  </conditionalFormatting>
  <conditionalFormatting sqref="AL4">
    <cfRule type="cellIs" dxfId="0" priority="13" stopIfTrue="1" operator="greaterThanOrEqual">
      <formula>4</formula>
    </cfRule>
  </conditionalFormatting>
  <conditionalFormatting sqref="AL4">
    <cfRule type="cellIs" dxfId="1" priority="14" operator="greaterThanOrEqual">
      <formula>3</formula>
    </cfRule>
  </conditionalFormatting>
  <conditionalFormatting sqref="AL4">
    <cfRule type="cellIs" dxfId="2" priority="15" operator="greaterThanOrEqual">
      <formula>2</formula>
    </cfRule>
  </conditionalFormatting>
  <conditionalFormatting sqref="AL4">
    <cfRule type="cellIs" dxfId="3" priority="16" operator="greaterThanOrEqual">
      <formula>1</formula>
    </cfRule>
  </conditionalFormatting>
  <conditionalFormatting sqref="AM3:AM4">
    <cfRule type="cellIs" dxfId="0" priority="17" stopIfTrue="1" operator="greaterThanOrEqual">
      <formula>4</formula>
    </cfRule>
  </conditionalFormatting>
  <conditionalFormatting sqref="AM3:AM4">
    <cfRule type="cellIs" dxfId="1" priority="18" operator="greaterThanOrEqual">
      <formula>3</formula>
    </cfRule>
  </conditionalFormatting>
  <conditionalFormatting sqref="AM3:AM4">
    <cfRule type="cellIs" dxfId="2" priority="19" operator="greaterThanOrEqual">
      <formula>2</formula>
    </cfRule>
  </conditionalFormatting>
  <conditionalFormatting sqref="AM3:AM4">
    <cfRule type="cellIs" dxfId="3" priority="20" operator="greaterThanOrEqual">
      <formula>1</formula>
    </cfRule>
  </conditionalFormatting>
  <conditionalFormatting sqref="AM3">
    <cfRule type="cellIs" dxfId="0" priority="21" stopIfTrue="1" operator="greaterThanOrEqual">
      <formula>4</formula>
    </cfRule>
  </conditionalFormatting>
  <conditionalFormatting sqref="AM3">
    <cfRule type="cellIs" dxfId="1" priority="22" operator="greaterThanOrEqual">
      <formula>3</formula>
    </cfRule>
  </conditionalFormatting>
  <conditionalFormatting sqref="AM3">
    <cfRule type="cellIs" dxfId="2" priority="23" operator="greaterThanOrEqual">
      <formula>2</formula>
    </cfRule>
  </conditionalFormatting>
  <conditionalFormatting sqref="AM3">
    <cfRule type="cellIs" dxfId="3" priority="24" operator="greaterThanOrEqual">
      <formula>1</formula>
    </cfRule>
  </conditionalFormatting>
  <conditionalFormatting sqref="AM4">
    <cfRule type="cellIs" dxfId="0" priority="25" stopIfTrue="1" operator="greaterThanOrEqual">
      <formula>4</formula>
    </cfRule>
  </conditionalFormatting>
  <conditionalFormatting sqref="AM4">
    <cfRule type="cellIs" dxfId="1" priority="26" operator="greaterThanOrEqual">
      <formula>3</formula>
    </cfRule>
  </conditionalFormatting>
  <conditionalFormatting sqref="AM4">
    <cfRule type="cellIs" dxfId="2" priority="27" operator="greaterThanOrEqual">
      <formula>2</formula>
    </cfRule>
  </conditionalFormatting>
  <conditionalFormatting sqref="AM4">
    <cfRule type="cellIs" dxfId="3" priority="28" operator="greaterThanOrEqual">
      <formula>1</formula>
    </cfRule>
  </conditionalFormatting>
  <conditionalFormatting sqref="AN3:AN4">
    <cfRule type="cellIs" dxfId="0" priority="29" stopIfTrue="1" operator="greaterThanOrEqual">
      <formula>4</formula>
    </cfRule>
  </conditionalFormatting>
  <conditionalFormatting sqref="AN3:AN4">
    <cfRule type="cellIs" dxfId="1" priority="30" operator="greaterThanOrEqual">
      <formula>3</formula>
    </cfRule>
  </conditionalFormatting>
  <conditionalFormatting sqref="AN3:AN4">
    <cfRule type="cellIs" dxfId="2" priority="31" operator="greaterThanOrEqual">
      <formula>2</formula>
    </cfRule>
  </conditionalFormatting>
  <conditionalFormatting sqref="AN3:AN4">
    <cfRule type="cellIs" dxfId="3" priority="32" operator="greaterThanOrEqual">
      <formula>1</formula>
    </cfRule>
  </conditionalFormatting>
  <conditionalFormatting sqref="AN3">
    <cfRule type="cellIs" dxfId="0" priority="33" stopIfTrue="1" operator="greaterThanOrEqual">
      <formula>4</formula>
    </cfRule>
  </conditionalFormatting>
  <conditionalFormatting sqref="AN3">
    <cfRule type="cellIs" dxfId="1" priority="34" operator="greaterThanOrEqual">
      <formula>3</formula>
    </cfRule>
  </conditionalFormatting>
  <conditionalFormatting sqref="AN3">
    <cfRule type="cellIs" dxfId="2" priority="35" operator="greaterThanOrEqual">
      <formula>2</formula>
    </cfRule>
  </conditionalFormatting>
  <conditionalFormatting sqref="AN3">
    <cfRule type="cellIs" dxfId="3" priority="36" operator="greaterThanOrEqual">
      <formula>1</formula>
    </cfRule>
  </conditionalFormatting>
  <conditionalFormatting sqref="AN4">
    <cfRule type="cellIs" dxfId="0" priority="37" stopIfTrue="1" operator="greaterThanOrEqual">
      <formula>4</formula>
    </cfRule>
  </conditionalFormatting>
  <conditionalFormatting sqref="AN4">
    <cfRule type="cellIs" dxfId="1" priority="38" operator="greaterThanOrEqual">
      <formula>3</formula>
    </cfRule>
  </conditionalFormatting>
  <conditionalFormatting sqref="AN4">
    <cfRule type="cellIs" dxfId="2" priority="39" operator="greaterThanOrEqual">
      <formula>2</formula>
    </cfRule>
  </conditionalFormatting>
  <conditionalFormatting sqref="AN4">
    <cfRule type="cellIs" dxfId="3" priority="40" operator="greaterThanOrEqual">
      <formula>1</formula>
    </cfRule>
  </conditionalFormatting>
  <conditionalFormatting sqref="AO3:AO4">
    <cfRule type="cellIs" dxfId="0" priority="41" stopIfTrue="1" operator="greaterThanOrEqual">
      <formula>4</formula>
    </cfRule>
  </conditionalFormatting>
  <conditionalFormatting sqref="AO3:AO4">
    <cfRule type="cellIs" dxfId="1" priority="42" operator="greaterThanOrEqual">
      <formula>3</formula>
    </cfRule>
  </conditionalFormatting>
  <conditionalFormatting sqref="AO3:AO4">
    <cfRule type="cellIs" dxfId="2" priority="43" operator="greaterThanOrEqual">
      <formula>2</formula>
    </cfRule>
  </conditionalFormatting>
  <conditionalFormatting sqref="AO3:AO4">
    <cfRule type="cellIs" dxfId="3" priority="44" operator="greaterThanOrEqual">
      <formula>1</formula>
    </cfRule>
  </conditionalFormatting>
  <conditionalFormatting sqref="AO3">
    <cfRule type="cellIs" dxfId="0" priority="45" stopIfTrue="1" operator="greaterThanOrEqual">
      <formula>4</formula>
    </cfRule>
  </conditionalFormatting>
  <conditionalFormatting sqref="AO3">
    <cfRule type="cellIs" dxfId="1" priority="46" operator="greaterThanOrEqual">
      <formula>3</formula>
    </cfRule>
  </conditionalFormatting>
  <conditionalFormatting sqref="AO3">
    <cfRule type="cellIs" dxfId="2" priority="47" operator="greaterThanOrEqual">
      <formula>2</formula>
    </cfRule>
  </conditionalFormatting>
  <conditionalFormatting sqref="AO3">
    <cfRule type="cellIs" dxfId="3" priority="48" operator="greaterThanOrEqual">
      <formula>1</formula>
    </cfRule>
  </conditionalFormatting>
  <conditionalFormatting sqref="AO4">
    <cfRule type="cellIs" dxfId="0" priority="49" stopIfTrue="1" operator="greaterThanOrEqual">
      <formula>4</formula>
    </cfRule>
  </conditionalFormatting>
  <conditionalFormatting sqref="AO4">
    <cfRule type="cellIs" dxfId="1" priority="50" operator="greaterThanOrEqual">
      <formula>3</formula>
    </cfRule>
  </conditionalFormatting>
  <conditionalFormatting sqref="AO4">
    <cfRule type="cellIs" dxfId="2" priority="51" operator="greaterThanOrEqual">
      <formula>2</formula>
    </cfRule>
  </conditionalFormatting>
  <conditionalFormatting sqref="AO4">
    <cfRule type="cellIs" dxfId="3" priority="52" operator="greaterThanOrEqual">
      <formula>1</formula>
    </cfRule>
  </conditionalFormatting>
  <conditionalFormatting sqref="AP3:AP4">
    <cfRule type="cellIs" dxfId="0" priority="53" stopIfTrue="1" operator="greaterThanOrEqual">
      <formula>4</formula>
    </cfRule>
  </conditionalFormatting>
  <conditionalFormatting sqref="AP3:AP4">
    <cfRule type="cellIs" dxfId="1" priority="54" operator="greaterThanOrEqual">
      <formula>3</formula>
    </cfRule>
  </conditionalFormatting>
  <conditionalFormatting sqref="AP3:AP4">
    <cfRule type="cellIs" dxfId="2" priority="55" operator="greaterThanOrEqual">
      <formula>2</formula>
    </cfRule>
  </conditionalFormatting>
  <conditionalFormatting sqref="AP3:AP4">
    <cfRule type="cellIs" dxfId="3" priority="56" operator="greaterThanOrEqual">
      <formula>1</formula>
    </cfRule>
  </conditionalFormatting>
  <conditionalFormatting sqref="AP3">
    <cfRule type="cellIs" dxfId="0" priority="57" stopIfTrue="1" operator="greaterThanOrEqual">
      <formula>4</formula>
    </cfRule>
  </conditionalFormatting>
  <conditionalFormatting sqref="AP3">
    <cfRule type="cellIs" dxfId="1" priority="58" operator="greaterThanOrEqual">
      <formula>3</formula>
    </cfRule>
  </conditionalFormatting>
  <conditionalFormatting sqref="AP3">
    <cfRule type="cellIs" dxfId="2" priority="59" operator="greaterThanOrEqual">
      <formula>2</formula>
    </cfRule>
  </conditionalFormatting>
  <conditionalFormatting sqref="AP3">
    <cfRule type="cellIs" dxfId="3" priority="60" operator="greaterThanOrEqual">
      <formula>1</formula>
    </cfRule>
  </conditionalFormatting>
  <conditionalFormatting sqref="AP4">
    <cfRule type="cellIs" dxfId="0" priority="61" stopIfTrue="1" operator="greaterThanOrEqual">
      <formula>4</formula>
    </cfRule>
  </conditionalFormatting>
  <conditionalFormatting sqref="AP4">
    <cfRule type="cellIs" dxfId="1" priority="62" operator="greaterThanOrEqual">
      <formula>3</formula>
    </cfRule>
  </conditionalFormatting>
  <conditionalFormatting sqref="AP4">
    <cfRule type="cellIs" dxfId="2" priority="63" operator="greaterThanOrEqual">
      <formula>2</formula>
    </cfRule>
  </conditionalFormatting>
  <conditionalFormatting sqref="AP4">
    <cfRule type="cellIs" dxfId="3" priority="64" operator="greaterThan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4.22"/>
    <col customWidth="1" min="2" max="2" width="13.44"/>
    <col customWidth="1" min="3" max="3" width="9.56"/>
    <col customWidth="1" min="4" max="4" width="7.44"/>
    <col customWidth="1" min="5" max="5" width="3.33"/>
    <col customWidth="1" min="6" max="6" width="4.44"/>
    <col customWidth="1" min="7" max="7" width="3.78"/>
    <col customWidth="1" min="8" max="8" width="3.89"/>
    <col customWidth="1" min="9" max="9" width="3.56"/>
    <col customWidth="1" min="10" max="10" width="3.89"/>
    <col customWidth="1" min="11" max="11" width="3.78"/>
    <col customWidth="1" min="12" max="12" width="3.56"/>
    <col customWidth="1" min="13" max="13" width="3.44"/>
    <col customWidth="1" min="14" max="14" width="3.89"/>
    <col customWidth="1" min="15" max="19" width="3.67"/>
    <col customWidth="1" min="20" max="25" width="3.56"/>
    <col customWidth="1" min="26" max="36" width="3.67"/>
    <col customWidth="1" min="37" max="37" width="3.11"/>
    <col customWidth="1" min="38" max="38" width="3.78"/>
    <col customWidth="1" min="39" max="39" width="3.67"/>
    <col customWidth="1" min="40" max="40" width="3.56"/>
    <col customWidth="1" min="41" max="41" width="3.22"/>
    <col customWidth="1" min="42" max="42" width="3.67"/>
    <col customWidth="1" min="43" max="43" width="2.67"/>
    <col customWidth="1" min="44" max="66" width="8.56"/>
  </cols>
  <sheetData>
    <row r="1" ht="216.75" customHeight="1">
      <c r="A1" s="24" t="s">
        <v>469</v>
      </c>
      <c r="C1" s="24" t="s">
        <v>470</v>
      </c>
      <c r="E1" s="25" t="s">
        <v>162</v>
      </c>
      <c r="F1" s="85" t="s">
        <v>471</v>
      </c>
      <c r="G1" s="65" t="s">
        <v>472</v>
      </c>
      <c r="H1" s="65" t="s">
        <v>444</v>
      </c>
      <c r="I1" s="27" t="s">
        <v>473</v>
      </c>
      <c r="J1" s="27" t="s">
        <v>474</v>
      </c>
      <c r="K1" s="27" t="s">
        <v>475</v>
      </c>
      <c r="L1" s="27" t="s">
        <v>476</v>
      </c>
      <c r="M1" s="27" t="s">
        <v>477</v>
      </c>
      <c r="N1" s="27" t="s">
        <v>478</v>
      </c>
      <c r="O1" s="65" t="s">
        <v>479</v>
      </c>
      <c r="P1" s="27" t="s">
        <v>480</v>
      </c>
      <c r="Q1" s="27" t="s">
        <v>481</v>
      </c>
      <c r="R1" s="27" t="s">
        <v>439</v>
      </c>
      <c r="S1" s="29" t="s">
        <v>482</v>
      </c>
      <c r="T1" s="25" t="s">
        <v>378</v>
      </c>
      <c r="U1" s="27" t="s">
        <v>379</v>
      </c>
      <c r="V1" s="27" t="s">
        <v>380</v>
      </c>
      <c r="W1" s="27" t="s">
        <v>381</v>
      </c>
      <c r="X1" s="29" t="s">
        <v>483</v>
      </c>
      <c r="Y1" s="25" t="s">
        <v>390</v>
      </c>
      <c r="Z1" s="27" t="s">
        <v>391</v>
      </c>
      <c r="AA1" s="27" t="s">
        <v>392</v>
      </c>
      <c r="AB1" s="27" t="s">
        <v>393</v>
      </c>
      <c r="AC1" s="27" t="s">
        <v>394</v>
      </c>
      <c r="AD1" s="29" t="s">
        <v>484</v>
      </c>
      <c r="AE1" s="25" t="s">
        <v>33</v>
      </c>
      <c r="AF1" s="27" t="s">
        <v>446</v>
      </c>
      <c r="AG1" s="27" t="s">
        <v>447</v>
      </c>
      <c r="AH1" s="27" t="s">
        <v>449</v>
      </c>
      <c r="AI1" s="27" t="s">
        <v>450</v>
      </c>
      <c r="AJ1" s="29" t="s">
        <v>485</v>
      </c>
      <c r="AK1" s="25" t="s">
        <v>401</v>
      </c>
      <c r="AL1" s="27" t="s">
        <v>486</v>
      </c>
      <c r="AM1" s="27" t="s">
        <v>487</v>
      </c>
      <c r="AN1" s="27" t="s">
        <v>488</v>
      </c>
      <c r="AO1" s="27" t="s">
        <v>489</v>
      </c>
      <c r="AP1" s="27" t="s">
        <v>490</v>
      </c>
      <c r="AQ1" s="27" t="s">
        <v>491</v>
      </c>
      <c r="AR1" s="39"/>
      <c r="AS1" s="39"/>
      <c r="AT1" s="39"/>
      <c r="AU1" s="39"/>
      <c r="AV1" s="39"/>
      <c r="AW1" s="39"/>
      <c r="AX1" s="39"/>
      <c r="AY1" s="39"/>
      <c r="AZ1" s="39"/>
      <c r="BA1" s="39"/>
      <c r="BB1" s="39"/>
      <c r="BC1" s="39"/>
      <c r="BD1" s="39"/>
      <c r="BE1" s="39"/>
      <c r="BF1" s="39"/>
      <c r="BG1" s="39"/>
      <c r="BH1" s="39"/>
      <c r="BI1" s="39"/>
      <c r="BJ1" s="39"/>
      <c r="BK1" s="39"/>
      <c r="BL1" s="39"/>
      <c r="BM1" s="39"/>
      <c r="BN1" s="39"/>
    </row>
    <row r="2" ht="14.25" customHeight="1">
      <c r="A2" s="40" t="s">
        <v>92</v>
      </c>
      <c r="B2" s="40" t="s">
        <v>93</v>
      </c>
      <c r="C2" s="40" t="s">
        <v>94</v>
      </c>
      <c r="D2" s="40" t="s">
        <v>95</v>
      </c>
      <c r="E2" s="41"/>
      <c r="F2" s="42"/>
      <c r="G2" s="42"/>
      <c r="H2" s="42"/>
      <c r="I2" s="42"/>
      <c r="J2" s="42"/>
      <c r="K2" s="42"/>
      <c r="L2" s="42"/>
      <c r="M2" s="42"/>
      <c r="N2" s="42"/>
      <c r="O2" s="42"/>
      <c r="P2" s="42"/>
      <c r="Q2" s="42"/>
      <c r="R2" s="42"/>
      <c r="S2" s="42"/>
      <c r="T2" s="41"/>
      <c r="U2" s="42"/>
      <c r="V2" s="42"/>
      <c r="W2" s="42"/>
      <c r="X2" s="42"/>
      <c r="Y2" s="41"/>
      <c r="Z2" s="42"/>
      <c r="AA2" s="42"/>
      <c r="AB2" s="42"/>
      <c r="AC2" s="42"/>
      <c r="AD2" s="42"/>
      <c r="AE2" s="41"/>
      <c r="AF2" s="42"/>
      <c r="AG2" s="42"/>
      <c r="AH2" s="42"/>
      <c r="AI2" s="42"/>
      <c r="AJ2" s="42"/>
      <c r="AK2" s="41"/>
      <c r="AL2" s="42"/>
      <c r="AM2" s="42"/>
      <c r="AN2" s="42"/>
      <c r="AO2" s="42"/>
      <c r="AP2" s="42"/>
      <c r="AQ2" s="42"/>
    </row>
    <row r="3" ht="15.75" customHeight="1">
      <c r="A3" s="52" t="s">
        <v>492</v>
      </c>
      <c r="B3" s="52" t="s">
        <v>493</v>
      </c>
      <c r="C3" s="52" t="s">
        <v>494</v>
      </c>
      <c r="D3" s="52" t="s">
        <v>290</v>
      </c>
      <c r="E3" s="41"/>
      <c r="F3" s="54"/>
      <c r="G3" s="54"/>
      <c r="H3" s="54"/>
      <c r="I3" s="54"/>
      <c r="J3" s="54"/>
      <c r="K3" s="54"/>
      <c r="L3" s="54"/>
      <c r="M3" s="54"/>
      <c r="N3" s="54"/>
      <c r="O3" s="54"/>
      <c r="P3" s="54"/>
      <c r="Q3" s="54"/>
      <c r="R3" s="54"/>
      <c r="S3" s="55">
        <f>sum(F3:R3)</f>
        <v>0</v>
      </c>
      <c r="T3" s="41"/>
      <c r="U3" s="54"/>
      <c r="V3" s="54"/>
      <c r="W3" s="54"/>
      <c r="X3" s="55">
        <f t="shared" ref="X3:X4" si="1">sum(U3:W3)</f>
        <v>0</v>
      </c>
      <c r="Y3" s="41"/>
      <c r="Z3" s="54"/>
      <c r="AA3" s="54"/>
      <c r="AB3" s="54"/>
      <c r="AC3" s="54"/>
      <c r="AD3" s="55">
        <f t="shared" ref="AD3:AD4" si="2">sum(Z3:AC3)</f>
        <v>0</v>
      </c>
      <c r="AE3" s="41"/>
      <c r="AF3" s="54"/>
      <c r="AG3" s="54"/>
      <c r="AH3" s="54"/>
      <c r="AI3" s="54"/>
      <c r="AJ3" s="55">
        <f t="shared" ref="AJ3:AJ4" si="3">sum(AF3:AI3)</f>
        <v>0</v>
      </c>
      <c r="AK3" s="41"/>
      <c r="AL3" s="54"/>
      <c r="AM3" s="54"/>
      <c r="AN3" s="54"/>
      <c r="AO3" s="54"/>
      <c r="AP3" s="54"/>
      <c r="AQ3" s="86"/>
    </row>
    <row r="4" ht="14.25" customHeight="1">
      <c r="A4" s="52"/>
      <c r="B4" s="52"/>
      <c r="C4" s="52"/>
      <c r="D4" s="52"/>
      <c r="E4" s="59"/>
      <c r="F4" s="54"/>
      <c r="G4" s="54"/>
      <c r="H4" s="54"/>
      <c r="I4" s="54"/>
      <c r="J4" s="54"/>
      <c r="K4" s="54"/>
      <c r="L4" s="54"/>
      <c r="M4" s="54"/>
      <c r="N4" s="54"/>
      <c r="O4" s="54"/>
      <c r="P4" s="54"/>
      <c r="Q4" s="54"/>
      <c r="R4" s="54"/>
      <c r="S4" s="55">
        <f>sum(F4:P4)</f>
        <v>0</v>
      </c>
      <c r="T4" s="59"/>
      <c r="U4" s="54"/>
      <c r="V4" s="54"/>
      <c r="W4" s="54"/>
      <c r="X4" s="55">
        <f t="shared" si="1"/>
        <v>0</v>
      </c>
      <c r="Y4" s="59"/>
      <c r="Z4" s="54"/>
      <c r="AA4" s="54"/>
      <c r="AB4" s="54"/>
      <c r="AC4" s="54"/>
      <c r="AD4" s="55">
        <f t="shared" si="2"/>
        <v>0</v>
      </c>
      <c r="AE4" s="59"/>
      <c r="AF4" s="54"/>
      <c r="AG4" s="54"/>
      <c r="AH4" s="54"/>
      <c r="AI4" s="54"/>
      <c r="AJ4" s="55">
        <f t="shared" si="3"/>
        <v>0</v>
      </c>
      <c r="AK4" s="59"/>
      <c r="AL4" s="54"/>
      <c r="AM4" s="54"/>
      <c r="AN4" s="54"/>
      <c r="AO4" s="54"/>
      <c r="AP4" s="54"/>
      <c r="AQ4" s="8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c r="E67" s="84"/>
    </row>
    <row r="68" ht="14.25" customHeight="1">
      <c r="E68" s="84"/>
    </row>
    <row r="69" ht="14.25" customHeight="1">
      <c r="E69" s="84"/>
    </row>
    <row r="70" ht="14.25" customHeight="1">
      <c r="E70" s="84"/>
    </row>
    <row r="71" ht="14.25" customHeight="1">
      <c r="E71" s="84"/>
    </row>
    <row r="72" ht="14.25" customHeight="1">
      <c r="E72" s="84"/>
    </row>
    <row r="73" ht="14.25" customHeight="1">
      <c r="E73" s="84"/>
    </row>
    <row r="74" ht="14.25" customHeight="1">
      <c r="E74" s="84"/>
    </row>
    <row r="75" ht="14.25" customHeight="1">
      <c r="E75" s="84"/>
    </row>
    <row r="76" ht="14.25" customHeight="1">
      <c r="E76" s="84"/>
    </row>
    <row r="77" ht="14.25" customHeight="1">
      <c r="E77" s="84"/>
    </row>
    <row r="78" ht="14.25" customHeight="1">
      <c r="E78" s="84"/>
    </row>
    <row r="79" ht="14.25" customHeight="1">
      <c r="E79" s="84"/>
    </row>
    <row r="80" ht="14.25" customHeight="1">
      <c r="E80" s="84"/>
    </row>
    <row r="81" ht="14.25" customHeight="1">
      <c r="E81" s="84"/>
    </row>
    <row r="82" ht="14.25" customHeight="1">
      <c r="E82" s="84"/>
    </row>
    <row r="83" ht="14.25" customHeight="1">
      <c r="E83" s="84"/>
    </row>
    <row r="84" ht="14.25" customHeight="1">
      <c r="E84" s="84"/>
    </row>
    <row r="85" ht="14.25" customHeight="1">
      <c r="E85" s="84"/>
    </row>
    <row r="86" ht="14.25" customHeight="1">
      <c r="E86" s="84"/>
    </row>
    <row r="87" ht="14.25" customHeight="1">
      <c r="E87" s="84"/>
    </row>
    <row r="88" ht="14.25" customHeight="1">
      <c r="E88" s="84"/>
    </row>
    <row r="89" ht="14.25" customHeight="1">
      <c r="E89" s="84"/>
    </row>
    <row r="90" ht="14.25" customHeight="1">
      <c r="E90" s="84"/>
    </row>
    <row r="91" ht="14.25" customHeight="1">
      <c r="E91" s="84"/>
    </row>
    <row r="92" ht="14.25" customHeight="1">
      <c r="E92" s="84"/>
    </row>
    <row r="93" ht="14.25" customHeight="1">
      <c r="E93" s="84"/>
    </row>
    <row r="94" ht="14.25" customHeight="1">
      <c r="E94" s="84"/>
    </row>
    <row r="95" ht="14.25" customHeight="1">
      <c r="E95" s="84"/>
    </row>
    <row r="96" ht="14.25" customHeight="1">
      <c r="E96" s="84"/>
    </row>
    <row r="97" ht="14.25" customHeight="1">
      <c r="E97" s="84"/>
    </row>
    <row r="98" ht="14.25" customHeight="1">
      <c r="E98" s="84"/>
    </row>
    <row r="99" ht="14.25" customHeight="1">
      <c r="E99" s="84"/>
    </row>
    <row r="100" ht="14.25" customHeight="1">
      <c r="E100" s="84"/>
    </row>
    <row r="101" ht="14.25" customHeight="1">
      <c r="E101" s="84"/>
    </row>
    <row r="102" ht="14.25" customHeight="1">
      <c r="E102" s="84"/>
    </row>
    <row r="103" ht="14.25" customHeight="1">
      <c r="E103" s="84"/>
    </row>
    <row r="104" ht="14.25" customHeight="1">
      <c r="E104" s="84"/>
    </row>
    <row r="105" ht="14.25" customHeight="1">
      <c r="E105" s="84"/>
    </row>
    <row r="106" ht="14.25" customHeight="1">
      <c r="E106" s="84"/>
    </row>
    <row r="107" ht="14.25" customHeight="1">
      <c r="E107" s="84"/>
    </row>
    <row r="108" ht="14.25" customHeight="1">
      <c r="E108" s="84"/>
    </row>
    <row r="109" ht="14.25" customHeight="1">
      <c r="E109" s="84"/>
    </row>
    <row r="110" ht="14.25" customHeight="1">
      <c r="E110" s="84"/>
    </row>
    <row r="111" ht="14.25" customHeight="1">
      <c r="E111" s="84"/>
    </row>
    <row r="112" ht="14.25" customHeight="1">
      <c r="E112" s="84"/>
    </row>
    <row r="113" ht="14.25" customHeight="1">
      <c r="E113" s="84"/>
    </row>
    <row r="114" ht="14.25" customHeight="1">
      <c r="E114" s="84"/>
    </row>
    <row r="115" ht="14.25" customHeight="1">
      <c r="E115" s="84"/>
    </row>
    <row r="116" ht="14.25" customHeight="1">
      <c r="E116" s="84"/>
    </row>
    <row r="117" ht="14.25" customHeight="1">
      <c r="E117" s="84"/>
    </row>
    <row r="118" ht="14.25" customHeight="1">
      <c r="E118" s="84"/>
    </row>
    <row r="119" ht="14.25" customHeight="1">
      <c r="E119" s="84"/>
    </row>
    <row r="120" ht="14.25" customHeight="1">
      <c r="E120" s="84"/>
    </row>
    <row r="121" ht="14.25" customHeight="1">
      <c r="E121" s="84"/>
    </row>
    <row r="122" ht="14.25" customHeight="1">
      <c r="E122" s="84"/>
    </row>
    <row r="123" ht="14.25" customHeight="1">
      <c r="E123" s="84"/>
    </row>
    <row r="124" ht="14.25" customHeight="1">
      <c r="E124" s="84"/>
    </row>
    <row r="125" ht="14.25" customHeight="1">
      <c r="E125" s="84"/>
    </row>
    <row r="126" ht="14.25" customHeight="1">
      <c r="E126" s="84"/>
    </row>
    <row r="127" ht="14.25" customHeight="1">
      <c r="E127" s="84"/>
    </row>
    <row r="128" ht="14.25" customHeight="1">
      <c r="E128" s="84"/>
    </row>
    <row r="129" ht="14.25" customHeight="1">
      <c r="E129" s="84"/>
    </row>
    <row r="130" ht="14.25" customHeight="1">
      <c r="E130" s="84"/>
    </row>
    <row r="131" ht="14.25" customHeight="1">
      <c r="E131" s="84"/>
    </row>
    <row r="132" ht="14.25" customHeight="1">
      <c r="E132" s="84"/>
    </row>
    <row r="133" ht="14.25" customHeight="1">
      <c r="E133" s="84"/>
    </row>
    <row r="134" ht="14.25" customHeight="1">
      <c r="E134" s="84"/>
    </row>
    <row r="135" ht="14.25" customHeight="1">
      <c r="E135" s="84"/>
    </row>
    <row r="136" ht="14.25" customHeight="1">
      <c r="E136" s="84"/>
    </row>
    <row r="137" ht="14.25" customHeight="1">
      <c r="E137" s="84"/>
    </row>
    <row r="138" ht="14.25" customHeight="1">
      <c r="E138" s="84"/>
    </row>
    <row r="139" ht="14.25" customHeight="1">
      <c r="E139" s="84"/>
    </row>
    <row r="140" ht="14.25" customHeight="1">
      <c r="E140" s="84"/>
    </row>
    <row r="141" ht="14.25" customHeight="1">
      <c r="E141" s="84"/>
    </row>
    <row r="142" ht="14.25" customHeight="1">
      <c r="E142" s="84"/>
    </row>
    <row r="143" ht="14.25" customHeight="1">
      <c r="E143" s="84"/>
    </row>
    <row r="144" ht="14.25" customHeight="1">
      <c r="E144" s="84"/>
    </row>
    <row r="145" ht="14.25" customHeight="1">
      <c r="E145" s="84"/>
    </row>
    <row r="146" ht="14.25" customHeight="1">
      <c r="E146" s="84"/>
    </row>
    <row r="147" ht="14.25" customHeight="1">
      <c r="E147" s="84"/>
    </row>
    <row r="148" ht="14.25" customHeight="1">
      <c r="E148" s="84"/>
    </row>
    <row r="149" ht="14.25" customHeight="1">
      <c r="E149" s="84"/>
    </row>
    <row r="150" ht="14.25" customHeight="1">
      <c r="E150" s="84"/>
    </row>
    <row r="151" ht="14.25" customHeight="1">
      <c r="E151" s="84"/>
    </row>
    <row r="152" ht="14.25" customHeight="1">
      <c r="E152" s="84"/>
    </row>
    <row r="153" ht="14.25" customHeight="1">
      <c r="E153" s="84"/>
    </row>
    <row r="154" ht="14.25" customHeight="1">
      <c r="E154" s="84"/>
    </row>
    <row r="155" ht="14.25" customHeight="1">
      <c r="E155" s="84"/>
    </row>
    <row r="156" ht="14.25" customHeight="1">
      <c r="E156" s="84"/>
    </row>
    <row r="157" ht="14.25" customHeight="1">
      <c r="E157" s="84"/>
    </row>
    <row r="158" ht="14.25" customHeight="1">
      <c r="E158" s="84"/>
    </row>
    <row r="159" ht="14.25" customHeight="1">
      <c r="E159" s="84"/>
    </row>
    <row r="160" ht="14.25" customHeight="1">
      <c r="E160" s="84"/>
    </row>
    <row r="161" ht="14.25" customHeight="1">
      <c r="E161" s="84"/>
    </row>
    <row r="162" ht="14.25" customHeight="1">
      <c r="E162" s="84"/>
    </row>
    <row r="163" ht="14.25" customHeight="1">
      <c r="E163" s="84"/>
    </row>
    <row r="164" ht="14.25" customHeight="1">
      <c r="E164" s="84"/>
    </row>
    <row r="165" ht="14.25" customHeight="1">
      <c r="E165" s="84"/>
    </row>
    <row r="166" ht="14.25" customHeight="1">
      <c r="E166" s="84"/>
    </row>
    <row r="167" ht="14.25" customHeight="1">
      <c r="E167" s="84"/>
    </row>
    <row r="168" ht="14.25" customHeight="1">
      <c r="E168" s="84"/>
    </row>
    <row r="169" ht="14.25" customHeight="1">
      <c r="E169" s="84"/>
    </row>
    <row r="170" ht="14.25" customHeight="1">
      <c r="E170" s="84"/>
    </row>
    <row r="171" ht="14.25" customHeight="1">
      <c r="E171" s="84"/>
    </row>
    <row r="172" ht="14.25" customHeight="1">
      <c r="E172" s="84"/>
    </row>
    <row r="173" ht="14.25" customHeight="1">
      <c r="E173" s="84"/>
    </row>
    <row r="174" ht="14.25" customHeight="1">
      <c r="E174" s="84"/>
    </row>
    <row r="175" ht="14.25" customHeight="1">
      <c r="E175" s="84"/>
    </row>
    <row r="176" ht="14.25" customHeight="1">
      <c r="E176" s="84"/>
    </row>
    <row r="177" ht="14.25" customHeight="1">
      <c r="E177" s="84"/>
    </row>
    <row r="178" ht="14.25" customHeight="1">
      <c r="E178" s="84"/>
    </row>
    <row r="179" ht="14.25" customHeight="1">
      <c r="E179" s="84"/>
    </row>
    <row r="180" ht="14.25" customHeight="1">
      <c r="E180" s="84"/>
    </row>
    <row r="181" ht="14.25" customHeight="1">
      <c r="E181" s="84"/>
    </row>
    <row r="182" ht="14.25" customHeight="1">
      <c r="E182" s="84"/>
    </row>
    <row r="183" ht="14.25" customHeight="1">
      <c r="E183" s="84"/>
    </row>
    <row r="184" ht="14.25" customHeight="1">
      <c r="E184" s="84"/>
    </row>
    <row r="185" ht="14.25" customHeight="1">
      <c r="E185" s="84"/>
    </row>
    <row r="186" ht="14.25" customHeight="1">
      <c r="E186" s="84"/>
    </row>
    <row r="187" ht="14.25" customHeight="1">
      <c r="E187" s="84"/>
    </row>
    <row r="188" ht="14.25" customHeight="1">
      <c r="E188" s="84"/>
    </row>
    <row r="189" ht="14.25" customHeight="1">
      <c r="E189" s="84"/>
    </row>
    <row r="190" ht="14.25" customHeight="1">
      <c r="E190" s="84"/>
    </row>
    <row r="191" ht="14.25" customHeight="1">
      <c r="E191" s="84"/>
    </row>
    <row r="192" ht="14.25" customHeight="1">
      <c r="E192" s="84"/>
    </row>
    <row r="193" ht="14.25" customHeight="1">
      <c r="E193" s="84"/>
    </row>
    <row r="194" ht="14.25" customHeight="1">
      <c r="E194" s="84"/>
    </row>
    <row r="195" ht="14.25" customHeight="1">
      <c r="E195" s="84"/>
    </row>
    <row r="196" ht="14.25" customHeight="1">
      <c r="E196" s="84"/>
    </row>
    <row r="197" ht="14.25" customHeight="1">
      <c r="E197" s="84"/>
    </row>
    <row r="198" ht="14.25" customHeight="1">
      <c r="E198" s="84"/>
    </row>
    <row r="199" ht="14.25" customHeight="1">
      <c r="E199" s="84"/>
    </row>
    <row r="200" ht="14.25" customHeight="1">
      <c r="E200" s="84"/>
    </row>
    <row r="201" ht="14.25" customHeight="1">
      <c r="E201" s="84"/>
    </row>
    <row r="202" ht="14.25" customHeight="1">
      <c r="E202" s="84"/>
    </row>
    <row r="203" ht="14.25" customHeight="1">
      <c r="E203" s="84"/>
    </row>
    <row r="204" ht="14.25" customHeight="1">
      <c r="E204" s="84"/>
    </row>
    <row r="205" ht="14.25" customHeight="1">
      <c r="E205" s="84"/>
    </row>
    <row r="206" ht="14.25" customHeight="1">
      <c r="E206" s="84"/>
    </row>
    <row r="207" ht="14.25" customHeight="1">
      <c r="E207" s="84"/>
    </row>
    <row r="208" ht="14.25" customHeight="1">
      <c r="E208" s="84"/>
    </row>
    <row r="209" ht="14.25" customHeight="1">
      <c r="E209" s="84"/>
    </row>
    <row r="210" ht="14.25" customHeight="1">
      <c r="E210" s="84"/>
    </row>
    <row r="211" ht="14.25" customHeight="1">
      <c r="E211" s="84"/>
    </row>
    <row r="212" ht="14.25" customHeight="1">
      <c r="E212" s="84"/>
    </row>
    <row r="213" ht="14.25" customHeight="1">
      <c r="E213" s="84"/>
    </row>
    <row r="214" ht="14.25" customHeight="1">
      <c r="E214" s="84"/>
    </row>
    <row r="215" ht="14.25" customHeight="1">
      <c r="E215" s="84"/>
    </row>
    <row r="216" ht="14.25" customHeight="1">
      <c r="E216" s="84"/>
    </row>
    <row r="217" ht="14.25" customHeight="1">
      <c r="E217" s="84"/>
    </row>
    <row r="218" ht="14.25" customHeight="1">
      <c r="E218" s="84"/>
    </row>
    <row r="219" ht="14.25" customHeight="1">
      <c r="E219" s="84"/>
    </row>
    <row r="220" ht="14.25" customHeight="1">
      <c r="E220" s="84"/>
    </row>
    <row r="221" ht="14.25" customHeight="1">
      <c r="E221" s="84"/>
    </row>
    <row r="222" ht="14.25" customHeight="1">
      <c r="E222" s="84"/>
    </row>
    <row r="223" ht="14.25" customHeight="1">
      <c r="E223" s="84"/>
    </row>
    <row r="224" ht="14.25" customHeight="1">
      <c r="E224" s="84"/>
    </row>
    <row r="225" ht="14.25" customHeight="1">
      <c r="E225" s="84"/>
    </row>
    <row r="226" ht="14.25" customHeight="1">
      <c r="E226" s="84"/>
    </row>
    <row r="227" ht="14.25" customHeight="1">
      <c r="E227" s="84"/>
    </row>
    <row r="228" ht="14.25" customHeight="1">
      <c r="E228" s="84"/>
    </row>
    <row r="229" ht="14.25" customHeight="1">
      <c r="E229" s="84"/>
    </row>
    <row r="230" ht="14.25" customHeight="1">
      <c r="E230" s="84"/>
    </row>
    <row r="231" ht="14.25" customHeight="1">
      <c r="E231" s="84"/>
    </row>
    <row r="232" ht="14.25" customHeight="1">
      <c r="E232" s="84"/>
    </row>
    <row r="233" ht="14.25" customHeight="1">
      <c r="E233" s="84"/>
    </row>
    <row r="234" ht="14.25" customHeight="1">
      <c r="E234" s="84"/>
    </row>
    <row r="235" ht="14.25" customHeight="1">
      <c r="E235" s="84"/>
    </row>
    <row r="236" ht="14.25" customHeight="1">
      <c r="E236" s="84"/>
    </row>
    <row r="237" ht="14.25" customHeight="1">
      <c r="E237" s="84"/>
    </row>
    <row r="238" ht="14.25" customHeight="1">
      <c r="E238" s="84"/>
    </row>
    <row r="239" ht="14.25" customHeight="1">
      <c r="E239" s="84"/>
    </row>
    <row r="240" ht="14.25" customHeight="1">
      <c r="E240" s="84"/>
    </row>
    <row r="241" ht="14.25" customHeight="1">
      <c r="E241" s="84"/>
    </row>
    <row r="242" ht="14.25" customHeight="1">
      <c r="E242" s="84"/>
    </row>
    <row r="243" ht="14.25" customHeight="1">
      <c r="E243" s="84"/>
    </row>
    <row r="244" ht="14.25" customHeight="1">
      <c r="E244" s="84"/>
    </row>
    <row r="245" ht="14.25" customHeight="1">
      <c r="E245" s="84"/>
    </row>
    <row r="246" ht="14.25" customHeight="1">
      <c r="E246" s="84"/>
    </row>
    <row r="247" ht="14.25" customHeight="1">
      <c r="E247" s="84"/>
    </row>
    <row r="248" ht="14.25" customHeight="1">
      <c r="E248" s="84"/>
    </row>
    <row r="249" ht="14.25" customHeight="1">
      <c r="E249" s="84"/>
    </row>
    <row r="250" ht="14.25" customHeight="1">
      <c r="E250" s="84"/>
    </row>
    <row r="251" ht="14.25" customHeight="1">
      <c r="E251" s="84"/>
    </row>
    <row r="252" ht="14.25" customHeight="1">
      <c r="E252" s="84"/>
    </row>
    <row r="253" ht="14.25" customHeight="1">
      <c r="E253" s="84"/>
    </row>
    <row r="254" ht="14.25" customHeight="1">
      <c r="E254" s="84"/>
    </row>
    <row r="255" ht="14.25" customHeight="1">
      <c r="E255" s="84"/>
    </row>
    <row r="256" ht="14.25" customHeight="1">
      <c r="E256" s="84"/>
    </row>
    <row r="257" ht="14.25" customHeight="1">
      <c r="E257" s="84"/>
    </row>
    <row r="258" ht="14.25" customHeight="1">
      <c r="E258" s="84"/>
    </row>
    <row r="259" ht="14.25" customHeight="1">
      <c r="E259" s="84"/>
    </row>
    <row r="260" ht="14.25" customHeight="1">
      <c r="E260" s="84"/>
    </row>
    <row r="261" ht="14.25" customHeight="1">
      <c r="E261" s="84"/>
    </row>
    <row r="262" ht="14.25" customHeight="1">
      <c r="E262" s="84"/>
    </row>
    <row r="263" ht="14.25" customHeight="1">
      <c r="E263" s="84"/>
    </row>
    <row r="264" ht="14.25" customHeight="1">
      <c r="E264" s="84"/>
    </row>
    <row r="265" ht="14.25" customHeight="1">
      <c r="E265" s="84"/>
    </row>
    <row r="266" ht="14.25" customHeight="1">
      <c r="E266" s="84"/>
    </row>
    <row r="267" ht="14.25" customHeight="1">
      <c r="E267" s="84"/>
    </row>
    <row r="268" ht="14.25" customHeight="1">
      <c r="E268" s="84"/>
    </row>
    <row r="269" ht="14.25" customHeight="1">
      <c r="E269" s="84"/>
    </row>
    <row r="270" ht="14.25" customHeight="1">
      <c r="E270" s="84"/>
    </row>
    <row r="271" ht="14.25" customHeight="1">
      <c r="E271" s="84"/>
    </row>
    <row r="272" ht="14.25" customHeight="1">
      <c r="E272" s="84"/>
    </row>
    <row r="273" ht="14.25" customHeight="1">
      <c r="E273" s="84"/>
    </row>
    <row r="274" ht="14.25" customHeight="1">
      <c r="E274" s="84"/>
    </row>
    <row r="275" ht="14.25" customHeight="1">
      <c r="E275" s="84"/>
    </row>
    <row r="276" ht="14.25" customHeight="1">
      <c r="E276" s="84"/>
    </row>
    <row r="277" ht="14.25" customHeight="1">
      <c r="E277" s="84"/>
    </row>
    <row r="278" ht="14.25" customHeight="1">
      <c r="E278" s="84"/>
    </row>
    <row r="279" ht="14.25" customHeight="1">
      <c r="E279" s="84"/>
    </row>
    <row r="280" ht="14.25" customHeight="1">
      <c r="E280" s="84"/>
    </row>
    <row r="281" ht="14.25" customHeight="1">
      <c r="E281" s="84"/>
    </row>
    <row r="282" ht="14.25" customHeight="1">
      <c r="E282" s="84"/>
    </row>
    <row r="283" ht="14.25" customHeight="1">
      <c r="E283" s="84"/>
    </row>
    <row r="284" ht="14.25" customHeight="1">
      <c r="E284" s="84"/>
    </row>
    <row r="285" ht="14.25" customHeight="1">
      <c r="E285" s="84"/>
    </row>
    <row r="286" ht="14.25" customHeight="1">
      <c r="E286" s="84"/>
    </row>
    <row r="287" ht="14.25" customHeight="1">
      <c r="E287" s="84"/>
    </row>
    <row r="288" ht="14.25" customHeight="1">
      <c r="E288" s="84"/>
    </row>
    <row r="289" ht="14.25" customHeight="1">
      <c r="E289" s="84"/>
    </row>
    <row r="290" ht="14.25" customHeight="1">
      <c r="E290" s="84"/>
    </row>
    <row r="291" ht="14.25" customHeight="1">
      <c r="E291" s="84"/>
    </row>
    <row r="292" ht="14.25" customHeight="1">
      <c r="E292" s="84"/>
    </row>
    <row r="293" ht="14.25" customHeight="1">
      <c r="E293" s="84"/>
    </row>
    <row r="294" ht="14.25" customHeight="1">
      <c r="E294" s="84"/>
    </row>
    <row r="295" ht="14.25" customHeight="1">
      <c r="E295" s="84"/>
    </row>
    <row r="296" ht="14.25" customHeight="1">
      <c r="E296" s="84"/>
    </row>
    <row r="297" ht="14.25" customHeight="1">
      <c r="E297" s="84"/>
    </row>
    <row r="298" ht="14.25" customHeight="1">
      <c r="E298" s="84"/>
    </row>
    <row r="299" ht="14.25" customHeight="1">
      <c r="E299" s="84"/>
    </row>
    <row r="300" ht="14.25" customHeight="1">
      <c r="E300" s="84"/>
    </row>
    <row r="301" ht="14.25" customHeight="1">
      <c r="E301" s="84"/>
    </row>
    <row r="302" ht="14.25" customHeight="1">
      <c r="E302" s="84"/>
    </row>
    <row r="303" ht="14.25" customHeight="1">
      <c r="E303" s="84"/>
    </row>
    <row r="304" ht="14.25" customHeight="1">
      <c r="E304" s="84"/>
    </row>
    <row r="305" ht="14.25" customHeight="1">
      <c r="E305" s="84"/>
    </row>
    <row r="306" ht="14.25" customHeight="1">
      <c r="E306" s="84"/>
    </row>
    <row r="307" ht="14.25" customHeight="1">
      <c r="E307" s="84"/>
    </row>
    <row r="308" ht="14.25" customHeight="1">
      <c r="E308" s="84"/>
    </row>
    <row r="309" ht="14.25" customHeight="1">
      <c r="E309" s="84"/>
    </row>
    <row r="310" ht="14.25" customHeight="1">
      <c r="E310" s="84"/>
    </row>
    <row r="311" ht="14.25" customHeight="1">
      <c r="E311" s="84"/>
    </row>
    <row r="312" ht="14.25" customHeight="1">
      <c r="E312" s="84"/>
    </row>
    <row r="313" ht="14.25" customHeight="1">
      <c r="E313" s="84"/>
    </row>
    <row r="314" ht="14.25" customHeight="1">
      <c r="E314" s="84"/>
    </row>
    <row r="315" ht="14.25" customHeight="1">
      <c r="E315" s="84"/>
    </row>
    <row r="316" ht="14.25" customHeight="1">
      <c r="E316" s="84"/>
    </row>
    <row r="317" ht="14.25" customHeight="1">
      <c r="E317" s="84"/>
    </row>
    <row r="318" ht="14.25" customHeight="1">
      <c r="E318" s="84"/>
    </row>
    <row r="319" ht="14.25" customHeight="1">
      <c r="E319" s="84"/>
    </row>
    <row r="320" ht="14.25" customHeight="1">
      <c r="E320" s="84"/>
    </row>
    <row r="321" ht="14.25" customHeight="1">
      <c r="E321" s="84"/>
    </row>
    <row r="322" ht="14.25" customHeight="1">
      <c r="E322" s="84"/>
    </row>
    <row r="323" ht="14.25" customHeight="1">
      <c r="E323" s="84"/>
    </row>
    <row r="324" ht="14.25" customHeight="1">
      <c r="E324" s="84"/>
    </row>
    <row r="325" ht="14.25" customHeight="1">
      <c r="E325" s="84"/>
    </row>
    <row r="326" ht="14.25" customHeight="1">
      <c r="E326" s="84"/>
    </row>
    <row r="327" ht="14.25" customHeight="1">
      <c r="E327" s="84"/>
    </row>
    <row r="328" ht="14.25" customHeight="1">
      <c r="E328" s="84"/>
    </row>
    <row r="329" ht="14.25" customHeight="1">
      <c r="E329" s="84"/>
    </row>
    <row r="330" ht="14.25" customHeight="1">
      <c r="E330" s="84"/>
    </row>
    <row r="331" ht="14.25" customHeight="1">
      <c r="E331" s="84"/>
    </row>
    <row r="332" ht="14.25" customHeight="1">
      <c r="E332" s="84"/>
    </row>
    <row r="333" ht="14.25" customHeight="1">
      <c r="E333" s="84"/>
    </row>
    <row r="334" ht="14.25" customHeight="1">
      <c r="E334" s="84"/>
    </row>
    <row r="335" ht="14.25" customHeight="1">
      <c r="E335" s="84"/>
    </row>
    <row r="336" ht="14.25" customHeight="1">
      <c r="E336" s="84"/>
    </row>
    <row r="337" ht="14.25" customHeight="1">
      <c r="E337" s="84"/>
    </row>
    <row r="338" ht="14.25" customHeight="1">
      <c r="E338" s="84"/>
    </row>
    <row r="339" ht="14.25" customHeight="1">
      <c r="E339" s="84"/>
    </row>
    <row r="340" ht="14.25" customHeight="1">
      <c r="E340" s="84"/>
    </row>
    <row r="341" ht="14.25" customHeight="1">
      <c r="E341" s="84"/>
    </row>
    <row r="342" ht="14.25" customHeight="1">
      <c r="E342" s="84"/>
    </row>
    <row r="343" ht="14.25" customHeight="1">
      <c r="E343" s="84"/>
    </row>
    <row r="344" ht="14.25" customHeight="1">
      <c r="E344" s="84"/>
    </row>
    <row r="345" ht="14.25" customHeight="1">
      <c r="E345" s="84"/>
    </row>
    <row r="346" ht="14.25" customHeight="1">
      <c r="E346" s="84"/>
    </row>
    <row r="347" ht="14.25" customHeight="1">
      <c r="E347" s="84"/>
    </row>
    <row r="348" ht="14.25" customHeight="1">
      <c r="E348" s="84"/>
    </row>
    <row r="349" ht="14.25" customHeight="1">
      <c r="E349" s="84"/>
    </row>
    <row r="350" ht="14.25" customHeight="1">
      <c r="E350" s="84"/>
    </row>
    <row r="351" ht="14.25" customHeight="1">
      <c r="E351" s="84"/>
    </row>
    <row r="352" ht="14.25" customHeight="1">
      <c r="E352" s="84"/>
    </row>
    <row r="353" ht="14.25" customHeight="1">
      <c r="E353" s="84"/>
    </row>
    <row r="354" ht="14.25" customHeight="1">
      <c r="E354" s="84"/>
    </row>
    <row r="355" ht="14.25" customHeight="1">
      <c r="E355" s="84"/>
    </row>
    <row r="356" ht="14.25" customHeight="1">
      <c r="E356" s="84"/>
    </row>
    <row r="357" ht="14.25" customHeight="1">
      <c r="E357" s="84"/>
    </row>
    <row r="358" ht="14.25" customHeight="1">
      <c r="E358" s="84"/>
    </row>
    <row r="359" ht="14.25" customHeight="1">
      <c r="E359" s="84"/>
    </row>
    <row r="360" ht="14.25" customHeight="1">
      <c r="E360" s="84"/>
    </row>
    <row r="361" ht="14.25" customHeight="1">
      <c r="E361" s="84"/>
    </row>
    <row r="362" ht="14.25" customHeight="1">
      <c r="E362" s="84"/>
    </row>
    <row r="363" ht="14.25" customHeight="1">
      <c r="E363" s="84"/>
    </row>
    <row r="364" ht="14.25" customHeight="1">
      <c r="E364" s="84"/>
    </row>
    <row r="365" ht="14.25" customHeight="1">
      <c r="E365" s="84"/>
    </row>
    <row r="366" ht="14.25" customHeight="1">
      <c r="E366" s="84"/>
    </row>
    <row r="367" ht="14.25" customHeight="1">
      <c r="E367" s="84"/>
    </row>
    <row r="368" ht="14.25" customHeight="1">
      <c r="E368" s="84"/>
    </row>
    <row r="369" ht="14.25" customHeight="1">
      <c r="E369" s="84"/>
    </row>
    <row r="370" ht="14.25" customHeight="1">
      <c r="E370" s="84"/>
    </row>
    <row r="371" ht="14.25" customHeight="1">
      <c r="E371" s="84"/>
    </row>
    <row r="372" ht="14.25" customHeight="1">
      <c r="E372" s="84"/>
    </row>
    <row r="373" ht="14.25" customHeight="1">
      <c r="E373" s="84"/>
    </row>
    <row r="374" ht="14.25" customHeight="1">
      <c r="E374" s="84"/>
    </row>
    <row r="375" ht="14.25" customHeight="1">
      <c r="E375" s="84"/>
    </row>
    <row r="376" ht="14.25" customHeight="1">
      <c r="E376" s="84"/>
    </row>
    <row r="377" ht="14.25" customHeight="1">
      <c r="E377" s="84"/>
    </row>
    <row r="378" ht="14.25" customHeight="1">
      <c r="E378" s="84"/>
    </row>
    <row r="379" ht="14.25" customHeight="1">
      <c r="E379" s="84"/>
    </row>
    <row r="380" ht="14.25" customHeight="1">
      <c r="E380" s="84"/>
    </row>
    <row r="381" ht="14.25" customHeight="1">
      <c r="E381" s="84"/>
    </row>
    <row r="382" ht="14.25" customHeight="1">
      <c r="E382" s="84"/>
    </row>
    <row r="383" ht="14.25" customHeight="1">
      <c r="E383" s="84"/>
    </row>
    <row r="384" ht="14.25" customHeight="1">
      <c r="E384" s="84"/>
    </row>
    <row r="385" ht="14.25" customHeight="1">
      <c r="E385" s="84"/>
    </row>
    <row r="386" ht="14.25" customHeight="1">
      <c r="E386" s="84"/>
    </row>
    <row r="387" ht="14.25" customHeight="1">
      <c r="E387" s="84"/>
    </row>
    <row r="388" ht="14.25" customHeight="1">
      <c r="E388" s="84"/>
    </row>
    <row r="389" ht="14.25" customHeight="1">
      <c r="E389" s="84"/>
    </row>
    <row r="390" ht="14.25" customHeight="1">
      <c r="E390" s="84"/>
    </row>
    <row r="391" ht="14.25" customHeight="1">
      <c r="E391" s="84"/>
    </row>
    <row r="392" ht="14.25" customHeight="1">
      <c r="E392" s="84"/>
    </row>
    <row r="393" ht="14.25" customHeight="1">
      <c r="E393" s="84"/>
    </row>
    <row r="394" ht="14.25" customHeight="1">
      <c r="E394" s="84"/>
    </row>
    <row r="395" ht="14.25" customHeight="1">
      <c r="E395" s="84"/>
    </row>
    <row r="396" ht="14.25" customHeight="1">
      <c r="E396" s="84"/>
    </row>
    <row r="397" ht="14.25" customHeight="1">
      <c r="E397" s="84"/>
    </row>
    <row r="398" ht="14.25" customHeight="1">
      <c r="E398" s="84"/>
    </row>
    <row r="399" ht="14.25" customHeight="1">
      <c r="E399" s="84"/>
    </row>
    <row r="400" ht="14.25" customHeight="1">
      <c r="E400" s="84"/>
    </row>
    <row r="401" ht="14.25" customHeight="1">
      <c r="E401" s="84"/>
    </row>
    <row r="402" ht="14.25" customHeight="1">
      <c r="E402" s="84"/>
    </row>
    <row r="403" ht="14.25" customHeight="1">
      <c r="E403" s="84"/>
    </row>
    <row r="404" ht="14.25" customHeight="1">
      <c r="E404" s="84"/>
    </row>
    <row r="405" ht="14.25" customHeight="1">
      <c r="E405" s="84"/>
    </row>
    <row r="406" ht="14.25" customHeight="1">
      <c r="E406" s="84"/>
    </row>
    <row r="407" ht="14.25" customHeight="1">
      <c r="E407" s="84"/>
    </row>
    <row r="408" ht="14.25" customHeight="1">
      <c r="E408" s="84"/>
    </row>
    <row r="409" ht="14.25" customHeight="1">
      <c r="E409" s="84"/>
    </row>
    <row r="410" ht="14.25" customHeight="1">
      <c r="E410" s="84"/>
    </row>
    <row r="411" ht="14.25" customHeight="1">
      <c r="E411" s="84"/>
    </row>
    <row r="412" ht="14.25" customHeight="1">
      <c r="E412" s="84"/>
    </row>
    <row r="413" ht="14.25" customHeight="1">
      <c r="E413" s="84"/>
    </row>
    <row r="414" ht="14.25" customHeight="1">
      <c r="E414" s="84"/>
    </row>
    <row r="415" ht="14.25" customHeight="1">
      <c r="E415" s="84"/>
    </row>
    <row r="416" ht="14.25" customHeight="1">
      <c r="E416" s="84"/>
    </row>
    <row r="417" ht="14.25" customHeight="1">
      <c r="E417" s="84"/>
    </row>
    <row r="418" ht="14.25" customHeight="1">
      <c r="E418" s="84"/>
    </row>
    <row r="419" ht="14.25" customHeight="1">
      <c r="E419" s="84"/>
    </row>
    <row r="420" ht="14.25" customHeight="1">
      <c r="E420" s="84"/>
    </row>
    <row r="421" ht="14.25" customHeight="1">
      <c r="E421" s="84"/>
    </row>
    <row r="422" ht="14.25" customHeight="1">
      <c r="E422" s="84"/>
    </row>
    <row r="423" ht="14.25" customHeight="1">
      <c r="E423" s="84"/>
    </row>
    <row r="424" ht="14.25" customHeight="1">
      <c r="E424" s="84"/>
    </row>
    <row r="425" ht="14.25" customHeight="1">
      <c r="E425" s="84"/>
    </row>
    <row r="426" ht="14.25" customHeight="1">
      <c r="E426" s="84"/>
    </row>
    <row r="427" ht="14.25" customHeight="1">
      <c r="E427" s="84"/>
    </row>
    <row r="428" ht="14.25" customHeight="1">
      <c r="E428" s="84"/>
    </row>
    <row r="429" ht="14.25" customHeight="1">
      <c r="E429" s="84"/>
    </row>
    <row r="430" ht="14.25" customHeight="1">
      <c r="E430" s="84"/>
    </row>
    <row r="431" ht="14.25" customHeight="1">
      <c r="E431" s="84"/>
    </row>
    <row r="432" ht="14.25" customHeight="1">
      <c r="E432" s="84"/>
    </row>
    <row r="433" ht="14.25" customHeight="1">
      <c r="E433" s="84"/>
    </row>
    <row r="434" ht="14.25" customHeight="1">
      <c r="E434" s="84"/>
    </row>
    <row r="435" ht="14.25" customHeight="1">
      <c r="E435" s="84"/>
    </row>
    <row r="436" ht="14.25" customHeight="1">
      <c r="E436" s="84"/>
    </row>
    <row r="437" ht="14.25" customHeight="1">
      <c r="E437" s="84"/>
    </row>
    <row r="438" ht="14.25" customHeight="1">
      <c r="E438" s="84"/>
    </row>
    <row r="439" ht="14.25" customHeight="1">
      <c r="E439" s="84"/>
    </row>
    <row r="440" ht="14.25" customHeight="1">
      <c r="E440" s="84"/>
    </row>
    <row r="441" ht="14.25" customHeight="1">
      <c r="E441" s="84"/>
    </row>
    <row r="442" ht="14.25" customHeight="1">
      <c r="E442" s="84"/>
    </row>
    <row r="443" ht="14.25" customHeight="1">
      <c r="E443" s="84"/>
    </row>
    <row r="444" ht="14.25" customHeight="1">
      <c r="E444" s="84"/>
    </row>
    <row r="445" ht="14.25" customHeight="1">
      <c r="E445" s="84"/>
    </row>
    <row r="446" ht="14.25" customHeight="1">
      <c r="E446" s="84"/>
    </row>
    <row r="447" ht="14.25" customHeight="1">
      <c r="E447" s="84"/>
    </row>
    <row r="448" ht="14.25" customHeight="1">
      <c r="E448" s="84"/>
    </row>
    <row r="449" ht="14.25" customHeight="1">
      <c r="E449" s="84"/>
    </row>
    <row r="450" ht="14.25" customHeight="1">
      <c r="E450" s="84"/>
    </row>
    <row r="451" ht="14.25" customHeight="1">
      <c r="E451" s="84"/>
    </row>
    <row r="452" ht="14.25" customHeight="1">
      <c r="E452" s="84"/>
    </row>
    <row r="453" ht="14.25" customHeight="1">
      <c r="E453" s="84"/>
    </row>
    <row r="454" ht="14.25" customHeight="1">
      <c r="E454" s="84"/>
    </row>
    <row r="455" ht="14.25" customHeight="1">
      <c r="E455" s="84"/>
    </row>
    <row r="456" ht="14.25" customHeight="1">
      <c r="E456" s="84"/>
    </row>
    <row r="457" ht="14.25" customHeight="1">
      <c r="E457" s="84"/>
    </row>
    <row r="458" ht="14.25" customHeight="1">
      <c r="E458" s="84"/>
    </row>
    <row r="459" ht="14.25" customHeight="1">
      <c r="E459" s="84"/>
    </row>
    <row r="460" ht="14.25" customHeight="1">
      <c r="E460" s="84"/>
    </row>
    <row r="461" ht="14.25" customHeight="1">
      <c r="E461" s="84"/>
    </row>
    <row r="462" ht="14.25" customHeight="1">
      <c r="E462" s="84"/>
    </row>
    <row r="463" ht="14.25" customHeight="1">
      <c r="E463" s="84"/>
    </row>
    <row r="464" ht="14.25" customHeight="1">
      <c r="E464" s="84"/>
    </row>
    <row r="465" ht="14.25" customHeight="1">
      <c r="E465" s="84"/>
    </row>
    <row r="466" ht="14.25" customHeight="1">
      <c r="E466" s="84"/>
    </row>
    <row r="467" ht="14.25" customHeight="1">
      <c r="E467" s="84"/>
    </row>
    <row r="468" ht="14.25" customHeight="1">
      <c r="E468" s="84"/>
    </row>
    <row r="469" ht="14.25" customHeight="1">
      <c r="E469" s="84"/>
    </row>
    <row r="470" ht="14.25" customHeight="1">
      <c r="E470" s="84"/>
    </row>
    <row r="471" ht="14.25" customHeight="1">
      <c r="E471" s="84"/>
    </row>
    <row r="472" ht="14.25" customHeight="1">
      <c r="E472" s="84"/>
    </row>
    <row r="473" ht="14.25" customHeight="1">
      <c r="E473" s="84"/>
    </row>
    <row r="474" ht="14.25" customHeight="1">
      <c r="E474" s="84"/>
    </row>
    <row r="475" ht="14.25" customHeight="1">
      <c r="E475" s="84"/>
    </row>
    <row r="476" ht="14.25" customHeight="1">
      <c r="E476" s="84"/>
    </row>
    <row r="477" ht="14.25" customHeight="1">
      <c r="E477" s="84"/>
    </row>
    <row r="478" ht="14.25" customHeight="1">
      <c r="E478" s="84"/>
    </row>
    <row r="479" ht="14.25" customHeight="1">
      <c r="E479" s="84"/>
    </row>
    <row r="480" ht="14.25" customHeight="1">
      <c r="E480" s="84"/>
    </row>
    <row r="481" ht="14.25" customHeight="1">
      <c r="E481" s="84"/>
    </row>
    <row r="482" ht="14.25" customHeight="1">
      <c r="E482" s="84"/>
    </row>
    <row r="483" ht="14.25" customHeight="1">
      <c r="E483" s="84"/>
    </row>
    <row r="484" ht="14.25" customHeight="1">
      <c r="E484" s="84"/>
    </row>
    <row r="485" ht="14.25" customHeight="1">
      <c r="E485" s="84"/>
    </row>
    <row r="486" ht="14.25" customHeight="1">
      <c r="E486" s="84"/>
    </row>
    <row r="487" ht="14.25" customHeight="1">
      <c r="E487" s="84"/>
    </row>
    <row r="488" ht="14.25" customHeight="1">
      <c r="E488" s="84"/>
    </row>
    <row r="489" ht="14.25" customHeight="1">
      <c r="E489" s="84"/>
    </row>
    <row r="490" ht="14.25" customHeight="1">
      <c r="E490" s="84"/>
    </row>
    <row r="491" ht="14.25" customHeight="1">
      <c r="E491" s="84"/>
    </row>
    <row r="492" ht="14.25" customHeight="1">
      <c r="E492" s="84"/>
    </row>
    <row r="493" ht="14.25" customHeight="1">
      <c r="E493" s="84"/>
    </row>
    <row r="494" ht="14.25" customHeight="1">
      <c r="E494" s="84"/>
    </row>
    <row r="495" ht="14.25" customHeight="1">
      <c r="E495" s="84"/>
    </row>
    <row r="496" ht="14.25" customHeight="1">
      <c r="E496" s="84"/>
    </row>
    <row r="497" ht="14.25" customHeight="1">
      <c r="E497" s="84"/>
    </row>
    <row r="498" ht="14.25" customHeight="1">
      <c r="E498" s="84"/>
    </row>
    <row r="499" ht="14.25" customHeight="1">
      <c r="E499" s="84"/>
    </row>
    <row r="500" ht="14.25" customHeight="1">
      <c r="E500" s="84"/>
    </row>
    <row r="501" ht="14.25" customHeight="1">
      <c r="E501" s="84"/>
    </row>
    <row r="502" ht="14.25" customHeight="1">
      <c r="E502" s="84"/>
    </row>
    <row r="503" ht="14.25" customHeight="1">
      <c r="E503" s="84"/>
    </row>
    <row r="504" ht="14.25" customHeight="1">
      <c r="E504" s="84"/>
    </row>
    <row r="505" ht="14.25" customHeight="1">
      <c r="E505" s="84"/>
    </row>
    <row r="506" ht="14.25" customHeight="1">
      <c r="E506" s="84"/>
    </row>
    <row r="507" ht="14.25" customHeight="1">
      <c r="E507" s="84"/>
    </row>
    <row r="508" ht="14.25" customHeight="1">
      <c r="E508" s="84"/>
    </row>
    <row r="509" ht="14.25" customHeight="1">
      <c r="E509" s="84"/>
    </row>
    <row r="510" ht="14.25" customHeight="1">
      <c r="E510" s="84"/>
    </row>
    <row r="511" ht="14.25" customHeight="1">
      <c r="E511" s="84"/>
    </row>
    <row r="512" ht="14.25" customHeight="1">
      <c r="E512" s="84"/>
    </row>
    <row r="513" ht="14.25" customHeight="1">
      <c r="E513" s="84"/>
    </row>
    <row r="514" ht="14.25" customHeight="1">
      <c r="E514" s="84"/>
    </row>
    <row r="515" ht="14.25" customHeight="1">
      <c r="E515" s="84"/>
    </row>
    <row r="516" ht="14.25" customHeight="1">
      <c r="E516" s="84"/>
    </row>
    <row r="517" ht="14.25" customHeight="1">
      <c r="E517" s="84"/>
    </row>
    <row r="518" ht="14.25" customHeight="1">
      <c r="E518" s="84"/>
    </row>
    <row r="519" ht="14.25" customHeight="1">
      <c r="E519" s="84"/>
    </row>
    <row r="520" ht="14.25" customHeight="1">
      <c r="E520" s="84"/>
    </row>
    <row r="521" ht="14.25" customHeight="1">
      <c r="E521" s="84"/>
    </row>
    <row r="522" ht="14.25" customHeight="1">
      <c r="E522" s="84"/>
    </row>
    <row r="523" ht="14.25" customHeight="1">
      <c r="E523" s="84"/>
    </row>
    <row r="524" ht="14.25" customHeight="1">
      <c r="E524" s="84"/>
    </row>
    <row r="525" ht="14.25" customHeight="1">
      <c r="E525" s="84"/>
    </row>
    <row r="526" ht="14.25" customHeight="1">
      <c r="E526" s="84"/>
    </row>
    <row r="527" ht="14.25" customHeight="1">
      <c r="E527" s="84"/>
    </row>
    <row r="528" ht="14.25" customHeight="1">
      <c r="E528" s="84"/>
    </row>
    <row r="529" ht="14.25" customHeight="1">
      <c r="E529" s="84"/>
    </row>
    <row r="530" ht="14.25" customHeight="1">
      <c r="E530" s="84"/>
    </row>
    <row r="531" ht="14.25" customHeight="1">
      <c r="E531" s="84"/>
    </row>
    <row r="532" ht="14.25" customHeight="1">
      <c r="E532" s="84"/>
    </row>
    <row r="533" ht="14.25" customHeight="1">
      <c r="E533" s="84"/>
    </row>
    <row r="534" ht="14.25" customHeight="1">
      <c r="E534" s="84"/>
    </row>
    <row r="535" ht="14.25" customHeight="1">
      <c r="E535" s="84"/>
    </row>
    <row r="536" ht="14.25" customHeight="1">
      <c r="E536" s="84"/>
    </row>
    <row r="537" ht="14.25" customHeight="1">
      <c r="E537" s="84"/>
    </row>
    <row r="538" ht="14.25" customHeight="1">
      <c r="E538" s="84"/>
    </row>
    <row r="539" ht="14.25" customHeight="1">
      <c r="E539" s="84"/>
    </row>
    <row r="540" ht="14.25" customHeight="1">
      <c r="E540" s="84"/>
    </row>
    <row r="541" ht="14.25" customHeight="1">
      <c r="E541" s="84"/>
    </row>
    <row r="542" ht="14.25" customHeight="1">
      <c r="E542" s="84"/>
    </row>
    <row r="543" ht="14.25" customHeight="1">
      <c r="E543" s="84"/>
    </row>
    <row r="544" ht="14.25" customHeight="1">
      <c r="E544" s="84"/>
    </row>
    <row r="545" ht="14.25" customHeight="1">
      <c r="E545" s="84"/>
    </row>
    <row r="546" ht="14.25" customHeight="1">
      <c r="E546" s="84"/>
    </row>
    <row r="547" ht="14.25" customHeight="1">
      <c r="E547" s="84"/>
    </row>
    <row r="548" ht="14.25" customHeight="1">
      <c r="E548" s="84"/>
    </row>
    <row r="549" ht="14.25" customHeight="1">
      <c r="E549" s="84"/>
    </row>
    <row r="550" ht="14.25" customHeight="1">
      <c r="E550" s="84"/>
    </row>
    <row r="551" ht="14.25" customHeight="1">
      <c r="E551" s="84"/>
    </row>
    <row r="552" ht="14.25" customHeight="1">
      <c r="E552" s="84"/>
    </row>
    <row r="553" ht="14.25" customHeight="1">
      <c r="E553" s="84"/>
    </row>
    <row r="554" ht="14.25" customHeight="1">
      <c r="E554" s="84"/>
    </row>
    <row r="555" ht="14.25" customHeight="1">
      <c r="E555" s="84"/>
    </row>
    <row r="556" ht="14.25" customHeight="1">
      <c r="E556" s="84"/>
    </row>
    <row r="557" ht="14.25" customHeight="1">
      <c r="E557" s="84"/>
    </row>
    <row r="558" ht="14.25" customHeight="1">
      <c r="E558" s="84"/>
    </row>
    <row r="559" ht="14.25" customHeight="1">
      <c r="E559" s="84"/>
    </row>
    <row r="560" ht="14.25" customHeight="1">
      <c r="E560" s="84"/>
    </row>
    <row r="561" ht="14.25" customHeight="1">
      <c r="E561" s="84"/>
    </row>
    <row r="562" ht="14.25" customHeight="1">
      <c r="E562" s="84"/>
    </row>
    <row r="563" ht="14.25" customHeight="1">
      <c r="E563" s="84"/>
    </row>
    <row r="564" ht="14.25" customHeight="1">
      <c r="E564" s="84"/>
    </row>
    <row r="565" ht="14.25" customHeight="1">
      <c r="E565" s="84"/>
    </row>
    <row r="566" ht="14.25" customHeight="1">
      <c r="E566" s="84"/>
    </row>
    <row r="567" ht="14.25" customHeight="1">
      <c r="E567" s="84"/>
    </row>
    <row r="568" ht="14.25" customHeight="1">
      <c r="E568" s="84"/>
    </row>
    <row r="569" ht="14.25" customHeight="1">
      <c r="E569" s="84"/>
    </row>
    <row r="570" ht="14.25" customHeight="1">
      <c r="E570" s="84"/>
    </row>
    <row r="571" ht="14.25" customHeight="1">
      <c r="E571" s="84"/>
    </row>
    <row r="572" ht="14.25" customHeight="1">
      <c r="E572" s="84"/>
    </row>
    <row r="573" ht="14.25" customHeight="1">
      <c r="E573" s="84"/>
    </row>
    <row r="574" ht="14.25" customHeight="1">
      <c r="E574" s="84"/>
    </row>
    <row r="575" ht="14.25" customHeight="1">
      <c r="E575" s="84"/>
    </row>
    <row r="576" ht="14.25" customHeight="1">
      <c r="E576" s="84"/>
    </row>
    <row r="577" ht="14.25" customHeight="1">
      <c r="E577" s="84"/>
    </row>
    <row r="578" ht="14.25" customHeight="1">
      <c r="E578" s="84"/>
    </row>
    <row r="579" ht="14.25" customHeight="1">
      <c r="E579" s="84"/>
    </row>
    <row r="580" ht="14.25" customHeight="1">
      <c r="E580" s="84"/>
    </row>
    <row r="581" ht="14.25" customHeight="1">
      <c r="E581" s="84"/>
    </row>
    <row r="582" ht="14.25" customHeight="1">
      <c r="E582" s="84"/>
    </row>
    <row r="583" ht="14.25" customHeight="1">
      <c r="E583" s="84"/>
    </row>
    <row r="584" ht="14.25" customHeight="1">
      <c r="E584" s="84"/>
    </row>
    <row r="585" ht="14.25" customHeight="1">
      <c r="E585" s="84"/>
    </row>
    <row r="586" ht="14.25" customHeight="1">
      <c r="E586" s="84"/>
    </row>
    <row r="587" ht="14.25" customHeight="1">
      <c r="E587" s="84"/>
    </row>
    <row r="588" ht="14.25" customHeight="1">
      <c r="E588" s="84"/>
    </row>
    <row r="589" ht="14.25" customHeight="1">
      <c r="E589" s="84"/>
    </row>
    <row r="590" ht="14.25" customHeight="1">
      <c r="E590" s="84"/>
    </row>
    <row r="591" ht="14.25" customHeight="1">
      <c r="E591" s="84"/>
    </row>
    <row r="592" ht="14.25" customHeight="1">
      <c r="E592" s="84"/>
    </row>
    <row r="593" ht="14.25" customHeight="1">
      <c r="E593" s="84"/>
    </row>
    <row r="594" ht="14.25" customHeight="1">
      <c r="E594" s="84"/>
    </row>
    <row r="595" ht="14.25" customHeight="1">
      <c r="E595" s="84"/>
    </row>
    <row r="596" ht="14.25" customHeight="1">
      <c r="E596" s="84"/>
    </row>
    <row r="597" ht="14.25" customHeight="1">
      <c r="E597" s="84"/>
    </row>
    <row r="598" ht="14.25" customHeight="1">
      <c r="E598" s="84"/>
    </row>
    <row r="599" ht="14.25" customHeight="1">
      <c r="E599" s="84"/>
    </row>
    <row r="600" ht="14.25" customHeight="1">
      <c r="E600" s="84"/>
    </row>
    <row r="601" ht="14.25" customHeight="1">
      <c r="E601" s="84"/>
    </row>
    <row r="602" ht="14.25" customHeight="1">
      <c r="E602" s="84"/>
    </row>
    <row r="603" ht="14.25" customHeight="1">
      <c r="E603" s="84"/>
    </row>
    <row r="604" ht="14.25" customHeight="1">
      <c r="E604" s="84"/>
    </row>
    <row r="605" ht="14.25" customHeight="1">
      <c r="E605" s="84"/>
    </row>
    <row r="606" ht="14.25" customHeight="1">
      <c r="E606" s="84"/>
    </row>
    <row r="607" ht="14.25" customHeight="1">
      <c r="E607" s="84"/>
    </row>
    <row r="608" ht="14.25" customHeight="1">
      <c r="E608" s="84"/>
    </row>
    <row r="609" ht="14.25" customHeight="1">
      <c r="E609" s="84"/>
    </row>
    <row r="610" ht="14.25" customHeight="1">
      <c r="E610" s="84"/>
    </row>
    <row r="611" ht="14.25" customHeight="1">
      <c r="E611" s="84"/>
    </row>
    <row r="612" ht="14.25" customHeight="1">
      <c r="E612" s="84"/>
    </row>
    <row r="613" ht="14.25" customHeight="1">
      <c r="E613" s="84"/>
    </row>
    <row r="614" ht="14.25" customHeight="1">
      <c r="E614" s="84"/>
    </row>
    <row r="615" ht="14.25" customHeight="1">
      <c r="E615" s="84"/>
    </row>
    <row r="616" ht="14.25" customHeight="1">
      <c r="E616" s="84"/>
    </row>
    <row r="617" ht="14.25" customHeight="1">
      <c r="E617" s="84"/>
    </row>
    <row r="618" ht="14.25" customHeight="1">
      <c r="E618" s="84"/>
    </row>
    <row r="619" ht="14.25" customHeight="1">
      <c r="E619" s="84"/>
    </row>
    <row r="620" ht="14.25" customHeight="1">
      <c r="E620" s="84"/>
    </row>
    <row r="621" ht="14.25" customHeight="1">
      <c r="E621" s="84"/>
    </row>
    <row r="622" ht="14.25" customHeight="1">
      <c r="E622" s="84"/>
    </row>
    <row r="623" ht="14.25" customHeight="1">
      <c r="E623" s="84"/>
    </row>
    <row r="624" ht="14.25" customHeight="1">
      <c r="E624" s="84"/>
    </row>
    <row r="625" ht="14.25" customHeight="1">
      <c r="E625" s="84"/>
    </row>
    <row r="626" ht="14.25" customHeight="1">
      <c r="E626" s="84"/>
    </row>
    <row r="627" ht="14.25" customHeight="1">
      <c r="E627" s="84"/>
    </row>
    <row r="628" ht="14.25" customHeight="1">
      <c r="E628" s="84"/>
    </row>
    <row r="629" ht="14.25" customHeight="1">
      <c r="E629" s="84"/>
    </row>
    <row r="630" ht="14.25" customHeight="1">
      <c r="E630" s="84"/>
    </row>
    <row r="631" ht="14.25" customHeight="1">
      <c r="E631" s="84"/>
    </row>
    <row r="632" ht="14.25" customHeight="1">
      <c r="E632" s="84"/>
    </row>
    <row r="633" ht="14.25" customHeight="1">
      <c r="E633" s="84"/>
    </row>
    <row r="634" ht="14.25" customHeight="1">
      <c r="E634" s="84"/>
    </row>
    <row r="635" ht="14.25" customHeight="1">
      <c r="E635" s="84"/>
    </row>
    <row r="636" ht="14.25" customHeight="1">
      <c r="E636" s="84"/>
    </row>
    <row r="637" ht="14.25" customHeight="1">
      <c r="E637" s="84"/>
    </row>
    <row r="638" ht="14.25" customHeight="1">
      <c r="E638" s="84"/>
    </row>
    <row r="639" ht="14.25" customHeight="1">
      <c r="E639" s="84"/>
    </row>
    <row r="640" ht="14.25" customHeight="1">
      <c r="E640" s="84"/>
    </row>
    <row r="641" ht="14.25" customHeight="1">
      <c r="E641" s="84"/>
    </row>
    <row r="642" ht="14.25" customHeight="1">
      <c r="E642" s="84"/>
    </row>
    <row r="643" ht="14.25" customHeight="1">
      <c r="E643" s="84"/>
    </row>
    <row r="644" ht="14.25" customHeight="1">
      <c r="E644" s="84"/>
    </row>
    <row r="645" ht="14.25" customHeight="1">
      <c r="E645" s="84"/>
    </row>
    <row r="646" ht="14.25" customHeight="1">
      <c r="E646" s="84"/>
    </row>
    <row r="647" ht="14.25" customHeight="1">
      <c r="E647" s="84"/>
    </row>
    <row r="648" ht="14.25" customHeight="1">
      <c r="E648" s="84"/>
    </row>
    <row r="649" ht="14.25" customHeight="1">
      <c r="E649" s="84"/>
    </row>
    <row r="650" ht="14.25" customHeight="1">
      <c r="E650" s="84"/>
    </row>
    <row r="651" ht="14.25" customHeight="1">
      <c r="E651" s="84"/>
    </row>
    <row r="652" ht="14.25" customHeight="1">
      <c r="E652" s="84"/>
    </row>
    <row r="653" ht="14.25" customHeight="1">
      <c r="E653" s="84"/>
    </row>
    <row r="654" ht="14.25" customHeight="1">
      <c r="E654" s="84"/>
    </row>
    <row r="655" ht="14.25" customHeight="1">
      <c r="E655" s="84"/>
    </row>
    <row r="656" ht="14.25" customHeight="1">
      <c r="E656" s="84"/>
    </row>
    <row r="657" ht="14.25" customHeight="1">
      <c r="E657" s="84"/>
    </row>
    <row r="658" ht="14.25" customHeight="1">
      <c r="E658" s="84"/>
    </row>
    <row r="659" ht="14.25" customHeight="1">
      <c r="E659" s="84"/>
    </row>
    <row r="660" ht="14.25" customHeight="1">
      <c r="E660" s="84"/>
    </row>
    <row r="661" ht="14.25" customHeight="1">
      <c r="E661" s="84"/>
    </row>
    <row r="662" ht="14.25" customHeight="1">
      <c r="E662" s="84"/>
    </row>
    <row r="663" ht="14.25" customHeight="1">
      <c r="E663" s="84"/>
    </row>
    <row r="664" ht="14.25" customHeight="1">
      <c r="E664" s="84"/>
    </row>
    <row r="665" ht="14.25" customHeight="1">
      <c r="E665" s="84"/>
    </row>
    <row r="666" ht="14.25" customHeight="1">
      <c r="E666" s="84"/>
    </row>
    <row r="667" ht="14.25" customHeight="1">
      <c r="E667" s="84"/>
    </row>
    <row r="668" ht="14.25" customHeight="1">
      <c r="E668" s="84"/>
    </row>
    <row r="669" ht="14.25" customHeight="1">
      <c r="E669" s="84"/>
    </row>
    <row r="670" ht="14.25" customHeight="1">
      <c r="E670" s="84"/>
    </row>
    <row r="671" ht="14.25" customHeight="1">
      <c r="E671" s="84"/>
    </row>
    <row r="672" ht="14.25" customHeight="1">
      <c r="E672" s="84"/>
    </row>
    <row r="673" ht="14.25" customHeight="1">
      <c r="E673" s="84"/>
    </row>
    <row r="674" ht="14.25" customHeight="1">
      <c r="E674" s="84"/>
    </row>
    <row r="675" ht="14.25" customHeight="1">
      <c r="E675" s="84"/>
    </row>
    <row r="676" ht="14.25" customHeight="1">
      <c r="E676" s="84"/>
    </row>
    <row r="677" ht="14.25" customHeight="1">
      <c r="E677" s="84"/>
    </row>
    <row r="678" ht="14.25" customHeight="1">
      <c r="E678" s="84"/>
    </row>
    <row r="679" ht="14.25" customHeight="1">
      <c r="E679" s="84"/>
    </row>
    <row r="680" ht="14.25" customHeight="1">
      <c r="E680" s="84"/>
    </row>
    <row r="681" ht="14.25" customHeight="1">
      <c r="E681" s="84"/>
    </row>
    <row r="682" ht="14.25" customHeight="1">
      <c r="E682" s="84"/>
    </row>
    <row r="683" ht="14.25" customHeight="1">
      <c r="E683" s="84"/>
    </row>
    <row r="684" ht="14.25" customHeight="1">
      <c r="E684" s="84"/>
    </row>
    <row r="685" ht="14.25" customHeight="1">
      <c r="E685" s="84"/>
    </row>
    <row r="686" ht="14.25" customHeight="1">
      <c r="E686" s="84"/>
    </row>
    <row r="687" ht="14.25" customHeight="1">
      <c r="E687" s="84"/>
    </row>
    <row r="688" ht="14.25" customHeight="1">
      <c r="E688" s="84"/>
    </row>
    <row r="689" ht="14.25" customHeight="1">
      <c r="E689" s="84"/>
    </row>
    <row r="690" ht="14.25" customHeight="1">
      <c r="E690" s="84"/>
    </row>
    <row r="691" ht="14.25" customHeight="1">
      <c r="E691" s="84"/>
    </row>
    <row r="692" ht="14.25" customHeight="1">
      <c r="E692" s="84"/>
    </row>
    <row r="693" ht="14.25" customHeight="1">
      <c r="E693" s="84"/>
    </row>
    <row r="694" ht="14.25" customHeight="1">
      <c r="E694" s="84"/>
    </row>
    <row r="695" ht="14.25" customHeight="1">
      <c r="E695" s="84"/>
    </row>
    <row r="696" ht="14.25" customHeight="1">
      <c r="E696" s="84"/>
    </row>
    <row r="697" ht="14.25" customHeight="1">
      <c r="E697" s="84"/>
    </row>
    <row r="698" ht="14.25" customHeight="1">
      <c r="E698" s="84"/>
    </row>
    <row r="699" ht="14.25" customHeight="1">
      <c r="E699" s="84"/>
    </row>
    <row r="700" ht="14.25" customHeight="1">
      <c r="E700" s="84"/>
    </row>
    <row r="701" ht="14.25" customHeight="1">
      <c r="E701" s="84"/>
    </row>
    <row r="702" ht="14.25" customHeight="1">
      <c r="E702" s="84"/>
    </row>
    <row r="703" ht="14.25" customHeight="1">
      <c r="E703" s="84"/>
    </row>
    <row r="704" ht="14.25" customHeight="1">
      <c r="E704" s="84"/>
    </row>
    <row r="705" ht="14.25" customHeight="1">
      <c r="E705" s="84"/>
    </row>
    <row r="706" ht="14.25" customHeight="1">
      <c r="E706" s="84"/>
    </row>
    <row r="707" ht="14.25" customHeight="1">
      <c r="E707" s="84"/>
    </row>
    <row r="708" ht="14.25" customHeight="1">
      <c r="E708" s="84"/>
    </row>
    <row r="709" ht="14.25" customHeight="1">
      <c r="E709" s="84"/>
    </row>
    <row r="710" ht="14.25" customHeight="1">
      <c r="E710" s="84"/>
    </row>
    <row r="711" ht="14.25" customHeight="1">
      <c r="E711" s="84"/>
    </row>
    <row r="712" ht="14.25" customHeight="1">
      <c r="E712" s="84"/>
    </row>
    <row r="713" ht="14.25" customHeight="1">
      <c r="E713" s="84"/>
    </row>
    <row r="714" ht="14.25" customHeight="1">
      <c r="E714" s="84"/>
    </row>
    <row r="715" ht="14.25" customHeight="1">
      <c r="E715" s="84"/>
    </row>
    <row r="716" ht="14.25" customHeight="1">
      <c r="E716" s="84"/>
    </row>
    <row r="717" ht="14.25" customHeight="1">
      <c r="E717" s="84"/>
    </row>
    <row r="718" ht="14.25" customHeight="1">
      <c r="E718" s="84"/>
    </row>
    <row r="719" ht="14.25" customHeight="1">
      <c r="E719" s="84"/>
    </row>
    <row r="720" ht="14.25" customHeight="1">
      <c r="E720" s="84"/>
    </row>
    <row r="721" ht="14.25" customHeight="1">
      <c r="E721" s="84"/>
    </row>
    <row r="722" ht="14.25" customHeight="1">
      <c r="E722" s="84"/>
    </row>
    <row r="723" ht="14.25" customHeight="1">
      <c r="E723" s="84"/>
    </row>
    <row r="724" ht="14.25" customHeight="1">
      <c r="E724" s="84"/>
    </row>
    <row r="725" ht="14.25" customHeight="1">
      <c r="E725" s="84"/>
    </row>
    <row r="726" ht="14.25" customHeight="1">
      <c r="E726" s="84"/>
    </row>
    <row r="727" ht="14.25" customHeight="1">
      <c r="E727" s="84"/>
    </row>
    <row r="728" ht="14.25" customHeight="1">
      <c r="E728" s="84"/>
    </row>
    <row r="729" ht="14.25" customHeight="1">
      <c r="E729" s="84"/>
    </row>
    <row r="730" ht="14.25" customHeight="1">
      <c r="E730" s="84"/>
    </row>
    <row r="731" ht="14.25" customHeight="1">
      <c r="E731" s="84"/>
    </row>
    <row r="732" ht="14.25" customHeight="1">
      <c r="E732" s="84"/>
    </row>
    <row r="733" ht="14.25" customHeight="1">
      <c r="E733" s="84"/>
    </row>
    <row r="734" ht="14.25" customHeight="1">
      <c r="E734" s="84"/>
    </row>
    <row r="735" ht="14.25" customHeight="1">
      <c r="E735" s="84"/>
    </row>
    <row r="736" ht="14.25" customHeight="1">
      <c r="E736" s="84"/>
    </row>
    <row r="737" ht="14.25" customHeight="1">
      <c r="E737" s="84"/>
    </row>
    <row r="738" ht="14.25" customHeight="1">
      <c r="E738" s="84"/>
    </row>
    <row r="739" ht="14.25" customHeight="1">
      <c r="E739" s="84"/>
    </row>
    <row r="740" ht="14.25" customHeight="1">
      <c r="E740" s="84"/>
    </row>
    <row r="741" ht="14.25" customHeight="1">
      <c r="E741" s="84"/>
    </row>
    <row r="742" ht="14.25" customHeight="1">
      <c r="E742" s="84"/>
    </row>
    <row r="743" ht="14.25" customHeight="1">
      <c r="E743" s="84"/>
    </row>
    <row r="744" ht="14.25" customHeight="1">
      <c r="E744" s="84"/>
    </row>
    <row r="745" ht="14.25" customHeight="1">
      <c r="E745" s="84"/>
    </row>
    <row r="746" ht="14.25" customHeight="1">
      <c r="E746" s="84"/>
    </row>
    <row r="747" ht="14.25" customHeight="1">
      <c r="E747" s="84"/>
    </row>
    <row r="748" ht="14.25" customHeight="1">
      <c r="E748" s="84"/>
    </row>
    <row r="749" ht="14.25" customHeight="1">
      <c r="E749" s="84"/>
    </row>
    <row r="750" ht="14.25" customHeight="1">
      <c r="E750" s="84"/>
    </row>
    <row r="751" ht="14.25" customHeight="1">
      <c r="E751" s="84"/>
    </row>
    <row r="752" ht="14.25" customHeight="1">
      <c r="E752" s="84"/>
    </row>
    <row r="753" ht="14.25" customHeight="1">
      <c r="E753" s="84"/>
    </row>
    <row r="754" ht="14.25" customHeight="1">
      <c r="E754" s="84"/>
    </row>
    <row r="755" ht="14.25" customHeight="1">
      <c r="E755" s="84"/>
    </row>
    <row r="756" ht="14.25" customHeight="1">
      <c r="E756" s="84"/>
    </row>
    <row r="757" ht="14.25" customHeight="1">
      <c r="E757" s="84"/>
    </row>
    <row r="758" ht="14.25" customHeight="1">
      <c r="E758" s="84"/>
    </row>
    <row r="759" ht="14.25" customHeight="1">
      <c r="E759" s="84"/>
    </row>
    <row r="760" ht="14.25" customHeight="1">
      <c r="E760" s="84"/>
    </row>
    <row r="761" ht="14.25" customHeight="1">
      <c r="E761" s="84"/>
    </row>
    <row r="762" ht="14.25" customHeight="1">
      <c r="E762" s="84"/>
    </row>
    <row r="763" ht="14.25" customHeight="1">
      <c r="E763" s="84"/>
    </row>
    <row r="764" ht="14.25" customHeight="1">
      <c r="E764" s="84"/>
    </row>
    <row r="765" ht="14.25" customHeight="1">
      <c r="E765" s="84"/>
    </row>
    <row r="766" ht="14.25" customHeight="1">
      <c r="E766" s="84"/>
    </row>
    <row r="767" ht="14.25" customHeight="1">
      <c r="E767" s="84"/>
    </row>
    <row r="768" ht="14.25" customHeight="1">
      <c r="E768" s="84"/>
    </row>
    <row r="769" ht="14.25" customHeight="1">
      <c r="E769" s="84"/>
    </row>
    <row r="770" ht="14.25" customHeight="1">
      <c r="E770" s="84"/>
    </row>
    <row r="771" ht="14.25" customHeight="1">
      <c r="E771" s="84"/>
    </row>
    <row r="772" ht="14.25" customHeight="1">
      <c r="E772" s="84"/>
    </row>
    <row r="773" ht="14.25" customHeight="1">
      <c r="E773" s="84"/>
    </row>
    <row r="774" ht="14.25" customHeight="1">
      <c r="E774" s="84"/>
    </row>
    <row r="775" ht="14.25" customHeight="1">
      <c r="E775" s="84"/>
    </row>
    <row r="776" ht="14.25" customHeight="1">
      <c r="E776" s="84"/>
    </row>
    <row r="777" ht="14.25" customHeight="1">
      <c r="E777" s="84"/>
    </row>
    <row r="778" ht="14.25" customHeight="1">
      <c r="E778" s="84"/>
    </row>
    <row r="779" ht="14.25" customHeight="1">
      <c r="E779" s="84"/>
    </row>
    <row r="780" ht="14.25" customHeight="1">
      <c r="E780" s="84"/>
    </row>
    <row r="781" ht="14.25" customHeight="1">
      <c r="E781" s="84"/>
    </row>
    <row r="782" ht="14.25" customHeight="1">
      <c r="E782" s="84"/>
    </row>
    <row r="783" ht="14.25" customHeight="1">
      <c r="E783" s="84"/>
    </row>
    <row r="784" ht="14.25" customHeight="1">
      <c r="E784" s="84"/>
    </row>
    <row r="785" ht="14.25" customHeight="1">
      <c r="E785" s="84"/>
    </row>
    <row r="786" ht="14.25" customHeight="1">
      <c r="E786" s="84"/>
    </row>
    <row r="787" ht="14.25" customHeight="1">
      <c r="E787" s="84"/>
    </row>
    <row r="788" ht="14.25" customHeight="1">
      <c r="E788" s="84"/>
    </row>
    <row r="789" ht="14.25" customHeight="1">
      <c r="E789" s="84"/>
    </row>
    <row r="790" ht="14.25" customHeight="1">
      <c r="E790" s="84"/>
    </row>
    <row r="791" ht="14.25" customHeight="1">
      <c r="E791" s="84"/>
    </row>
    <row r="792" ht="14.25" customHeight="1">
      <c r="E792" s="84"/>
    </row>
    <row r="793" ht="14.25" customHeight="1">
      <c r="E793" s="84"/>
    </row>
    <row r="794" ht="14.25" customHeight="1">
      <c r="E794" s="84"/>
    </row>
    <row r="795" ht="14.25" customHeight="1">
      <c r="E795" s="84"/>
    </row>
    <row r="796" ht="14.25" customHeight="1">
      <c r="E796" s="84"/>
    </row>
    <row r="797" ht="14.25" customHeight="1">
      <c r="E797" s="84"/>
    </row>
    <row r="798" ht="14.25" customHeight="1">
      <c r="E798" s="84"/>
    </row>
    <row r="799" ht="14.25" customHeight="1">
      <c r="E799" s="84"/>
    </row>
    <row r="800" ht="14.25" customHeight="1">
      <c r="E800" s="84"/>
    </row>
    <row r="801" ht="14.25" customHeight="1">
      <c r="E801" s="84"/>
    </row>
    <row r="802" ht="14.25" customHeight="1">
      <c r="E802" s="84"/>
    </row>
    <row r="803" ht="14.25" customHeight="1">
      <c r="E803" s="84"/>
    </row>
    <row r="804" ht="14.25" customHeight="1">
      <c r="E804" s="84"/>
    </row>
    <row r="805" ht="14.25" customHeight="1">
      <c r="E805" s="84"/>
    </row>
    <row r="806" ht="14.25" customHeight="1">
      <c r="E806" s="84"/>
    </row>
    <row r="807" ht="14.25" customHeight="1">
      <c r="E807" s="84"/>
    </row>
    <row r="808" ht="14.25" customHeight="1">
      <c r="E808" s="84"/>
    </row>
    <row r="809" ht="14.25" customHeight="1">
      <c r="E809" s="84"/>
    </row>
    <row r="810" ht="14.25" customHeight="1">
      <c r="E810" s="84"/>
    </row>
    <row r="811" ht="14.25" customHeight="1">
      <c r="E811" s="84"/>
    </row>
    <row r="812" ht="14.25" customHeight="1">
      <c r="E812" s="84"/>
    </row>
    <row r="813" ht="14.25" customHeight="1">
      <c r="E813" s="84"/>
    </row>
    <row r="814" ht="14.25" customHeight="1">
      <c r="E814" s="84"/>
    </row>
    <row r="815" ht="14.25" customHeight="1">
      <c r="E815" s="84"/>
    </row>
    <row r="816" ht="14.25" customHeight="1">
      <c r="E816" s="84"/>
    </row>
    <row r="817" ht="14.25" customHeight="1">
      <c r="E817" s="84"/>
    </row>
    <row r="818" ht="14.25" customHeight="1">
      <c r="E818" s="84"/>
    </row>
    <row r="819" ht="14.25" customHeight="1">
      <c r="E819" s="84"/>
    </row>
    <row r="820" ht="14.25" customHeight="1">
      <c r="E820" s="84"/>
    </row>
    <row r="821" ht="14.25" customHeight="1">
      <c r="E821" s="84"/>
    </row>
    <row r="822" ht="14.25" customHeight="1">
      <c r="E822" s="84"/>
    </row>
    <row r="823" ht="14.25" customHeight="1">
      <c r="E823" s="84"/>
    </row>
    <row r="824" ht="14.25" customHeight="1">
      <c r="E824" s="84"/>
    </row>
    <row r="825" ht="14.25" customHeight="1">
      <c r="E825" s="84"/>
    </row>
    <row r="826" ht="14.25" customHeight="1">
      <c r="E826" s="84"/>
    </row>
    <row r="827" ht="14.25" customHeight="1">
      <c r="E827" s="84"/>
    </row>
    <row r="828" ht="14.25" customHeight="1">
      <c r="E828" s="84"/>
    </row>
    <row r="829" ht="14.25" customHeight="1">
      <c r="E829" s="84"/>
    </row>
    <row r="830" ht="14.25" customHeight="1">
      <c r="E830" s="84"/>
    </row>
    <row r="831" ht="14.25" customHeight="1">
      <c r="E831" s="84"/>
    </row>
    <row r="832" ht="14.25" customHeight="1">
      <c r="E832" s="84"/>
    </row>
    <row r="833" ht="14.25" customHeight="1">
      <c r="E833" s="84"/>
    </row>
    <row r="834" ht="14.25" customHeight="1">
      <c r="E834" s="84"/>
    </row>
    <row r="835" ht="14.25" customHeight="1">
      <c r="E835" s="84"/>
    </row>
    <row r="836" ht="14.25" customHeight="1">
      <c r="E836" s="84"/>
    </row>
    <row r="837" ht="14.25" customHeight="1">
      <c r="E837" s="84"/>
    </row>
    <row r="838" ht="14.25" customHeight="1">
      <c r="E838" s="84"/>
    </row>
    <row r="839" ht="14.25" customHeight="1">
      <c r="E839" s="84"/>
    </row>
    <row r="840" ht="14.25" customHeight="1">
      <c r="E840" s="84"/>
    </row>
    <row r="841" ht="14.25" customHeight="1">
      <c r="E841" s="84"/>
    </row>
    <row r="842" ht="14.25" customHeight="1">
      <c r="E842" s="84"/>
    </row>
    <row r="843" ht="14.25" customHeight="1">
      <c r="E843" s="84"/>
    </row>
    <row r="844" ht="14.25" customHeight="1">
      <c r="E844" s="84"/>
    </row>
    <row r="845" ht="14.25" customHeight="1">
      <c r="E845" s="84"/>
    </row>
    <row r="846" ht="14.25" customHeight="1">
      <c r="E846" s="84"/>
    </row>
    <row r="847" ht="14.25" customHeight="1">
      <c r="E847" s="84"/>
    </row>
    <row r="848" ht="14.25" customHeight="1">
      <c r="E848" s="84"/>
    </row>
    <row r="849" ht="14.25" customHeight="1">
      <c r="E849" s="84"/>
    </row>
    <row r="850" ht="14.25" customHeight="1">
      <c r="E850" s="84"/>
    </row>
    <row r="851" ht="14.25" customHeight="1">
      <c r="E851" s="84"/>
    </row>
    <row r="852" ht="14.25" customHeight="1">
      <c r="E852" s="84"/>
    </row>
    <row r="853" ht="14.25" customHeight="1">
      <c r="E853" s="84"/>
    </row>
    <row r="854" ht="14.25" customHeight="1">
      <c r="E854" s="84"/>
    </row>
    <row r="855" ht="14.25" customHeight="1">
      <c r="E855" s="84"/>
    </row>
    <row r="856" ht="14.25" customHeight="1">
      <c r="E856" s="84"/>
    </row>
    <row r="857" ht="14.25" customHeight="1">
      <c r="E857" s="84"/>
    </row>
    <row r="858" ht="14.25" customHeight="1">
      <c r="E858" s="84"/>
    </row>
    <row r="859" ht="14.25" customHeight="1">
      <c r="E859" s="84"/>
    </row>
    <row r="860" ht="14.25" customHeight="1">
      <c r="E860" s="84"/>
    </row>
    <row r="861" ht="14.25" customHeight="1">
      <c r="E861" s="84"/>
    </row>
    <row r="862" ht="14.25" customHeight="1">
      <c r="E862" s="84"/>
    </row>
    <row r="863" ht="14.25" customHeight="1">
      <c r="E863" s="84"/>
    </row>
    <row r="864" ht="14.25" customHeight="1">
      <c r="E864" s="84"/>
    </row>
    <row r="865" ht="14.25" customHeight="1">
      <c r="E865" s="84"/>
    </row>
    <row r="866" ht="14.25" customHeight="1">
      <c r="E866" s="84"/>
    </row>
    <row r="867" ht="14.25" customHeight="1">
      <c r="E867" s="84"/>
    </row>
    <row r="868" ht="14.25" customHeight="1">
      <c r="E868" s="84"/>
    </row>
    <row r="869" ht="14.25" customHeight="1">
      <c r="E869" s="84"/>
    </row>
    <row r="870" ht="14.25" customHeight="1">
      <c r="E870" s="84"/>
    </row>
    <row r="871" ht="14.25" customHeight="1">
      <c r="E871" s="84"/>
    </row>
    <row r="872" ht="14.25" customHeight="1">
      <c r="E872" s="84"/>
    </row>
    <row r="873" ht="14.25" customHeight="1">
      <c r="E873" s="84"/>
    </row>
    <row r="874" ht="14.25" customHeight="1">
      <c r="E874" s="84"/>
    </row>
    <row r="875" ht="14.25" customHeight="1">
      <c r="E875" s="84"/>
    </row>
    <row r="876" ht="14.25" customHeight="1">
      <c r="E876" s="84"/>
    </row>
    <row r="877" ht="14.25" customHeight="1">
      <c r="E877" s="84"/>
    </row>
    <row r="878" ht="14.25" customHeight="1">
      <c r="E878" s="84"/>
    </row>
    <row r="879" ht="14.25" customHeight="1">
      <c r="E879" s="84"/>
    </row>
    <row r="880" ht="14.25" customHeight="1">
      <c r="E880" s="84"/>
    </row>
    <row r="881" ht="14.25" customHeight="1">
      <c r="E881" s="84"/>
    </row>
    <row r="882" ht="14.25" customHeight="1">
      <c r="E882" s="84"/>
    </row>
    <row r="883" ht="14.25" customHeight="1">
      <c r="E883" s="84"/>
    </row>
    <row r="884" ht="14.25" customHeight="1">
      <c r="E884" s="84"/>
    </row>
    <row r="885" ht="14.25" customHeight="1">
      <c r="E885" s="84"/>
    </row>
    <row r="886" ht="14.25" customHeight="1">
      <c r="E886" s="84"/>
    </row>
    <row r="887" ht="14.25" customHeight="1">
      <c r="E887" s="84"/>
    </row>
    <row r="888" ht="14.25" customHeight="1">
      <c r="E888" s="84"/>
    </row>
    <row r="889" ht="14.25" customHeight="1">
      <c r="E889" s="84"/>
    </row>
    <row r="890" ht="14.25" customHeight="1">
      <c r="E890" s="84"/>
    </row>
    <row r="891" ht="14.25" customHeight="1">
      <c r="E891" s="84"/>
    </row>
    <row r="892" ht="14.25" customHeight="1">
      <c r="E892" s="84"/>
    </row>
    <row r="893" ht="14.25" customHeight="1">
      <c r="E893" s="84"/>
    </row>
    <row r="894" ht="14.25" customHeight="1">
      <c r="E894" s="84"/>
    </row>
    <row r="895" ht="14.25" customHeight="1">
      <c r="E895" s="84"/>
    </row>
    <row r="896" ht="14.25" customHeight="1">
      <c r="E896" s="84"/>
    </row>
    <row r="897" ht="14.25" customHeight="1">
      <c r="E897" s="84"/>
    </row>
    <row r="898" ht="14.25" customHeight="1">
      <c r="E898" s="84"/>
    </row>
    <row r="899" ht="14.25" customHeight="1">
      <c r="E899" s="84"/>
    </row>
    <row r="900" ht="14.25" customHeight="1">
      <c r="E900" s="84"/>
    </row>
    <row r="901" ht="14.25" customHeight="1">
      <c r="E901" s="84"/>
    </row>
    <row r="902" ht="14.25" customHeight="1">
      <c r="E902" s="84"/>
    </row>
    <row r="903" ht="14.25" customHeight="1">
      <c r="E903" s="84"/>
    </row>
    <row r="904" ht="14.25" customHeight="1">
      <c r="E904" s="84"/>
    </row>
    <row r="905" ht="14.25" customHeight="1">
      <c r="E905" s="84"/>
    </row>
    <row r="906" ht="14.25" customHeight="1">
      <c r="E906" s="84"/>
    </row>
    <row r="907" ht="14.25" customHeight="1">
      <c r="E907" s="84"/>
    </row>
    <row r="908" ht="14.25" customHeight="1">
      <c r="E908" s="84"/>
    </row>
    <row r="909" ht="14.25" customHeight="1">
      <c r="E909" s="84"/>
    </row>
    <row r="910" ht="14.25" customHeight="1">
      <c r="E910" s="84"/>
    </row>
    <row r="911" ht="14.25" customHeight="1">
      <c r="E911" s="84"/>
    </row>
    <row r="912" ht="14.25" customHeight="1">
      <c r="E912" s="84"/>
    </row>
    <row r="913" ht="14.25" customHeight="1">
      <c r="E913" s="84"/>
    </row>
    <row r="914" ht="14.25" customHeight="1">
      <c r="E914" s="84"/>
    </row>
    <row r="915" ht="14.25" customHeight="1">
      <c r="E915" s="84"/>
    </row>
    <row r="916" ht="14.25" customHeight="1">
      <c r="E916" s="84"/>
    </row>
    <row r="917" ht="14.25" customHeight="1">
      <c r="E917" s="84"/>
    </row>
    <row r="918" ht="14.25" customHeight="1">
      <c r="E918" s="84"/>
    </row>
    <row r="919" ht="14.25" customHeight="1">
      <c r="E919" s="84"/>
    </row>
    <row r="920" ht="14.25" customHeight="1">
      <c r="E920" s="84"/>
    </row>
    <row r="921" ht="14.25" customHeight="1">
      <c r="E921" s="84"/>
    </row>
    <row r="922" ht="14.25" customHeight="1">
      <c r="E922" s="84"/>
    </row>
    <row r="923" ht="14.25" customHeight="1">
      <c r="E923" s="84"/>
    </row>
    <row r="924" ht="14.25" customHeight="1">
      <c r="E924" s="84"/>
    </row>
    <row r="925" ht="14.25" customHeight="1">
      <c r="E925" s="84"/>
    </row>
    <row r="926" ht="14.25" customHeight="1">
      <c r="E926" s="84"/>
    </row>
    <row r="927" ht="14.25" customHeight="1">
      <c r="E927" s="84"/>
    </row>
    <row r="928" ht="14.25" customHeight="1">
      <c r="E928" s="84"/>
    </row>
    <row r="929" ht="14.25" customHeight="1">
      <c r="E929" s="84"/>
    </row>
    <row r="930" ht="14.25" customHeight="1">
      <c r="E930" s="84"/>
    </row>
    <row r="931" ht="14.25" customHeight="1">
      <c r="E931" s="84"/>
    </row>
    <row r="932" ht="14.25" customHeight="1">
      <c r="E932" s="84"/>
    </row>
    <row r="933" ht="14.25" customHeight="1">
      <c r="E933" s="84"/>
    </row>
    <row r="934" ht="14.25" customHeight="1">
      <c r="E934" s="84"/>
    </row>
    <row r="935" ht="14.25" customHeight="1">
      <c r="E935" s="84"/>
    </row>
    <row r="936" ht="14.25" customHeight="1">
      <c r="E936" s="84"/>
    </row>
    <row r="937" ht="14.25" customHeight="1">
      <c r="E937" s="84"/>
    </row>
    <row r="938" ht="14.25" customHeight="1">
      <c r="E938" s="84"/>
    </row>
    <row r="939" ht="14.25" customHeight="1">
      <c r="E939" s="84"/>
    </row>
    <row r="940" ht="14.25" customHeight="1">
      <c r="E940" s="84"/>
    </row>
    <row r="941" ht="14.25" customHeight="1">
      <c r="E941" s="84"/>
    </row>
    <row r="942" ht="14.25" customHeight="1">
      <c r="E942" s="84"/>
    </row>
    <row r="943" ht="14.25" customHeight="1">
      <c r="E943" s="84"/>
    </row>
    <row r="944" ht="14.25" customHeight="1">
      <c r="E944" s="84"/>
    </row>
    <row r="945" ht="14.25" customHeight="1">
      <c r="E945" s="84"/>
    </row>
    <row r="946" ht="14.25" customHeight="1">
      <c r="E946" s="84"/>
    </row>
    <row r="947" ht="14.25" customHeight="1">
      <c r="E947" s="84"/>
    </row>
    <row r="948" ht="14.25" customHeight="1">
      <c r="E948" s="84"/>
    </row>
    <row r="949" ht="14.25" customHeight="1">
      <c r="E949" s="84"/>
    </row>
    <row r="950" ht="14.25" customHeight="1">
      <c r="E950" s="84"/>
    </row>
    <row r="951" ht="14.25" customHeight="1">
      <c r="E951" s="84"/>
    </row>
    <row r="952" ht="14.25" customHeight="1">
      <c r="E952" s="84"/>
    </row>
    <row r="953" ht="14.25" customHeight="1">
      <c r="E953" s="84"/>
    </row>
    <row r="954" ht="14.25" customHeight="1">
      <c r="E954" s="84"/>
    </row>
    <row r="955" ht="14.25" customHeight="1">
      <c r="E955" s="84"/>
    </row>
    <row r="956" ht="14.25" customHeight="1">
      <c r="E956" s="84"/>
    </row>
    <row r="957" ht="14.25" customHeight="1">
      <c r="E957" s="84"/>
    </row>
    <row r="958" ht="14.25" customHeight="1">
      <c r="E958" s="84"/>
    </row>
    <row r="959" ht="14.25" customHeight="1">
      <c r="E959" s="84"/>
    </row>
    <row r="960" ht="14.25" customHeight="1">
      <c r="E960" s="84"/>
    </row>
    <row r="961" ht="14.25" customHeight="1">
      <c r="E961" s="84"/>
    </row>
    <row r="962" ht="14.25" customHeight="1">
      <c r="E962" s="84"/>
    </row>
    <row r="963" ht="14.25" customHeight="1">
      <c r="E963" s="84"/>
    </row>
    <row r="964" ht="14.25" customHeight="1">
      <c r="E964" s="84"/>
    </row>
    <row r="965" ht="14.25" customHeight="1">
      <c r="E965" s="84"/>
    </row>
    <row r="966" ht="14.25" customHeight="1">
      <c r="E966" s="84"/>
    </row>
    <row r="967" ht="14.25" customHeight="1">
      <c r="E967" s="84"/>
    </row>
    <row r="968" ht="14.25" customHeight="1">
      <c r="E968" s="84"/>
    </row>
    <row r="969" ht="14.25" customHeight="1">
      <c r="E969" s="84"/>
    </row>
    <row r="970" ht="14.25" customHeight="1">
      <c r="E970" s="84"/>
    </row>
    <row r="971" ht="14.25" customHeight="1">
      <c r="E971" s="84"/>
    </row>
    <row r="972" ht="14.25" customHeight="1">
      <c r="E972" s="84"/>
    </row>
    <row r="973" ht="14.25" customHeight="1">
      <c r="E973" s="84"/>
    </row>
    <row r="974" ht="14.25" customHeight="1">
      <c r="E974" s="84"/>
    </row>
    <row r="975" ht="14.25" customHeight="1">
      <c r="E975" s="84"/>
    </row>
    <row r="976" ht="14.25" customHeight="1">
      <c r="E976" s="84"/>
    </row>
    <row r="977" ht="14.25" customHeight="1">
      <c r="E977" s="84"/>
    </row>
    <row r="978" ht="14.25" customHeight="1">
      <c r="E978" s="84"/>
    </row>
    <row r="979" ht="14.25" customHeight="1">
      <c r="E979" s="84"/>
    </row>
    <row r="980" ht="14.25" customHeight="1">
      <c r="E980" s="84"/>
    </row>
    <row r="981" ht="14.25" customHeight="1">
      <c r="E981" s="84"/>
    </row>
    <row r="982" ht="14.25" customHeight="1">
      <c r="E982" s="84"/>
    </row>
    <row r="983" ht="14.25" customHeight="1">
      <c r="E983" s="84"/>
    </row>
    <row r="984" ht="14.25" customHeight="1">
      <c r="E984" s="84"/>
    </row>
    <row r="985" ht="14.25" customHeight="1">
      <c r="E985" s="84"/>
    </row>
  </sheetData>
  <mergeCells count="7">
    <mergeCell ref="A1:B1"/>
    <mergeCell ref="C1:D1"/>
    <mergeCell ref="E1:E4"/>
    <mergeCell ref="T1:T4"/>
    <mergeCell ref="Y1:Y4"/>
    <mergeCell ref="AE1:AE4"/>
    <mergeCell ref="AK1:AK4"/>
  </mergeCells>
  <conditionalFormatting sqref="F3:R4 U3:W4 Z3:AC4 AF3:AI4">
    <cfRule type="cellIs" dxfId="0" priority="1" stopIfTrue="1" operator="greaterThanOrEqual">
      <formula>4</formula>
    </cfRule>
  </conditionalFormatting>
  <conditionalFormatting sqref="F3:R4 U3:W4 Z3:AC4 AF3:AI4">
    <cfRule type="cellIs" dxfId="1" priority="2" operator="greaterThanOrEqual">
      <formula>3</formula>
    </cfRule>
  </conditionalFormatting>
  <conditionalFormatting sqref="F3:R4 U3:W4 Z3:AC4 AF3:AI4">
    <cfRule type="cellIs" dxfId="2" priority="3" operator="greaterThanOrEqual">
      <formula>2</formula>
    </cfRule>
  </conditionalFormatting>
  <conditionalFormatting sqref="F3:R4 U3:W4 Z3:AC4 AF3:AI4">
    <cfRule type="cellIs" dxfId="3" priority="4" operator="greaterThanOrEqual">
      <formula>1</formula>
    </cfRule>
  </conditionalFormatting>
  <conditionalFormatting sqref="AL3:AP4">
    <cfRule type="cellIs" dxfId="0" priority="5" stopIfTrue="1" operator="greaterThanOrEqual">
      <formula>4</formula>
    </cfRule>
  </conditionalFormatting>
  <conditionalFormatting sqref="AL3:AP4">
    <cfRule type="cellIs" dxfId="1" priority="6" operator="greaterThanOrEqual">
      <formula>3</formula>
    </cfRule>
  </conditionalFormatting>
  <conditionalFormatting sqref="AL3:AP4">
    <cfRule type="cellIs" dxfId="2" priority="7" operator="greaterThanOrEqual">
      <formula>2</formula>
    </cfRule>
  </conditionalFormatting>
  <conditionalFormatting sqref="AL3:AP4">
    <cfRule type="cellIs" dxfId="3" priority="8" operator="greaterThanOrEqual">
      <formula>1</formula>
    </cfRule>
  </conditionalFormatting>
  <conditionalFormatting sqref="AL3">
    <cfRule type="cellIs" dxfId="0" priority="9" stopIfTrue="1" operator="greaterThanOrEqual">
      <formula>4</formula>
    </cfRule>
  </conditionalFormatting>
  <conditionalFormatting sqref="AL3">
    <cfRule type="cellIs" dxfId="1" priority="10" operator="greaterThanOrEqual">
      <formula>3</formula>
    </cfRule>
  </conditionalFormatting>
  <conditionalFormatting sqref="AL3">
    <cfRule type="cellIs" dxfId="2" priority="11" operator="greaterThanOrEqual">
      <formula>2</formula>
    </cfRule>
  </conditionalFormatting>
  <conditionalFormatting sqref="AL3">
    <cfRule type="cellIs" dxfId="3" priority="12" operator="greaterThanOrEqual">
      <formula>1</formula>
    </cfRule>
  </conditionalFormatting>
  <conditionalFormatting sqref="AL4">
    <cfRule type="cellIs" dxfId="0" priority="13" stopIfTrue="1" operator="greaterThanOrEqual">
      <formula>4</formula>
    </cfRule>
  </conditionalFormatting>
  <conditionalFormatting sqref="AL4">
    <cfRule type="cellIs" dxfId="1" priority="14" operator="greaterThanOrEqual">
      <formula>3</formula>
    </cfRule>
  </conditionalFormatting>
  <conditionalFormatting sqref="AL4">
    <cfRule type="cellIs" dxfId="2" priority="15" operator="greaterThanOrEqual">
      <formula>2</formula>
    </cfRule>
  </conditionalFormatting>
  <conditionalFormatting sqref="AL4">
    <cfRule type="cellIs" dxfId="3" priority="16" operator="greaterThanOrEqual">
      <formula>1</formula>
    </cfRule>
  </conditionalFormatting>
  <conditionalFormatting sqref="AM3:AM4">
    <cfRule type="cellIs" dxfId="0" priority="17" stopIfTrue="1" operator="greaterThanOrEqual">
      <formula>4</formula>
    </cfRule>
  </conditionalFormatting>
  <conditionalFormatting sqref="AM3:AM4">
    <cfRule type="cellIs" dxfId="1" priority="18" operator="greaterThanOrEqual">
      <formula>3</formula>
    </cfRule>
  </conditionalFormatting>
  <conditionalFormatting sqref="AM3:AM4">
    <cfRule type="cellIs" dxfId="2" priority="19" operator="greaterThanOrEqual">
      <formula>2</formula>
    </cfRule>
  </conditionalFormatting>
  <conditionalFormatting sqref="AM3:AM4">
    <cfRule type="cellIs" dxfId="3" priority="20" operator="greaterThanOrEqual">
      <formula>1</formula>
    </cfRule>
  </conditionalFormatting>
  <conditionalFormatting sqref="AM3">
    <cfRule type="cellIs" dxfId="0" priority="21" stopIfTrue="1" operator="greaterThanOrEqual">
      <formula>4</formula>
    </cfRule>
  </conditionalFormatting>
  <conditionalFormatting sqref="AM3">
    <cfRule type="cellIs" dxfId="1" priority="22" operator="greaterThanOrEqual">
      <formula>3</formula>
    </cfRule>
  </conditionalFormatting>
  <conditionalFormatting sqref="AM3">
    <cfRule type="cellIs" dxfId="2" priority="23" operator="greaterThanOrEqual">
      <formula>2</formula>
    </cfRule>
  </conditionalFormatting>
  <conditionalFormatting sqref="AM3">
    <cfRule type="cellIs" dxfId="3" priority="24" operator="greaterThanOrEqual">
      <formula>1</formula>
    </cfRule>
  </conditionalFormatting>
  <conditionalFormatting sqref="AM4">
    <cfRule type="cellIs" dxfId="0" priority="25" stopIfTrue="1" operator="greaterThanOrEqual">
      <formula>4</formula>
    </cfRule>
  </conditionalFormatting>
  <conditionalFormatting sqref="AM4">
    <cfRule type="cellIs" dxfId="1" priority="26" operator="greaterThanOrEqual">
      <formula>3</formula>
    </cfRule>
  </conditionalFormatting>
  <conditionalFormatting sqref="AM4">
    <cfRule type="cellIs" dxfId="2" priority="27" operator="greaterThanOrEqual">
      <formula>2</formula>
    </cfRule>
  </conditionalFormatting>
  <conditionalFormatting sqref="AM4">
    <cfRule type="cellIs" dxfId="3" priority="28" operator="greaterThanOrEqual">
      <formula>1</formula>
    </cfRule>
  </conditionalFormatting>
  <conditionalFormatting sqref="AN3:AN4">
    <cfRule type="cellIs" dxfId="0" priority="29" stopIfTrue="1" operator="greaterThanOrEqual">
      <formula>4</formula>
    </cfRule>
  </conditionalFormatting>
  <conditionalFormatting sqref="AN3:AN4">
    <cfRule type="cellIs" dxfId="1" priority="30" operator="greaterThanOrEqual">
      <formula>3</formula>
    </cfRule>
  </conditionalFormatting>
  <conditionalFormatting sqref="AN3:AN4">
    <cfRule type="cellIs" dxfId="2" priority="31" operator="greaterThanOrEqual">
      <formula>2</formula>
    </cfRule>
  </conditionalFormatting>
  <conditionalFormatting sqref="AN3:AN4">
    <cfRule type="cellIs" dxfId="3" priority="32" operator="greaterThanOrEqual">
      <formula>1</formula>
    </cfRule>
  </conditionalFormatting>
  <conditionalFormatting sqref="AN3">
    <cfRule type="cellIs" dxfId="0" priority="33" stopIfTrue="1" operator="greaterThanOrEqual">
      <formula>4</formula>
    </cfRule>
  </conditionalFormatting>
  <conditionalFormatting sqref="AN3">
    <cfRule type="cellIs" dxfId="1" priority="34" operator="greaterThanOrEqual">
      <formula>3</formula>
    </cfRule>
  </conditionalFormatting>
  <conditionalFormatting sqref="AN3">
    <cfRule type="cellIs" dxfId="2" priority="35" operator="greaterThanOrEqual">
      <formula>2</formula>
    </cfRule>
  </conditionalFormatting>
  <conditionalFormatting sqref="AN3">
    <cfRule type="cellIs" dxfId="3" priority="36" operator="greaterThanOrEqual">
      <formula>1</formula>
    </cfRule>
  </conditionalFormatting>
  <conditionalFormatting sqref="AN4">
    <cfRule type="cellIs" dxfId="0" priority="37" stopIfTrue="1" operator="greaterThanOrEqual">
      <formula>4</formula>
    </cfRule>
  </conditionalFormatting>
  <conditionalFormatting sqref="AN4">
    <cfRule type="cellIs" dxfId="1" priority="38" operator="greaterThanOrEqual">
      <formula>3</formula>
    </cfRule>
  </conditionalFormatting>
  <conditionalFormatting sqref="AN4">
    <cfRule type="cellIs" dxfId="2" priority="39" operator="greaterThanOrEqual">
      <formula>2</formula>
    </cfRule>
  </conditionalFormatting>
  <conditionalFormatting sqref="AN4">
    <cfRule type="cellIs" dxfId="3" priority="40" operator="greaterThanOrEqual">
      <formula>1</formula>
    </cfRule>
  </conditionalFormatting>
  <conditionalFormatting sqref="AO3:AO4">
    <cfRule type="cellIs" dxfId="0" priority="41" stopIfTrue="1" operator="greaterThanOrEqual">
      <formula>4</formula>
    </cfRule>
  </conditionalFormatting>
  <conditionalFormatting sqref="AO3:AO4">
    <cfRule type="cellIs" dxfId="1" priority="42" operator="greaterThanOrEqual">
      <formula>3</formula>
    </cfRule>
  </conditionalFormatting>
  <conditionalFormatting sqref="AO3:AO4">
    <cfRule type="cellIs" dxfId="2" priority="43" operator="greaterThanOrEqual">
      <formula>2</formula>
    </cfRule>
  </conditionalFormatting>
  <conditionalFormatting sqref="AO3:AO4">
    <cfRule type="cellIs" dxfId="3" priority="44" operator="greaterThanOrEqual">
      <formula>1</formula>
    </cfRule>
  </conditionalFormatting>
  <conditionalFormatting sqref="AO3">
    <cfRule type="cellIs" dxfId="0" priority="45" stopIfTrue="1" operator="greaterThanOrEqual">
      <formula>4</formula>
    </cfRule>
  </conditionalFormatting>
  <conditionalFormatting sqref="AO3">
    <cfRule type="cellIs" dxfId="1" priority="46" operator="greaterThanOrEqual">
      <formula>3</formula>
    </cfRule>
  </conditionalFormatting>
  <conditionalFormatting sqref="AO3">
    <cfRule type="cellIs" dxfId="2" priority="47" operator="greaterThanOrEqual">
      <formula>2</formula>
    </cfRule>
  </conditionalFormatting>
  <conditionalFormatting sqref="AO3">
    <cfRule type="cellIs" dxfId="3" priority="48" operator="greaterThanOrEqual">
      <formula>1</formula>
    </cfRule>
  </conditionalFormatting>
  <conditionalFormatting sqref="AO4">
    <cfRule type="cellIs" dxfId="0" priority="49" stopIfTrue="1" operator="greaterThanOrEqual">
      <formula>4</formula>
    </cfRule>
  </conditionalFormatting>
  <conditionalFormatting sqref="AO4">
    <cfRule type="cellIs" dxfId="1" priority="50" operator="greaterThanOrEqual">
      <formula>3</formula>
    </cfRule>
  </conditionalFormatting>
  <conditionalFormatting sqref="AO4">
    <cfRule type="cellIs" dxfId="2" priority="51" operator="greaterThanOrEqual">
      <formula>2</formula>
    </cfRule>
  </conditionalFormatting>
  <conditionalFormatting sqref="AO4">
    <cfRule type="cellIs" dxfId="3" priority="52" operator="greaterThanOrEqual">
      <formula>1</formula>
    </cfRule>
  </conditionalFormatting>
  <conditionalFormatting sqref="AP3:AP4">
    <cfRule type="cellIs" dxfId="0" priority="53" stopIfTrue="1" operator="greaterThanOrEqual">
      <formula>4</formula>
    </cfRule>
  </conditionalFormatting>
  <conditionalFormatting sqref="AP3:AP4">
    <cfRule type="cellIs" dxfId="1" priority="54" operator="greaterThanOrEqual">
      <formula>3</formula>
    </cfRule>
  </conditionalFormatting>
  <conditionalFormatting sqref="AP3:AP4">
    <cfRule type="cellIs" dxfId="2" priority="55" operator="greaterThanOrEqual">
      <formula>2</formula>
    </cfRule>
  </conditionalFormatting>
  <conditionalFormatting sqref="AP3:AP4">
    <cfRule type="cellIs" dxfId="3" priority="56" operator="greaterThanOrEqual">
      <formula>1</formula>
    </cfRule>
  </conditionalFormatting>
  <conditionalFormatting sqref="AP3">
    <cfRule type="cellIs" dxfId="0" priority="57" stopIfTrue="1" operator="greaterThanOrEqual">
      <formula>4</formula>
    </cfRule>
  </conditionalFormatting>
  <conditionalFormatting sqref="AP3">
    <cfRule type="cellIs" dxfId="1" priority="58" operator="greaterThanOrEqual">
      <formula>3</formula>
    </cfRule>
  </conditionalFormatting>
  <conditionalFormatting sqref="AP3">
    <cfRule type="cellIs" dxfId="2" priority="59" operator="greaterThanOrEqual">
      <formula>2</formula>
    </cfRule>
  </conditionalFormatting>
  <conditionalFormatting sqref="AP3">
    <cfRule type="cellIs" dxfId="3" priority="60" operator="greaterThanOrEqual">
      <formula>1</formula>
    </cfRule>
  </conditionalFormatting>
  <conditionalFormatting sqref="AP4">
    <cfRule type="cellIs" dxfId="0" priority="61" stopIfTrue="1" operator="greaterThanOrEqual">
      <formula>4</formula>
    </cfRule>
  </conditionalFormatting>
  <conditionalFormatting sqref="AP4">
    <cfRule type="cellIs" dxfId="1" priority="62" operator="greaterThanOrEqual">
      <formula>3</formula>
    </cfRule>
  </conditionalFormatting>
  <conditionalFormatting sqref="AP4">
    <cfRule type="cellIs" dxfId="2" priority="63" operator="greaterThanOrEqual">
      <formula>2</formula>
    </cfRule>
  </conditionalFormatting>
  <conditionalFormatting sqref="AP4">
    <cfRule type="cellIs" dxfId="3" priority="64" operator="greaterThan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topLeftCell="C1" activePane="topRight" state="frozen"/>
      <selection activeCell="D2" sqref="D2" pane="topRight"/>
    </sheetView>
  </sheetViews>
  <sheetFormatPr customHeight="1" defaultColWidth="11.22" defaultRowHeight="15.0"/>
  <cols>
    <col customWidth="1" min="1" max="1" width="14.22"/>
    <col customWidth="1" min="2" max="2" width="13.44"/>
    <col customWidth="1" min="3" max="3" width="9.11"/>
    <col customWidth="1" min="4" max="4" width="8.11"/>
    <col customWidth="1" min="5" max="5" width="3.33"/>
    <col customWidth="1" min="6" max="6" width="4.44"/>
    <col customWidth="1" min="7" max="7" width="3.78"/>
    <col customWidth="1" min="8" max="8" width="3.89"/>
    <col customWidth="1" min="9" max="9" width="3.56"/>
    <col customWidth="1" min="10" max="17" width="3.89"/>
    <col customWidth="1" min="18" max="18" width="3.78"/>
    <col customWidth="1" min="19" max="19" width="3.56"/>
    <col customWidth="1" min="20" max="20" width="3.44"/>
    <col customWidth="1" min="21" max="21" width="3.89"/>
    <col customWidth="1" min="22" max="22" width="3.67"/>
    <col customWidth="1" min="23" max="29" width="3.56"/>
    <col customWidth="1" min="30" max="40" width="3.67"/>
    <col customWidth="1" min="41" max="46" width="3.11"/>
    <col customWidth="1" min="47" max="47" width="3.78"/>
    <col customWidth="1" min="48" max="48" width="3.67"/>
    <col customWidth="1" min="49" max="49" width="3.56"/>
    <col customWidth="1" min="50" max="50" width="3.22"/>
    <col customWidth="1" min="51" max="51" width="3.67"/>
    <col customWidth="1" min="52" max="52" width="2.67"/>
    <col customWidth="1" min="53" max="75" width="8.56"/>
  </cols>
  <sheetData>
    <row r="1" ht="216.75" customHeight="1">
      <c r="A1" s="24" t="s">
        <v>495</v>
      </c>
      <c r="C1" s="24" t="s">
        <v>496</v>
      </c>
      <c r="E1" s="25" t="s">
        <v>497</v>
      </c>
      <c r="F1" s="85" t="s">
        <v>498</v>
      </c>
      <c r="G1" s="65" t="s">
        <v>499</v>
      </c>
      <c r="H1" s="65" t="s">
        <v>500</v>
      </c>
      <c r="I1" s="27" t="s">
        <v>501</v>
      </c>
      <c r="J1" s="27" t="s">
        <v>502</v>
      </c>
      <c r="K1" s="27" t="s">
        <v>503</v>
      </c>
      <c r="L1" s="27" t="s">
        <v>504</v>
      </c>
      <c r="M1" s="27" t="s">
        <v>505</v>
      </c>
      <c r="N1" s="27" t="s">
        <v>506</v>
      </c>
      <c r="O1" s="27" t="s">
        <v>507</v>
      </c>
      <c r="P1" s="27" t="s">
        <v>439</v>
      </c>
      <c r="Q1" s="29" t="s">
        <v>508</v>
      </c>
      <c r="R1" s="25" t="s">
        <v>509</v>
      </c>
      <c r="S1" s="27" t="s">
        <v>510</v>
      </c>
      <c r="T1" s="27" t="s">
        <v>511</v>
      </c>
      <c r="U1" s="27" t="s">
        <v>512</v>
      </c>
      <c r="V1" s="29" t="s">
        <v>513</v>
      </c>
      <c r="W1" s="25" t="s">
        <v>514</v>
      </c>
      <c r="X1" s="27" t="s">
        <v>515</v>
      </c>
      <c r="Y1" s="27" t="s">
        <v>516</v>
      </c>
      <c r="Z1" s="27" t="s">
        <v>517</v>
      </c>
      <c r="AA1" s="27" t="s">
        <v>518</v>
      </c>
      <c r="AB1" s="29" t="s">
        <v>519</v>
      </c>
      <c r="AC1" s="25" t="s">
        <v>520</v>
      </c>
      <c r="AD1" s="27" t="s">
        <v>521</v>
      </c>
      <c r="AE1" s="27" t="s">
        <v>522</v>
      </c>
      <c r="AF1" s="27" t="s">
        <v>523</v>
      </c>
      <c r="AG1" s="27" t="s">
        <v>524</v>
      </c>
      <c r="AH1" s="29" t="s">
        <v>525</v>
      </c>
      <c r="AI1" s="25" t="s">
        <v>526</v>
      </c>
      <c r="AJ1" s="27" t="s">
        <v>527</v>
      </c>
      <c r="AK1" s="27" t="s">
        <v>528</v>
      </c>
      <c r="AL1" s="27" t="s">
        <v>529</v>
      </c>
      <c r="AM1" s="27" t="s">
        <v>530</v>
      </c>
      <c r="AN1" s="29" t="s">
        <v>531</v>
      </c>
      <c r="AO1" s="25" t="s">
        <v>532</v>
      </c>
      <c r="AP1" s="27" t="s">
        <v>533</v>
      </c>
      <c r="AQ1" s="27" t="s">
        <v>534</v>
      </c>
      <c r="AR1" s="27" t="s">
        <v>535</v>
      </c>
      <c r="AS1" s="29" t="s">
        <v>536</v>
      </c>
      <c r="AT1" s="25" t="s">
        <v>401</v>
      </c>
      <c r="AU1" s="27" t="s">
        <v>486</v>
      </c>
      <c r="AV1" s="27" t="s">
        <v>487</v>
      </c>
      <c r="AW1" s="27" t="s">
        <v>537</v>
      </c>
      <c r="AX1" s="27" t="s">
        <v>538</v>
      </c>
      <c r="AY1" s="27" t="s">
        <v>490</v>
      </c>
      <c r="AZ1" s="27" t="s">
        <v>539</v>
      </c>
      <c r="BA1" s="39"/>
      <c r="BB1" s="39"/>
      <c r="BC1" s="39"/>
      <c r="BD1" s="39"/>
      <c r="BE1" s="39"/>
      <c r="BF1" s="39"/>
      <c r="BG1" s="39"/>
      <c r="BH1" s="39"/>
      <c r="BI1" s="39"/>
      <c r="BJ1" s="39"/>
      <c r="BK1" s="39"/>
      <c r="BL1" s="39"/>
      <c r="BM1" s="39"/>
      <c r="BN1" s="39"/>
      <c r="BO1" s="39"/>
      <c r="BP1" s="39"/>
      <c r="BQ1" s="39"/>
      <c r="BR1" s="39"/>
      <c r="BS1" s="39"/>
      <c r="BT1" s="39"/>
      <c r="BU1" s="39"/>
      <c r="BV1" s="39"/>
      <c r="BW1" s="39"/>
    </row>
    <row r="2" ht="14.25" customHeight="1">
      <c r="A2" s="40" t="s">
        <v>92</v>
      </c>
      <c r="B2" s="40" t="s">
        <v>93</v>
      </c>
      <c r="C2" s="40" t="s">
        <v>94</v>
      </c>
      <c r="D2" s="40" t="s">
        <v>95</v>
      </c>
      <c r="E2" s="41"/>
      <c r="F2" s="42"/>
      <c r="G2" s="42"/>
      <c r="H2" s="42"/>
      <c r="I2" s="42"/>
      <c r="J2" s="42"/>
      <c r="K2" s="42"/>
      <c r="L2" s="42"/>
      <c r="M2" s="42"/>
      <c r="N2" s="42"/>
      <c r="O2" s="42"/>
      <c r="P2" s="42"/>
      <c r="Q2" s="42"/>
      <c r="R2" s="41"/>
      <c r="S2" s="42"/>
      <c r="T2" s="42"/>
      <c r="U2" s="42"/>
      <c r="V2" s="42"/>
      <c r="W2" s="41"/>
      <c r="X2" s="42"/>
      <c r="Y2" s="42"/>
      <c r="Z2" s="42"/>
      <c r="AA2" s="42"/>
      <c r="AB2" s="42"/>
      <c r="AC2" s="41"/>
      <c r="AD2" s="42"/>
      <c r="AE2" s="42"/>
      <c r="AF2" s="42"/>
      <c r="AG2" s="42"/>
      <c r="AH2" s="42"/>
      <c r="AI2" s="41"/>
      <c r="AJ2" s="42"/>
      <c r="AK2" s="42"/>
      <c r="AL2" s="42"/>
      <c r="AM2" s="42"/>
      <c r="AN2" s="42"/>
      <c r="AO2" s="41"/>
      <c r="AP2" s="54"/>
      <c r="AQ2" s="54"/>
      <c r="AR2" s="54"/>
      <c r="AS2" s="55">
        <f t="shared" ref="AS2:AS3" si="1">sum(AP2:AR3)</f>
        <v>0</v>
      </c>
      <c r="AT2" s="41"/>
      <c r="AU2" s="42"/>
      <c r="AV2" s="42"/>
      <c r="AW2" s="42"/>
      <c r="AX2" s="42"/>
      <c r="AY2" s="42"/>
      <c r="AZ2" s="42"/>
    </row>
    <row r="3" ht="15.75" customHeight="1">
      <c r="A3" s="52" t="s">
        <v>540</v>
      </c>
      <c r="B3" s="52" t="s">
        <v>118</v>
      </c>
      <c r="C3" s="52" t="s">
        <v>541</v>
      </c>
      <c r="D3" s="52" t="s">
        <v>542</v>
      </c>
      <c r="E3" s="41"/>
      <c r="F3" s="54"/>
      <c r="G3" s="54"/>
      <c r="H3" s="54"/>
      <c r="I3" s="54"/>
      <c r="J3" s="54"/>
      <c r="K3" s="54"/>
      <c r="L3" s="54"/>
      <c r="M3" s="54"/>
      <c r="N3" s="54"/>
      <c r="O3" s="54"/>
      <c r="P3" s="54">
        <v>0.0</v>
      </c>
      <c r="Q3" s="55">
        <f>sum(F3:P3)</f>
        <v>0</v>
      </c>
      <c r="R3" s="41"/>
      <c r="S3" s="54"/>
      <c r="T3" s="54"/>
      <c r="U3" s="54"/>
      <c r="V3" s="55">
        <f>sum(S3:U4)</f>
        <v>0</v>
      </c>
      <c r="W3" s="41"/>
      <c r="X3" s="54"/>
      <c r="Y3" s="54"/>
      <c r="Z3" s="54"/>
      <c r="AA3" s="54"/>
      <c r="AB3" s="55">
        <f t="shared" ref="AB3:AB4" si="2">sum(X3:AA3)</f>
        <v>0</v>
      </c>
      <c r="AC3" s="41"/>
      <c r="AD3" s="54"/>
      <c r="AE3" s="54"/>
      <c r="AF3" s="54"/>
      <c r="AG3" s="54"/>
      <c r="AH3" s="55">
        <f t="shared" ref="AH3:AH4" si="3">sum(AD3:AG3)</f>
        <v>0</v>
      </c>
      <c r="AI3" s="41"/>
      <c r="AJ3" s="54"/>
      <c r="AK3" s="54"/>
      <c r="AL3" s="54"/>
      <c r="AM3" s="54"/>
      <c r="AN3" s="55">
        <f t="shared" ref="AN3:AN4" si="4">sum(AJ3:AM3)</f>
        <v>0</v>
      </c>
      <c r="AO3" s="41"/>
      <c r="AP3" s="54"/>
      <c r="AQ3" s="88"/>
      <c r="AR3" s="88"/>
      <c r="AS3" s="55">
        <f t="shared" si="1"/>
        <v>0</v>
      </c>
      <c r="AT3" s="41"/>
      <c r="AU3" s="54"/>
      <c r="AV3" s="54"/>
      <c r="AW3" s="54"/>
      <c r="AX3" s="54"/>
      <c r="AY3" s="54"/>
      <c r="AZ3" s="86"/>
    </row>
    <row r="4" ht="14.25" customHeight="1">
      <c r="A4" s="52"/>
      <c r="B4" s="52"/>
      <c r="C4" s="52"/>
      <c r="D4" s="52"/>
      <c r="E4" s="59"/>
      <c r="F4" s="54"/>
      <c r="G4" s="54"/>
      <c r="H4" s="54"/>
      <c r="I4" s="54"/>
      <c r="J4" s="54"/>
      <c r="K4" s="54"/>
      <c r="L4" s="54"/>
      <c r="M4" s="54"/>
      <c r="N4" s="54"/>
      <c r="O4" s="54"/>
      <c r="P4" s="54"/>
      <c r="Q4" s="55">
        <f>sum(F4:O4)</f>
        <v>0</v>
      </c>
      <c r="R4" s="59"/>
      <c r="S4" s="54"/>
      <c r="T4" s="54"/>
      <c r="U4" s="54"/>
      <c r="V4" s="55">
        <f>sum(S4:U4)</f>
        <v>0</v>
      </c>
      <c r="W4" s="59"/>
      <c r="X4" s="54"/>
      <c r="Y4" s="54"/>
      <c r="Z4" s="54"/>
      <c r="AA4" s="54"/>
      <c r="AB4" s="55">
        <f t="shared" si="2"/>
        <v>0</v>
      </c>
      <c r="AC4" s="59"/>
      <c r="AD4" s="54"/>
      <c r="AE4" s="54"/>
      <c r="AF4" s="54"/>
      <c r="AG4" s="54"/>
      <c r="AH4" s="55">
        <f t="shared" si="3"/>
        <v>0</v>
      </c>
      <c r="AI4" s="59"/>
      <c r="AJ4" s="54"/>
      <c r="AK4" s="54"/>
      <c r="AL4" s="54"/>
      <c r="AM4" s="54"/>
      <c r="AN4" s="55">
        <f t="shared" si="4"/>
        <v>0</v>
      </c>
      <c r="AO4" s="59"/>
      <c r="AP4" s="54"/>
      <c r="AQ4" s="88"/>
      <c r="AR4" s="88"/>
      <c r="AS4" s="55">
        <f>sum(AP4:AR4)</f>
        <v>0</v>
      </c>
      <c r="AT4" s="59"/>
      <c r="AU4" s="54"/>
      <c r="AV4" s="54"/>
      <c r="AW4" s="54"/>
      <c r="AX4" s="54"/>
      <c r="AY4" s="54"/>
      <c r="AZ4" s="8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c r="E59" s="84"/>
    </row>
    <row r="60" ht="14.25" customHeight="1">
      <c r="E60" s="84"/>
    </row>
    <row r="61" ht="14.25" customHeight="1">
      <c r="E61" s="84"/>
    </row>
    <row r="62" ht="14.25" customHeight="1">
      <c r="E62" s="84"/>
    </row>
    <row r="63" ht="14.25" customHeight="1">
      <c r="E63" s="84"/>
    </row>
    <row r="64" ht="14.25" customHeight="1">
      <c r="E64" s="84"/>
    </row>
    <row r="65" ht="14.25" customHeight="1">
      <c r="E65" s="84"/>
    </row>
    <row r="66" ht="14.25" customHeight="1">
      <c r="E66" s="84"/>
    </row>
    <row r="67" ht="14.25" customHeight="1">
      <c r="E67" s="84"/>
    </row>
    <row r="68" ht="14.25" customHeight="1">
      <c r="E68" s="84"/>
    </row>
    <row r="69" ht="14.25" customHeight="1">
      <c r="E69" s="84"/>
    </row>
    <row r="70" ht="14.25" customHeight="1">
      <c r="E70" s="84"/>
    </row>
    <row r="71" ht="14.25" customHeight="1">
      <c r="E71" s="84"/>
    </row>
    <row r="72" ht="14.25" customHeight="1">
      <c r="E72" s="84"/>
    </row>
    <row r="73" ht="14.25" customHeight="1">
      <c r="E73" s="84"/>
    </row>
    <row r="74" ht="14.25" customHeight="1">
      <c r="E74" s="84"/>
    </row>
    <row r="75" ht="14.25" customHeight="1">
      <c r="E75" s="84"/>
    </row>
    <row r="76" ht="14.25" customHeight="1">
      <c r="E76" s="84"/>
    </row>
    <row r="77" ht="14.25" customHeight="1">
      <c r="E77" s="84"/>
    </row>
    <row r="78" ht="14.25" customHeight="1">
      <c r="E78" s="84"/>
    </row>
    <row r="79" ht="14.25" customHeight="1">
      <c r="E79" s="84"/>
    </row>
    <row r="80" ht="14.25" customHeight="1">
      <c r="E80" s="84"/>
    </row>
    <row r="81" ht="14.25" customHeight="1">
      <c r="E81" s="84"/>
    </row>
    <row r="82" ht="14.25" customHeight="1">
      <c r="E82" s="84"/>
    </row>
    <row r="83" ht="14.25" customHeight="1">
      <c r="E83" s="84"/>
    </row>
    <row r="84" ht="14.25" customHeight="1">
      <c r="E84" s="84"/>
    </row>
    <row r="85" ht="14.25" customHeight="1">
      <c r="E85" s="84"/>
    </row>
    <row r="86" ht="14.25" customHeight="1">
      <c r="E86" s="84"/>
    </row>
    <row r="87" ht="14.25" customHeight="1">
      <c r="E87" s="84"/>
    </row>
    <row r="88" ht="14.25" customHeight="1">
      <c r="E88" s="84"/>
    </row>
    <row r="89" ht="14.25" customHeight="1">
      <c r="E89" s="84"/>
    </row>
    <row r="90" ht="14.25" customHeight="1">
      <c r="E90" s="84"/>
    </row>
    <row r="91" ht="14.25" customHeight="1">
      <c r="E91" s="84"/>
    </row>
    <row r="92" ht="14.25" customHeight="1">
      <c r="E92" s="84"/>
    </row>
    <row r="93" ht="14.25" customHeight="1">
      <c r="E93" s="84"/>
    </row>
    <row r="94" ht="14.25" customHeight="1">
      <c r="E94" s="84"/>
    </row>
    <row r="95" ht="14.25" customHeight="1">
      <c r="E95" s="84"/>
    </row>
    <row r="96" ht="14.25" customHeight="1">
      <c r="E96" s="84"/>
    </row>
    <row r="97" ht="14.25" customHeight="1">
      <c r="E97" s="84"/>
    </row>
    <row r="98" ht="14.25" customHeight="1">
      <c r="E98" s="84"/>
    </row>
    <row r="99" ht="14.25" customHeight="1">
      <c r="E99" s="84"/>
    </row>
    <row r="100" ht="14.25" customHeight="1">
      <c r="E100" s="84"/>
    </row>
    <row r="101" ht="14.25" customHeight="1">
      <c r="E101" s="84"/>
    </row>
    <row r="102" ht="14.25" customHeight="1">
      <c r="E102" s="84"/>
    </row>
    <row r="103" ht="14.25" customHeight="1">
      <c r="E103" s="84"/>
    </row>
    <row r="104" ht="14.25" customHeight="1">
      <c r="E104" s="84"/>
    </row>
    <row r="105" ht="14.25" customHeight="1">
      <c r="E105" s="84"/>
    </row>
    <row r="106" ht="14.25" customHeight="1">
      <c r="E106" s="84"/>
    </row>
    <row r="107" ht="14.25" customHeight="1">
      <c r="E107" s="84"/>
    </row>
    <row r="108" ht="14.25" customHeight="1">
      <c r="E108" s="84"/>
    </row>
    <row r="109" ht="14.25" customHeight="1">
      <c r="E109" s="84"/>
    </row>
    <row r="110" ht="14.25" customHeight="1">
      <c r="E110" s="84"/>
    </row>
    <row r="111" ht="14.25" customHeight="1">
      <c r="E111" s="84"/>
    </row>
    <row r="112" ht="14.25" customHeight="1">
      <c r="E112" s="84"/>
    </row>
    <row r="113" ht="14.25" customHeight="1">
      <c r="E113" s="84"/>
    </row>
    <row r="114" ht="14.25" customHeight="1">
      <c r="E114" s="84"/>
    </row>
    <row r="115" ht="14.25" customHeight="1">
      <c r="E115" s="84"/>
    </row>
    <row r="116" ht="14.25" customHeight="1">
      <c r="E116" s="84"/>
    </row>
    <row r="117" ht="14.25" customHeight="1">
      <c r="E117" s="84"/>
    </row>
    <row r="118" ht="14.25" customHeight="1">
      <c r="E118" s="84"/>
    </row>
    <row r="119" ht="14.25" customHeight="1">
      <c r="E119" s="84"/>
    </row>
    <row r="120" ht="14.25" customHeight="1">
      <c r="E120" s="84"/>
    </row>
    <row r="121" ht="14.25" customHeight="1">
      <c r="E121" s="84"/>
    </row>
    <row r="122" ht="14.25" customHeight="1">
      <c r="E122" s="84"/>
    </row>
    <row r="123" ht="14.25" customHeight="1">
      <c r="E123" s="84"/>
    </row>
    <row r="124" ht="14.25" customHeight="1">
      <c r="E124" s="84"/>
    </row>
    <row r="125" ht="14.25" customHeight="1">
      <c r="E125" s="84"/>
    </row>
    <row r="126" ht="14.25" customHeight="1">
      <c r="E126" s="84"/>
    </row>
    <row r="127" ht="14.25" customHeight="1">
      <c r="E127" s="84"/>
    </row>
    <row r="128" ht="14.25" customHeight="1">
      <c r="E128" s="84"/>
    </row>
    <row r="129" ht="14.25" customHeight="1">
      <c r="E129" s="84"/>
    </row>
    <row r="130" ht="14.25" customHeight="1">
      <c r="E130" s="84"/>
    </row>
    <row r="131" ht="14.25" customHeight="1">
      <c r="E131" s="84"/>
    </row>
    <row r="132" ht="14.25" customHeight="1">
      <c r="E132" s="84"/>
    </row>
    <row r="133" ht="14.25" customHeight="1">
      <c r="E133" s="84"/>
    </row>
    <row r="134" ht="14.25" customHeight="1">
      <c r="E134" s="84"/>
    </row>
    <row r="135" ht="14.25" customHeight="1">
      <c r="E135" s="84"/>
    </row>
    <row r="136" ht="14.25" customHeight="1">
      <c r="E136" s="84"/>
    </row>
    <row r="137" ht="14.25" customHeight="1">
      <c r="E137" s="84"/>
    </row>
    <row r="138" ht="14.25" customHeight="1">
      <c r="E138" s="84"/>
    </row>
    <row r="139" ht="14.25" customHeight="1">
      <c r="E139" s="84"/>
    </row>
    <row r="140" ht="14.25" customHeight="1">
      <c r="E140" s="84"/>
    </row>
    <row r="141" ht="14.25" customHeight="1">
      <c r="E141" s="84"/>
    </row>
    <row r="142" ht="14.25" customHeight="1">
      <c r="E142" s="84"/>
    </row>
    <row r="143" ht="14.25" customHeight="1">
      <c r="E143" s="84"/>
    </row>
    <row r="144" ht="14.25" customHeight="1">
      <c r="E144" s="84"/>
    </row>
    <row r="145" ht="14.25" customHeight="1">
      <c r="E145" s="84"/>
    </row>
    <row r="146" ht="14.25" customHeight="1">
      <c r="E146" s="84"/>
    </row>
    <row r="147" ht="14.25" customHeight="1">
      <c r="E147" s="84"/>
    </row>
    <row r="148" ht="14.25" customHeight="1">
      <c r="E148" s="84"/>
    </row>
    <row r="149" ht="14.25" customHeight="1">
      <c r="E149" s="84"/>
    </row>
    <row r="150" ht="14.25" customHeight="1">
      <c r="E150" s="84"/>
    </row>
    <row r="151" ht="14.25" customHeight="1">
      <c r="E151" s="84"/>
    </row>
    <row r="152" ht="14.25" customHeight="1">
      <c r="E152" s="84"/>
    </row>
    <row r="153" ht="14.25" customHeight="1">
      <c r="E153" s="84"/>
    </row>
    <row r="154" ht="14.25" customHeight="1">
      <c r="E154" s="84"/>
    </row>
    <row r="155" ht="14.25" customHeight="1">
      <c r="E155" s="84"/>
    </row>
    <row r="156" ht="14.25" customHeight="1">
      <c r="E156" s="84"/>
    </row>
    <row r="157" ht="14.25" customHeight="1">
      <c r="E157" s="84"/>
    </row>
    <row r="158" ht="14.25" customHeight="1">
      <c r="E158" s="84"/>
    </row>
    <row r="159" ht="14.25" customHeight="1">
      <c r="E159" s="84"/>
    </row>
    <row r="160" ht="14.25" customHeight="1">
      <c r="E160" s="84"/>
    </row>
    <row r="161" ht="14.25" customHeight="1">
      <c r="E161" s="84"/>
    </row>
    <row r="162" ht="14.25" customHeight="1">
      <c r="E162" s="84"/>
    </row>
    <row r="163" ht="14.25" customHeight="1">
      <c r="E163" s="84"/>
    </row>
    <row r="164" ht="14.25" customHeight="1">
      <c r="E164" s="84"/>
    </row>
    <row r="165" ht="14.25" customHeight="1">
      <c r="E165" s="84"/>
    </row>
    <row r="166" ht="14.25" customHeight="1">
      <c r="E166" s="84"/>
    </row>
    <row r="167" ht="14.25" customHeight="1">
      <c r="E167" s="84"/>
    </row>
    <row r="168" ht="14.25" customHeight="1">
      <c r="E168" s="84"/>
    </row>
    <row r="169" ht="14.25" customHeight="1">
      <c r="E169" s="84"/>
    </row>
    <row r="170" ht="14.25" customHeight="1">
      <c r="E170" s="84"/>
    </row>
    <row r="171" ht="14.25" customHeight="1">
      <c r="E171" s="84"/>
    </row>
    <row r="172" ht="14.25" customHeight="1">
      <c r="E172" s="84"/>
    </row>
    <row r="173" ht="14.25" customHeight="1">
      <c r="E173" s="84"/>
    </row>
    <row r="174" ht="14.25" customHeight="1">
      <c r="E174" s="84"/>
    </row>
    <row r="175" ht="14.25" customHeight="1">
      <c r="E175" s="84"/>
    </row>
    <row r="176" ht="14.25" customHeight="1">
      <c r="E176" s="84"/>
    </row>
    <row r="177" ht="14.25" customHeight="1">
      <c r="E177" s="84"/>
    </row>
    <row r="178" ht="14.25" customHeight="1">
      <c r="E178" s="84"/>
    </row>
    <row r="179" ht="14.25" customHeight="1">
      <c r="E179" s="84"/>
    </row>
    <row r="180" ht="14.25" customHeight="1">
      <c r="E180" s="84"/>
    </row>
    <row r="181" ht="14.25" customHeight="1">
      <c r="E181" s="84"/>
    </row>
    <row r="182" ht="14.25" customHeight="1">
      <c r="E182" s="84"/>
    </row>
    <row r="183" ht="14.25" customHeight="1">
      <c r="E183" s="84"/>
    </row>
    <row r="184" ht="14.25" customHeight="1">
      <c r="E184" s="84"/>
    </row>
    <row r="185" ht="14.25" customHeight="1">
      <c r="E185" s="84"/>
    </row>
    <row r="186" ht="14.25" customHeight="1">
      <c r="E186" s="84"/>
    </row>
    <row r="187" ht="14.25" customHeight="1">
      <c r="E187" s="84"/>
    </row>
    <row r="188" ht="14.25" customHeight="1">
      <c r="E188" s="84"/>
    </row>
    <row r="189" ht="14.25" customHeight="1">
      <c r="E189" s="84"/>
    </row>
    <row r="190" ht="14.25" customHeight="1">
      <c r="E190" s="84"/>
    </row>
    <row r="191" ht="14.25" customHeight="1">
      <c r="E191" s="84"/>
    </row>
    <row r="192" ht="14.25" customHeight="1">
      <c r="E192" s="84"/>
    </row>
    <row r="193" ht="14.25" customHeight="1">
      <c r="E193" s="84"/>
    </row>
    <row r="194" ht="14.25" customHeight="1">
      <c r="E194" s="84"/>
    </row>
    <row r="195" ht="14.25" customHeight="1">
      <c r="E195" s="84"/>
    </row>
    <row r="196" ht="14.25" customHeight="1">
      <c r="E196" s="84"/>
    </row>
    <row r="197" ht="14.25" customHeight="1">
      <c r="E197" s="84"/>
    </row>
    <row r="198" ht="14.25" customHeight="1">
      <c r="E198" s="84"/>
    </row>
    <row r="199" ht="14.25" customHeight="1">
      <c r="E199" s="84"/>
    </row>
    <row r="200" ht="14.25" customHeight="1">
      <c r="E200" s="84"/>
    </row>
    <row r="201" ht="14.25" customHeight="1">
      <c r="E201" s="84"/>
    </row>
    <row r="202" ht="14.25" customHeight="1">
      <c r="E202" s="84"/>
    </row>
    <row r="203" ht="14.25" customHeight="1">
      <c r="E203" s="84"/>
    </row>
    <row r="204" ht="14.25" customHeight="1">
      <c r="E204" s="84"/>
    </row>
    <row r="205" ht="14.25" customHeight="1">
      <c r="E205" s="84"/>
    </row>
    <row r="206" ht="14.25" customHeight="1">
      <c r="E206" s="84"/>
    </row>
    <row r="207" ht="14.25" customHeight="1">
      <c r="E207" s="84"/>
    </row>
    <row r="208" ht="14.25" customHeight="1">
      <c r="E208" s="84"/>
    </row>
    <row r="209" ht="14.25" customHeight="1">
      <c r="E209" s="84"/>
    </row>
    <row r="210" ht="14.25" customHeight="1">
      <c r="E210" s="84"/>
    </row>
    <row r="211" ht="14.25" customHeight="1">
      <c r="E211" s="84"/>
    </row>
    <row r="212" ht="14.25" customHeight="1">
      <c r="E212" s="84"/>
    </row>
    <row r="213" ht="14.25" customHeight="1">
      <c r="E213" s="84"/>
    </row>
    <row r="214" ht="14.25" customHeight="1">
      <c r="E214" s="84"/>
    </row>
    <row r="215" ht="14.25" customHeight="1">
      <c r="E215" s="84"/>
    </row>
    <row r="216" ht="14.25" customHeight="1">
      <c r="E216" s="84"/>
    </row>
    <row r="217" ht="14.25" customHeight="1">
      <c r="E217" s="84"/>
    </row>
    <row r="218" ht="14.25" customHeight="1">
      <c r="E218" s="84"/>
    </row>
    <row r="219" ht="14.25" customHeight="1">
      <c r="E219" s="84"/>
    </row>
    <row r="220" ht="14.25" customHeight="1">
      <c r="E220" s="84"/>
    </row>
    <row r="221" ht="14.25" customHeight="1">
      <c r="E221" s="84"/>
    </row>
    <row r="222" ht="14.25" customHeight="1">
      <c r="E222" s="84"/>
    </row>
    <row r="223" ht="14.25" customHeight="1">
      <c r="E223" s="84"/>
    </row>
    <row r="224" ht="14.25" customHeight="1">
      <c r="E224" s="84"/>
    </row>
    <row r="225" ht="14.25" customHeight="1">
      <c r="E225" s="84"/>
    </row>
    <row r="226" ht="14.25" customHeight="1">
      <c r="E226" s="84"/>
    </row>
    <row r="227" ht="14.25" customHeight="1">
      <c r="E227" s="84"/>
    </row>
    <row r="228" ht="14.25" customHeight="1">
      <c r="E228" s="84"/>
    </row>
    <row r="229" ht="14.25" customHeight="1">
      <c r="E229" s="84"/>
    </row>
    <row r="230" ht="14.25" customHeight="1">
      <c r="E230" s="84"/>
    </row>
    <row r="231" ht="14.25" customHeight="1">
      <c r="E231" s="84"/>
    </row>
    <row r="232" ht="14.25" customHeight="1">
      <c r="E232" s="84"/>
    </row>
    <row r="233" ht="14.25" customHeight="1">
      <c r="E233" s="84"/>
    </row>
    <row r="234" ht="14.25" customHeight="1">
      <c r="E234" s="84"/>
    </row>
    <row r="235" ht="14.25" customHeight="1">
      <c r="E235" s="84"/>
    </row>
    <row r="236" ht="14.25" customHeight="1">
      <c r="E236" s="84"/>
    </row>
    <row r="237" ht="14.25" customHeight="1">
      <c r="E237" s="84"/>
    </row>
    <row r="238" ht="14.25" customHeight="1">
      <c r="E238" s="84"/>
    </row>
    <row r="239" ht="14.25" customHeight="1">
      <c r="E239" s="84"/>
    </row>
    <row r="240" ht="14.25" customHeight="1">
      <c r="E240" s="84"/>
    </row>
    <row r="241" ht="14.25" customHeight="1">
      <c r="E241" s="84"/>
    </row>
    <row r="242" ht="14.25" customHeight="1">
      <c r="E242" s="84"/>
    </row>
    <row r="243" ht="14.25" customHeight="1">
      <c r="E243" s="84"/>
    </row>
    <row r="244" ht="14.25" customHeight="1">
      <c r="E244" s="84"/>
    </row>
    <row r="245" ht="14.25" customHeight="1">
      <c r="E245" s="84"/>
    </row>
    <row r="246" ht="14.25" customHeight="1">
      <c r="E246" s="84"/>
    </row>
    <row r="247" ht="14.25" customHeight="1">
      <c r="E247" s="84"/>
    </row>
    <row r="248" ht="14.25" customHeight="1">
      <c r="E248" s="84"/>
    </row>
    <row r="249" ht="14.25" customHeight="1">
      <c r="E249" s="84"/>
    </row>
    <row r="250" ht="14.25" customHeight="1">
      <c r="E250" s="84"/>
    </row>
    <row r="251" ht="14.25" customHeight="1">
      <c r="E251" s="84"/>
    </row>
    <row r="252" ht="14.25" customHeight="1">
      <c r="E252" s="84"/>
    </row>
    <row r="253" ht="14.25" customHeight="1">
      <c r="E253" s="84"/>
    </row>
    <row r="254" ht="14.25" customHeight="1">
      <c r="E254" s="84"/>
    </row>
    <row r="255" ht="14.25" customHeight="1">
      <c r="E255" s="84"/>
    </row>
    <row r="256" ht="14.25" customHeight="1">
      <c r="E256" s="84"/>
    </row>
    <row r="257" ht="14.25" customHeight="1">
      <c r="E257" s="84"/>
    </row>
    <row r="258" ht="14.25" customHeight="1">
      <c r="E258" s="84"/>
    </row>
    <row r="259" ht="14.25" customHeight="1">
      <c r="E259" s="84"/>
    </row>
    <row r="260" ht="14.25" customHeight="1">
      <c r="E260" s="84"/>
    </row>
    <row r="261" ht="14.25" customHeight="1">
      <c r="E261" s="84"/>
    </row>
    <row r="262" ht="14.25" customHeight="1">
      <c r="E262" s="84"/>
    </row>
    <row r="263" ht="14.25" customHeight="1">
      <c r="E263" s="84"/>
    </row>
    <row r="264" ht="14.25" customHeight="1">
      <c r="E264" s="84"/>
    </row>
    <row r="265" ht="14.25" customHeight="1">
      <c r="E265" s="84"/>
    </row>
    <row r="266" ht="14.25" customHeight="1">
      <c r="E266" s="84"/>
    </row>
    <row r="267" ht="14.25" customHeight="1">
      <c r="E267" s="84"/>
    </row>
    <row r="268" ht="14.25" customHeight="1">
      <c r="E268" s="84"/>
    </row>
    <row r="269" ht="14.25" customHeight="1">
      <c r="E269" s="84"/>
    </row>
    <row r="270" ht="14.25" customHeight="1">
      <c r="E270" s="84"/>
    </row>
    <row r="271" ht="14.25" customHeight="1">
      <c r="E271" s="84"/>
    </row>
    <row r="272" ht="14.25" customHeight="1">
      <c r="E272" s="84"/>
    </row>
    <row r="273" ht="14.25" customHeight="1">
      <c r="E273" s="84"/>
    </row>
    <row r="274" ht="14.25" customHeight="1">
      <c r="E274" s="84"/>
    </row>
    <row r="275" ht="14.25" customHeight="1">
      <c r="E275" s="84"/>
    </row>
    <row r="276" ht="14.25" customHeight="1">
      <c r="E276" s="84"/>
    </row>
    <row r="277" ht="14.25" customHeight="1">
      <c r="E277" s="84"/>
    </row>
    <row r="278" ht="14.25" customHeight="1">
      <c r="E278" s="84"/>
    </row>
    <row r="279" ht="14.25" customHeight="1">
      <c r="E279" s="84"/>
    </row>
    <row r="280" ht="14.25" customHeight="1">
      <c r="E280" s="84"/>
    </row>
    <row r="281" ht="14.25" customHeight="1">
      <c r="E281" s="84"/>
    </row>
    <row r="282" ht="14.25" customHeight="1">
      <c r="E282" s="84"/>
    </row>
    <row r="283" ht="14.25" customHeight="1">
      <c r="E283" s="84"/>
    </row>
    <row r="284" ht="14.25" customHeight="1">
      <c r="E284" s="84"/>
    </row>
    <row r="285" ht="14.25" customHeight="1">
      <c r="E285" s="84"/>
    </row>
    <row r="286" ht="14.25" customHeight="1">
      <c r="E286" s="84"/>
    </row>
    <row r="287" ht="14.25" customHeight="1">
      <c r="E287" s="84"/>
    </row>
    <row r="288" ht="14.25" customHeight="1">
      <c r="E288" s="84"/>
    </row>
    <row r="289" ht="14.25" customHeight="1">
      <c r="E289" s="84"/>
    </row>
    <row r="290" ht="14.25" customHeight="1">
      <c r="E290" s="84"/>
    </row>
    <row r="291" ht="14.25" customHeight="1">
      <c r="E291" s="84"/>
    </row>
    <row r="292" ht="14.25" customHeight="1">
      <c r="E292" s="84"/>
    </row>
    <row r="293" ht="14.25" customHeight="1">
      <c r="E293" s="84"/>
    </row>
    <row r="294" ht="14.25" customHeight="1">
      <c r="E294" s="84"/>
    </row>
    <row r="295" ht="14.25" customHeight="1">
      <c r="E295" s="84"/>
    </row>
    <row r="296" ht="14.25" customHeight="1">
      <c r="E296" s="84"/>
    </row>
    <row r="297" ht="14.25" customHeight="1">
      <c r="E297" s="84"/>
    </row>
    <row r="298" ht="14.25" customHeight="1">
      <c r="E298" s="84"/>
    </row>
    <row r="299" ht="14.25" customHeight="1">
      <c r="E299" s="84"/>
    </row>
    <row r="300" ht="14.25" customHeight="1">
      <c r="E300" s="84"/>
    </row>
    <row r="301" ht="14.25" customHeight="1">
      <c r="E301" s="84"/>
    </row>
    <row r="302" ht="14.25" customHeight="1">
      <c r="E302" s="84"/>
    </row>
    <row r="303" ht="14.25" customHeight="1">
      <c r="E303" s="84"/>
    </row>
    <row r="304" ht="14.25" customHeight="1">
      <c r="E304" s="84"/>
    </row>
    <row r="305" ht="14.25" customHeight="1">
      <c r="E305" s="84"/>
    </row>
    <row r="306" ht="14.25" customHeight="1">
      <c r="E306" s="84"/>
    </row>
    <row r="307" ht="14.25" customHeight="1">
      <c r="E307" s="84"/>
    </row>
    <row r="308" ht="14.25" customHeight="1">
      <c r="E308" s="84"/>
    </row>
    <row r="309" ht="14.25" customHeight="1">
      <c r="E309" s="84"/>
    </row>
    <row r="310" ht="14.25" customHeight="1">
      <c r="E310" s="84"/>
    </row>
    <row r="311" ht="14.25" customHeight="1">
      <c r="E311" s="84"/>
    </row>
    <row r="312" ht="14.25" customHeight="1">
      <c r="E312" s="84"/>
    </row>
    <row r="313" ht="14.25" customHeight="1">
      <c r="E313" s="84"/>
    </row>
    <row r="314" ht="14.25" customHeight="1">
      <c r="E314" s="84"/>
    </row>
    <row r="315" ht="14.25" customHeight="1">
      <c r="E315" s="84"/>
    </row>
    <row r="316" ht="14.25" customHeight="1">
      <c r="E316" s="84"/>
    </row>
    <row r="317" ht="14.25" customHeight="1">
      <c r="E317" s="84"/>
    </row>
    <row r="318" ht="14.25" customHeight="1">
      <c r="E318" s="84"/>
    </row>
    <row r="319" ht="14.25" customHeight="1">
      <c r="E319" s="84"/>
    </row>
    <row r="320" ht="14.25" customHeight="1">
      <c r="E320" s="84"/>
    </row>
    <row r="321" ht="14.25" customHeight="1">
      <c r="E321" s="84"/>
    </row>
    <row r="322" ht="14.25" customHeight="1">
      <c r="E322" s="84"/>
    </row>
    <row r="323" ht="14.25" customHeight="1">
      <c r="E323" s="84"/>
    </row>
    <row r="324" ht="14.25" customHeight="1">
      <c r="E324" s="84"/>
    </row>
    <row r="325" ht="14.25" customHeight="1">
      <c r="E325" s="84"/>
    </row>
    <row r="326" ht="14.25" customHeight="1">
      <c r="E326" s="84"/>
    </row>
    <row r="327" ht="14.25" customHeight="1">
      <c r="E327" s="84"/>
    </row>
    <row r="328" ht="14.25" customHeight="1">
      <c r="E328" s="84"/>
    </row>
    <row r="329" ht="14.25" customHeight="1">
      <c r="E329" s="84"/>
    </row>
    <row r="330" ht="14.25" customHeight="1">
      <c r="E330" s="84"/>
    </row>
    <row r="331" ht="14.25" customHeight="1">
      <c r="E331" s="84"/>
    </row>
    <row r="332" ht="14.25" customHeight="1">
      <c r="E332" s="84"/>
    </row>
    <row r="333" ht="14.25" customHeight="1">
      <c r="E333" s="84"/>
    </row>
    <row r="334" ht="14.25" customHeight="1">
      <c r="E334" s="84"/>
    </row>
    <row r="335" ht="14.25" customHeight="1">
      <c r="E335" s="84"/>
    </row>
    <row r="336" ht="14.25" customHeight="1">
      <c r="E336" s="84"/>
    </row>
    <row r="337" ht="14.25" customHeight="1">
      <c r="E337" s="84"/>
    </row>
    <row r="338" ht="14.25" customHeight="1">
      <c r="E338" s="84"/>
    </row>
    <row r="339" ht="14.25" customHeight="1">
      <c r="E339" s="84"/>
    </row>
    <row r="340" ht="14.25" customHeight="1">
      <c r="E340" s="84"/>
    </row>
    <row r="341" ht="14.25" customHeight="1">
      <c r="E341" s="84"/>
    </row>
    <row r="342" ht="14.25" customHeight="1">
      <c r="E342" s="84"/>
    </row>
    <row r="343" ht="14.25" customHeight="1">
      <c r="E343" s="84"/>
    </row>
    <row r="344" ht="14.25" customHeight="1">
      <c r="E344" s="84"/>
    </row>
    <row r="345" ht="14.25" customHeight="1">
      <c r="E345" s="84"/>
    </row>
    <row r="346" ht="14.25" customHeight="1">
      <c r="E346" s="84"/>
    </row>
    <row r="347" ht="14.25" customHeight="1">
      <c r="E347" s="84"/>
    </row>
    <row r="348" ht="14.25" customHeight="1">
      <c r="E348" s="84"/>
    </row>
    <row r="349" ht="14.25" customHeight="1">
      <c r="E349" s="84"/>
    </row>
    <row r="350" ht="14.25" customHeight="1">
      <c r="E350" s="84"/>
    </row>
    <row r="351" ht="14.25" customHeight="1">
      <c r="E351" s="84"/>
    </row>
    <row r="352" ht="14.25" customHeight="1">
      <c r="E352" s="84"/>
    </row>
    <row r="353" ht="14.25" customHeight="1">
      <c r="E353" s="84"/>
    </row>
    <row r="354" ht="14.25" customHeight="1">
      <c r="E354" s="84"/>
    </row>
    <row r="355" ht="14.25" customHeight="1">
      <c r="E355" s="84"/>
    </row>
    <row r="356" ht="14.25" customHeight="1">
      <c r="E356" s="84"/>
    </row>
    <row r="357" ht="14.25" customHeight="1">
      <c r="E357" s="84"/>
    </row>
    <row r="358" ht="14.25" customHeight="1">
      <c r="E358" s="84"/>
    </row>
    <row r="359" ht="14.25" customHeight="1">
      <c r="E359" s="84"/>
    </row>
    <row r="360" ht="14.25" customHeight="1">
      <c r="E360" s="84"/>
    </row>
    <row r="361" ht="14.25" customHeight="1">
      <c r="E361" s="84"/>
    </row>
    <row r="362" ht="14.25" customHeight="1">
      <c r="E362" s="84"/>
    </row>
    <row r="363" ht="14.25" customHeight="1">
      <c r="E363" s="84"/>
    </row>
    <row r="364" ht="14.25" customHeight="1">
      <c r="E364" s="84"/>
    </row>
    <row r="365" ht="14.25" customHeight="1">
      <c r="E365" s="84"/>
    </row>
    <row r="366" ht="14.25" customHeight="1">
      <c r="E366" s="84"/>
    </row>
    <row r="367" ht="14.25" customHeight="1">
      <c r="E367" s="84"/>
    </row>
    <row r="368" ht="14.25" customHeight="1">
      <c r="E368" s="84"/>
    </row>
    <row r="369" ht="14.25" customHeight="1">
      <c r="E369" s="84"/>
    </row>
    <row r="370" ht="14.25" customHeight="1">
      <c r="E370" s="84"/>
    </row>
    <row r="371" ht="14.25" customHeight="1">
      <c r="E371" s="84"/>
    </row>
    <row r="372" ht="14.25" customHeight="1">
      <c r="E372" s="84"/>
    </row>
    <row r="373" ht="14.25" customHeight="1">
      <c r="E373" s="84"/>
    </row>
    <row r="374" ht="14.25" customHeight="1">
      <c r="E374" s="84"/>
    </row>
    <row r="375" ht="14.25" customHeight="1">
      <c r="E375" s="84"/>
    </row>
    <row r="376" ht="14.25" customHeight="1">
      <c r="E376" s="84"/>
    </row>
    <row r="377" ht="14.25" customHeight="1">
      <c r="E377" s="84"/>
    </row>
    <row r="378" ht="14.25" customHeight="1">
      <c r="E378" s="84"/>
    </row>
    <row r="379" ht="14.25" customHeight="1">
      <c r="E379" s="84"/>
    </row>
    <row r="380" ht="14.25" customHeight="1">
      <c r="E380" s="84"/>
    </row>
    <row r="381" ht="14.25" customHeight="1">
      <c r="E381" s="84"/>
    </row>
    <row r="382" ht="14.25" customHeight="1">
      <c r="E382" s="84"/>
    </row>
    <row r="383" ht="14.25" customHeight="1">
      <c r="E383" s="84"/>
    </row>
    <row r="384" ht="14.25" customHeight="1">
      <c r="E384" s="84"/>
    </row>
    <row r="385" ht="14.25" customHeight="1">
      <c r="E385" s="84"/>
    </row>
    <row r="386" ht="14.25" customHeight="1">
      <c r="E386" s="84"/>
    </row>
    <row r="387" ht="14.25" customHeight="1">
      <c r="E387" s="84"/>
    </row>
    <row r="388" ht="14.25" customHeight="1">
      <c r="E388" s="84"/>
    </row>
    <row r="389" ht="14.25" customHeight="1">
      <c r="E389" s="84"/>
    </row>
    <row r="390" ht="14.25" customHeight="1">
      <c r="E390" s="84"/>
    </row>
    <row r="391" ht="14.25" customHeight="1">
      <c r="E391" s="84"/>
    </row>
    <row r="392" ht="14.25" customHeight="1">
      <c r="E392" s="84"/>
    </row>
    <row r="393" ht="14.25" customHeight="1">
      <c r="E393" s="84"/>
    </row>
    <row r="394" ht="14.25" customHeight="1">
      <c r="E394" s="84"/>
    </row>
    <row r="395" ht="14.25" customHeight="1">
      <c r="E395" s="84"/>
    </row>
    <row r="396" ht="14.25" customHeight="1">
      <c r="E396" s="84"/>
    </row>
    <row r="397" ht="14.25" customHeight="1">
      <c r="E397" s="84"/>
    </row>
    <row r="398" ht="14.25" customHeight="1">
      <c r="E398" s="84"/>
    </row>
    <row r="399" ht="14.25" customHeight="1">
      <c r="E399" s="84"/>
    </row>
    <row r="400" ht="14.25" customHeight="1">
      <c r="E400" s="84"/>
    </row>
    <row r="401" ht="14.25" customHeight="1">
      <c r="E401" s="84"/>
    </row>
    <row r="402" ht="14.25" customHeight="1">
      <c r="E402" s="84"/>
    </row>
    <row r="403" ht="14.25" customHeight="1">
      <c r="E403" s="84"/>
    </row>
    <row r="404" ht="14.25" customHeight="1">
      <c r="E404" s="84"/>
    </row>
    <row r="405" ht="14.25" customHeight="1">
      <c r="E405" s="84"/>
    </row>
    <row r="406" ht="14.25" customHeight="1">
      <c r="E406" s="84"/>
    </row>
    <row r="407" ht="14.25" customHeight="1">
      <c r="E407" s="84"/>
    </row>
    <row r="408" ht="14.25" customHeight="1">
      <c r="E408" s="84"/>
    </row>
    <row r="409" ht="14.25" customHeight="1">
      <c r="E409" s="84"/>
    </row>
    <row r="410" ht="14.25" customHeight="1">
      <c r="E410" s="84"/>
    </row>
    <row r="411" ht="14.25" customHeight="1">
      <c r="E411" s="84"/>
    </row>
    <row r="412" ht="14.25" customHeight="1">
      <c r="E412" s="84"/>
    </row>
    <row r="413" ht="14.25" customHeight="1">
      <c r="E413" s="84"/>
    </row>
    <row r="414" ht="14.25" customHeight="1">
      <c r="E414" s="84"/>
    </row>
    <row r="415" ht="14.25" customHeight="1">
      <c r="E415" s="84"/>
    </row>
    <row r="416" ht="14.25" customHeight="1">
      <c r="E416" s="84"/>
    </row>
    <row r="417" ht="14.25" customHeight="1">
      <c r="E417" s="84"/>
    </row>
    <row r="418" ht="14.25" customHeight="1">
      <c r="E418" s="84"/>
    </row>
    <row r="419" ht="14.25" customHeight="1">
      <c r="E419" s="84"/>
    </row>
    <row r="420" ht="14.25" customHeight="1">
      <c r="E420" s="84"/>
    </row>
    <row r="421" ht="14.25" customHeight="1">
      <c r="E421" s="84"/>
    </row>
    <row r="422" ht="14.25" customHeight="1">
      <c r="E422" s="84"/>
    </row>
    <row r="423" ht="14.25" customHeight="1">
      <c r="E423" s="84"/>
    </row>
    <row r="424" ht="14.25" customHeight="1">
      <c r="E424" s="84"/>
    </row>
    <row r="425" ht="14.25" customHeight="1">
      <c r="E425" s="84"/>
    </row>
    <row r="426" ht="14.25" customHeight="1">
      <c r="E426" s="84"/>
    </row>
    <row r="427" ht="14.25" customHeight="1">
      <c r="E427" s="84"/>
    </row>
    <row r="428" ht="14.25" customHeight="1">
      <c r="E428" s="84"/>
    </row>
    <row r="429" ht="14.25" customHeight="1">
      <c r="E429" s="84"/>
    </row>
    <row r="430" ht="14.25" customHeight="1">
      <c r="E430" s="84"/>
    </row>
    <row r="431" ht="14.25" customHeight="1">
      <c r="E431" s="84"/>
    </row>
    <row r="432" ht="14.25" customHeight="1">
      <c r="E432" s="84"/>
    </row>
    <row r="433" ht="14.25" customHeight="1">
      <c r="E433" s="84"/>
    </row>
    <row r="434" ht="14.25" customHeight="1">
      <c r="E434" s="84"/>
    </row>
    <row r="435" ht="14.25" customHeight="1">
      <c r="E435" s="84"/>
    </row>
    <row r="436" ht="14.25" customHeight="1">
      <c r="E436" s="84"/>
    </row>
    <row r="437" ht="14.25" customHeight="1">
      <c r="E437" s="84"/>
    </row>
    <row r="438" ht="14.25" customHeight="1">
      <c r="E438" s="84"/>
    </row>
    <row r="439" ht="14.25" customHeight="1">
      <c r="E439" s="84"/>
    </row>
    <row r="440" ht="14.25" customHeight="1">
      <c r="E440" s="84"/>
    </row>
    <row r="441" ht="14.25" customHeight="1">
      <c r="E441" s="84"/>
    </row>
    <row r="442" ht="14.25" customHeight="1">
      <c r="E442" s="84"/>
    </row>
    <row r="443" ht="14.25" customHeight="1">
      <c r="E443" s="84"/>
    </row>
    <row r="444" ht="14.25" customHeight="1">
      <c r="E444" s="84"/>
    </row>
    <row r="445" ht="14.25" customHeight="1">
      <c r="E445" s="84"/>
    </row>
    <row r="446" ht="14.25" customHeight="1">
      <c r="E446" s="84"/>
    </row>
    <row r="447" ht="14.25" customHeight="1">
      <c r="E447" s="84"/>
    </row>
    <row r="448" ht="14.25" customHeight="1">
      <c r="E448" s="84"/>
    </row>
    <row r="449" ht="14.25" customHeight="1">
      <c r="E449" s="84"/>
    </row>
    <row r="450" ht="14.25" customHeight="1">
      <c r="E450" s="84"/>
    </row>
    <row r="451" ht="14.25" customHeight="1">
      <c r="E451" s="84"/>
    </row>
    <row r="452" ht="14.25" customHeight="1">
      <c r="E452" s="84"/>
    </row>
    <row r="453" ht="14.25" customHeight="1">
      <c r="E453" s="84"/>
    </row>
    <row r="454" ht="14.25" customHeight="1">
      <c r="E454" s="84"/>
    </row>
    <row r="455" ht="14.25" customHeight="1">
      <c r="E455" s="84"/>
    </row>
    <row r="456" ht="14.25" customHeight="1">
      <c r="E456" s="84"/>
    </row>
    <row r="457" ht="14.25" customHeight="1">
      <c r="E457" s="84"/>
    </row>
    <row r="458" ht="14.25" customHeight="1">
      <c r="E458" s="84"/>
    </row>
    <row r="459" ht="14.25" customHeight="1">
      <c r="E459" s="84"/>
    </row>
    <row r="460" ht="14.25" customHeight="1">
      <c r="E460" s="84"/>
    </row>
    <row r="461" ht="14.25" customHeight="1">
      <c r="E461" s="84"/>
    </row>
    <row r="462" ht="14.25" customHeight="1">
      <c r="E462" s="84"/>
    </row>
    <row r="463" ht="14.25" customHeight="1">
      <c r="E463" s="84"/>
    </row>
    <row r="464" ht="14.25" customHeight="1">
      <c r="E464" s="84"/>
    </row>
    <row r="465" ht="14.25" customHeight="1">
      <c r="E465" s="84"/>
    </row>
    <row r="466" ht="14.25" customHeight="1">
      <c r="E466" s="84"/>
    </row>
    <row r="467" ht="14.25" customHeight="1">
      <c r="E467" s="84"/>
    </row>
    <row r="468" ht="14.25" customHeight="1">
      <c r="E468" s="84"/>
    </row>
    <row r="469" ht="14.25" customHeight="1">
      <c r="E469" s="84"/>
    </row>
    <row r="470" ht="14.25" customHeight="1">
      <c r="E470" s="84"/>
    </row>
    <row r="471" ht="14.25" customHeight="1">
      <c r="E471" s="84"/>
    </row>
    <row r="472" ht="14.25" customHeight="1">
      <c r="E472" s="84"/>
    </row>
    <row r="473" ht="14.25" customHeight="1">
      <c r="E473" s="84"/>
    </row>
    <row r="474" ht="14.25" customHeight="1">
      <c r="E474" s="84"/>
    </row>
    <row r="475" ht="14.25" customHeight="1">
      <c r="E475" s="84"/>
    </row>
    <row r="476" ht="14.25" customHeight="1">
      <c r="E476" s="84"/>
    </row>
    <row r="477" ht="14.25" customHeight="1">
      <c r="E477" s="84"/>
    </row>
    <row r="478" ht="14.25" customHeight="1">
      <c r="E478" s="84"/>
    </row>
    <row r="479" ht="14.25" customHeight="1">
      <c r="E479" s="84"/>
    </row>
    <row r="480" ht="14.25" customHeight="1">
      <c r="E480" s="84"/>
    </row>
    <row r="481" ht="14.25" customHeight="1">
      <c r="E481" s="84"/>
    </row>
    <row r="482" ht="14.25" customHeight="1">
      <c r="E482" s="84"/>
    </row>
    <row r="483" ht="14.25" customHeight="1">
      <c r="E483" s="84"/>
    </row>
    <row r="484" ht="14.25" customHeight="1">
      <c r="E484" s="84"/>
    </row>
    <row r="485" ht="14.25" customHeight="1">
      <c r="E485" s="84"/>
    </row>
    <row r="486" ht="14.25" customHeight="1">
      <c r="E486" s="84"/>
    </row>
    <row r="487" ht="14.25" customHeight="1">
      <c r="E487" s="84"/>
    </row>
    <row r="488" ht="14.25" customHeight="1">
      <c r="E488" s="84"/>
    </row>
    <row r="489" ht="14.25" customHeight="1">
      <c r="E489" s="84"/>
    </row>
    <row r="490" ht="14.25" customHeight="1">
      <c r="E490" s="84"/>
    </row>
    <row r="491" ht="14.25" customHeight="1">
      <c r="E491" s="84"/>
    </row>
    <row r="492" ht="14.25" customHeight="1">
      <c r="E492" s="84"/>
    </row>
    <row r="493" ht="14.25" customHeight="1">
      <c r="E493" s="84"/>
    </row>
    <row r="494" ht="14.25" customHeight="1">
      <c r="E494" s="84"/>
    </row>
    <row r="495" ht="14.25" customHeight="1">
      <c r="E495" s="84"/>
    </row>
    <row r="496" ht="14.25" customHeight="1">
      <c r="E496" s="84"/>
    </row>
    <row r="497" ht="14.25" customHeight="1">
      <c r="E497" s="84"/>
    </row>
    <row r="498" ht="14.25" customHeight="1">
      <c r="E498" s="84"/>
    </row>
    <row r="499" ht="14.25" customHeight="1">
      <c r="E499" s="84"/>
    </row>
    <row r="500" ht="14.25" customHeight="1">
      <c r="E500" s="84"/>
    </row>
    <row r="501" ht="14.25" customHeight="1">
      <c r="E501" s="84"/>
    </row>
    <row r="502" ht="14.25" customHeight="1">
      <c r="E502" s="84"/>
    </row>
    <row r="503" ht="14.25" customHeight="1">
      <c r="E503" s="84"/>
    </row>
    <row r="504" ht="14.25" customHeight="1">
      <c r="E504" s="84"/>
    </row>
    <row r="505" ht="14.25" customHeight="1">
      <c r="E505" s="84"/>
    </row>
    <row r="506" ht="14.25" customHeight="1">
      <c r="E506" s="84"/>
    </row>
    <row r="507" ht="14.25" customHeight="1">
      <c r="E507" s="84"/>
    </row>
    <row r="508" ht="14.25" customHeight="1">
      <c r="E508" s="84"/>
    </row>
    <row r="509" ht="14.25" customHeight="1">
      <c r="E509" s="84"/>
    </row>
    <row r="510" ht="14.25" customHeight="1">
      <c r="E510" s="84"/>
    </row>
    <row r="511" ht="14.25" customHeight="1">
      <c r="E511" s="84"/>
    </row>
    <row r="512" ht="14.25" customHeight="1">
      <c r="E512" s="84"/>
    </row>
    <row r="513" ht="14.25" customHeight="1">
      <c r="E513" s="84"/>
    </row>
    <row r="514" ht="14.25" customHeight="1">
      <c r="E514" s="84"/>
    </row>
    <row r="515" ht="14.25" customHeight="1">
      <c r="E515" s="84"/>
    </row>
    <row r="516" ht="14.25" customHeight="1">
      <c r="E516" s="84"/>
    </row>
    <row r="517" ht="14.25" customHeight="1">
      <c r="E517" s="84"/>
    </row>
    <row r="518" ht="14.25" customHeight="1">
      <c r="E518" s="84"/>
    </row>
    <row r="519" ht="14.25" customHeight="1">
      <c r="E519" s="84"/>
    </row>
    <row r="520" ht="14.25" customHeight="1">
      <c r="E520" s="84"/>
    </row>
    <row r="521" ht="14.25" customHeight="1">
      <c r="E521" s="84"/>
    </row>
    <row r="522" ht="14.25" customHeight="1">
      <c r="E522" s="84"/>
    </row>
    <row r="523" ht="14.25" customHeight="1">
      <c r="E523" s="84"/>
    </row>
    <row r="524" ht="14.25" customHeight="1">
      <c r="E524" s="84"/>
    </row>
    <row r="525" ht="14.25" customHeight="1">
      <c r="E525" s="84"/>
    </row>
    <row r="526" ht="14.25" customHeight="1">
      <c r="E526" s="84"/>
    </row>
    <row r="527" ht="14.25" customHeight="1">
      <c r="E527" s="84"/>
    </row>
    <row r="528" ht="14.25" customHeight="1">
      <c r="E528" s="84"/>
    </row>
    <row r="529" ht="14.25" customHeight="1">
      <c r="E529" s="84"/>
    </row>
    <row r="530" ht="14.25" customHeight="1">
      <c r="E530" s="84"/>
    </row>
    <row r="531" ht="14.25" customHeight="1">
      <c r="E531" s="84"/>
    </row>
    <row r="532" ht="14.25" customHeight="1">
      <c r="E532" s="84"/>
    </row>
    <row r="533" ht="14.25" customHeight="1">
      <c r="E533" s="84"/>
    </row>
    <row r="534" ht="14.25" customHeight="1">
      <c r="E534" s="84"/>
    </row>
    <row r="535" ht="14.25" customHeight="1">
      <c r="E535" s="84"/>
    </row>
    <row r="536" ht="14.25" customHeight="1">
      <c r="E536" s="84"/>
    </row>
    <row r="537" ht="14.25" customHeight="1">
      <c r="E537" s="84"/>
    </row>
    <row r="538" ht="14.25" customHeight="1">
      <c r="E538" s="84"/>
    </row>
    <row r="539" ht="14.25" customHeight="1">
      <c r="E539" s="84"/>
    </row>
    <row r="540" ht="14.25" customHeight="1">
      <c r="E540" s="84"/>
    </row>
    <row r="541" ht="14.25" customHeight="1">
      <c r="E541" s="84"/>
    </row>
    <row r="542" ht="14.25" customHeight="1">
      <c r="E542" s="84"/>
    </row>
    <row r="543" ht="14.25" customHeight="1">
      <c r="E543" s="84"/>
    </row>
    <row r="544" ht="14.25" customHeight="1">
      <c r="E544" s="84"/>
    </row>
    <row r="545" ht="14.25" customHeight="1">
      <c r="E545" s="84"/>
    </row>
    <row r="546" ht="14.25" customHeight="1">
      <c r="E546" s="84"/>
    </row>
    <row r="547" ht="14.25" customHeight="1">
      <c r="E547" s="84"/>
    </row>
    <row r="548" ht="14.25" customHeight="1">
      <c r="E548" s="84"/>
    </row>
    <row r="549" ht="14.25" customHeight="1">
      <c r="E549" s="84"/>
    </row>
    <row r="550" ht="14.25" customHeight="1">
      <c r="E550" s="84"/>
    </row>
    <row r="551" ht="14.25" customHeight="1">
      <c r="E551" s="84"/>
    </row>
    <row r="552" ht="14.25" customHeight="1">
      <c r="E552" s="84"/>
    </row>
    <row r="553" ht="14.25" customHeight="1">
      <c r="E553" s="84"/>
    </row>
    <row r="554" ht="14.25" customHeight="1">
      <c r="E554" s="84"/>
    </row>
    <row r="555" ht="14.25" customHeight="1">
      <c r="E555" s="84"/>
    </row>
    <row r="556" ht="14.25" customHeight="1">
      <c r="E556" s="84"/>
    </row>
    <row r="557" ht="14.25" customHeight="1">
      <c r="E557" s="84"/>
    </row>
    <row r="558" ht="14.25" customHeight="1">
      <c r="E558" s="84"/>
    </row>
    <row r="559" ht="14.25" customHeight="1">
      <c r="E559" s="84"/>
    </row>
    <row r="560" ht="14.25" customHeight="1">
      <c r="E560" s="84"/>
    </row>
    <row r="561" ht="14.25" customHeight="1">
      <c r="E561" s="84"/>
    </row>
    <row r="562" ht="14.25" customHeight="1">
      <c r="E562" s="84"/>
    </row>
    <row r="563" ht="14.25" customHeight="1">
      <c r="E563" s="84"/>
    </row>
    <row r="564" ht="14.25" customHeight="1">
      <c r="E564" s="84"/>
    </row>
    <row r="565" ht="14.25" customHeight="1">
      <c r="E565" s="84"/>
    </row>
    <row r="566" ht="14.25" customHeight="1">
      <c r="E566" s="84"/>
    </row>
    <row r="567" ht="14.25" customHeight="1">
      <c r="E567" s="84"/>
    </row>
    <row r="568" ht="14.25" customHeight="1">
      <c r="E568" s="84"/>
    </row>
    <row r="569" ht="14.25" customHeight="1">
      <c r="E569" s="84"/>
    </row>
    <row r="570" ht="14.25" customHeight="1">
      <c r="E570" s="84"/>
    </row>
    <row r="571" ht="14.25" customHeight="1">
      <c r="E571" s="84"/>
    </row>
    <row r="572" ht="14.25" customHeight="1">
      <c r="E572" s="84"/>
    </row>
    <row r="573" ht="14.25" customHeight="1">
      <c r="E573" s="84"/>
    </row>
    <row r="574" ht="14.25" customHeight="1">
      <c r="E574" s="84"/>
    </row>
    <row r="575" ht="14.25" customHeight="1">
      <c r="E575" s="84"/>
    </row>
    <row r="576" ht="14.25" customHeight="1">
      <c r="E576" s="84"/>
    </row>
    <row r="577" ht="14.25" customHeight="1">
      <c r="E577" s="84"/>
    </row>
    <row r="578" ht="14.25" customHeight="1">
      <c r="E578" s="84"/>
    </row>
    <row r="579" ht="14.25" customHeight="1">
      <c r="E579" s="84"/>
    </row>
    <row r="580" ht="14.25" customHeight="1">
      <c r="E580" s="84"/>
    </row>
    <row r="581" ht="14.25" customHeight="1">
      <c r="E581" s="84"/>
    </row>
    <row r="582" ht="14.25" customHeight="1">
      <c r="E582" s="84"/>
    </row>
    <row r="583" ht="14.25" customHeight="1">
      <c r="E583" s="84"/>
    </row>
    <row r="584" ht="14.25" customHeight="1">
      <c r="E584" s="84"/>
    </row>
    <row r="585" ht="14.25" customHeight="1">
      <c r="E585" s="84"/>
    </row>
    <row r="586" ht="14.25" customHeight="1">
      <c r="E586" s="84"/>
    </row>
    <row r="587" ht="14.25" customHeight="1">
      <c r="E587" s="84"/>
    </row>
    <row r="588" ht="14.25" customHeight="1">
      <c r="E588" s="84"/>
    </row>
    <row r="589" ht="14.25" customHeight="1">
      <c r="E589" s="84"/>
    </row>
    <row r="590" ht="14.25" customHeight="1">
      <c r="E590" s="84"/>
    </row>
    <row r="591" ht="14.25" customHeight="1">
      <c r="E591" s="84"/>
    </row>
    <row r="592" ht="14.25" customHeight="1">
      <c r="E592" s="84"/>
    </row>
    <row r="593" ht="14.25" customHeight="1">
      <c r="E593" s="84"/>
    </row>
    <row r="594" ht="14.25" customHeight="1">
      <c r="E594" s="84"/>
    </row>
    <row r="595" ht="14.25" customHeight="1">
      <c r="E595" s="84"/>
    </row>
    <row r="596" ht="14.25" customHeight="1">
      <c r="E596" s="84"/>
    </row>
    <row r="597" ht="14.25" customHeight="1">
      <c r="E597" s="84"/>
    </row>
    <row r="598" ht="14.25" customHeight="1">
      <c r="E598" s="84"/>
    </row>
    <row r="599" ht="14.25" customHeight="1">
      <c r="E599" s="84"/>
    </row>
    <row r="600" ht="14.25" customHeight="1">
      <c r="E600" s="84"/>
    </row>
    <row r="601" ht="14.25" customHeight="1">
      <c r="E601" s="84"/>
    </row>
    <row r="602" ht="14.25" customHeight="1">
      <c r="E602" s="84"/>
    </row>
    <row r="603" ht="14.25" customHeight="1">
      <c r="E603" s="84"/>
    </row>
    <row r="604" ht="14.25" customHeight="1">
      <c r="E604" s="84"/>
    </row>
    <row r="605" ht="14.25" customHeight="1">
      <c r="E605" s="84"/>
    </row>
    <row r="606" ht="14.25" customHeight="1">
      <c r="E606" s="84"/>
    </row>
    <row r="607" ht="14.25" customHeight="1">
      <c r="E607" s="84"/>
    </row>
    <row r="608" ht="14.25" customHeight="1">
      <c r="E608" s="84"/>
    </row>
    <row r="609" ht="14.25" customHeight="1">
      <c r="E609" s="84"/>
    </row>
    <row r="610" ht="14.25" customHeight="1">
      <c r="E610" s="84"/>
    </row>
    <row r="611" ht="14.25" customHeight="1">
      <c r="E611" s="84"/>
    </row>
    <row r="612" ht="14.25" customHeight="1">
      <c r="E612" s="84"/>
    </row>
    <row r="613" ht="14.25" customHeight="1">
      <c r="E613" s="84"/>
    </row>
    <row r="614" ht="14.25" customHeight="1">
      <c r="E614" s="84"/>
    </row>
    <row r="615" ht="14.25" customHeight="1">
      <c r="E615" s="84"/>
    </row>
    <row r="616" ht="14.25" customHeight="1">
      <c r="E616" s="84"/>
    </row>
    <row r="617" ht="14.25" customHeight="1">
      <c r="E617" s="84"/>
    </row>
    <row r="618" ht="14.25" customHeight="1">
      <c r="E618" s="84"/>
    </row>
    <row r="619" ht="14.25" customHeight="1">
      <c r="E619" s="84"/>
    </row>
    <row r="620" ht="14.25" customHeight="1">
      <c r="E620" s="84"/>
    </row>
    <row r="621" ht="14.25" customHeight="1">
      <c r="E621" s="84"/>
    </row>
    <row r="622" ht="14.25" customHeight="1">
      <c r="E622" s="84"/>
    </row>
    <row r="623" ht="14.25" customHeight="1">
      <c r="E623" s="84"/>
    </row>
    <row r="624" ht="14.25" customHeight="1">
      <c r="E624" s="84"/>
    </row>
    <row r="625" ht="14.25" customHeight="1">
      <c r="E625" s="84"/>
    </row>
    <row r="626" ht="14.25" customHeight="1">
      <c r="E626" s="84"/>
    </row>
    <row r="627" ht="14.25" customHeight="1">
      <c r="E627" s="84"/>
    </row>
    <row r="628" ht="14.25" customHeight="1">
      <c r="E628" s="84"/>
    </row>
    <row r="629" ht="14.25" customHeight="1">
      <c r="E629" s="84"/>
    </row>
    <row r="630" ht="14.25" customHeight="1">
      <c r="E630" s="84"/>
    </row>
    <row r="631" ht="14.25" customHeight="1">
      <c r="E631" s="84"/>
    </row>
    <row r="632" ht="14.25" customHeight="1">
      <c r="E632" s="84"/>
    </row>
    <row r="633" ht="14.25" customHeight="1">
      <c r="E633" s="84"/>
    </row>
    <row r="634" ht="14.25" customHeight="1">
      <c r="E634" s="84"/>
    </row>
    <row r="635" ht="14.25" customHeight="1">
      <c r="E635" s="84"/>
    </row>
    <row r="636" ht="14.25" customHeight="1">
      <c r="E636" s="84"/>
    </row>
    <row r="637" ht="14.25" customHeight="1">
      <c r="E637" s="84"/>
    </row>
    <row r="638" ht="14.25" customHeight="1">
      <c r="E638" s="84"/>
    </row>
    <row r="639" ht="14.25" customHeight="1">
      <c r="E639" s="84"/>
    </row>
    <row r="640" ht="14.25" customHeight="1">
      <c r="E640" s="84"/>
    </row>
    <row r="641" ht="14.25" customHeight="1">
      <c r="E641" s="84"/>
    </row>
    <row r="642" ht="14.25" customHeight="1">
      <c r="E642" s="84"/>
    </row>
    <row r="643" ht="14.25" customHeight="1">
      <c r="E643" s="84"/>
    </row>
    <row r="644" ht="14.25" customHeight="1">
      <c r="E644" s="84"/>
    </row>
    <row r="645" ht="14.25" customHeight="1">
      <c r="E645" s="84"/>
    </row>
    <row r="646" ht="14.25" customHeight="1">
      <c r="E646" s="84"/>
    </row>
    <row r="647" ht="14.25" customHeight="1">
      <c r="E647" s="84"/>
    </row>
    <row r="648" ht="14.25" customHeight="1">
      <c r="E648" s="84"/>
    </row>
    <row r="649" ht="14.25" customHeight="1">
      <c r="E649" s="84"/>
    </row>
    <row r="650" ht="14.25" customHeight="1">
      <c r="E650" s="84"/>
    </row>
    <row r="651" ht="14.25" customHeight="1">
      <c r="E651" s="84"/>
    </row>
    <row r="652" ht="14.25" customHeight="1">
      <c r="E652" s="84"/>
    </row>
    <row r="653" ht="14.25" customHeight="1">
      <c r="E653" s="84"/>
    </row>
    <row r="654" ht="14.25" customHeight="1">
      <c r="E654" s="84"/>
    </row>
    <row r="655" ht="14.25" customHeight="1">
      <c r="E655" s="84"/>
    </row>
    <row r="656" ht="14.25" customHeight="1">
      <c r="E656" s="84"/>
    </row>
    <row r="657" ht="14.25" customHeight="1">
      <c r="E657" s="84"/>
    </row>
    <row r="658" ht="14.25" customHeight="1">
      <c r="E658" s="84"/>
    </row>
    <row r="659" ht="14.25" customHeight="1">
      <c r="E659" s="84"/>
    </row>
    <row r="660" ht="14.25" customHeight="1">
      <c r="E660" s="84"/>
    </row>
    <row r="661" ht="14.25" customHeight="1">
      <c r="E661" s="84"/>
    </row>
    <row r="662" ht="14.25" customHeight="1">
      <c r="E662" s="84"/>
    </row>
    <row r="663" ht="14.25" customHeight="1">
      <c r="E663" s="84"/>
    </row>
    <row r="664" ht="14.25" customHeight="1">
      <c r="E664" s="84"/>
    </row>
    <row r="665" ht="14.25" customHeight="1">
      <c r="E665" s="84"/>
    </row>
    <row r="666" ht="14.25" customHeight="1">
      <c r="E666" s="84"/>
    </row>
    <row r="667" ht="14.25" customHeight="1">
      <c r="E667" s="84"/>
    </row>
    <row r="668" ht="14.25" customHeight="1">
      <c r="E668" s="84"/>
    </row>
    <row r="669" ht="14.25" customHeight="1">
      <c r="E669" s="84"/>
    </row>
    <row r="670" ht="14.25" customHeight="1">
      <c r="E670" s="84"/>
    </row>
    <row r="671" ht="14.25" customHeight="1">
      <c r="E671" s="84"/>
    </row>
    <row r="672" ht="14.25" customHeight="1">
      <c r="E672" s="84"/>
    </row>
    <row r="673" ht="14.25" customHeight="1">
      <c r="E673" s="84"/>
    </row>
    <row r="674" ht="14.25" customHeight="1">
      <c r="E674" s="84"/>
    </row>
    <row r="675" ht="14.25" customHeight="1">
      <c r="E675" s="84"/>
    </row>
    <row r="676" ht="14.25" customHeight="1">
      <c r="E676" s="84"/>
    </row>
    <row r="677" ht="14.25" customHeight="1">
      <c r="E677" s="84"/>
    </row>
    <row r="678" ht="14.25" customHeight="1">
      <c r="E678" s="84"/>
    </row>
    <row r="679" ht="14.25" customHeight="1">
      <c r="E679" s="84"/>
    </row>
    <row r="680" ht="14.25" customHeight="1">
      <c r="E680" s="84"/>
    </row>
    <row r="681" ht="14.25" customHeight="1">
      <c r="E681" s="84"/>
    </row>
    <row r="682" ht="14.25" customHeight="1">
      <c r="E682" s="84"/>
    </row>
    <row r="683" ht="14.25" customHeight="1">
      <c r="E683" s="84"/>
    </row>
    <row r="684" ht="14.25" customHeight="1">
      <c r="E684" s="84"/>
    </row>
    <row r="685" ht="14.25" customHeight="1">
      <c r="E685" s="84"/>
    </row>
    <row r="686" ht="14.25" customHeight="1">
      <c r="E686" s="84"/>
    </row>
    <row r="687" ht="14.25" customHeight="1">
      <c r="E687" s="84"/>
    </row>
    <row r="688" ht="14.25" customHeight="1">
      <c r="E688" s="84"/>
    </row>
    <row r="689" ht="14.25" customHeight="1">
      <c r="E689" s="84"/>
    </row>
    <row r="690" ht="14.25" customHeight="1">
      <c r="E690" s="84"/>
    </row>
    <row r="691" ht="14.25" customHeight="1">
      <c r="E691" s="84"/>
    </row>
    <row r="692" ht="14.25" customHeight="1">
      <c r="E692" s="84"/>
    </row>
    <row r="693" ht="14.25" customHeight="1">
      <c r="E693" s="84"/>
    </row>
    <row r="694" ht="14.25" customHeight="1">
      <c r="E694" s="84"/>
    </row>
    <row r="695" ht="14.25" customHeight="1">
      <c r="E695" s="84"/>
    </row>
    <row r="696" ht="14.25" customHeight="1">
      <c r="E696" s="84"/>
    </row>
    <row r="697" ht="14.25" customHeight="1">
      <c r="E697" s="84"/>
    </row>
    <row r="698" ht="14.25" customHeight="1">
      <c r="E698" s="84"/>
    </row>
    <row r="699" ht="14.25" customHeight="1">
      <c r="E699" s="84"/>
    </row>
    <row r="700" ht="14.25" customHeight="1">
      <c r="E700" s="84"/>
    </row>
    <row r="701" ht="14.25" customHeight="1">
      <c r="E701" s="84"/>
    </row>
    <row r="702" ht="14.25" customHeight="1">
      <c r="E702" s="84"/>
    </row>
    <row r="703" ht="14.25" customHeight="1">
      <c r="E703" s="84"/>
    </row>
    <row r="704" ht="14.25" customHeight="1">
      <c r="E704" s="84"/>
    </row>
    <row r="705" ht="14.25" customHeight="1">
      <c r="E705" s="84"/>
    </row>
    <row r="706" ht="14.25" customHeight="1">
      <c r="E706" s="84"/>
    </row>
    <row r="707" ht="14.25" customHeight="1">
      <c r="E707" s="84"/>
    </row>
    <row r="708" ht="14.25" customHeight="1">
      <c r="E708" s="84"/>
    </row>
    <row r="709" ht="14.25" customHeight="1">
      <c r="E709" s="84"/>
    </row>
    <row r="710" ht="14.25" customHeight="1">
      <c r="E710" s="84"/>
    </row>
    <row r="711" ht="14.25" customHeight="1">
      <c r="E711" s="84"/>
    </row>
    <row r="712" ht="14.25" customHeight="1">
      <c r="E712" s="84"/>
    </row>
    <row r="713" ht="14.25" customHeight="1">
      <c r="E713" s="84"/>
    </row>
    <row r="714" ht="14.25" customHeight="1">
      <c r="E714" s="84"/>
    </row>
    <row r="715" ht="14.25" customHeight="1">
      <c r="E715" s="84"/>
    </row>
    <row r="716" ht="14.25" customHeight="1">
      <c r="E716" s="84"/>
    </row>
    <row r="717" ht="14.25" customHeight="1">
      <c r="E717" s="84"/>
    </row>
    <row r="718" ht="14.25" customHeight="1">
      <c r="E718" s="84"/>
    </row>
    <row r="719" ht="14.25" customHeight="1">
      <c r="E719" s="84"/>
    </row>
    <row r="720" ht="14.25" customHeight="1">
      <c r="E720" s="84"/>
    </row>
    <row r="721" ht="14.25" customHeight="1">
      <c r="E721" s="84"/>
    </row>
    <row r="722" ht="14.25" customHeight="1">
      <c r="E722" s="84"/>
    </row>
    <row r="723" ht="14.25" customHeight="1">
      <c r="E723" s="84"/>
    </row>
    <row r="724" ht="14.25" customHeight="1">
      <c r="E724" s="84"/>
    </row>
    <row r="725" ht="14.25" customHeight="1">
      <c r="E725" s="84"/>
    </row>
    <row r="726" ht="14.25" customHeight="1">
      <c r="E726" s="84"/>
    </row>
    <row r="727" ht="14.25" customHeight="1">
      <c r="E727" s="84"/>
    </row>
    <row r="728" ht="14.25" customHeight="1">
      <c r="E728" s="84"/>
    </row>
    <row r="729" ht="14.25" customHeight="1">
      <c r="E729" s="84"/>
    </row>
    <row r="730" ht="14.25" customHeight="1">
      <c r="E730" s="84"/>
    </row>
    <row r="731" ht="14.25" customHeight="1">
      <c r="E731" s="84"/>
    </row>
    <row r="732" ht="14.25" customHeight="1">
      <c r="E732" s="84"/>
    </row>
    <row r="733" ht="14.25" customHeight="1">
      <c r="E733" s="84"/>
    </row>
    <row r="734" ht="14.25" customHeight="1">
      <c r="E734" s="84"/>
    </row>
    <row r="735" ht="14.25" customHeight="1">
      <c r="E735" s="84"/>
    </row>
    <row r="736" ht="14.25" customHeight="1">
      <c r="E736" s="84"/>
    </row>
    <row r="737" ht="14.25" customHeight="1">
      <c r="E737" s="84"/>
    </row>
    <row r="738" ht="14.25" customHeight="1">
      <c r="E738" s="84"/>
    </row>
    <row r="739" ht="14.25" customHeight="1">
      <c r="E739" s="84"/>
    </row>
    <row r="740" ht="14.25" customHeight="1">
      <c r="E740" s="84"/>
    </row>
    <row r="741" ht="14.25" customHeight="1">
      <c r="E741" s="84"/>
    </row>
    <row r="742" ht="14.25" customHeight="1">
      <c r="E742" s="84"/>
    </row>
    <row r="743" ht="14.25" customHeight="1">
      <c r="E743" s="84"/>
    </row>
    <row r="744" ht="14.25" customHeight="1">
      <c r="E744" s="84"/>
    </row>
    <row r="745" ht="14.25" customHeight="1">
      <c r="E745" s="84"/>
    </row>
    <row r="746" ht="14.25" customHeight="1">
      <c r="E746" s="84"/>
    </row>
    <row r="747" ht="14.25" customHeight="1">
      <c r="E747" s="84"/>
    </row>
    <row r="748" ht="14.25" customHeight="1">
      <c r="E748" s="84"/>
    </row>
    <row r="749" ht="14.25" customHeight="1">
      <c r="E749" s="84"/>
    </row>
    <row r="750" ht="14.25" customHeight="1">
      <c r="E750" s="84"/>
    </row>
    <row r="751" ht="14.25" customHeight="1">
      <c r="E751" s="84"/>
    </row>
    <row r="752" ht="14.25" customHeight="1">
      <c r="E752" s="84"/>
    </row>
    <row r="753" ht="14.25" customHeight="1">
      <c r="E753" s="84"/>
    </row>
    <row r="754" ht="14.25" customHeight="1">
      <c r="E754" s="84"/>
    </row>
    <row r="755" ht="14.25" customHeight="1">
      <c r="E755" s="84"/>
    </row>
    <row r="756" ht="14.25" customHeight="1">
      <c r="E756" s="84"/>
    </row>
    <row r="757" ht="14.25" customHeight="1">
      <c r="E757" s="84"/>
    </row>
    <row r="758" ht="14.25" customHeight="1">
      <c r="E758" s="84"/>
    </row>
    <row r="759" ht="14.25" customHeight="1">
      <c r="E759" s="84"/>
    </row>
    <row r="760" ht="14.25" customHeight="1">
      <c r="E760" s="84"/>
    </row>
    <row r="761" ht="14.25" customHeight="1">
      <c r="E761" s="84"/>
    </row>
    <row r="762" ht="14.25" customHeight="1">
      <c r="E762" s="84"/>
    </row>
    <row r="763" ht="14.25" customHeight="1">
      <c r="E763" s="84"/>
    </row>
    <row r="764" ht="14.25" customHeight="1">
      <c r="E764" s="84"/>
    </row>
    <row r="765" ht="14.25" customHeight="1">
      <c r="E765" s="84"/>
    </row>
    <row r="766" ht="14.25" customHeight="1">
      <c r="E766" s="84"/>
    </row>
    <row r="767" ht="14.25" customHeight="1">
      <c r="E767" s="84"/>
    </row>
    <row r="768" ht="14.25" customHeight="1">
      <c r="E768" s="84"/>
    </row>
    <row r="769" ht="14.25" customHeight="1">
      <c r="E769" s="84"/>
    </row>
    <row r="770" ht="14.25" customHeight="1">
      <c r="E770" s="84"/>
    </row>
    <row r="771" ht="14.25" customHeight="1">
      <c r="E771" s="84"/>
    </row>
    <row r="772" ht="14.25" customHeight="1">
      <c r="E772" s="84"/>
    </row>
    <row r="773" ht="14.25" customHeight="1">
      <c r="E773" s="84"/>
    </row>
    <row r="774" ht="14.25" customHeight="1">
      <c r="E774" s="84"/>
    </row>
    <row r="775" ht="14.25" customHeight="1">
      <c r="E775" s="84"/>
    </row>
    <row r="776" ht="14.25" customHeight="1">
      <c r="E776" s="84"/>
    </row>
    <row r="777" ht="14.25" customHeight="1">
      <c r="E777" s="84"/>
    </row>
    <row r="778" ht="14.25" customHeight="1">
      <c r="E778" s="84"/>
    </row>
    <row r="779" ht="14.25" customHeight="1">
      <c r="E779" s="84"/>
    </row>
    <row r="780" ht="14.25" customHeight="1">
      <c r="E780" s="84"/>
    </row>
    <row r="781" ht="14.25" customHeight="1">
      <c r="E781" s="84"/>
    </row>
    <row r="782" ht="14.25" customHeight="1">
      <c r="E782" s="84"/>
    </row>
    <row r="783" ht="14.25" customHeight="1">
      <c r="E783" s="84"/>
    </row>
    <row r="784" ht="14.25" customHeight="1">
      <c r="E784" s="84"/>
    </row>
    <row r="785" ht="14.25" customHeight="1">
      <c r="E785" s="84"/>
    </row>
    <row r="786" ht="14.25" customHeight="1">
      <c r="E786" s="84"/>
    </row>
    <row r="787" ht="14.25" customHeight="1">
      <c r="E787" s="84"/>
    </row>
    <row r="788" ht="14.25" customHeight="1">
      <c r="E788" s="84"/>
    </row>
    <row r="789" ht="14.25" customHeight="1">
      <c r="E789" s="84"/>
    </row>
    <row r="790" ht="14.25" customHeight="1">
      <c r="E790" s="84"/>
    </row>
    <row r="791" ht="14.25" customHeight="1">
      <c r="E791" s="84"/>
    </row>
    <row r="792" ht="14.25" customHeight="1">
      <c r="E792" s="84"/>
    </row>
    <row r="793" ht="14.25" customHeight="1">
      <c r="E793" s="84"/>
    </row>
    <row r="794" ht="14.25" customHeight="1">
      <c r="E794" s="84"/>
    </row>
    <row r="795" ht="14.25" customHeight="1">
      <c r="E795" s="84"/>
    </row>
    <row r="796" ht="14.25" customHeight="1">
      <c r="E796" s="84"/>
    </row>
    <row r="797" ht="14.25" customHeight="1">
      <c r="E797" s="84"/>
    </row>
    <row r="798" ht="14.25" customHeight="1">
      <c r="E798" s="84"/>
    </row>
    <row r="799" ht="14.25" customHeight="1">
      <c r="E799" s="84"/>
    </row>
    <row r="800" ht="14.25" customHeight="1">
      <c r="E800" s="84"/>
    </row>
    <row r="801" ht="14.25" customHeight="1">
      <c r="E801" s="84"/>
    </row>
    <row r="802" ht="14.25" customHeight="1">
      <c r="E802" s="84"/>
    </row>
    <row r="803" ht="14.25" customHeight="1">
      <c r="E803" s="84"/>
    </row>
    <row r="804" ht="14.25" customHeight="1">
      <c r="E804" s="84"/>
    </row>
    <row r="805" ht="14.25" customHeight="1">
      <c r="E805" s="84"/>
    </row>
    <row r="806" ht="14.25" customHeight="1">
      <c r="E806" s="84"/>
    </row>
    <row r="807" ht="14.25" customHeight="1">
      <c r="E807" s="84"/>
    </row>
    <row r="808" ht="14.25" customHeight="1">
      <c r="E808" s="84"/>
    </row>
    <row r="809" ht="14.25" customHeight="1">
      <c r="E809" s="84"/>
    </row>
    <row r="810" ht="14.25" customHeight="1">
      <c r="E810" s="84"/>
    </row>
    <row r="811" ht="14.25" customHeight="1">
      <c r="E811" s="84"/>
    </row>
    <row r="812" ht="14.25" customHeight="1">
      <c r="E812" s="84"/>
    </row>
    <row r="813" ht="14.25" customHeight="1">
      <c r="E813" s="84"/>
    </row>
    <row r="814" ht="14.25" customHeight="1">
      <c r="E814" s="84"/>
    </row>
    <row r="815" ht="14.25" customHeight="1">
      <c r="E815" s="84"/>
    </row>
    <row r="816" ht="14.25" customHeight="1">
      <c r="E816" s="84"/>
    </row>
    <row r="817" ht="14.25" customHeight="1">
      <c r="E817" s="84"/>
    </row>
    <row r="818" ht="14.25" customHeight="1">
      <c r="E818" s="84"/>
    </row>
    <row r="819" ht="14.25" customHeight="1">
      <c r="E819" s="84"/>
    </row>
    <row r="820" ht="14.25" customHeight="1">
      <c r="E820" s="84"/>
    </row>
    <row r="821" ht="14.25" customHeight="1">
      <c r="E821" s="84"/>
    </row>
    <row r="822" ht="14.25" customHeight="1">
      <c r="E822" s="84"/>
    </row>
    <row r="823" ht="14.25" customHeight="1">
      <c r="E823" s="84"/>
    </row>
    <row r="824" ht="14.25" customHeight="1">
      <c r="E824" s="84"/>
    </row>
    <row r="825" ht="14.25" customHeight="1">
      <c r="E825" s="84"/>
    </row>
    <row r="826" ht="14.25" customHeight="1">
      <c r="E826" s="84"/>
    </row>
    <row r="827" ht="14.25" customHeight="1">
      <c r="E827" s="84"/>
    </row>
    <row r="828" ht="14.25" customHeight="1">
      <c r="E828" s="84"/>
    </row>
    <row r="829" ht="14.25" customHeight="1">
      <c r="E829" s="84"/>
    </row>
    <row r="830" ht="14.25" customHeight="1">
      <c r="E830" s="84"/>
    </row>
    <row r="831" ht="14.25" customHeight="1">
      <c r="E831" s="84"/>
    </row>
    <row r="832" ht="14.25" customHeight="1">
      <c r="E832" s="84"/>
    </row>
    <row r="833" ht="14.25" customHeight="1">
      <c r="E833" s="84"/>
    </row>
    <row r="834" ht="14.25" customHeight="1">
      <c r="E834" s="84"/>
    </row>
    <row r="835" ht="14.25" customHeight="1">
      <c r="E835" s="84"/>
    </row>
    <row r="836" ht="14.25" customHeight="1">
      <c r="E836" s="84"/>
    </row>
    <row r="837" ht="14.25" customHeight="1">
      <c r="E837" s="84"/>
    </row>
    <row r="838" ht="14.25" customHeight="1">
      <c r="E838" s="84"/>
    </row>
    <row r="839" ht="14.25" customHeight="1">
      <c r="E839" s="84"/>
    </row>
    <row r="840" ht="14.25" customHeight="1">
      <c r="E840" s="84"/>
    </row>
    <row r="841" ht="14.25" customHeight="1">
      <c r="E841" s="84"/>
    </row>
    <row r="842" ht="14.25" customHeight="1">
      <c r="E842" s="84"/>
    </row>
    <row r="843" ht="14.25" customHeight="1">
      <c r="E843" s="84"/>
    </row>
    <row r="844" ht="14.25" customHeight="1">
      <c r="E844" s="84"/>
    </row>
    <row r="845" ht="14.25" customHeight="1">
      <c r="E845" s="84"/>
    </row>
    <row r="846" ht="14.25" customHeight="1">
      <c r="E846" s="84"/>
    </row>
    <row r="847" ht="14.25" customHeight="1">
      <c r="E847" s="84"/>
    </row>
    <row r="848" ht="14.25" customHeight="1">
      <c r="E848" s="84"/>
    </row>
    <row r="849" ht="14.25" customHeight="1">
      <c r="E849" s="84"/>
    </row>
    <row r="850" ht="14.25" customHeight="1">
      <c r="E850" s="84"/>
    </row>
    <row r="851" ht="14.25" customHeight="1">
      <c r="E851" s="84"/>
    </row>
    <row r="852" ht="14.25" customHeight="1">
      <c r="E852" s="84"/>
    </row>
    <row r="853" ht="14.25" customHeight="1">
      <c r="E853" s="84"/>
    </row>
    <row r="854" ht="14.25" customHeight="1">
      <c r="E854" s="84"/>
    </row>
    <row r="855" ht="14.25" customHeight="1">
      <c r="E855" s="84"/>
    </row>
    <row r="856" ht="14.25" customHeight="1">
      <c r="E856" s="84"/>
    </row>
    <row r="857" ht="14.25" customHeight="1">
      <c r="E857" s="84"/>
    </row>
    <row r="858" ht="14.25" customHeight="1">
      <c r="E858" s="84"/>
    </row>
    <row r="859" ht="14.25" customHeight="1">
      <c r="E859" s="84"/>
    </row>
    <row r="860" ht="14.25" customHeight="1">
      <c r="E860" s="84"/>
    </row>
    <row r="861" ht="14.25" customHeight="1">
      <c r="E861" s="84"/>
    </row>
    <row r="862" ht="14.25" customHeight="1">
      <c r="E862" s="84"/>
    </row>
    <row r="863" ht="14.25" customHeight="1">
      <c r="E863" s="84"/>
    </row>
    <row r="864" ht="14.25" customHeight="1">
      <c r="E864" s="84"/>
    </row>
    <row r="865" ht="14.25" customHeight="1">
      <c r="E865" s="84"/>
    </row>
    <row r="866" ht="14.25" customHeight="1">
      <c r="E866" s="84"/>
    </row>
    <row r="867" ht="14.25" customHeight="1">
      <c r="E867" s="84"/>
    </row>
    <row r="868" ht="14.25" customHeight="1">
      <c r="E868" s="84"/>
    </row>
    <row r="869" ht="14.25" customHeight="1">
      <c r="E869" s="84"/>
    </row>
    <row r="870" ht="14.25" customHeight="1">
      <c r="E870" s="84"/>
    </row>
    <row r="871" ht="14.25" customHeight="1">
      <c r="E871" s="84"/>
    </row>
    <row r="872" ht="14.25" customHeight="1">
      <c r="E872" s="84"/>
    </row>
    <row r="873" ht="14.25" customHeight="1">
      <c r="E873" s="84"/>
    </row>
    <row r="874" ht="14.25" customHeight="1">
      <c r="E874" s="84"/>
    </row>
    <row r="875" ht="14.25" customHeight="1">
      <c r="E875" s="84"/>
    </row>
    <row r="876" ht="14.25" customHeight="1">
      <c r="E876" s="84"/>
    </row>
    <row r="877" ht="14.25" customHeight="1">
      <c r="E877" s="84"/>
    </row>
    <row r="878" ht="14.25" customHeight="1">
      <c r="E878" s="84"/>
    </row>
    <row r="879" ht="14.25" customHeight="1">
      <c r="E879" s="84"/>
    </row>
    <row r="880" ht="14.25" customHeight="1">
      <c r="E880" s="84"/>
    </row>
    <row r="881" ht="14.25" customHeight="1">
      <c r="E881" s="84"/>
    </row>
    <row r="882" ht="14.25" customHeight="1">
      <c r="E882" s="84"/>
    </row>
    <row r="883" ht="14.25" customHeight="1">
      <c r="E883" s="84"/>
    </row>
    <row r="884" ht="14.25" customHeight="1">
      <c r="E884" s="84"/>
    </row>
    <row r="885" ht="14.25" customHeight="1">
      <c r="E885" s="84"/>
    </row>
    <row r="886" ht="14.25" customHeight="1">
      <c r="E886" s="84"/>
    </row>
    <row r="887" ht="14.25" customHeight="1">
      <c r="E887" s="84"/>
    </row>
    <row r="888" ht="14.25" customHeight="1">
      <c r="E888" s="84"/>
    </row>
    <row r="889" ht="14.25" customHeight="1">
      <c r="E889" s="84"/>
    </row>
    <row r="890" ht="14.25" customHeight="1">
      <c r="E890" s="84"/>
    </row>
    <row r="891" ht="14.25" customHeight="1">
      <c r="E891" s="84"/>
    </row>
    <row r="892" ht="14.25" customHeight="1">
      <c r="E892" s="84"/>
    </row>
    <row r="893" ht="14.25" customHeight="1">
      <c r="E893" s="84"/>
    </row>
    <row r="894" ht="14.25" customHeight="1">
      <c r="E894" s="84"/>
    </row>
    <row r="895" ht="14.25" customHeight="1">
      <c r="E895" s="84"/>
    </row>
    <row r="896" ht="14.25" customHeight="1">
      <c r="E896" s="84"/>
    </row>
    <row r="897" ht="14.25" customHeight="1">
      <c r="E897" s="84"/>
    </row>
    <row r="898" ht="14.25" customHeight="1">
      <c r="E898" s="84"/>
    </row>
    <row r="899" ht="14.25" customHeight="1">
      <c r="E899" s="84"/>
    </row>
    <row r="900" ht="14.25" customHeight="1">
      <c r="E900" s="84"/>
    </row>
    <row r="901" ht="14.25" customHeight="1">
      <c r="E901" s="84"/>
    </row>
    <row r="902" ht="14.25" customHeight="1">
      <c r="E902" s="84"/>
    </row>
    <row r="903" ht="14.25" customHeight="1">
      <c r="E903" s="84"/>
    </row>
    <row r="904" ht="14.25" customHeight="1">
      <c r="E904" s="84"/>
    </row>
    <row r="905" ht="14.25" customHeight="1">
      <c r="E905" s="84"/>
    </row>
    <row r="906" ht="14.25" customHeight="1">
      <c r="E906" s="84"/>
    </row>
    <row r="907" ht="14.25" customHeight="1">
      <c r="E907" s="84"/>
    </row>
    <row r="908" ht="14.25" customHeight="1">
      <c r="E908" s="84"/>
    </row>
    <row r="909" ht="14.25" customHeight="1">
      <c r="E909" s="84"/>
    </row>
    <row r="910" ht="14.25" customHeight="1">
      <c r="E910" s="84"/>
    </row>
    <row r="911" ht="14.25" customHeight="1">
      <c r="E911" s="84"/>
    </row>
    <row r="912" ht="14.25" customHeight="1">
      <c r="E912" s="84"/>
    </row>
    <row r="913" ht="14.25" customHeight="1">
      <c r="E913" s="84"/>
    </row>
    <row r="914" ht="14.25" customHeight="1">
      <c r="E914" s="84"/>
    </row>
    <row r="915" ht="14.25" customHeight="1">
      <c r="E915" s="84"/>
    </row>
    <row r="916" ht="14.25" customHeight="1">
      <c r="E916" s="84"/>
    </row>
    <row r="917" ht="14.25" customHeight="1">
      <c r="E917" s="84"/>
    </row>
    <row r="918" ht="14.25" customHeight="1">
      <c r="E918" s="84"/>
    </row>
    <row r="919" ht="14.25" customHeight="1">
      <c r="E919" s="84"/>
    </row>
    <row r="920" ht="14.25" customHeight="1">
      <c r="E920" s="84"/>
    </row>
    <row r="921" ht="14.25" customHeight="1">
      <c r="E921" s="84"/>
    </row>
    <row r="922" ht="14.25" customHeight="1">
      <c r="E922" s="84"/>
    </row>
    <row r="923" ht="14.25" customHeight="1">
      <c r="E923" s="84"/>
    </row>
    <row r="924" ht="14.25" customHeight="1">
      <c r="E924" s="84"/>
    </row>
    <row r="925" ht="14.25" customHeight="1">
      <c r="E925" s="84"/>
    </row>
    <row r="926" ht="14.25" customHeight="1">
      <c r="E926" s="84"/>
    </row>
    <row r="927" ht="14.25" customHeight="1">
      <c r="E927" s="84"/>
    </row>
    <row r="928" ht="14.25" customHeight="1">
      <c r="E928" s="84"/>
    </row>
    <row r="929" ht="14.25" customHeight="1">
      <c r="E929" s="84"/>
    </row>
    <row r="930" ht="14.25" customHeight="1">
      <c r="E930" s="84"/>
    </row>
    <row r="931" ht="14.25" customHeight="1">
      <c r="E931" s="84"/>
    </row>
    <row r="932" ht="14.25" customHeight="1">
      <c r="E932" s="84"/>
    </row>
    <row r="933" ht="14.25" customHeight="1">
      <c r="E933" s="84"/>
    </row>
    <row r="934" ht="14.25" customHeight="1">
      <c r="E934" s="84"/>
    </row>
    <row r="935" ht="14.25" customHeight="1">
      <c r="E935" s="84"/>
    </row>
    <row r="936" ht="14.25" customHeight="1">
      <c r="E936" s="84"/>
    </row>
    <row r="937" ht="14.25" customHeight="1">
      <c r="E937" s="84"/>
    </row>
    <row r="938" ht="14.25" customHeight="1">
      <c r="E938" s="84"/>
    </row>
    <row r="939" ht="14.25" customHeight="1">
      <c r="E939" s="84"/>
    </row>
    <row r="940" ht="14.25" customHeight="1">
      <c r="E940" s="84"/>
    </row>
    <row r="941" ht="14.25" customHeight="1">
      <c r="E941" s="84"/>
    </row>
    <row r="942" ht="14.25" customHeight="1">
      <c r="E942" s="84"/>
    </row>
    <row r="943" ht="14.25" customHeight="1">
      <c r="E943" s="84"/>
    </row>
    <row r="944" ht="14.25" customHeight="1">
      <c r="E944" s="84"/>
    </row>
    <row r="945" ht="14.25" customHeight="1">
      <c r="E945" s="84"/>
    </row>
    <row r="946" ht="14.25" customHeight="1">
      <c r="E946" s="84"/>
    </row>
    <row r="947" ht="14.25" customHeight="1">
      <c r="E947" s="84"/>
    </row>
    <row r="948" ht="14.25" customHeight="1">
      <c r="E948" s="84"/>
    </row>
    <row r="949" ht="14.25" customHeight="1">
      <c r="E949" s="84"/>
    </row>
    <row r="950" ht="14.25" customHeight="1">
      <c r="E950" s="84"/>
    </row>
    <row r="951" ht="14.25" customHeight="1">
      <c r="E951" s="84"/>
    </row>
    <row r="952" ht="14.25" customHeight="1">
      <c r="E952" s="84"/>
    </row>
    <row r="953" ht="14.25" customHeight="1">
      <c r="E953" s="84"/>
    </row>
    <row r="954" ht="14.25" customHeight="1">
      <c r="E954" s="84"/>
    </row>
    <row r="955" ht="14.25" customHeight="1">
      <c r="E955" s="84"/>
    </row>
    <row r="956" ht="14.25" customHeight="1">
      <c r="E956" s="84"/>
    </row>
    <row r="957" ht="14.25" customHeight="1">
      <c r="E957" s="84"/>
    </row>
    <row r="958" ht="14.25" customHeight="1">
      <c r="E958" s="84"/>
    </row>
    <row r="959" ht="14.25" customHeight="1">
      <c r="E959" s="84"/>
    </row>
    <row r="960" ht="14.25" customHeight="1">
      <c r="E960" s="84"/>
    </row>
    <row r="961" ht="14.25" customHeight="1">
      <c r="E961" s="84"/>
    </row>
    <row r="962" ht="14.25" customHeight="1">
      <c r="E962" s="84"/>
    </row>
    <row r="963" ht="14.25" customHeight="1">
      <c r="E963" s="84"/>
    </row>
  </sheetData>
  <mergeCells count="9">
    <mergeCell ref="AO1:AO4"/>
    <mergeCell ref="AT1:AT4"/>
    <mergeCell ref="A1:B1"/>
    <mergeCell ref="C1:D1"/>
    <mergeCell ref="E1:E4"/>
    <mergeCell ref="R1:R4"/>
    <mergeCell ref="W1:W4"/>
    <mergeCell ref="AC1:AC4"/>
    <mergeCell ref="AI1:AI4"/>
  </mergeCells>
  <conditionalFormatting sqref="F3:P4 S3:U4 X3:AA4 AD3:AG4 AJ3:AM4">
    <cfRule type="cellIs" dxfId="0" priority="1" stopIfTrue="1" operator="greaterThanOrEqual">
      <formula>4</formula>
    </cfRule>
  </conditionalFormatting>
  <conditionalFormatting sqref="F3:P4 S3:U4 X3:AA4 AD3:AG4 AJ3:AM4">
    <cfRule type="cellIs" dxfId="1" priority="2" operator="greaterThanOrEqual">
      <formula>3</formula>
    </cfRule>
  </conditionalFormatting>
  <conditionalFormatting sqref="F3:P4 S3:U4 X3:AA4 AD3:AG4 AJ3:AM4">
    <cfRule type="cellIs" dxfId="2" priority="3" operator="greaterThanOrEqual">
      <formula>2</formula>
    </cfRule>
  </conditionalFormatting>
  <conditionalFormatting sqref="F3:P4 S3:U4 X3:AA4 AD3:AG4 AJ3:AM4">
    <cfRule type="cellIs" dxfId="3" priority="4" operator="greaterThanOrEqual">
      <formula>1</formula>
    </cfRule>
  </conditionalFormatting>
  <conditionalFormatting sqref="AP2:AR4 AU3:AY4">
    <cfRule type="cellIs" dxfId="0" priority="5" stopIfTrue="1" operator="greaterThanOrEqual">
      <formula>4</formula>
    </cfRule>
  </conditionalFormatting>
  <conditionalFormatting sqref="AP2:AR4 AU3:AY4">
    <cfRule type="cellIs" dxfId="1" priority="6" operator="greaterThanOrEqual">
      <formula>3</formula>
    </cfRule>
  </conditionalFormatting>
  <conditionalFormatting sqref="AP2:AR4 AU3:AY4">
    <cfRule type="cellIs" dxfId="2" priority="7" operator="greaterThanOrEqual">
      <formula>2</formula>
    </cfRule>
  </conditionalFormatting>
  <conditionalFormatting sqref="AP2:AR4 AU3:AY4">
    <cfRule type="cellIs" dxfId="3" priority="8" operator="greaterThanOrEqual">
      <formula>1</formula>
    </cfRule>
  </conditionalFormatting>
  <conditionalFormatting sqref="AU3">
    <cfRule type="cellIs" dxfId="0" priority="9" stopIfTrue="1" operator="greaterThanOrEqual">
      <formula>4</formula>
    </cfRule>
  </conditionalFormatting>
  <conditionalFormatting sqref="AU3">
    <cfRule type="cellIs" dxfId="1" priority="10" operator="greaterThanOrEqual">
      <formula>3</formula>
    </cfRule>
  </conditionalFormatting>
  <conditionalFormatting sqref="AU3">
    <cfRule type="cellIs" dxfId="2" priority="11" operator="greaterThanOrEqual">
      <formula>2</formula>
    </cfRule>
  </conditionalFormatting>
  <conditionalFormatting sqref="AU3">
    <cfRule type="cellIs" dxfId="3" priority="12" operator="greaterThanOrEqual">
      <formula>1</formula>
    </cfRule>
  </conditionalFormatting>
  <conditionalFormatting sqref="AU4">
    <cfRule type="cellIs" dxfId="0" priority="13" stopIfTrue="1" operator="greaterThanOrEqual">
      <formula>4</formula>
    </cfRule>
  </conditionalFormatting>
  <conditionalFormatting sqref="AU4">
    <cfRule type="cellIs" dxfId="1" priority="14" operator="greaterThanOrEqual">
      <formula>3</formula>
    </cfRule>
  </conditionalFormatting>
  <conditionalFormatting sqref="AU4">
    <cfRule type="cellIs" dxfId="2" priority="15" operator="greaterThanOrEqual">
      <formula>2</formula>
    </cfRule>
  </conditionalFormatting>
  <conditionalFormatting sqref="AU4">
    <cfRule type="cellIs" dxfId="3" priority="16" operator="greaterThanOrEqual">
      <formula>1</formula>
    </cfRule>
  </conditionalFormatting>
  <conditionalFormatting sqref="AP2:AR4 AV3:AV4">
    <cfRule type="cellIs" dxfId="0" priority="17" stopIfTrue="1" operator="greaterThanOrEqual">
      <formula>4</formula>
    </cfRule>
  </conditionalFormatting>
  <conditionalFormatting sqref="AP2:AR4 AV3:AV4">
    <cfRule type="cellIs" dxfId="1" priority="18" operator="greaterThanOrEqual">
      <formula>3</formula>
    </cfRule>
  </conditionalFormatting>
  <conditionalFormatting sqref="AP2:AR4 AV3:AV4">
    <cfRule type="cellIs" dxfId="2" priority="19" operator="greaterThanOrEqual">
      <formula>2</formula>
    </cfRule>
  </conditionalFormatting>
  <conditionalFormatting sqref="AP2:AR4 AV3:AV4">
    <cfRule type="cellIs" dxfId="3" priority="20" operator="greaterThanOrEqual">
      <formula>1</formula>
    </cfRule>
  </conditionalFormatting>
  <conditionalFormatting sqref="AV3">
    <cfRule type="cellIs" dxfId="0" priority="21" stopIfTrue="1" operator="greaterThanOrEqual">
      <formula>4</formula>
    </cfRule>
  </conditionalFormatting>
  <conditionalFormatting sqref="AV3">
    <cfRule type="cellIs" dxfId="1" priority="22" operator="greaterThanOrEqual">
      <formula>3</formula>
    </cfRule>
  </conditionalFormatting>
  <conditionalFormatting sqref="AV3">
    <cfRule type="cellIs" dxfId="2" priority="23" operator="greaterThanOrEqual">
      <formula>2</formula>
    </cfRule>
  </conditionalFormatting>
  <conditionalFormatting sqref="AV3">
    <cfRule type="cellIs" dxfId="3" priority="24" operator="greaterThanOrEqual">
      <formula>1</formula>
    </cfRule>
  </conditionalFormatting>
  <conditionalFormatting sqref="AV4">
    <cfRule type="cellIs" dxfId="0" priority="25" stopIfTrue="1" operator="greaterThanOrEqual">
      <formula>4</formula>
    </cfRule>
  </conditionalFormatting>
  <conditionalFormatting sqref="AV4">
    <cfRule type="cellIs" dxfId="1" priority="26" operator="greaterThanOrEqual">
      <formula>3</formula>
    </cfRule>
  </conditionalFormatting>
  <conditionalFormatting sqref="AV4">
    <cfRule type="cellIs" dxfId="2" priority="27" operator="greaterThanOrEqual">
      <formula>2</formula>
    </cfRule>
  </conditionalFormatting>
  <conditionalFormatting sqref="AV4">
    <cfRule type="cellIs" dxfId="3" priority="28" operator="greaterThanOrEqual">
      <formula>1</formula>
    </cfRule>
  </conditionalFormatting>
  <conditionalFormatting sqref="AP2:AR4">
    <cfRule type="cellIs" dxfId="0" priority="29" stopIfTrue="1" operator="greaterThanOrEqual">
      <formula>4</formula>
    </cfRule>
  </conditionalFormatting>
  <conditionalFormatting sqref="AP2:AR4">
    <cfRule type="cellIs" dxfId="1" priority="30" operator="greaterThanOrEqual">
      <formula>3</formula>
    </cfRule>
  </conditionalFormatting>
  <conditionalFormatting sqref="AP2:AR4">
    <cfRule type="cellIs" dxfId="2" priority="31" operator="greaterThanOrEqual">
      <formula>2</formula>
    </cfRule>
  </conditionalFormatting>
  <conditionalFormatting sqref="AP2:AR4">
    <cfRule type="cellIs" dxfId="3" priority="32" operator="greaterThanOrEqual">
      <formula>1</formula>
    </cfRule>
  </conditionalFormatting>
  <conditionalFormatting sqref="AW3:AW4">
    <cfRule type="cellIs" dxfId="0" priority="33" stopIfTrue="1" operator="greaterThanOrEqual">
      <formula>4</formula>
    </cfRule>
  </conditionalFormatting>
  <conditionalFormatting sqref="AW3:AW4">
    <cfRule type="cellIs" dxfId="1" priority="34" operator="greaterThanOrEqual">
      <formula>3</formula>
    </cfRule>
  </conditionalFormatting>
  <conditionalFormatting sqref="AW3:AW4">
    <cfRule type="cellIs" dxfId="2" priority="35" operator="greaterThanOrEqual">
      <formula>2</formula>
    </cfRule>
  </conditionalFormatting>
  <conditionalFormatting sqref="AW3:AW4">
    <cfRule type="cellIs" dxfId="3" priority="36" operator="greaterThanOrEqual">
      <formula>1</formula>
    </cfRule>
  </conditionalFormatting>
  <conditionalFormatting sqref="AW3">
    <cfRule type="cellIs" dxfId="0" priority="37" stopIfTrue="1" operator="greaterThanOrEqual">
      <formula>4</formula>
    </cfRule>
  </conditionalFormatting>
  <conditionalFormatting sqref="AW3">
    <cfRule type="cellIs" dxfId="1" priority="38" operator="greaterThanOrEqual">
      <formula>3</formula>
    </cfRule>
  </conditionalFormatting>
  <conditionalFormatting sqref="AW3">
    <cfRule type="cellIs" dxfId="2" priority="39" operator="greaterThanOrEqual">
      <formula>2</formula>
    </cfRule>
  </conditionalFormatting>
  <conditionalFormatting sqref="AW3">
    <cfRule type="cellIs" dxfId="3" priority="40" operator="greaterThanOrEqual">
      <formula>1</formula>
    </cfRule>
  </conditionalFormatting>
  <conditionalFormatting sqref="AW4">
    <cfRule type="cellIs" dxfId="0" priority="41" stopIfTrue="1" operator="greaterThanOrEqual">
      <formula>4</formula>
    </cfRule>
  </conditionalFormatting>
  <conditionalFormatting sqref="AW4">
    <cfRule type="cellIs" dxfId="1" priority="42" operator="greaterThanOrEqual">
      <formula>3</formula>
    </cfRule>
  </conditionalFormatting>
  <conditionalFormatting sqref="AW4">
    <cfRule type="cellIs" dxfId="2" priority="43" operator="greaterThanOrEqual">
      <formula>2</formula>
    </cfRule>
  </conditionalFormatting>
  <conditionalFormatting sqref="AW4">
    <cfRule type="cellIs" dxfId="3" priority="44" operator="greaterThanOrEqual">
      <formula>1</formula>
    </cfRule>
  </conditionalFormatting>
  <conditionalFormatting sqref="AX3:AX4">
    <cfRule type="cellIs" dxfId="0" priority="45" stopIfTrue="1" operator="greaterThanOrEqual">
      <formula>4</formula>
    </cfRule>
  </conditionalFormatting>
  <conditionalFormatting sqref="AX3:AX4">
    <cfRule type="cellIs" dxfId="1" priority="46" operator="greaterThanOrEqual">
      <formula>3</formula>
    </cfRule>
  </conditionalFormatting>
  <conditionalFormatting sqref="AX3:AX4">
    <cfRule type="cellIs" dxfId="2" priority="47" operator="greaterThanOrEqual">
      <formula>2</formula>
    </cfRule>
  </conditionalFormatting>
  <conditionalFormatting sqref="AX3:AX4">
    <cfRule type="cellIs" dxfId="3" priority="48" operator="greaterThanOrEqual">
      <formula>1</formula>
    </cfRule>
  </conditionalFormatting>
  <conditionalFormatting sqref="AX3">
    <cfRule type="cellIs" dxfId="0" priority="49" stopIfTrue="1" operator="greaterThanOrEqual">
      <formula>4</formula>
    </cfRule>
  </conditionalFormatting>
  <conditionalFormatting sqref="AX3">
    <cfRule type="cellIs" dxfId="1" priority="50" operator="greaterThanOrEqual">
      <formula>3</formula>
    </cfRule>
  </conditionalFormatting>
  <conditionalFormatting sqref="AX3">
    <cfRule type="cellIs" dxfId="2" priority="51" operator="greaterThanOrEqual">
      <formula>2</formula>
    </cfRule>
  </conditionalFormatting>
  <conditionalFormatting sqref="AX3">
    <cfRule type="cellIs" dxfId="3" priority="52" operator="greaterThanOrEqual">
      <formula>1</formula>
    </cfRule>
  </conditionalFormatting>
  <conditionalFormatting sqref="AX4">
    <cfRule type="cellIs" dxfId="0" priority="53" stopIfTrue="1" operator="greaterThanOrEqual">
      <formula>4</formula>
    </cfRule>
  </conditionalFormatting>
  <conditionalFormatting sqref="AX4">
    <cfRule type="cellIs" dxfId="1" priority="54" operator="greaterThanOrEqual">
      <formula>3</formula>
    </cfRule>
  </conditionalFormatting>
  <conditionalFormatting sqref="AX4">
    <cfRule type="cellIs" dxfId="2" priority="55" operator="greaterThanOrEqual">
      <formula>2</formula>
    </cfRule>
  </conditionalFormatting>
  <conditionalFormatting sqref="AX4">
    <cfRule type="cellIs" dxfId="3" priority="56" operator="greaterThanOrEqual">
      <formula>1</formula>
    </cfRule>
  </conditionalFormatting>
  <conditionalFormatting sqref="AY3:AY4">
    <cfRule type="cellIs" dxfId="0" priority="57" stopIfTrue="1" operator="greaterThanOrEqual">
      <formula>4</formula>
    </cfRule>
  </conditionalFormatting>
  <conditionalFormatting sqref="AY3:AY4">
    <cfRule type="cellIs" dxfId="1" priority="58" operator="greaterThanOrEqual">
      <formula>3</formula>
    </cfRule>
  </conditionalFormatting>
  <conditionalFormatting sqref="AY3:AY4">
    <cfRule type="cellIs" dxfId="2" priority="59" operator="greaterThanOrEqual">
      <formula>2</formula>
    </cfRule>
  </conditionalFormatting>
  <conditionalFormatting sqref="AY3:AY4">
    <cfRule type="cellIs" dxfId="3" priority="60" operator="greaterThanOrEqual">
      <formula>1</formula>
    </cfRule>
  </conditionalFormatting>
  <conditionalFormatting sqref="AY3">
    <cfRule type="cellIs" dxfId="0" priority="61" stopIfTrue="1" operator="greaterThanOrEqual">
      <formula>4</formula>
    </cfRule>
  </conditionalFormatting>
  <conditionalFormatting sqref="AY3">
    <cfRule type="cellIs" dxfId="1" priority="62" operator="greaterThanOrEqual">
      <formula>3</formula>
    </cfRule>
  </conditionalFormatting>
  <conditionalFormatting sqref="AY3">
    <cfRule type="cellIs" dxfId="2" priority="63" operator="greaterThanOrEqual">
      <formula>2</formula>
    </cfRule>
  </conditionalFormatting>
  <conditionalFormatting sqref="AY3">
    <cfRule type="cellIs" dxfId="3" priority="64" operator="greaterThanOrEqual">
      <formula>1</formula>
    </cfRule>
  </conditionalFormatting>
  <conditionalFormatting sqref="AY4">
    <cfRule type="cellIs" dxfId="0" priority="65" stopIfTrue="1" operator="greaterThanOrEqual">
      <formula>4</formula>
    </cfRule>
  </conditionalFormatting>
  <conditionalFormatting sqref="AY4">
    <cfRule type="cellIs" dxfId="1" priority="66" operator="greaterThanOrEqual">
      <formula>3</formula>
    </cfRule>
  </conditionalFormatting>
  <conditionalFormatting sqref="AY4">
    <cfRule type="cellIs" dxfId="2" priority="67" operator="greaterThanOrEqual">
      <formula>2</formula>
    </cfRule>
  </conditionalFormatting>
  <conditionalFormatting sqref="AY4">
    <cfRule type="cellIs" dxfId="3" priority="68" operator="greaterThanOrEqual">
      <formula>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2023-03-30T08:42:04+00:00</dcterms:created>
  <dc:creator>Jago Gazendam</dc:creator>
</cp:coreProperties>
</file>