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 Hire Net income" sheetId="1" r:id="rId4"/>
    <sheet state="visible" name="Services Net income" sheetId="2" r:id="rId5"/>
    <sheet state="visible" name="IT Staffing Net Income" sheetId="3" r:id="rId6"/>
    <sheet state="visible" name="Summary of Business Units" sheetId="4" r:id="rId7"/>
    <sheet state="visible" name="Line Graph" sheetId="5" r:id="rId8"/>
    <sheet state="visible" name="India salaries summary" sheetId="6" r:id="rId9"/>
    <sheet state="visible" name="Night Shift Summary" sheetId="7" r:id="rId10"/>
    <sheet state="visible" name="Vensiti PnL new" sheetId="8" r:id="rId11"/>
    <sheet state="visible" name="Techgene PnL new" sheetId="9" r:id="rId12"/>
    <sheet state="visible" name="Night Shift Salaries" sheetId="10" r:id="rId13"/>
    <sheet state="visible" name="Salary Cost" sheetId="11" r:id="rId14"/>
    <sheet state="visible" name="Vensiti PnL" sheetId="12" r:id="rId15"/>
    <sheet state="visible" name="Techgene PnL" sheetId="13" r:id="rId16"/>
    <sheet state="hidden" name="G&amp;A" sheetId="14" r:id="rId17"/>
  </sheets>
  <definedNames>
    <definedName hidden="1" localSheetId="10" name="_xlnm._FilterDatabase">'Salary Cost'!$A$1:$B$55</definedName>
  </definedNames>
  <calcPr/>
  <extLst>
    <ext uri="GoogleSheetsCustomDataVersion2">
      <go:sheetsCustomData xmlns:go="http://customooxmlschemas.google.com/" r:id="rId18" roundtripDataChecksum="YMhAql+BpJA3Vy4NvJX7mQO6rbJi14KoaOwPuNtbIc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Saransh 50K
======</t>
      </text>
    </comment>
    <comment authorId="0" ref="I1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Saransh 50K
======</t>
      </text>
    </comment>
    <comment authorId="0" ref="D1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Payroll-KK payroll-internal payroll-PM
======</t>
      </text>
    </comment>
    <comment authorId="0" ref="D1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Payroll-KK payroll-internal payroll-PM
======</t>
      </text>
    </comment>
  </commentList>
</comments>
</file>

<file path=xl/sharedStrings.xml><?xml version="1.0" encoding="utf-8"?>
<sst xmlns="http://schemas.openxmlformats.org/spreadsheetml/2006/main" count="1124" uniqueCount="393">
  <si>
    <t>Total</t>
  </si>
  <si>
    <t>Direct Hire Revenue</t>
  </si>
  <si>
    <t>Direct Hire expenses(salaries)</t>
  </si>
  <si>
    <t>Gross Income</t>
  </si>
  <si>
    <t>Direct Hire Office Overheads</t>
  </si>
  <si>
    <t>Net Income</t>
  </si>
  <si>
    <t>Services Revenue</t>
  </si>
  <si>
    <t>Services expenses(salaries)</t>
  </si>
  <si>
    <t>Services expenses(US)</t>
  </si>
  <si>
    <t>India Office HR Admin staff overhead(50% of total)</t>
  </si>
  <si>
    <t>Services team office overheads</t>
  </si>
  <si>
    <t>Indeed/Monster - non IT direct hire</t>
  </si>
  <si>
    <t>LinkedIn 60/40 - non IT dierect hire</t>
  </si>
  <si>
    <t>Techgene IT staffing  Revenue</t>
  </si>
  <si>
    <t>Techgene Govt Contracts Revenue</t>
  </si>
  <si>
    <t>Vensiti IT staffing Revenue</t>
  </si>
  <si>
    <t>Total IT Revenue</t>
  </si>
  <si>
    <t>Vensiti Cost of Goods Sold</t>
  </si>
  <si>
    <t>Techgene Cost of Goods Sold</t>
  </si>
  <si>
    <t>Vensiti consultant payroll cost</t>
  </si>
  <si>
    <t>Techgene consultant payroll cost</t>
  </si>
  <si>
    <t>US office overheads</t>
  </si>
  <si>
    <t>Total India IT Staffing</t>
  </si>
  <si>
    <t>Direct Hire Gross Income</t>
  </si>
  <si>
    <t>Direct Hire Net Income</t>
  </si>
  <si>
    <t>Services Gross Income</t>
  </si>
  <si>
    <t>Services Net Income</t>
  </si>
  <si>
    <t xml:space="preserve"> IT Staffing Revenue</t>
  </si>
  <si>
    <t>IT Staffing Gross Income</t>
  </si>
  <si>
    <t>IT Staffing Net Income</t>
  </si>
  <si>
    <t>Name</t>
  </si>
  <si>
    <t>Project</t>
  </si>
  <si>
    <t>Orchid</t>
  </si>
  <si>
    <t>Brown n Brown</t>
  </si>
  <si>
    <t>J2</t>
  </si>
  <si>
    <t>Total Services Salaries</t>
  </si>
  <si>
    <t>India Office HR Admin</t>
  </si>
  <si>
    <t>Non IT Direct Hire</t>
  </si>
  <si>
    <t>With India = 1, With US= 2</t>
  </si>
  <si>
    <t xml:space="preserve">
FY25</t>
  </si>
  <si>
    <t xml:space="preserve">Department/Team wise Revenue and Expenses </t>
  </si>
  <si>
    <t>Recruitment - Vipin Team Salary Expenses</t>
  </si>
  <si>
    <t>Recruitment - Vipin Team General Expenses</t>
  </si>
  <si>
    <t>Recruitment - Vipin Team Revenue</t>
  </si>
  <si>
    <t>Recruitment - Vipin Team P&amp;L</t>
  </si>
  <si>
    <t>Recruitment - Ayan Team Salary Expenses</t>
  </si>
  <si>
    <t>Recruitment - Ayan Team General Expenses</t>
  </si>
  <si>
    <t>Recruitment - Ayan Team Revenue</t>
  </si>
  <si>
    <t>Recruitment - Ayan Team P&amp;L</t>
  </si>
  <si>
    <t>Recruitment - Lal Imran Team Salary Expenses</t>
  </si>
  <si>
    <t>Recruitment - Lal Imran Team General Expenses</t>
  </si>
  <si>
    <t>Recruitment - Lal Imran Team Revenue</t>
  </si>
  <si>
    <t>Recruitment - Lal Imran Team P&amp;L</t>
  </si>
  <si>
    <t>Recruitment - Asif Team Salary Expenses</t>
  </si>
  <si>
    <t>Recruitment - Asif Team General Expenses</t>
  </si>
  <si>
    <t>Recruitment - Asif Team Revenue</t>
  </si>
  <si>
    <t>Recruitment - Asif Team P&amp;L</t>
  </si>
  <si>
    <t>Recruitment - Peter Team Salary Expenses</t>
  </si>
  <si>
    <t>Recruitment - Peter Team General Expenses</t>
  </si>
  <si>
    <t>Recruitment - Peter Team Revenue</t>
  </si>
  <si>
    <t>Recruitment - Peter Team P&amp;L</t>
  </si>
  <si>
    <t>Recruitment - Rajiv Team Salary Expenses</t>
  </si>
  <si>
    <t>Recruitment - Rajiv Team General Expenses</t>
  </si>
  <si>
    <t>Recruitment - Rajiv Team Revenue</t>
  </si>
  <si>
    <t>Recruitment - Rajiv Team P&amp;L</t>
  </si>
  <si>
    <t>Recruitment - Akila Team Salary Expenses</t>
  </si>
  <si>
    <t>Recruitment - Akila Team General Expenses</t>
  </si>
  <si>
    <t>Recruitment - Akila Team Revenue</t>
  </si>
  <si>
    <t>Recruitment - Akila Team P&amp;L</t>
  </si>
  <si>
    <t>Recruitment - Raji Team Salary Expenses</t>
  </si>
  <si>
    <t>Recruitment - Raji Team General Expenses</t>
  </si>
  <si>
    <t>Recruitment - Raji Team Revenue</t>
  </si>
  <si>
    <t>Recruitment - Raji Team P&amp;L</t>
  </si>
  <si>
    <t>Recruitment - Robert Team Salary Expenses</t>
  </si>
  <si>
    <t>Recruitment - Robert Team General Expenses</t>
  </si>
  <si>
    <t>Recruitment - Robert Team Revenue</t>
  </si>
  <si>
    <t>Recruitment - Robert Team P&amp;L</t>
  </si>
  <si>
    <t>Recruitment - Emmanuel Team Salary Expenses</t>
  </si>
  <si>
    <t>Recruitment - Emmanuel Team General Expenses</t>
  </si>
  <si>
    <t>Recruitment - Emmanuel Team Revenue</t>
  </si>
  <si>
    <t>Recruitment - Emmanuel Team P&amp;L</t>
  </si>
  <si>
    <t>Total Revenue</t>
  </si>
  <si>
    <t>Total Expenses</t>
  </si>
  <si>
    <t>Usha Salary paid Jan'25 to June'25</t>
  </si>
  <si>
    <t xml:space="preserve"> Total P&amp;L</t>
  </si>
  <si>
    <t>Jan 25</t>
  </si>
  <si>
    <t>Feb 25</t>
  </si>
  <si>
    <t>Mar 25</t>
  </si>
  <si>
    <t>Apr 25</t>
  </si>
  <si>
    <t>May 25</t>
  </si>
  <si>
    <t>Jun 25</t>
  </si>
  <si>
    <t>Jul 25</t>
  </si>
  <si>
    <t>Aug 25</t>
  </si>
  <si>
    <t>TOTAL</t>
  </si>
  <si>
    <t>Ordinary Income/Expense</t>
  </si>
  <si>
    <t>Income</t>
  </si>
  <si>
    <t>1231 · Capital gains / losses</t>
  </si>
  <si>
    <t>7101 · Dividend</t>
  </si>
  <si>
    <t>4100 · Service Revenue</t>
  </si>
  <si>
    <t>4103 · Consulting Revenue{51}</t>
  </si>
  <si>
    <t>4102 · Testing Services</t>
  </si>
  <si>
    <t>Total 4100 · Service Revenue</t>
  </si>
  <si>
    <t>Total Income</t>
  </si>
  <si>
    <t>Cost of Goods Sold</t>
  </si>
  <si>
    <t>5000 · Project Related Costs</t>
  </si>
  <si>
    <t>50000 · Cost of Goods Sold</t>
  </si>
  <si>
    <t>50002 · Testing Services Expenses</t>
  </si>
  <si>
    <t>50000 · Cost of Goods Sold - Other</t>
  </si>
  <si>
    <t>50001 · Offshore Consulting services</t>
  </si>
  <si>
    <t>Total 50000 · Cost of Goods Sold</t>
  </si>
  <si>
    <t>Total COGS</t>
  </si>
  <si>
    <t>Gross Profit</t>
  </si>
  <si>
    <t>Expense</t>
  </si>
  <si>
    <t>Taxes - Payroll</t>
  </si>
  <si>
    <t>6115 · Bank Service Charges</t>
  </si>
  <si>
    <t>66900 · Reconciliation Discrepancies</t>
  </si>
  <si>
    <t>6266 · Internet Access</t>
  </si>
  <si>
    <t>6101 · Charitable Expenses</t>
  </si>
  <si>
    <t>6255 · Postage and Delivery</t>
  </si>
  <si>
    <t>6156 · Immigration Expenses</t>
  </si>
  <si>
    <t>Advisory/Account MaintenanceFee</t>
  </si>
  <si>
    <t>Non Employee Compensation</t>
  </si>
  <si>
    <t>6121 · Reimbursements</t>
  </si>
  <si>
    <t>6180 · Insurance</t>
  </si>
  <si>
    <t>6275 · Professional Fees</t>
  </si>
  <si>
    <t>6155 · Dues and Subscriptions</t>
  </si>
  <si>
    <t>6295 · Rent</t>
  </si>
  <si>
    <t>6310 · Office Expenses</t>
  </si>
  <si>
    <t>6000 · Taxes - other</t>
  </si>
  <si>
    <t>5450 · Payroll Expenses</t>
  </si>
  <si>
    <t>Total Expense</t>
  </si>
  <si>
    <t>Net Ordinary Income</t>
  </si>
  <si>
    <t>Other Income/Expense</t>
  </si>
  <si>
    <t>Other Income</t>
  </si>
  <si>
    <t>7100 · Interest Income</t>
  </si>
  <si>
    <t>Total Other Income</t>
  </si>
  <si>
    <t>Net Other Income</t>
  </si>
  <si>
    <t>4030 . Other Income/Dividend</t>
  </si>
  <si>
    <t>1231 · Long Term gain/losses</t>
  </si>
  <si>
    <t>4000 · Revenue</t>
  </si>
  <si>
    <t>4020 · Interest Income</t>
  </si>
  <si>
    <t>4040 · Govt Contracts Revenue</t>
  </si>
  <si>
    <t>4100 · Projects Revenue</t>
  </si>
  <si>
    <t>42700 · Direct Hire Revenue</t>
  </si>
  <si>
    <t>5000 · Cost of Sales</t>
  </si>
  <si>
    <t>5002 · Offshore Consulting Services</t>
  </si>
  <si>
    <t>5003 · Projects expenses</t>
  </si>
  <si>
    <t>5000 · Cost of Sales - Other</t>
  </si>
  <si>
    <t>Total 5000 · Cost of Sales</t>
  </si>
  <si>
    <t>Advisory Fee</t>
  </si>
  <si>
    <t>Reimbursements</t>
  </si>
  <si>
    <t>1023 · Discount</t>
  </si>
  <si>
    <t>6000 · Advertising &amp; Marketing</t>
  </si>
  <si>
    <t>6002 · Training Expenses</t>
  </si>
  <si>
    <t>6080 · Accounting &amp; Legal Fees</t>
  </si>
  <si>
    <t>6081 · Immigration Fees</t>
  </si>
  <si>
    <t>6089 · Deel Processing Fees</t>
  </si>
  <si>
    <t>6120 · Bank Service Charges</t>
  </si>
  <si>
    <t>61700 · Computer and Internet Expenses</t>
  </si>
  <si>
    <t>6180 · Employee Benefits</t>
  </si>
  <si>
    <t>6200 · Corporate Expenses</t>
  </si>
  <si>
    <t>6220 · Subscriptons and Licenses</t>
  </si>
  <si>
    <t>6242 · Misc</t>
  </si>
  <si>
    <t>6290 · Rent</t>
  </si>
  <si>
    <t>6320 · Salaries &amp; Wages</t>
  </si>
  <si>
    <t>6340 · Telephone</t>
  </si>
  <si>
    <t>66901 · **Reconciliation Discrepancies</t>
  </si>
  <si>
    <t>7550 · Taxes - Other</t>
  </si>
  <si>
    <t>7551 · Non Employee Compensation</t>
  </si>
  <si>
    <t>7555 · Business License &amp; Fees</t>
  </si>
  <si>
    <t>7600 · Taxes - Payroll</t>
  </si>
  <si>
    <t>7850 · Travel</t>
  </si>
  <si>
    <t>S.No</t>
  </si>
  <si>
    <t>Disignation</t>
  </si>
  <si>
    <t>Dept</t>
  </si>
  <si>
    <t>Manager</t>
  </si>
  <si>
    <t>Vipin Team</t>
  </si>
  <si>
    <t>Sayak Chatterjee</t>
  </si>
  <si>
    <t>US IT Recruiter</t>
  </si>
  <si>
    <t>Recruitment</t>
  </si>
  <si>
    <t>Vipin</t>
  </si>
  <si>
    <t>Jatin Keshav</t>
  </si>
  <si>
    <t>Lead Recruitment</t>
  </si>
  <si>
    <t>Manasvi K</t>
  </si>
  <si>
    <t>Senior Presales Resource</t>
  </si>
  <si>
    <t>Vineeta Sumbli</t>
  </si>
  <si>
    <t>Presales Executive</t>
  </si>
  <si>
    <t>Rashmi Azad</t>
  </si>
  <si>
    <t>Propasal Writer</t>
  </si>
  <si>
    <t>Vipin Sumbli</t>
  </si>
  <si>
    <t>Director of Operations</t>
  </si>
  <si>
    <t>Snehartha Dam</t>
  </si>
  <si>
    <t>-</t>
  </si>
  <si>
    <t>Gyan Prakash Rai</t>
  </si>
  <si>
    <t>Nihar Ranjan Behera</t>
  </si>
  <si>
    <t xml:space="preserve">Team Lead - Recruitment </t>
  </si>
  <si>
    <t>Prerna Rathod</t>
  </si>
  <si>
    <t xml:space="preserve">Recruitment Coordinator </t>
  </si>
  <si>
    <t>Prashant Airan  </t>
  </si>
  <si>
    <t xml:space="preserve">Sr US IT Recruiter </t>
  </si>
  <si>
    <t>Sandeep Singh</t>
  </si>
  <si>
    <t>Sal Exp in Rs</t>
  </si>
  <si>
    <t>Sal Exp in $</t>
  </si>
  <si>
    <t>General Exp</t>
  </si>
  <si>
    <t>Ayan Team</t>
  </si>
  <si>
    <t>Mohammed Ahmed</t>
  </si>
  <si>
    <t>Account Manager</t>
  </si>
  <si>
    <t>Ayan</t>
  </si>
  <si>
    <t>Venkateswara Rao K</t>
  </si>
  <si>
    <t xml:space="preserve">Mohammed Faizur Rahaman </t>
  </si>
  <si>
    <t>Touhura Naseem</t>
  </si>
  <si>
    <t>Trainee Recruiter</t>
  </si>
  <si>
    <t>Manvith B</t>
  </si>
  <si>
    <t>Imran Team</t>
  </si>
  <si>
    <t>Lal Imran</t>
  </si>
  <si>
    <t>Vineel Kumar Margu</t>
  </si>
  <si>
    <t>Mohd Riyaz</t>
  </si>
  <si>
    <t>Ashritha Rao</t>
  </si>
  <si>
    <t>Rahul/Asif Team</t>
  </si>
  <si>
    <t xml:space="preserve"> </t>
  </si>
  <si>
    <t>Asif Shujan</t>
  </si>
  <si>
    <t>Bench Sales</t>
  </si>
  <si>
    <t>Bench tem - sales</t>
  </si>
  <si>
    <t>Usha</t>
  </si>
  <si>
    <t>Rahul Verma</t>
  </si>
  <si>
    <t>Asif</t>
  </si>
  <si>
    <t>Mohammad Nooruddin</t>
  </si>
  <si>
    <t>Peter Team</t>
  </si>
  <si>
    <t>Peter Paul P</t>
  </si>
  <si>
    <t>Peter Paul</t>
  </si>
  <si>
    <t>Nishanth Babu</t>
  </si>
  <si>
    <t>Ramu M</t>
  </si>
  <si>
    <t>Raju</t>
  </si>
  <si>
    <t>Vinay Kumar Vennu</t>
  </si>
  <si>
    <t>Venkata Apuroopa Byneedi</t>
  </si>
  <si>
    <t>Gireesh Ram</t>
  </si>
  <si>
    <t>Naveen Kumar Dokala</t>
  </si>
  <si>
    <t>Varshini Lakshmi</t>
  </si>
  <si>
    <t>Sai Krishna M</t>
  </si>
  <si>
    <t>Lead US IT Recruiter</t>
  </si>
  <si>
    <t>Rajiv Team</t>
  </si>
  <si>
    <t>Rajiv Kumar Mondal</t>
  </si>
  <si>
    <t>Manager BD</t>
  </si>
  <si>
    <t>BD Team</t>
  </si>
  <si>
    <t>Rajiv</t>
  </si>
  <si>
    <t>Prachi Saini</t>
  </si>
  <si>
    <t>BDE</t>
  </si>
  <si>
    <t xml:space="preserve">Syed Arshan </t>
  </si>
  <si>
    <t>Urbi Sarbajna</t>
  </si>
  <si>
    <t>Sai Kiran</t>
  </si>
  <si>
    <t>Akhila Team</t>
  </si>
  <si>
    <t>Mohammed Shakeel</t>
  </si>
  <si>
    <t>Bench Sales - Hiring</t>
  </si>
  <si>
    <t>Akila</t>
  </si>
  <si>
    <t>Akila Veena</t>
  </si>
  <si>
    <t>Harish Kumar Gollapalli </t>
  </si>
  <si>
    <t>Akhilesh Aedama</t>
  </si>
  <si>
    <t>Raji Team</t>
  </si>
  <si>
    <t>Manideep V</t>
  </si>
  <si>
    <t>Raji</t>
  </si>
  <si>
    <t>Anil Eslavath</t>
  </si>
  <si>
    <t>Danaiah A</t>
  </si>
  <si>
    <t>Bhumireddy Chaitanya</t>
  </si>
  <si>
    <t>Ramesh Mudavath</t>
  </si>
  <si>
    <t>Vijaya Manasa Beri</t>
  </si>
  <si>
    <t>Rajeswari G</t>
  </si>
  <si>
    <t>Shravanthi Gangaram</t>
  </si>
  <si>
    <t>Salman Imad</t>
  </si>
  <si>
    <t>Naga Vamshi M</t>
  </si>
  <si>
    <t>Robert Team</t>
  </si>
  <si>
    <t>Shaik Shabashvali (Robert)</t>
  </si>
  <si>
    <t>Head Non IT</t>
  </si>
  <si>
    <t>Non IT Recruitment</t>
  </si>
  <si>
    <t>Robert</t>
  </si>
  <si>
    <t>Kiran Kumar B</t>
  </si>
  <si>
    <t>Recruiter Non IT</t>
  </si>
  <si>
    <t>Sowmya Sanna</t>
  </si>
  <si>
    <t>Hari Kishore S</t>
  </si>
  <si>
    <t>Research Analyst</t>
  </si>
  <si>
    <t>Kaveri Naperla</t>
  </si>
  <si>
    <t>Vamsikrishna Chittemcetty</t>
  </si>
  <si>
    <t>Poorna Mani Chandra Nakka  </t>
  </si>
  <si>
    <t>Krupa Jeevan Kumar Gyara</t>
  </si>
  <si>
    <t>Uma Maheswara Reddy  Malapati</t>
  </si>
  <si>
    <t>Raja Sudha Gudimati</t>
  </si>
  <si>
    <t>Surya Roshini Gunti</t>
  </si>
  <si>
    <t>Vishnu Mancha</t>
  </si>
  <si>
    <t>Harikrishna Esari</t>
  </si>
  <si>
    <t>Sivani Shanikommu</t>
  </si>
  <si>
    <t>Shivani Gangishetty</t>
  </si>
  <si>
    <t>Non-IT Recruiter</t>
  </si>
  <si>
    <t>Syed Karishma</t>
  </si>
  <si>
    <t>Senior Non-IT Recruiter</t>
  </si>
  <si>
    <t>Malathi Vema</t>
  </si>
  <si>
    <t xml:space="preserve">Vemu Anitha   </t>
  </si>
  <si>
    <t>Veena Moturi</t>
  </si>
  <si>
    <t xml:space="preserve">Sr Non IT Recruiter </t>
  </si>
  <si>
    <t>Domnic Callistus</t>
  </si>
  <si>
    <t xml:space="preserve">Business Development Manager </t>
  </si>
  <si>
    <t>Abhishek Ramchander Hajare </t>
  </si>
  <si>
    <t xml:space="preserve">US Non IT Recruiter </t>
  </si>
  <si>
    <t>Jagadish Challa  </t>
  </si>
  <si>
    <t>Market Research Analyst</t>
  </si>
  <si>
    <t>Mahesh Deekonda </t>
  </si>
  <si>
    <t>Gayatri Panda</t>
  </si>
  <si>
    <t>Puli Adharsh</t>
  </si>
  <si>
    <t>Emmanuel Team</t>
  </si>
  <si>
    <t>Syed Abdullah Moinuddin</t>
  </si>
  <si>
    <t>Sr BDM</t>
  </si>
  <si>
    <t>Emmanuel</t>
  </si>
  <si>
    <t>Mohammed Asif Hussain</t>
  </si>
  <si>
    <t>Mohammed Massiuddin </t>
  </si>
  <si>
    <t>Mohammed Abdul Bari</t>
  </si>
  <si>
    <t>Syed Waseem Nayeemuddin </t>
  </si>
  <si>
    <t>Shaik Ansar Ahmed</t>
  </si>
  <si>
    <t>Grand Total in Rs</t>
  </si>
  <si>
    <t>Grand Total in $</t>
  </si>
  <si>
    <t xml:space="preserve">General Exp(Half Day HR, Night support and India Exp) </t>
  </si>
  <si>
    <t>Grand Total expenses in $</t>
  </si>
  <si>
    <t>Krishna.G</t>
  </si>
  <si>
    <t>Sai Krishna Kaspa</t>
  </si>
  <si>
    <t>Narayana Swamy Vadlamudi</t>
  </si>
  <si>
    <t>Janaki Ram Unnam</t>
  </si>
  <si>
    <t>Vikram Kamboji</t>
  </si>
  <si>
    <t>Kiran Yerram Shetty</t>
  </si>
  <si>
    <t>Arun Kumar Yadhav</t>
  </si>
  <si>
    <t>Imran Matham</t>
  </si>
  <si>
    <t>Ajay Kanna</t>
  </si>
  <si>
    <t>Kakarla Sharath Chandra</t>
  </si>
  <si>
    <t>Tammineni Lakshmi  Prasanna</t>
  </si>
  <si>
    <t>Sana Alia</t>
  </si>
  <si>
    <t>Narasimharao Patchigorla</t>
  </si>
  <si>
    <t>Johny Vinoth</t>
  </si>
  <si>
    <t>Ankita Ohja</t>
  </si>
  <si>
    <t>Supriya Samala</t>
  </si>
  <si>
    <t>Saigagan Kottawar</t>
  </si>
  <si>
    <t>Sri Sarasija Gangavarapu</t>
  </si>
  <si>
    <t>Vamshi Krishna Naini</t>
  </si>
  <si>
    <t>Project reference comm1</t>
  </si>
  <si>
    <t>Amount in Rs</t>
  </si>
  <si>
    <t>General Exp Rs</t>
  </si>
  <si>
    <t xml:space="preserve">Prakash Meyyalagan </t>
  </si>
  <si>
    <t>Brown &amp; Brown</t>
  </si>
  <si>
    <t>Sekhar Mantini </t>
  </si>
  <si>
    <t>Akshya Rao</t>
  </si>
  <si>
    <t>Golla Umesh</t>
  </si>
  <si>
    <t>Satish Kumar Gedala</t>
  </si>
  <si>
    <t xml:space="preserve">Madhu Chander Jaina </t>
  </si>
  <si>
    <t>Vinod Singh Bist</t>
  </si>
  <si>
    <t>Sabitha Matkikar</t>
  </si>
  <si>
    <t>Shiva Shankar Reddy Pollreddy</t>
  </si>
  <si>
    <t>Srinu Pyla</t>
  </si>
  <si>
    <t>Chandrapal Singh</t>
  </si>
  <si>
    <t>Vijayakumar Sankaran</t>
  </si>
  <si>
    <t>Badarivishal Koneri</t>
  </si>
  <si>
    <t>Pavan Kalyan Batchu</t>
  </si>
  <si>
    <t>Nirmala T</t>
  </si>
  <si>
    <t>Sudhakar Reddy Vancha</t>
  </si>
  <si>
    <t>Ranjith Mohana Chandhran</t>
  </si>
  <si>
    <t>Kiran Kumar Reddy L</t>
  </si>
  <si>
    <t>Subratho Ranjan</t>
  </si>
  <si>
    <t>Bala Subrahamanyam</t>
  </si>
  <si>
    <t>Kishore Nimma</t>
  </si>
  <si>
    <t>Shyam Sunder M</t>
  </si>
  <si>
    <t>J2 Salaries</t>
  </si>
  <si>
    <t>Sudheer N</t>
  </si>
  <si>
    <t>Manager HR</t>
  </si>
  <si>
    <t>Srivikram Y</t>
  </si>
  <si>
    <t>Recruitment Internal</t>
  </si>
  <si>
    <t>Alekhiya Gourla</t>
  </si>
  <si>
    <t>Ramya KG</t>
  </si>
  <si>
    <t>Pooja Gouru</t>
  </si>
  <si>
    <t>Anil Kumar K</t>
  </si>
  <si>
    <t>Sridhar J</t>
  </si>
  <si>
    <t>F&amp;A</t>
  </si>
  <si>
    <t>Shiva Naga Raju M</t>
  </si>
  <si>
    <t>IT Network</t>
  </si>
  <si>
    <t>Total Cost</t>
  </si>
  <si>
    <t>Expenses</t>
  </si>
  <si>
    <t>4000 · Revenue - Other</t>
  </si>
  <si>
    <t>Total 4000 · Revenue</t>
  </si>
  <si>
    <t>deducted KK attorney and travel expenses</t>
  </si>
  <si>
    <t>India</t>
  </si>
  <si>
    <t>Techgene Inc</t>
  </si>
  <si>
    <t>Vensiti Inc</t>
  </si>
  <si>
    <t>Rent</t>
  </si>
  <si>
    <t>Office Mainteance</t>
  </si>
  <si>
    <t>Elecricity charges</t>
  </si>
  <si>
    <t>Travel Expense</t>
  </si>
  <si>
    <t>Business Promotion Expenses</t>
  </si>
  <si>
    <t>Employer Contribution to PF and ESI</t>
  </si>
  <si>
    <t>Health Insurance</t>
  </si>
  <si>
    <t>Other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</si>
</sst>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#,##0.00;\-#,##0.00"/>
    <numFmt numFmtId="166" formatCode="_-* #,##0_-;\-* #,##0_-;_-* &quot;-&quot;??_-;_-@"/>
    <numFmt numFmtId="167" formatCode="_-* #,##0.00_-;\-* #,##0.00_-;_-* &quot;-&quot;??_-;_-@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b/>
      <sz val="11.0"/>
      <color rgb="FF0070C0"/>
      <name val="Calibri"/>
    </font>
    <font>
      <i/>
      <sz val="11.0"/>
      <color theme="1"/>
      <name val="Calibri"/>
    </font>
    <font>
      <b/>
      <sz val="11.0"/>
      <color rgb="FF000000"/>
      <name val="Calibri"/>
    </font>
    <font>
      <sz val="11.0"/>
      <color rgb="FF0070C0"/>
      <name val="Calibri"/>
    </font>
    <font>
      <b/>
      <sz val="11.0"/>
      <color rgb="FF2E75B5"/>
      <name val="Calibri"/>
    </font>
    <font>
      <b/>
      <sz val="8.0"/>
      <color rgb="FF323232"/>
      <name val="Arial"/>
    </font>
    <font>
      <sz val="8.0"/>
      <color rgb="FF323232"/>
      <name val="Arial"/>
    </font>
    <font>
      <b/>
      <sz val="11.0"/>
      <color rgb="FFFF000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7" xfId="0" applyFont="1" applyNumberFormat="1"/>
    <xf borderId="0" fillId="0" fontId="2" numFmtId="0" xfId="0" applyFont="1"/>
    <xf borderId="0" fillId="0" fontId="3" numFmtId="2" xfId="0" applyFont="1" applyNumberFormat="1"/>
    <xf borderId="0" fillId="0" fontId="3" numFmtId="0" xfId="0" applyAlignment="1" applyFont="1">
      <alignment shrinkToFit="0" wrapText="1"/>
    </xf>
    <xf borderId="0" fillId="0" fontId="1" numFmtId="2" xfId="0" applyFont="1" applyNumberFormat="1"/>
    <xf borderId="1" fillId="2" fontId="3" numFmtId="0" xfId="0" applyBorder="1" applyFill="1" applyFont="1"/>
    <xf borderId="0" fillId="0" fontId="4" numFmtId="2" xfId="0" applyFont="1" applyNumberFormat="1"/>
    <xf borderId="0" fillId="0" fontId="5" numFmtId="0" xfId="0" applyFont="1"/>
    <xf borderId="0" fillId="0" fontId="2" numFmtId="2" xfId="0" applyFont="1" applyNumberFormat="1"/>
    <xf borderId="0" fillId="0" fontId="5" numFmtId="0" xfId="0" applyAlignment="1" applyFont="1">
      <alignment readingOrder="0"/>
    </xf>
    <xf borderId="0" fillId="0" fontId="2" numFmtId="0" xfId="0" applyFont="1"/>
    <xf borderId="1" fillId="3" fontId="1" numFmtId="0" xfId="0" applyBorder="1" applyFill="1" applyFont="1"/>
    <xf borderId="1" fillId="3" fontId="1" numFmtId="2" xfId="0" applyBorder="1" applyFont="1" applyNumberFormat="1"/>
    <xf borderId="1" fillId="4" fontId="3" numFmtId="0" xfId="0" applyBorder="1" applyFill="1" applyFont="1"/>
    <xf borderId="1" fillId="4" fontId="3" numFmtId="2" xfId="0" applyBorder="1" applyFont="1" applyNumberFormat="1"/>
    <xf borderId="2" fillId="0" fontId="6" numFmtId="17" xfId="0" applyAlignment="1" applyBorder="1" applyFont="1" applyNumberFormat="1">
      <alignment horizontal="right"/>
    </xf>
    <xf borderId="3" fillId="0" fontId="6" numFmtId="17" xfId="0" applyAlignment="1" applyBorder="1" applyFont="1" applyNumberFormat="1">
      <alignment horizontal="right"/>
    </xf>
    <xf borderId="2" fillId="0" fontId="6" numFmtId="17" xfId="0" applyAlignment="1" applyBorder="1" applyFont="1" applyNumberFormat="1">
      <alignment horizontal="right" shrinkToFit="0" wrapText="1"/>
    </xf>
    <xf borderId="0" fillId="0" fontId="3" numFmtId="164" xfId="0" applyAlignment="1" applyFont="1" applyNumberFormat="1">
      <alignment horizontal="left"/>
    </xf>
    <xf borderId="2" fillId="0" fontId="1" numFmtId="164" xfId="0" applyAlignment="1" applyBorder="1" applyFont="1" applyNumberFormat="1">
      <alignment horizontal="left"/>
    </xf>
    <xf borderId="0" fillId="0" fontId="6" numFmtId="0" xfId="0" applyFont="1"/>
    <xf borderId="0" fillId="0" fontId="7" numFmtId="0" xfId="0" applyFont="1"/>
    <xf borderId="2" fillId="0" fontId="3" numFmtId="164" xfId="0" applyAlignment="1" applyBorder="1" applyFont="1" applyNumberFormat="1">
      <alignment horizontal="left"/>
    </xf>
    <xf borderId="0" fillId="0" fontId="8" numFmtId="3" xfId="0" applyFont="1" applyNumberFormat="1"/>
    <xf borderId="0" fillId="0" fontId="9" numFmtId="0" xfId="0" applyFont="1"/>
    <xf borderId="0" fillId="0" fontId="3" numFmtId="164" xfId="0" applyFont="1" applyNumberFormat="1"/>
    <xf borderId="2" fillId="0" fontId="3" numFmtId="164" xfId="0" applyBorder="1" applyFont="1" applyNumberFormat="1"/>
    <xf borderId="0" fillId="0" fontId="10" numFmtId="0" xfId="0" applyFont="1"/>
    <xf borderId="0" fillId="0" fontId="1" numFmtId="1" xfId="0" applyFont="1" applyNumberFormat="1"/>
    <xf borderId="2" fillId="5" fontId="1" numFmtId="164" xfId="0" applyBorder="1" applyFill="1" applyFont="1" applyNumberFormat="1"/>
    <xf borderId="2" fillId="0" fontId="3" numFmtId="0" xfId="0" applyBorder="1" applyFont="1"/>
    <xf borderId="2" fillId="0" fontId="1" numFmtId="164" xfId="0" applyBorder="1" applyFont="1" applyNumberFormat="1"/>
    <xf borderId="0" fillId="0" fontId="11" numFmtId="49" xfId="0" applyAlignment="1" applyFont="1" applyNumberFormat="1">
      <alignment horizontal="center"/>
    </xf>
    <xf borderId="4" fillId="0" fontId="11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1" numFmtId="49" xfId="0" applyFont="1" applyNumberFormat="1"/>
    <xf borderId="0" fillId="0" fontId="12" numFmtId="165" xfId="0" applyFont="1" applyNumberFormat="1"/>
    <xf borderId="0" fillId="0" fontId="12" numFmtId="49" xfId="0" applyFont="1" applyNumberFormat="1"/>
    <xf borderId="5" fillId="0" fontId="12" numFmtId="165" xfId="0" applyBorder="1" applyFont="1" applyNumberFormat="1"/>
    <xf borderId="6" fillId="0" fontId="12" numFmtId="165" xfId="0" applyBorder="1" applyFont="1" applyNumberFormat="1"/>
    <xf borderId="7" fillId="0" fontId="11" numFmtId="165" xfId="0" applyBorder="1" applyFont="1" applyNumberFormat="1"/>
    <xf borderId="0" fillId="0" fontId="11" numFmtId="165" xfId="0" applyFont="1" applyNumberFormat="1"/>
    <xf borderId="0" fillId="0" fontId="11" numFmtId="0" xfId="0" applyFont="1"/>
    <xf borderId="0" fillId="0" fontId="3" numFmtId="165" xfId="0" applyFont="1" applyNumberFormat="1"/>
    <xf borderId="8" fillId="0" fontId="12" numFmtId="165" xfId="0" applyBorder="1" applyFont="1" applyNumberFormat="1"/>
    <xf borderId="2" fillId="6" fontId="1" numFmtId="0" xfId="0" applyBorder="1" applyFill="1" applyFont="1"/>
    <xf borderId="2" fillId="6" fontId="1" numFmtId="17" xfId="0" applyBorder="1" applyFont="1" applyNumberFormat="1"/>
    <xf borderId="9" fillId="0" fontId="1" numFmtId="0" xfId="0" applyBorder="1" applyFont="1"/>
    <xf borderId="2" fillId="0" fontId="3" numFmtId="164" xfId="0" applyAlignment="1" applyBorder="1" applyFont="1" applyNumberFormat="1">
      <alignment horizontal="right"/>
    </xf>
    <xf borderId="2" fillId="0" fontId="3" numFmtId="3" xfId="0" applyBorder="1" applyFont="1" applyNumberFormat="1"/>
    <xf borderId="2" fillId="0" fontId="1" numFmtId="0" xfId="0" applyBorder="1" applyFont="1"/>
    <xf borderId="2" fillId="7" fontId="3" numFmtId="0" xfId="0" applyBorder="1" applyFill="1" applyFont="1"/>
    <xf borderId="2" fillId="8" fontId="3" numFmtId="164" xfId="0" applyAlignment="1" applyBorder="1" applyFill="1" applyFont="1" applyNumberFormat="1">
      <alignment horizontal="center"/>
    </xf>
    <xf borderId="2" fillId="0" fontId="3" numFmtId="164" xfId="0" applyAlignment="1" applyBorder="1" applyFont="1" applyNumberFormat="1">
      <alignment horizontal="center"/>
    </xf>
    <xf borderId="9" fillId="0" fontId="3" numFmtId="0" xfId="0" applyBorder="1" applyFont="1"/>
    <xf borderId="9" fillId="0" fontId="1" numFmtId="3" xfId="0" applyBorder="1" applyFont="1" applyNumberFormat="1"/>
    <xf borderId="2" fillId="0" fontId="1" numFmtId="3" xfId="0" applyBorder="1" applyFont="1" applyNumberFormat="1"/>
    <xf borderId="0" fillId="0" fontId="1" numFmtId="3" xfId="0" applyFont="1" applyNumberFormat="1"/>
    <xf borderId="2" fillId="0" fontId="1" numFmtId="1" xfId="0" applyBorder="1" applyFont="1" applyNumberFormat="1"/>
    <xf borderId="0" fillId="0" fontId="1" numFmtId="164" xfId="0" applyFont="1" applyNumberFormat="1"/>
    <xf borderId="9" fillId="0" fontId="1" numFmtId="164" xfId="0" applyBorder="1" applyFont="1" applyNumberFormat="1"/>
    <xf borderId="10" fillId="0" fontId="3" numFmtId="164" xfId="0" applyBorder="1" applyFont="1" applyNumberFormat="1"/>
    <xf borderId="2" fillId="0" fontId="1" numFmtId="166" xfId="0" applyBorder="1" applyFont="1" applyNumberFormat="1"/>
    <xf borderId="10" fillId="0" fontId="3" numFmtId="3" xfId="0" applyBorder="1" applyFont="1" applyNumberFormat="1"/>
    <xf borderId="0" fillId="0" fontId="1" numFmtId="166" xfId="0" applyFont="1" applyNumberFormat="1"/>
    <xf borderId="10" fillId="0" fontId="1" numFmtId="166" xfId="0" applyBorder="1" applyFont="1" applyNumberFormat="1"/>
    <xf borderId="10" fillId="0" fontId="1" numFmtId="3" xfId="0" applyBorder="1" applyFont="1" applyNumberFormat="1"/>
    <xf borderId="2" fillId="9" fontId="3" numFmtId="164" xfId="0" applyBorder="1" applyFill="1" applyFont="1" applyNumberFormat="1"/>
    <xf borderId="9" fillId="0" fontId="3" numFmtId="3" xfId="0" applyBorder="1" applyFont="1" applyNumberFormat="1"/>
    <xf borderId="9" fillId="0" fontId="3" numFmtId="164" xfId="0" applyAlignment="1" applyBorder="1" applyFont="1" applyNumberFormat="1">
      <alignment horizontal="center"/>
    </xf>
    <xf borderId="11" fillId="8" fontId="3" numFmtId="164" xfId="0" applyAlignment="1" applyBorder="1" applyFont="1" applyNumberFormat="1">
      <alignment horizontal="center"/>
    </xf>
    <xf borderId="0" fillId="0" fontId="3" numFmtId="167" xfId="0" applyFont="1" applyNumberFormat="1"/>
    <xf borderId="12" fillId="6" fontId="1" numFmtId="0" xfId="0" applyBorder="1" applyFont="1"/>
    <xf borderId="12" fillId="6" fontId="1" numFmtId="164" xfId="0" applyBorder="1" applyFont="1" applyNumberFormat="1"/>
    <xf borderId="0" fillId="0" fontId="13" numFmtId="164" xfId="0" applyFont="1" applyNumberFormat="1"/>
    <xf borderId="0" fillId="0" fontId="3" numFmtId="0" xfId="0" applyFont="1"/>
    <xf borderId="0" fillId="0" fontId="3" numFmtId="3" xfId="0" applyFont="1" applyNumberFormat="1"/>
    <xf borderId="1" fillId="6" fontId="3" numFmtId="164" xfId="0" applyBorder="1" applyFont="1" applyNumberFormat="1"/>
    <xf borderId="1" fillId="2" fontId="1" numFmtId="0" xfId="0" applyBorder="1" applyFont="1"/>
    <xf borderId="1" fillId="2" fontId="3" numFmtId="164" xfId="0" applyBorder="1" applyFont="1" applyNumberFormat="1"/>
    <xf borderId="13" fillId="0" fontId="1" numFmtId="0" xfId="0" applyBorder="1" applyFont="1"/>
    <xf borderId="13" fillId="0" fontId="1" numFmtId="164" xfId="0" applyBorder="1" applyFont="1" applyNumberFormat="1"/>
    <xf borderId="1" fillId="6" fontId="14" numFmtId="164" xfId="0" applyBorder="1" applyFont="1" applyNumberFormat="1"/>
    <xf borderId="13" fillId="0" fontId="3" numFmtId="164" xfId="0" applyBorder="1" applyFont="1" applyNumberFormat="1"/>
    <xf borderId="14" fillId="0" fontId="1" numFmtId="164" xfId="0" applyBorder="1" applyFont="1" applyNumberFormat="1"/>
    <xf borderId="14" fillId="0" fontId="3" numFmtId="164" xfId="0" applyBorder="1" applyFont="1" applyNumberFormat="1"/>
    <xf borderId="0" fillId="0" fontId="3" numFmtId="0" xfId="0" applyAlignment="1" applyFont="1">
      <alignment horizontal="left"/>
    </xf>
    <xf borderId="0" fillId="0" fontId="3" numFmtId="1" xfId="0" applyFont="1" applyNumberFormat="1"/>
    <xf borderId="15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Direct Hire Revenue, Direct Hire Gross Income and Direct Hire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Units'!$B$2:$I$2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Units'!$B$3:$I$3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Units'!$B$4:$I$4</c:f>
              <c:numCache/>
            </c:numRef>
          </c:val>
          <c:smooth val="0"/>
        </c:ser>
        <c:axId val="1777531583"/>
        <c:axId val="741861740"/>
      </c:lineChart>
      <c:catAx>
        <c:axId val="177753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61740"/>
      </c:catAx>
      <c:valAx>
        <c:axId val="74186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31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Services Revenue, Services Gross Income and Services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Units'!$B$7:$I$7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Units'!$B$8:$I$8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Units'!$B$9:$I$9</c:f>
              <c:numCache/>
            </c:numRef>
          </c:val>
          <c:smooth val="0"/>
        </c:ser>
        <c:axId val="1390756769"/>
        <c:axId val="1142939725"/>
      </c:lineChart>
      <c:catAx>
        <c:axId val="1390756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939725"/>
      </c:catAx>
      <c:valAx>
        <c:axId val="114293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56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IT Staffing Revenue, IT Staffing Gross Income and IT Staffing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Units'!$A$12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Units'!$B$12:$I$12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Units'!$B$13:$I$13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Units'!$A$14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Units'!$B$14:$I$14</c:f>
              <c:numCache/>
            </c:numRef>
          </c:val>
          <c:smooth val="0"/>
        </c:ser>
        <c:axId val="2040777443"/>
        <c:axId val="819956994"/>
      </c:lineChart>
      <c:catAx>
        <c:axId val="204077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956994"/>
      </c:catAx>
      <c:valAx>
        <c:axId val="81995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777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Direct Hire Revenue, Direct Hire Gross Income and Direct Hire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Units'!$B$2:$I$2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Units'!$B$3:$I$3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Units'!$B$1:$I$1</c:f>
            </c:strRef>
          </c:cat>
          <c:val>
            <c:numRef>
              <c:f>'Summary of Business Units'!$B$4:$I$4</c:f>
              <c:numCache/>
            </c:numRef>
          </c:val>
          <c:smooth val="0"/>
        </c:ser>
        <c:axId val="723517038"/>
        <c:axId val="1971157320"/>
      </c:lineChart>
      <c:catAx>
        <c:axId val="723517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57320"/>
      </c:catAx>
      <c:valAx>
        <c:axId val="1971157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517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Services Revenue, Services Gross Income and Services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Units'!$B$7:$I$7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Units'!$B$8:$I$8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Units'!$B$6:$I$6</c:f>
            </c:strRef>
          </c:cat>
          <c:val>
            <c:numRef>
              <c:f>'Summary of Business Units'!$B$9:$I$9</c:f>
              <c:numCache/>
            </c:numRef>
          </c:val>
          <c:smooth val="0"/>
        </c:ser>
        <c:axId val="2047777632"/>
        <c:axId val="1376679666"/>
      </c:lineChart>
      <c:catAx>
        <c:axId val="20477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679666"/>
      </c:catAx>
      <c:valAx>
        <c:axId val="1376679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777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IT Staffing Revenue, IT Staffing Gross Income and IT Staffing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'Summary of Business Units'!$A$12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Units'!$B$12:$I$12</c:f>
              <c:numCache/>
            </c:numRef>
          </c:val>
          <c:smooth val="0"/>
        </c:ser>
        <c:ser>
          <c:idx val="1"/>
          <c:order val="1"/>
          <c:tx>
            <c:strRef>
              <c:f>'Summary of Business Units'!$A$13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Units'!$B$13:$I$13</c:f>
              <c:numCache/>
            </c:numRef>
          </c:val>
          <c:smooth val="0"/>
        </c:ser>
        <c:ser>
          <c:idx val="2"/>
          <c:order val="2"/>
          <c:tx>
            <c:strRef>
              <c:f>'Summary of Business Units'!$A$14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'Summary of Business Units'!$B$11:$I$11</c:f>
            </c:strRef>
          </c:cat>
          <c:val>
            <c:numRef>
              <c:f>'Summary of Business Units'!$B$14:$I$14</c:f>
              <c:numCache/>
            </c:numRef>
          </c:val>
          <c:smooth val="0"/>
        </c:ser>
        <c:axId val="337158258"/>
        <c:axId val="1566238749"/>
      </c:lineChart>
      <c:catAx>
        <c:axId val="337158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238749"/>
      </c:catAx>
      <c:valAx>
        <c:axId val="156623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158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0</xdr:row>
      <xdr:rowOff>171450</xdr:rowOff>
    </xdr:from>
    <xdr:ext cx="4257675" cy="2628900"/>
    <xdr:graphicFrame>
      <xdr:nvGraphicFramePr>
        <xdr:cNvPr id="18480264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14</xdr:row>
      <xdr:rowOff>133350</xdr:rowOff>
    </xdr:from>
    <xdr:ext cx="4305300" cy="2676525"/>
    <xdr:graphicFrame>
      <xdr:nvGraphicFramePr>
        <xdr:cNvPr id="10129826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704850</xdr:colOff>
      <xdr:row>14</xdr:row>
      <xdr:rowOff>66675</xdr:rowOff>
    </xdr:from>
    <xdr:ext cx="4257675" cy="2628900"/>
    <xdr:graphicFrame>
      <xdr:nvGraphicFramePr>
        <xdr:cNvPr id="107171881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76200</xdr:rowOff>
    </xdr:from>
    <xdr:ext cx="3733800" cy="2628900"/>
    <xdr:graphicFrame>
      <xdr:nvGraphicFramePr>
        <xdr:cNvPr id="84039631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0</xdr:row>
      <xdr:rowOff>38100</xdr:rowOff>
    </xdr:from>
    <xdr:ext cx="3733800" cy="2705100"/>
    <xdr:graphicFrame>
      <xdr:nvGraphicFramePr>
        <xdr:cNvPr id="119451878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190500</xdr:colOff>
      <xdr:row>0</xdr:row>
      <xdr:rowOff>38100</xdr:rowOff>
    </xdr:from>
    <xdr:ext cx="4343400" cy="2705100"/>
    <xdr:graphicFrame>
      <xdr:nvGraphicFramePr>
        <xdr:cNvPr id="77335758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0"/>
    <col customWidth="1" min="3" max="26" width="10.71"/>
  </cols>
  <sheetData>
    <row r="1">
      <c r="A1" s="1"/>
      <c r="B1" s="1"/>
      <c r="C1" s="2">
        <v>45658.0</v>
      </c>
      <c r="D1" s="2">
        <v>45689.0</v>
      </c>
      <c r="E1" s="2">
        <v>45717.0</v>
      </c>
      <c r="F1" s="2">
        <v>45748.0</v>
      </c>
      <c r="G1" s="2">
        <v>45778.0</v>
      </c>
      <c r="H1" s="2">
        <v>45809.0</v>
      </c>
      <c r="I1" s="2">
        <v>45839.0</v>
      </c>
      <c r="J1" s="2">
        <v>45870.0</v>
      </c>
      <c r="K1" s="2">
        <v>45901.0</v>
      </c>
      <c r="L1" s="2">
        <v>45931.0</v>
      </c>
      <c r="M1" s="2">
        <v>45962.0</v>
      </c>
      <c r="N1" s="2">
        <v>45992.0</v>
      </c>
      <c r="O1" s="1" t="s">
        <v>0</v>
      </c>
    </row>
    <row r="3">
      <c r="B3" s="3" t="s">
        <v>1</v>
      </c>
      <c r="C3" s="4">
        <f>'Techgene PnL new'!G10</f>
        <v>24750</v>
      </c>
      <c r="D3" s="4">
        <f>'Techgene PnL new'!H10</f>
        <v>0</v>
      </c>
      <c r="E3" s="4">
        <f>'Techgene PnL new'!I10</f>
        <v>0</v>
      </c>
      <c r="F3" s="4">
        <f>'Techgene PnL new'!J10</f>
        <v>0</v>
      </c>
      <c r="G3" s="4">
        <f>'Techgene PnL new'!K10</f>
        <v>24480</v>
      </c>
      <c r="H3" s="4">
        <f>'Techgene PnL new'!L10</f>
        <v>0</v>
      </c>
      <c r="I3" s="4">
        <f>'Techgene PnL new'!M10</f>
        <v>0</v>
      </c>
      <c r="J3" s="4">
        <f>'Techgene PnL new'!N10</f>
        <v>10500</v>
      </c>
      <c r="K3" s="4" t="str">
        <f>'Techgene PnL new'!O10</f>
        <v/>
      </c>
      <c r="L3" s="4" t="str">
        <f>'Techgene PnL new'!P10</f>
        <v/>
      </c>
      <c r="M3" s="4" t="str">
        <f>'Techgene PnL new'!Q10</f>
        <v/>
      </c>
      <c r="N3" s="4" t="str">
        <f>'Techgene PnL new'!R10</f>
        <v/>
      </c>
      <c r="O3" s="4">
        <f>'Techgene PnL new'!S10</f>
        <v>59730</v>
      </c>
    </row>
    <row r="5">
      <c r="B5" s="5" t="s">
        <v>2</v>
      </c>
      <c r="C5" s="4">
        <f>SUM('Night Shift Summary'!D50,'Night Shift Summary'!D56)</f>
        <v>8715.682353</v>
      </c>
      <c r="D5" s="4">
        <f>SUM('Night Shift Summary'!E50,'Night Shift Summary'!E56)</f>
        <v>9880.941176</v>
      </c>
      <c r="E5" s="4">
        <f>SUM('Night Shift Summary'!F50,'Night Shift Summary'!F56)</f>
        <v>10099.11765</v>
      </c>
      <c r="F5" s="4">
        <f>SUM('Night Shift Summary'!G50,'Night Shift Summary'!G56)</f>
        <v>10905.4</v>
      </c>
      <c r="G5" s="4">
        <f>SUM('Night Shift Summary'!H50,'Night Shift Summary'!H56)</f>
        <v>13704.82353</v>
      </c>
      <c r="H5" s="4">
        <f>SUM('Night Shift Summary'!I50,'Night Shift Summary'!I56)</f>
        <v>15324.05882</v>
      </c>
      <c r="I5" s="4">
        <f>SUM('Night Shift Summary'!J50,'Night Shift Summary'!J56)</f>
        <v>14564.87059</v>
      </c>
      <c r="J5" s="4">
        <f>SUM('Night Shift Summary'!K50,'Night Shift Summary'!K56)</f>
        <v>14410.54118</v>
      </c>
      <c r="K5" s="4">
        <f>SUM('Night Shift Summary'!L50,'Night Shift Summary'!L56)</f>
        <v>0</v>
      </c>
      <c r="L5" s="4">
        <f>SUM('Night Shift Summary'!M50,'Night Shift Summary'!M56)</f>
        <v>0</v>
      </c>
      <c r="M5" s="4">
        <f>SUM('Night Shift Summary'!N50,'Night Shift Summary'!N56)</f>
        <v>0</v>
      </c>
      <c r="N5" s="4">
        <f>SUM('Night Shift Summary'!O50,'Night Shift Summary'!O56)</f>
        <v>0</v>
      </c>
      <c r="O5" s="4">
        <f>SUM('Night Shift Summary'!P50,'Night Shift Summary'!P56)</f>
        <v>97605.43529</v>
      </c>
    </row>
    <row r="7">
      <c r="A7" s="1" t="s">
        <v>3</v>
      </c>
      <c r="B7" s="1"/>
      <c r="C7" s="6">
        <f t="shared" ref="C7:O7" si="1">SUM(C3,-C5)</f>
        <v>16034.31765</v>
      </c>
      <c r="D7" s="6">
        <f t="shared" si="1"/>
        <v>-9880.941176</v>
      </c>
      <c r="E7" s="6">
        <f t="shared" si="1"/>
        <v>-10099.11765</v>
      </c>
      <c r="F7" s="6">
        <f t="shared" si="1"/>
        <v>-10905.4</v>
      </c>
      <c r="G7" s="6">
        <f t="shared" si="1"/>
        <v>10775.17647</v>
      </c>
      <c r="H7" s="6">
        <f t="shared" si="1"/>
        <v>-15324.05882</v>
      </c>
      <c r="I7" s="6">
        <f t="shared" si="1"/>
        <v>-14564.87059</v>
      </c>
      <c r="J7" s="6">
        <f t="shared" si="1"/>
        <v>-3910.541176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-37875.43529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9">
      <c r="A9" s="4"/>
      <c r="B9" s="4" t="s">
        <v>4</v>
      </c>
      <c r="C9" s="4">
        <f>SUM('Night Shift Summary'!D51,'Night Shift Summary'!D57)</f>
        <v>3372.106283</v>
      </c>
      <c r="D9" s="4">
        <f>SUM('Night Shift Summary'!E51,'Night Shift Summary'!E57)</f>
        <v>3042.74131</v>
      </c>
      <c r="E9" s="4">
        <f>SUM('Night Shift Summary'!F51,'Night Shift Summary'!F57)</f>
        <v>4264.951463</v>
      </c>
      <c r="F9" s="4">
        <f>SUM('Night Shift Summary'!G51,'Night Shift Summary'!G57)</f>
        <v>6060.167713</v>
      </c>
      <c r="G9" s="4">
        <f>SUM('Night Shift Summary'!H51,'Night Shift Summary'!H57)</f>
        <v>4698.072615</v>
      </c>
      <c r="H9" s="4">
        <f>SUM('Night Shift Summary'!I51,'Night Shift Summary'!I57)</f>
        <v>4289.026096</v>
      </c>
      <c r="I9" s="4">
        <f>SUM('Night Shift Summary'!J51,'Night Shift Summary'!J57)</f>
        <v>5010.958718</v>
      </c>
      <c r="J9" s="4">
        <f>SUM('Night Shift Summary'!K51,'Night Shift Summary'!K57)</f>
        <v>4004.117678</v>
      </c>
      <c r="K9" s="4">
        <f>SUM('Night Shift Summary'!L51,'Night Shift Summary'!L57)</f>
        <v>0</v>
      </c>
      <c r="L9" s="4">
        <f>SUM('Night Shift Summary'!M51,'Night Shift Summary'!M57)</f>
        <v>0</v>
      </c>
      <c r="M9" s="4">
        <f>SUM('Night Shift Summary'!N51,'Night Shift Summary'!N57)</f>
        <v>0</v>
      </c>
      <c r="N9" s="4">
        <f>SUM('Night Shift Summary'!O51,'Night Shift Summary'!O57)</f>
        <v>0</v>
      </c>
      <c r="O9" s="4">
        <f>SUM('Night Shift Summary'!P51,'Night Shift Summary'!P57)</f>
        <v>34742.14188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1">
      <c r="A11" s="1" t="s">
        <v>5</v>
      </c>
      <c r="B11" s="1"/>
      <c r="C11" s="6">
        <f t="shared" ref="C11:O11" si="2">SUM(C7,-C9)</f>
        <v>12662.21136</v>
      </c>
      <c r="D11" s="6">
        <f t="shared" si="2"/>
        <v>-12923.68249</v>
      </c>
      <c r="E11" s="6">
        <f t="shared" si="2"/>
        <v>-14364.06911</v>
      </c>
      <c r="F11" s="6">
        <f t="shared" si="2"/>
        <v>-16965.56771</v>
      </c>
      <c r="G11" s="6">
        <f t="shared" si="2"/>
        <v>6077.103856</v>
      </c>
      <c r="H11" s="6">
        <f t="shared" si="2"/>
        <v>-19613.08492</v>
      </c>
      <c r="I11" s="6">
        <f t="shared" si="2"/>
        <v>-19575.82931</v>
      </c>
      <c r="J11" s="6">
        <f t="shared" si="2"/>
        <v>-7914.658855</v>
      </c>
      <c r="K11" s="6">
        <f t="shared" si="2"/>
        <v>0</v>
      </c>
      <c r="L11" s="6">
        <f t="shared" si="2"/>
        <v>0</v>
      </c>
      <c r="M11" s="6">
        <f t="shared" si="2"/>
        <v>0</v>
      </c>
      <c r="N11" s="6">
        <f t="shared" si="2"/>
        <v>0</v>
      </c>
      <c r="O11" s="6">
        <f t="shared" si="2"/>
        <v>-72617.57717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1.14"/>
    <col customWidth="1" min="2" max="2" width="29.29"/>
    <col customWidth="1" min="3" max="3" width="21.86"/>
    <col customWidth="1" min="4" max="4" width="17.14"/>
    <col customWidth="1" min="5" max="5" width="23.86"/>
    <col customWidth="1" min="6" max="6" width="10.43"/>
    <col customWidth="1" min="7" max="7" width="11.0"/>
    <col customWidth="1" min="8" max="10" width="10.14"/>
    <col customWidth="1" min="11" max="11" width="10.43"/>
    <col customWidth="1" min="12" max="15" width="10.14"/>
    <col customWidth="1" min="16" max="16" width="11.0"/>
    <col customWidth="1" min="17" max="17" width="10.43"/>
    <col customWidth="1" min="18" max="18" width="11.43"/>
    <col customWidth="1" min="19" max="19" width="8.86"/>
    <col customWidth="1" min="20" max="20" width="11.0"/>
    <col customWidth="1" min="21" max="38" width="8.86"/>
  </cols>
  <sheetData>
    <row r="1">
      <c r="A1" s="48" t="s">
        <v>172</v>
      </c>
      <c r="B1" s="48" t="s">
        <v>30</v>
      </c>
      <c r="C1" s="48" t="s">
        <v>173</v>
      </c>
      <c r="D1" s="48" t="s">
        <v>174</v>
      </c>
      <c r="E1" s="48" t="s">
        <v>175</v>
      </c>
      <c r="F1" s="49">
        <v>45658.0</v>
      </c>
      <c r="G1" s="49">
        <v>45689.0</v>
      </c>
      <c r="H1" s="49">
        <v>45717.0</v>
      </c>
      <c r="I1" s="49">
        <v>45748.0</v>
      </c>
      <c r="J1" s="49">
        <v>45778.0</v>
      </c>
      <c r="K1" s="49">
        <v>45809.0</v>
      </c>
      <c r="L1" s="49">
        <v>45839.0</v>
      </c>
      <c r="M1" s="49">
        <v>45870.0</v>
      </c>
      <c r="N1" s="49">
        <v>45901.0</v>
      </c>
      <c r="O1" s="49">
        <v>45931.0</v>
      </c>
      <c r="P1" s="49">
        <v>45962.0</v>
      </c>
      <c r="Q1" s="49">
        <v>45992.0</v>
      </c>
      <c r="R1" s="48" t="s">
        <v>0</v>
      </c>
    </row>
    <row r="2">
      <c r="A2" s="50" t="s">
        <v>176</v>
      </c>
      <c r="B2" s="50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</row>
    <row r="3">
      <c r="A3" s="32">
        <v>1.0</v>
      </c>
      <c r="B3" s="32" t="s">
        <v>177</v>
      </c>
      <c r="C3" s="32" t="s">
        <v>178</v>
      </c>
      <c r="D3" s="32" t="s">
        <v>179</v>
      </c>
      <c r="E3" s="32" t="s">
        <v>180</v>
      </c>
      <c r="F3" s="51">
        <v>82500.0</v>
      </c>
      <c r="G3" s="52">
        <v>72500.0</v>
      </c>
      <c r="H3" s="28">
        <v>80000.0</v>
      </c>
      <c r="I3" s="52">
        <v>72500.0</v>
      </c>
      <c r="J3" s="52">
        <v>77500.0</v>
      </c>
      <c r="K3" s="32">
        <v>75000.0</v>
      </c>
      <c r="L3" s="32">
        <v>72000.0</v>
      </c>
      <c r="M3" s="32">
        <v>72500.0</v>
      </c>
      <c r="N3" s="53"/>
      <c r="O3" s="53"/>
      <c r="P3" s="53"/>
      <c r="Q3" s="28"/>
      <c r="R3" s="52">
        <f t="shared" ref="R3:R14" si="1">SUM(F3:Q3)</f>
        <v>604500</v>
      </c>
    </row>
    <row r="4">
      <c r="A4" s="32">
        <f t="shared" ref="A4:A11" si="2">A3+1</f>
        <v>2</v>
      </c>
      <c r="B4" s="32" t="s">
        <v>181</v>
      </c>
      <c r="C4" s="32" t="s">
        <v>182</v>
      </c>
      <c r="D4" s="32" t="s">
        <v>179</v>
      </c>
      <c r="E4" s="32" t="s">
        <v>180</v>
      </c>
      <c r="F4" s="28">
        <v>89584.0</v>
      </c>
      <c r="G4" s="28">
        <v>89584.0</v>
      </c>
      <c r="H4" s="28">
        <v>89584.0</v>
      </c>
      <c r="I4" s="28">
        <v>89584.0</v>
      </c>
      <c r="J4" s="52">
        <v>93584.0</v>
      </c>
      <c r="K4" s="28">
        <v>89584.0</v>
      </c>
      <c r="L4" s="32">
        <v>99584.0</v>
      </c>
      <c r="M4" s="32">
        <v>89584.0</v>
      </c>
      <c r="N4" s="53"/>
      <c r="O4" s="53"/>
      <c r="P4" s="53"/>
      <c r="Q4" s="28"/>
      <c r="R4" s="52">
        <f t="shared" si="1"/>
        <v>730672</v>
      </c>
    </row>
    <row r="5">
      <c r="A5" s="32">
        <f t="shared" si="2"/>
        <v>3</v>
      </c>
      <c r="B5" s="32" t="s">
        <v>183</v>
      </c>
      <c r="C5" s="32" t="s">
        <v>184</v>
      </c>
      <c r="D5" s="32" t="s">
        <v>179</v>
      </c>
      <c r="E5" s="32" t="s">
        <v>180</v>
      </c>
      <c r="F5" s="28">
        <v>75000.0</v>
      </c>
      <c r="G5" s="28">
        <v>75000.0</v>
      </c>
      <c r="H5" s="28">
        <v>75000.0</v>
      </c>
      <c r="I5" s="28">
        <v>78000.0</v>
      </c>
      <c r="J5" s="52">
        <v>81000.0</v>
      </c>
      <c r="K5" s="32">
        <v>80250.0</v>
      </c>
      <c r="L5" s="32">
        <v>86400.0</v>
      </c>
      <c r="M5" s="32">
        <v>98250.0</v>
      </c>
      <c r="N5" s="53"/>
      <c r="O5" s="53"/>
      <c r="P5" s="53"/>
      <c r="Q5" s="28"/>
      <c r="R5" s="52">
        <f t="shared" si="1"/>
        <v>648900</v>
      </c>
    </row>
    <row r="6">
      <c r="A6" s="32">
        <f t="shared" si="2"/>
        <v>4</v>
      </c>
      <c r="B6" s="32" t="s">
        <v>185</v>
      </c>
      <c r="C6" s="32" t="s">
        <v>186</v>
      </c>
      <c r="D6" s="32" t="s">
        <v>179</v>
      </c>
      <c r="E6" s="32" t="s">
        <v>180</v>
      </c>
      <c r="F6" s="28">
        <v>40000.0</v>
      </c>
      <c r="G6" s="28">
        <v>40000.0</v>
      </c>
      <c r="H6" s="28">
        <v>40000.0</v>
      </c>
      <c r="I6" s="28">
        <v>43000.0</v>
      </c>
      <c r="J6" s="52">
        <v>46000.0</v>
      </c>
      <c r="K6" s="28">
        <v>46000.0</v>
      </c>
      <c r="L6" s="32">
        <v>46000.0</v>
      </c>
      <c r="M6" s="32">
        <v>65500.0</v>
      </c>
      <c r="N6" s="53"/>
      <c r="O6" s="53"/>
      <c r="P6" s="53"/>
      <c r="Q6" s="28"/>
      <c r="R6" s="52">
        <f t="shared" si="1"/>
        <v>366500</v>
      </c>
    </row>
    <row r="7">
      <c r="A7" s="32">
        <f t="shared" si="2"/>
        <v>5</v>
      </c>
      <c r="B7" s="32" t="s">
        <v>187</v>
      </c>
      <c r="C7" s="32" t="s">
        <v>188</v>
      </c>
      <c r="D7" s="32" t="s">
        <v>179</v>
      </c>
      <c r="E7" s="32" t="s">
        <v>180</v>
      </c>
      <c r="F7" s="28">
        <v>41667.0</v>
      </c>
      <c r="G7" s="28">
        <v>41667.0</v>
      </c>
      <c r="H7" s="28">
        <v>41667.0</v>
      </c>
      <c r="I7" s="28">
        <v>43167.0</v>
      </c>
      <c r="J7" s="52">
        <v>44667.0</v>
      </c>
      <c r="K7" s="32">
        <v>42042.0</v>
      </c>
      <c r="L7" s="32">
        <v>41967.0</v>
      </c>
      <c r="M7" s="32">
        <v>61542.0</v>
      </c>
      <c r="N7" s="53"/>
      <c r="O7" s="53"/>
      <c r="P7" s="53"/>
      <c r="Q7" s="28"/>
      <c r="R7" s="52">
        <f t="shared" si="1"/>
        <v>358386</v>
      </c>
    </row>
    <row r="8">
      <c r="A8" s="32">
        <f t="shared" si="2"/>
        <v>6</v>
      </c>
      <c r="B8" s="32" t="s">
        <v>189</v>
      </c>
      <c r="C8" s="32" t="s">
        <v>190</v>
      </c>
      <c r="D8" s="32" t="s">
        <v>179</v>
      </c>
      <c r="E8" s="32" t="s">
        <v>180</v>
      </c>
      <c r="F8" s="28">
        <v>175000.0</v>
      </c>
      <c r="G8" s="28">
        <v>179500.0</v>
      </c>
      <c r="H8" s="28">
        <v>182500.0</v>
      </c>
      <c r="I8" s="28">
        <v>180000.0</v>
      </c>
      <c r="J8" s="52">
        <v>198000.0</v>
      </c>
      <c r="K8" s="32">
        <v>175000.0</v>
      </c>
      <c r="L8" s="32">
        <v>190000.0</v>
      </c>
      <c r="M8" s="32">
        <v>185000.0</v>
      </c>
      <c r="N8" s="53"/>
      <c r="O8" s="53"/>
      <c r="P8" s="53"/>
      <c r="Q8" s="28"/>
      <c r="R8" s="52">
        <f t="shared" si="1"/>
        <v>1465000</v>
      </c>
    </row>
    <row r="9">
      <c r="A9" s="32">
        <f t="shared" si="2"/>
        <v>7</v>
      </c>
      <c r="B9" s="54" t="s">
        <v>191</v>
      </c>
      <c r="C9" s="32" t="s">
        <v>178</v>
      </c>
      <c r="D9" s="32" t="s">
        <v>179</v>
      </c>
      <c r="E9" s="32" t="s">
        <v>180</v>
      </c>
      <c r="F9" s="28">
        <v>50000.0</v>
      </c>
      <c r="G9" s="28">
        <v>50000.0</v>
      </c>
      <c r="H9" s="28">
        <v>48279.0</v>
      </c>
      <c r="I9" s="28">
        <v>50000.0</v>
      </c>
      <c r="J9" s="52">
        <v>50000.0</v>
      </c>
      <c r="K9" s="32">
        <v>39117.0</v>
      </c>
      <c r="L9" s="55" t="s">
        <v>192</v>
      </c>
      <c r="M9" s="55" t="s">
        <v>192</v>
      </c>
      <c r="N9" s="55" t="s">
        <v>192</v>
      </c>
      <c r="O9" s="55" t="s">
        <v>192</v>
      </c>
      <c r="P9" s="55" t="s">
        <v>192</v>
      </c>
      <c r="Q9" s="55" t="s">
        <v>192</v>
      </c>
      <c r="R9" s="52">
        <f t="shared" si="1"/>
        <v>287396</v>
      </c>
    </row>
    <row r="10">
      <c r="A10" s="32">
        <f t="shared" si="2"/>
        <v>8</v>
      </c>
      <c r="B10" s="32" t="s">
        <v>193</v>
      </c>
      <c r="C10" s="32" t="s">
        <v>178</v>
      </c>
      <c r="D10" s="32" t="s">
        <v>179</v>
      </c>
      <c r="E10" s="32" t="s">
        <v>180</v>
      </c>
      <c r="F10" s="28">
        <v>60000.0</v>
      </c>
      <c r="G10" s="28">
        <v>60000.0</v>
      </c>
      <c r="H10" s="28">
        <v>35057.0</v>
      </c>
      <c r="I10" s="28">
        <v>11039.0</v>
      </c>
      <c r="J10" s="52">
        <v>24320.0</v>
      </c>
      <c r="K10" s="32">
        <v>70500.0</v>
      </c>
      <c r="L10" s="32">
        <v>66000.0</v>
      </c>
      <c r="M10" s="32">
        <v>66000.0</v>
      </c>
      <c r="N10" s="53"/>
      <c r="O10" s="53"/>
      <c r="P10" s="53"/>
      <c r="Q10" s="28"/>
      <c r="R10" s="52">
        <f t="shared" si="1"/>
        <v>392916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</row>
    <row r="11">
      <c r="A11" s="32">
        <f t="shared" si="2"/>
        <v>9</v>
      </c>
      <c r="B11" s="54" t="s">
        <v>194</v>
      </c>
      <c r="C11" s="32" t="s">
        <v>195</v>
      </c>
      <c r="D11" s="32" t="s">
        <v>179</v>
      </c>
      <c r="E11" s="32" t="s">
        <v>180</v>
      </c>
      <c r="F11" s="28">
        <v>81667.0</v>
      </c>
      <c r="G11" s="28">
        <v>81667.0</v>
      </c>
      <c r="H11" s="28">
        <v>81667.0</v>
      </c>
      <c r="I11" s="28">
        <v>81667.0</v>
      </c>
      <c r="J11" s="52">
        <v>81667.0</v>
      </c>
      <c r="K11" s="28">
        <v>81667.0</v>
      </c>
      <c r="L11" s="32">
        <v>57707.0</v>
      </c>
      <c r="M11" s="55" t="s">
        <v>192</v>
      </c>
      <c r="N11" s="55" t="s">
        <v>192</v>
      </c>
      <c r="O11" s="55" t="s">
        <v>192</v>
      </c>
      <c r="P11" s="55" t="s">
        <v>192</v>
      </c>
      <c r="Q11" s="55" t="s">
        <v>192</v>
      </c>
      <c r="R11" s="52">
        <f t="shared" si="1"/>
        <v>547709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>
      <c r="A12" s="32">
        <v>10.0</v>
      </c>
      <c r="B12" s="32" t="s">
        <v>196</v>
      </c>
      <c r="C12" s="32" t="s">
        <v>197</v>
      </c>
      <c r="D12" s="32" t="s">
        <v>179</v>
      </c>
      <c r="E12" s="32" t="s">
        <v>180</v>
      </c>
      <c r="F12" s="28">
        <v>20903.0</v>
      </c>
      <c r="G12" s="28">
        <v>18000.0</v>
      </c>
      <c r="H12" s="28">
        <v>18000.0</v>
      </c>
      <c r="I12" s="28">
        <v>18000.0</v>
      </c>
      <c r="J12" s="52">
        <v>18000.0</v>
      </c>
      <c r="K12" s="32">
        <v>18000.0</v>
      </c>
      <c r="L12" s="32">
        <v>18000.0</v>
      </c>
      <c r="M12" s="32">
        <v>18000.0</v>
      </c>
      <c r="N12" s="53"/>
      <c r="O12" s="53"/>
      <c r="P12" s="53"/>
      <c r="Q12" s="28"/>
      <c r="R12" s="52">
        <f t="shared" si="1"/>
        <v>146903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>
      <c r="A13" s="32">
        <v>11.0</v>
      </c>
      <c r="B13" s="32" t="s">
        <v>198</v>
      </c>
      <c r="C13" s="32" t="s">
        <v>199</v>
      </c>
      <c r="D13" s="32" t="s">
        <v>179</v>
      </c>
      <c r="E13" s="32" t="s">
        <v>180</v>
      </c>
      <c r="F13" s="56" t="s">
        <v>192</v>
      </c>
      <c r="G13" s="56" t="s">
        <v>192</v>
      </c>
      <c r="H13" s="28">
        <v>22374.0</v>
      </c>
      <c r="I13" s="28">
        <v>57167.0</v>
      </c>
      <c r="J13" s="52">
        <v>60167.0</v>
      </c>
      <c r="K13" s="32">
        <v>54167.0</v>
      </c>
      <c r="L13" s="32">
        <v>71167.0</v>
      </c>
      <c r="M13" s="32">
        <v>61667.0</v>
      </c>
      <c r="N13" s="53"/>
      <c r="O13" s="53"/>
      <c r="P13" s="53"/>
      <c r="Q13" s="28"/>
      <c r="R13" s="52">
        <f t="shared" si="1"/>
        <v>326709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>
      <c r="A14" s="32">
        <v>12.0</v>
      </c>
      <c r="B14" s="54" t="s">
        <v>200</v>
      </c>
      <c r="C14" s="32" t="s">
        <v>188</v>
      </c>
      <c r="D14" s="32" t="s">
        <v>179</v>
      </c>
      <c r="E14" s="32" t="s">
        <v>180</v>
      </c>
      <c r="F14" s="56" t="s">
        <v>192</v>
      </c>
      <c r="G14" s="56" t="s">
        <v>192</v>
      </c>
      <c r="H14" s="56" t="s">
        <v>192</v>
      </c>
      <c r="I14" s="56" t="s">
        <v>192</v>
      </c>
      <c r="J14" s="56" t="s">
        <v>192</v>
      </c>
      <c r="K14" s="56" t="s">
        <v>192</v>
      </c>
      <c r="L14" s="57">
        <v>31715.0</v>
      </c>
      <c r="M14" s="57">
        <v>26296.0</v>
      </c>
      <c r="N14" s="55" t="s">
        <v>192</v>
      </c>
      <c r="O14" s="55" t="s">
        <v>192</v>
      </c>
      <c r="P14" s="55" t="s">
        <v>192</v>
      </c>
      <c r="Q14" s="55" t="s">
        <v>192</v>
      </c>
      <c r="R14" s="52">
        <f t="shared" si="1"/>
        <v>58011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>
      <c r="C15" s="1"/>
      <c r="D15" s="1"/>
      <c r="E15" s="50" t="s">
        <v>201</v>
      </c>
      <c r="F15" s="58">
        <f t="shared" ref="F15:R15" si="3">SUM(F3:F14)</f>
        <v>716321</v>
      </c>
      <c r="G15" s="58">
        <f t="shared" si="3"/>
        <v>707918</v>
      </c>
      <c r="H15" s="58">
        <f t="shared" si="3"/>
        <v>714128</v>
      </c>
      <c r="I15" s="58">
        <f t="shared" si="3"/>
        <v>724124</v>
      </c>
      <c r="J15" s="58">
        <f t="shared" si="3"/>
        <v>774905</v>
      </c>
      <c r="K15" s="58">
        <f t="shared" si="3"/>
        <v>771327</v>
      </c>
      <c r="L15" s="58">
        <f t="shared" si="3"/>
        <v>780540</v>
      </c>
      <c r="M15" s="58">
        <f t="shared" si="3"/>
        <v>744339</v>
      </c>
      <c r="N15" s="58">
        <f t="shared" si="3"/>
        <v>0</v>
      </c>
      <c r="O15" s="58">
        <f t="shared" si="3"/>
        <v>0</v>
      </c>
      <c r="P15" s="58">
        <f t="shared" si="3"/>
        <v>0</v>
      </c>
      <c r="Q15" s="58">
        <f t="shared" si="3"/>
        <v>0</v>
      </c>
      <c r="R15" s="58">
        <f t="shared" si="3"/>
        <v>5933602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>
      <c r="C16" s="1"/>
      <c r="D16" s="1"/>
      <c r="E16" s="53" t="s">
        <v>202</v>
      </c>
      <c r="F16" s="59">
        <f t="shared" ref="F16:Q16" si="4">F15/85</f>
        <v>8427.305882</v>
      </c>
      <c r="G16" s="59">
        <f t="shared" si="4"/>
        <v>8328.447059</v>
      </c>
      <c r="H16" s="59">
        <f t="shared" si="4"/>
        <v>8401.505882</v>
      </c>
      <c r="I16" s="59">
        <f t="shared" si="4"/>
        <v>8519.105882</v>
      </c>
      <c r="J16" s="59">
        <f t="shared" si="4"/>
        <v>9116.529412</v>
      </c>
      <c r="K16" s="59">
        <f t="shared" si="4"/>
        <v>9074.435294</v>
      </c>
      <c r="L16" s="59">
        <f t="shared" si="4"/>
        <v>9182.823529</v>
      </c>
      <c r="M16" s="59">
        <f t="shared" si="4"/>
        <v>8756.929412</v>
      </c>
      <c r="N16" s="59">
        <f t="shared" si="4"/>
        <v>0</v>
      </c>
      <c r="O16" s="59">
        <f t="shared" si="4"/>
        <v>0</v>
      </c>
      <c r="P16" s="59">
        <f t="shared" si="4"/>
        <v>0</v>
      </c>
      <c r="Q16" s="59">
        <f t="shared" si="4"/>
        <v>0</v>
      </c>
      <c r="R16" s="59">
        <f>SUM(F16:Q16)</f>
        <v>69807.08235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>
      <c r="C17" s="1"/>
      <c r="D17" s="1"/>
      <c r="E17" s="1"/>
      <c r="F17" s="60">
        <v>10.0</v>
      </c>
      <c r="G17" s="60">
        <v>10.0</v>
      </c>
      <c r="H17" s="60">
        <v>11.0</v>
      </c>
      <c r="I17" s="60">
        <v>11.0</v>
      </c>
      <c r="J17" s="60">
        <v>11.0</v>
      </c>
      <c r="K17" s="60">
        <v>11.0</v>
      </c>
      <c r="L17" s="60">
        <v>11.0</v>
      </c>
      <c r="M17" s="60">
        <v>10.0</v>
      </c>
      <c r="N17" s="60"/>
      <c r="O17" s="60"/>
      <c r="P17" s="60"/>
      <c r="Q17" s="60"/>
      <c r="R17" s="60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>
      <c r="C18" s="1"/>
      <c r="D18" s="1"/>
      <c r="E18" s="1" t="s">
        <v>203</v>
      </c>
      <c r="F18" s="60">
        <f t="shared" ref="F18:Q18" si="5">F17*F163</f>
        <v>2107.566427</v>
      </c>
      <c r="G18" s="60">
        <f t="shared" si="5"/>
        <v>1601.442795</v>
      </c>
      <c r="H18" s="60">
        <f t="shared" si="5"/>
        <v>1954.769421</v>
      </c>
      <c r="I18" s="60">
        <f t="shared" si="5"/>
        <v>2898.34108</v>
      </c>
      <c r="J18" s="60">
        <f t="shared" si="5"/>
        <v>1990.574948</v>
      </c>
      <c r="K18" s="60">
        <f t="shared" si="5"/>
        <v>1888.664655</v>
      </c>
      <c r="L18" s="60">
        <f t="shared" si="5"/>
        <v>2245.8933</v>
      </c>
      <c r="M18" s="60">
        <f t="shared" si="5"/>
        <v>1766.246513</v>
      </c>
      <c r="N18" s="60">
        <f t="shared" si="5"/>
        <v>0</v>
      </c>
      <c r="O18" s="60">
        <f t="shared" si="5"/>
        <v>0</v>
      </c>
      <c r="P18" s="60">
        <f t="shared" si="5"/>
        <v>0</v>
      </c>
      <c r="Q18" s="60">
        <f t="shared" si="5"/>
        <v>0</v>
      </c>
      <c r="R18" s="59">
        <f>SUM(F18:Q18)</f>
        <v>16453.49914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>
      <c r="C19" s="1"/>
      <c r="D19" s="1"/>
      <c r="E19" s="1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>
      <c r="A20" s="53" t="s">
        <v>204</v>
      </c>
      <c r="B20" s="53"/>
    </row>
    <row r="21" ht="15.75" customHeight="1">
      <c r="A21" s="32">
        <v>1.0</v>
      </c>
      <c r="B21" s="32" t="s">
        <v>205</v>
      </c>
      <c r="C21" s="32" t="s">
        <v>206</v>
      </c>
      <c r="D21" s="32" t="s">
        <v>179</v>
      </c>
      <c r="E21" s="32" t="s">
        <v>207</v>
      </c>
      <c r="F21" s="28">
        <v>71766.0</v>
      </c>
      <c r="G21" s="52">
        <v>67600.0</v>
      </c>
      <c r="H21" s="52">
        <v>67600.0</v>
      </c>
      <c r="I21" s="28">
        <v>71766.0</v>
      </c>
      <c r="J21" s="28">
        <v>67600.0</v>
      </c>
      <c r="K21" s="28">
        <v>72600.0</v>
      </c>
      <c r="L21" s="28">
        <v>67600.0</v>
      </c>
      <c r="M21" s="28">
        <v>71766.0</v>
      </c>
      <c r="N21" s="28"/>
      <c r="O21" s="28"/>
      <c r="P21" s="28"/>
      <c r="Q21" s="28"/>
      <c r="R21" s="52">
        <f t="shared" ref="R21:R25" si="6">SUM(F21:Q21)</f>
        <v>558298</v>
      </c>
    </row>
    <row r="22" ht="15.75" customHeight="1">
      <c r="A22" s="32">
        <v>2.0</v>
      </c>
      <c r="B22" s="32" t="s">
        <v>208</v>
      </c>
      <c r="C22" s="32" t="s">
        <v>178</v>
      </c>
      <c r="D22" s="32" t="s">
        <v>179</v>
      </c>
      <c r="E22" s="32" t="s">
        <v>207</v>
      </c>
      <c r="F22" s="28">
        <v>50000.0</v>
      </c>
      <c r="G22" s="28">
        <v>50000.0</v>
      </c>
      <c r="H22" s="28">
        <v>50000.0</v>
      </c>
      <c r="I22" s="28">
        <v>50000.0</v>
      </c>
      <c r="J22" s="28">
        <v>50000.0</v>
      </c>
      <c r="K22" s="28">
        <v>50000.0</v>
      </c>
      <c r="L22" s="28">
        <v>48394.0</v>
      </c>
      <c r="M22" s="28">
        <v>50000.0</v>
      </c>
      <c r="N22" s="28"/>
      <c r="O22" s="28"/>
      <c r="P22" s="28"/>
      <c r="Q22" s="28"/>
      <c r="R22" s="52">
        <f t="shared" si="6"/>
        <v>398394</v>
      </c>
    </row>
    <row r="23" ht="15.75" customHeight="1">
      <c r="A23" s="32">
        <v>3.0</v>
      </c>
      <c r="B23" s="32" t="s">
        <v>209</v>
      </c>
      <c r="C23" s="32" t="s">
        <v>178</v>
      </c>
      <c r="D23" s="32" t="s">
        <v>179</v>
      </c>
      <c r="E23" s="32" t="s">
        <v>207</v>
      </c>
      <c r="F23" s="28">
        <v>83334.0</v>
      </c>
      <c r="G23" s="28">
        <v>83334.0</v>
      </c>
      <c r="H23" s="28">
        <v>83334.0</v>
      </c>
      <c r="I23" s="28">
        <v>83334.0</v>
      </c>
      <c r="J23" s="28">
        <v>83334.0</v>
      </c>
      <c r="K23" s="28">
        <v>88334.0</v>
      </c>
      <c r="L23" s="28">
        <v>83334.0</v>
      </c>
      <c r="M23" s="28">
        <v>83334.0</v>
      </c>
      <c r="N23" s="28"/>
      <c r="O23" s="28"/>
      <c r="P23" s="28"/>
      <c r="Q23" s="28"/>
      <c r="R23" s="28">
        <f t="shared" si="6"/>
        <v>671672</v>
      </c>
    </row>
    <row r="24" ht="15.75" customHeight="1">
      <c r="A24" s="32">
        <v>4.0</v>
      </c>
      <c r="B24" s="54" t="s">
        <v>210</v>
      </c>
      <c r="C24" s="32" t="s">
        <v>211</v>
      </c>
      <c r="D24" s="32" t="s">
        <v>179</v>
      </c>
      <c r="E24" s="32" t="s">
        <v>207</v>
      </c>
      <c r="F24" s="28">
        <v>18849.0</v>
      </c>
      <c r="G24" s="55" t="s">
        <v>192</v>
      </c>
      <c r="H24" s="55" t="s">
        <v>192</v>
      </c>
      <c r="I24" s="55" t="s">
        <v>192</v>
      </c>
      <c r="J24" s="55" t="s">
        <v>192</v>
      </c>
      <c r="K24" s="55" t="s">
        <v>192</v>
      </c>
      <c r="L24" s="55" t="s">
        <v>192</v>
      </c>
      <c r="M24" s="55" t="s">
        <v>192</v>
      </c>
      <c r="N24" s="55" t="s">
        <v>192</v>
      </c>
      <c r="O24" s="55" t="s">
        <v>192</v>
      </c>
      <c r="P24" s="55" t="s">
        <v>192</v>
      </c>
      <c r="Q24" s="55" t="s">
        <v>192</v>
      </c>
      <c r="R24" s="28">
        <f t="shared" si="6"/>
        <v>18849</v>
      </c>
    </row>
    <row r="25" ht="15.75" customHeight="1">
      <c r="A25" s="32">
        <v>5.0</v>
      </c>
      <c r="B25" s="54" t="s">
        <v>212</v>
      </c>
      <c r="C25" s="32" t="s">
        <v>211</v>
      </c>
      <c r="D25" s="32" t="s">
        <v>179</v>
      </c>
      <c r="E25" s="32" t="s">
        <v>207</v>
      </c>
      <c r="F25" s="28">
        <v>19422.0</v>
      </c>
      <c r="G25" s="28">
        <v>19422.0</v>
      </c>
      <c r="H25" s="28">
        <v>19422.0</v>
      </c>
      <c r="I25" s="28">
        <v>19422.0</v>
      </c>
      <c r="J25" s="28">
        <v>14683.0</v>
      </c>
      <c r="K25" s="55" t="s">
        <v>192</v>
      </c>
      <c r="L25" s="55" t="s">
        <v>192</v>
      </c>
      <c r="M25" s="55" t="s">
        <v>192</v>
      </c>
      <c r="N25" s="55" t="s">
        <v>192</v>
      </c>
      <c r="O25" s="55" t="s">
        <v>192</v>
      </c>
      <c r="P25" s="55" t="s">
        <v>192</v>
      </c>
      <c r="Q25" s="55" t="s">
        <v>192</v>
      </c>
      <c r="R25" s="28">
        <f t="shared" si="6"/>
        <v>92371</v>
      </c>
    </row>
    <row r="26" ht="15.75" customHeight="1">
      <c r="C26" s="1"/>
      <c r="D26" s="1"/>
      <c r="E26" s="50" t="s">
        <v>201</v>
      </c>
      <c r="F26" s="58">
        <f t="shared" ref="F26:R26" si="7">SUM(F21:F25)</f>
        <v>243371</v>
      </c>
      <c r="G26" s="58">
        <f t="shared" si="7"/>
        <v>220356</v>
      </c>
      <c r="H26" s="58">
        <f t="shared" si="7"/>
        <v>220356</v>
      </c>
      <c r="I26" s="58">
        <f t="shared" si="7"/>
        <v>224522</v>
      </c>
      <c r="J26" s="58">
        <f t="shared" si="7"/>
        <v>215617</v>
      </c>
      <c r="K26" s="58">
        <f t="shared" si="7"/>
        <v>210934</v>
      </c>
      <c r="L26" s="58">
        <f t="shared" si="7"/>
        <v>199328</v>
      </c>
      <c r="M26" s="58">
        <f t="shared" si="7"/>
        <v>205100</v>
      </c>
      <c r="N26" s="58">
        <f t="shared" si="7"/>
        <v>0</v>
      </c>
      <c r="O26" s="58">
        <f t="shared" si="7"/>
        <v>0</v>
      </c>
      <c r="P26" s="58">
        <f t="shared" si="7"/>
        <v>0</v>
      </c>
      <c r="Q26" s="58">
        <f t="shared" si="7"/>
        <v>0</v>
      </c>
      <c r="R26" s="58">
        <f t="shared" si="7"/>
        <v>1739584</v>
      </c>
    </row>
    <row r="27" ht="15.75" customHeight="1">
      <c r="E27" s="53" t="s">
        <v>202</v>
      </c>
      <c r="F27" s="61">
        <f t="shared" ref="F27:Q27" si="8">F26/85</f>
        <v>2863.188235</v>
      </c>
      <c r="G27" s="61">
        <f t="shared" si="8"/>
        <v>2592.423529</v>
      </c>
      <c r="H27" s="61">
        <f t="shared" si="8"/>
        <v>2592.423529</v>
      </c>
      <c r="I27" s="61">
        <f t="shared" si="8"/>
        <v>2641.435294</v>
      </c>
      <c r="J27" s="61">
        <f t="shared" si="8"/>
        <v>2536.670588</v>
      </c>
      <c r="K27" s="61">
        <f t="shared" si="8"/>
        <v>2481.576471</v>
      </c>
      <c r="L27" s="61">
        <f t="shared" si="8"/>
        <v>2345.035294</v>
      </c>
      <c r="M27" s="61">
        <f t="shared" si="8"/>
        <v>2412.941176</v>
      </c>
      <c r="N27" s="61">
        <f t="shared" si="8"/>
        <v>0</v>
      </c>
      <c r="O27" s="61">
        <f t="shared" si="8"/>
        <v>0</v>
      </c>
      <c r="P27" s="61">
        <f t="shared" si="8"/>
        <v>0</v>
      </c>
      <c r="Q27" s="61">
        <f t="shared" si="8"/>
        <v>0</v>
      </c>
      <c r="R27" s="59">
        <f>SUM(F27:Q27)</f>
        <v>20465.69412</v>
      </c>
    </row>
    <row r="28" ht="15.75" customHeight="1">
      <c r="E28" s="1"/>
      <c r="F28" s="30">
        <v>5.0</v>
      </c>
      <c r="G28" s="30">
        <v>4.0</v>
      </c>
      <c r="H28" s="30">
        <v>4.0</v>
      </c>
      <c r="I28" s="30">
        <v>4.0</v>
      </c>
      <c r="J28" s="30">
        <v>4.0</v>
      </c>
      <c r="K28" s="30">
        <v>3.0</v>
      </c>
      <c r="L28" s="30">
        <v>3.0</v>
      </c>
      <c r="M28" s="30">
        <v>3.0</v>
      </c>
      <c r="N28" s="30"/>
      <c r="O28" s="30"/>
      <c r="P28" s="30"/>
      <c r="Q28" s="30"/>
      <c r="R28" s="30"/>
    </row>
    <row r="29" ht="15.75" customHeight="1">
      <c r="E29" s="1" t="s">
        <v>203</v>
      </c>
      <c r="F29" s="30">
        <f t="shared" ref="F29:Q29" si="9">F28*F163</f>
        <v>1053.783213</v>
      </c>
      <c r="G29" s="30">
        <f t="shared" si="9"/>
        <v>640.5771179</v>
      </c>
      <c r="H29" s="30">
        <f t="shared" si="9"/>
        <v>710.8252438</v>
      </c>
      <c r="I29" s="30">
        <f t="shared" si="9"/>
        <v>1053.942211</v>
      </c>
      <c r="J29" s="30">
        <f t="shared" si="9"/>
        <v>723.8454358</v>
      </c>
      <c r="K29" s="30">
        <f t="shared" si="9"/>
        <v>515.0903604</v>
      </c>
      <c r="L29" s="30">
        <f t="shared" si="9"/>
        <v>612.5163545</v>
      </c>
      <c r="M29" s="30">
        <f t="shared" si="9"/>
        <v>529.873954</v>
      </c>
      <c r="N29" s="30">
        <f t="shared" si="9"/>
        <v>0</v>
      </c>
      <c r="O29" s="30">
        <f t="shared" si="9"/>
        <v>0</v>
      </c>
      <c r="P29" s="30">
        <f t="shared" si="9"/>
        <v>0</v>
      </c>
      <c r="Q29" s="30">
        <f t="shared" si="9"/>
        <v>0</v>
      </c>
      <c r="R29" s="59">
        <f>SUM(F29:Q29)</f>
        <v>5840.453891</v>
      </c>
    </row>
    <row r="30" ht="15.75" customHeight="1">
      <c r="E30" s="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ht="15.75" customHeight="1">
      <c r="A31" s="53" t="s">
        <v>213</v>
      </c>
      <c r="B31" s="53"/>
      <c r="E31" s="1"/>
    </row>
    <row r="32" ht="15.75" customHeight="1">
      <c r="A32" s="32">
        <v>1.0</v>
      </c>
      <c r="B32" s="32" t="s">
        <v>214</v>
      </c>
      <c r="C32" s="32" t="s">
        <v>206</v>
      </c>
      <c r="D32" s="32" t="s">
        <v>179</v>
      </c>
      <c r="E32" s="32" t="s">
        <v>214</v>
      </c>
      <c r="F32" s="28">
        <v>83334.0</v>
      </c>
      <c r="G32" s="28">
        <v>83334.0</v>
      </c>
      <c r="H32" s="28">
        <v>83334.0</v>
      </c>
      <c r="I32" s="28">
        <v>83334.0</v>
      </c>
      <c r="J32" s="28">
        <v>83334.0</v>
      </c>
      <c r="K32" s="28">
        <v>83334.0</v>
      </c>
      <c r="L32" s="28">
        <v>83334.0</v>
      </c>
      <c r="M32" s="28">
        <v>83334.0</v>
      </c>
      <c r="N32" s="28"/>
      <c r="O32" s="28"/>
      <c r="P32" s="28"/>
      <c r="Q32" s="28"/>
      <c r="R32" s="28">
        <f t="shared" ref="R32:R35" si="10">SUM(F32:Q32)</f>
        <v>666672</v>
      </c>
    </row>
    <row r="33" ht="15.75" customHeight="1">
      <c r="A33" s="32">
        <v>2.0</v>
      </c>
      <c r="B33" s="32" t="s">
        <v>215</v>
      </c>
      <c r="C33" s="32" t="s">
        <v>178</v>
      </c>
      <c r="D33" s="32" t="s">
        <v>179</v>
      </c>
      <c r="E33" s="32" t="s">
        <v>214</v>
      </c>
      <c r="F33" s="28">
        <v>100000.0</v>
      </c>
      <c r="G33" s="28">
        <v>100000.0</v>
      </c>
      <c r="H33" s="28">
        <v>100000.0</v>
      </c>
      <c r="I33" s="28">
        <v>100000.0</v>
      </c>
      <c r="J33" s="28">
        <v>94454.0</v>
      </c>
      <c r="K33" s="28">
        <v>100000.0</v>
      </c>
      <c r="L33" s="28">
        <v>105000.0</v>
      </c>
      <c r="M33" s="28">
        <v>100000.0</v>
      </c>
      <c r="N33" s="28"/>
      <c r="O33" s="28"/>
      <c r="P33" s="28"/>
      <c r="Q33" s="28"/>
      <c r="R33" s="28">
        <f t="shared" si="10"/>
        <v>799454</v>
      </c>
    </row>
    <row r="34" ht="15.75" customHeight="1">
      <c r="A34" s="32">
        <v>3.0</v>
      </c>
      <c r="B34" s="32" t="s">
        <v>216</v>
      </c>
      <c r="C34" s="32" t="s">
        <v>178</v>
      </c>
      <c r="D34" s="32" t="s">
        <v>179</v>
      </c>
      <c r="E34" s="32" t="s">
        <v>214</v>
      </c>
      <c r="F34" s="56" t="s">
        <v>192</v>
      </c>
      <c r="G34" s="56" t="s">
        <v>192</v>
      </c>
      <c r="H34" s="56" t="s">
        <v>192</v>
      </c>
      <c r="I34" s="28">
        <v>23981.0</v>
      </c>
      <c r="J34" s="28">
        <v>40000.0</v>
      </c>
      <c r="K34" s="28">
        <v>40000.0</v>
      </c>
      <c r="L34" s="28">
        <v>40000.0</v>
      </c>
      <c r="M34" s="28">
        <v>40000.0</v>
      </c>
      <c r="N34" s="28"/>
      <c r="O34" s="28"/>
      <c r="P34" s="28"/>
      <c r="Q34" s="28"/>
      <c r="R34" s="28">
        <f t="shared" si="10"/>
        <v>183981</v>
      </c>
    </row>
    <row r="35" ht="15.75" customHeight="1">
      <c r="A35" s="32">
        <v>4.0</v>
      </c>
      <c r="B35" s="32" t="s">
        <v>217</v>
      </c>
      <c r="C35" s="32" t="s">
        <v>178</v>
      </c>
      <c r="D35" s="32" t="s">
        <v>179</v>
      </c>
      <c r="E35" s="32" t="s">
        <v>214</v>
      </c>
      <c r="F35" s="56" t="s">
        <v>192</v>
      </c>
      <c r="G35" s="56" t="s">
        <v>192</v>
      </c>
      <c r="H35" s="56" t="s">
        <v>192</v>
      </c>
      <c r="I35" s="28">
        <v>22819.0</v>
      </c>
      <c r="J35" s="28">
        <v>38000.0</v>
      </c>
      <c r="K35" s="28">
        <v>38000.0</v>
      </c>
      <c r="L35" s="28">
        <v>38000.0</v>
      </c>
      <c r="M35" s="28">
        <v>38000.0</v>
      </c>
      <c r="N35" s="28"/>
      <c r="O35" s="28"/>
      <c r="P35" s="28"/>
      <c r="Q35" s="28"/>
      <c r="R35" s="28">
        <f t="shared" si="10"/>
        <v>174819</v>
      </c>
    </row>
    <row r="36" ht="15.75" customHeight="1">
      <c r="E36" s="53" t="s">
        <v>201</v>
      </c>
      <c r="F36" s="33">
        <f t="shared" ref="F36:R36" si="11">SUM(F32:F35)</f>
        <v>183334</v>
      </c>
      <c r="G36" s="33">
        <f t="shared" si="11"/>
        <v>183334</v>
      </c>
      <c r="H36" s="33">
        <f t="shared" si="11"/>
        <v>183334</v>
      </c>
      <c r="I36" s="33">
        <f t="shared" si="11"/>
        <v>230134</v>
      </c>
      <c r="J36" s="33">
        <f t="shared" si="11"/>
        <v>255788</v>
      </c>
      <c r="K36" s="33">
        <f t="shared" si="11"/>
        <v>261334</v>
      </c>
      <c r="L36" s="33">
        <f t="shared" si="11"/>
        <v>266334</v>
      </c>
      <c r="M36" s="33">
        <f t="shared" si="11"/>
        <v>261334</v>
      </c>
      <c r="N36" s="33">
        <f t="shared" si="11"/>
        <v>0</v>
      </c>
      <c r="O36" s="33">
        <f t="shared" si="11"/>
        <v>0</v>
      </c>
      <c r="P36" s="33">
        <f t="shared" si="11"/>
        <v>0</v>
      </c>
      <c r="Q36" s="33">
        <f t="shared" si="11"/>
        <v>0</v>
      </c>
      <c r="R36" s="33">
        <f t="shared" si="11"/>
        <v>1824926</v>
      </c>
    </row>
    <row r="37" ht="15.75" customHeight="1">
      <c r="E37" s="53" t="s">
        <v>202</v>
      </c>
      <c r="F37" s="33">
        <f t="shared" ref="F37:Q37" si="12">F36/85</f>
        <v>2156.870588</v>
      </c>
      <c r="G37" s="33">
        <f t="shared" si="12"/>
        <v>2156.870588</v>
      </c>
      <c r="H37" s="33">
        <f t="shared" si="12"/>
        <v>2156.870588</v>
      </c>
      <c r="I37" s="33">
        <f t="shared" si="12"/>
        <v>2707.458824</v>
      </c>
      <c r="J37" s="33">
        <f t="shared" si="12"/>
        <v>3009.270588</v>
      </c>
      <c r="K37" s="33">
        <f t="shared" si="12"/>
        <v>3074.517647</v>
      </c>
      <c r="L37" s="33">
        <f t="shared" si="12"/>
        <v>3133.341176</v>
      </c>
      <c r="M37" s="33">
        <f t="shared" si="12"/>
        <v>3074.517647</v>
      </c>
      <c r="N37" s="33">
        <f t="shared" si="12"/>
        <v>0</v>
      </c>
      <c r="O37" s="33">
        <f t="shared" si="12"/>
        <v>0</v>
      </c>
      <c r="P37" s="33">
        <f t="shared" si="12"/>
        <v>0</v>
      </c>
      <c r="Q37" s="33">
        <f t="shared" si="12"/>
        <v>0</v>
      </c>
      <c r="R37" s="33">
        <f>SUM(F37:Q37)</f>
        <v>21469.71765</v>
      </c>
    </row>
    <row r="38" ht="15.75" customHeight="1">
      <c r="E38" s="1"/>
      <c r="F38" s="62">
        <v>2.0</v>
      </c>
      <c r="G38" s="62">
        <v>2.0</v>
      </c>
      <c r="H38" s="62">
        <v>2.0</v>
      </c>
      <c r="I38" s="62">
        <v>4.0</v>
      </c>
      <c r="J38" s="62">
        <v>4.0</v>
      </c>
      <c r="K38" s="62">
        <v>4.0</v>
      </c>
      <c r="L38" s="62">
        <v>4.0</v>
      </c>
      <c r="M38" s="62">
        <v>4.0</v>
      </c>
      <c r="N38" s="62"/>
      <c r="O38" s="62"/>
      <c r="P38" s="62"/>
      <c r="Q38" s="62"/>
      <c r="R38" s="62"/>
    </row>
    <row r="39" ht="15.75" customHeight="1">
      <c r="E39" s="1" t="s">
        <v>203</v>
      </c>
      <c r="F39" s="30">
        <f t="shared" ref="F39:Q39" si="13">F38*F163</f>
        <v>421.5132854</v>
      </c>
      <c r="G39" s="30">
        <f t="shared" si="13"/>
        <v>320.2885589</v>
      </c>
      <c r="H39" s="30">
        <f t="shared" si="13"/>
        <v>355.4126219</v>
      </c>
      <c r="I39" s="30">
        <f t="shared" si="13"/>
        <v>1053.942211</v>
      </c>
      <c r="J39" s="30">
        <f t="shared" si="13"/>
        <v>723.8454358</v>
      </c>
      <c r="K39" s="30">
        <f t="shared" si="13"/>
        <v>686.7871472</v>
      </c>
      <c r="L39" s="30">
        <f t="shared" si="13"/>
        <v>816.6884727</v>
      </c>
      <c r="M39" s="30">
        <f t="shared" si="13"/>
        <v>706.4986054</v>
      </c>
      <c r="N39" s="30">
        <f t="shared" si="13"/>
        <v>0</v>
      </c>
      <c r="O39" s="30">
        <f t="shared" si="13"/>
        <v>0</v>
      </c>
      <c r="P39" s="30">
        <f t="shared" si="13"/>
        <v>0</v>
      </c>
      <c r="Q39" s="30">
        <f t="shared" si="13"/>
        <v>0</v>
      </c>
      <c r="R39" s="33">
        <f>SUM(F39:Q39)</f>
        <v>5084.976338</v>
      </c>
    </row>
    <row r="40" ht="15.75" customHeight="1">
      <c r="E40" s="1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ht="15.75" customHeight="1">
      <c r="A41" s="53" t="s">
        <v>218</v>
      </c>
      <c r="B41" s="53"/>
      <c r="D41" s="1" t="s">
        <v>219</v>
      </c>
    </row>
    <row r="42" ht="15.75" customHeight="1">
      <c r="A42" s="32">
        <v>1.0</v>
      </c>
      <c r="B42" s="32" t="s">
        <v>220</v>
      </c>
      <c r="C42" s="32" t="s">
        <v>221</v>
      </c>
      <c r="D42" s="32" t="s">
        <v>222</v>
      </c>
      <c r="E42" s="32" t="s">
        <v>223</v>
      </c>
      <c r="F42" s="28">
        <v>67000.0</v>
      </c>
      <c r="G42" s="52">
        <v>65000.0</v>
      </c>
      <c r="H42" s="52">
        <v>65000.0</v>
      </c>
      <c r="I42" s="52">
        <v>65000.0</v>
      </c>
      <c r="J42" s="52">
        <v>65000.0</v>
      </c>
      <c r="K42" s="52">
        <v>65000.0</v>
      </c>
      <c r="L42" s="28">
        <v>65000.0</v>
      </c>
      <c r="M42" s="28">
        <v>65000.0</v>
      </c>
      <c r="N42" s="28"/>
      <c r="O42" s="28"/>
      <c r="P42" s="28"/>
      <c r="Q42" s="28"/>
      <c r="R42" s="28">
        <f t="shared" ref="R42:R44" si="14">SUM(F42:Q42)</f>
        <v>522000</v>
      </c>
    </row>
    <row r="43" ht="15.75" customHeight="1">
      <c r="A43" s="32">
        <v>2.0</v>
      </c>
      <c r="B43" s="54" t="s">
        <v>224</v>
      </c>
      <c r="C43" s="32" t="s">
        <v>178</v>
      </c>
      <c r="D43" s="32" t="s">
        <v>179</v>
      </c>
      <c r="E43" s="32" t="s">
        <v>225</v>
      </c>
      <c r="F43" s="28">
        <v>93667.0</v>
      </c>
      <c r="G43" s="28">
        <v>91667.0</v>
      </c>
      <c r="H43" s="28">
        <v>91667.0</v>
      </c>
      <c r="I43" s="28">
        <v>91667.0</v>
      </c>
      <c r="J43" s="28">
        <v>91667.0</v>
      </c>
      <c r="K43" s="28">
        <v>91667.0</v>
      </c>
      <c r="L43" s="55" t="s">
        <v>192</v>
      </c>
      <c r="M43" s="55" t="s">
        <v>192</v>
      </c>
      <c r="N43" s="55" t="s">
        <v>192</v>
      </c>
      <c r="O43" s="55" t="s">
        <v>192</v>
      </c>
      <c r="P43" s="55" t="s">
        <v>192</v>
      </c>
      <c r="Q43" s="55" t="s">
        <v>192</v>
      </c>
      <c r="R43" s="28">
        <f t="shared" si="14"/>
        <v>552002</v>
      </c>
    </row>
    <row r="44" ht="15.75" customHeight="1">
      <c r="A44" s="32">
        <v>3.0</v>
      </c>
      <c r="B44" s="32" t="s">
        <v>226</v>
      </c>
      <c r="C44" s="32" t="s">
        <v>178</v>
      </c>
      <c r="D44" s="32" t="s">
        <v>179</v>
      </c>
      <c r="E44" s="32" t="s">
        <v>225</v>
      </c>
      <c r="F44" s="28">
        <v>53333.0</v>
      </c>
      <c r="G44" s="28">
        <v>51666.0</v>
      </c>
      <c r="H44" s="28">
        <v>51666.0</v>
      </c>
      <c r="I44" s="28">
        <v>50000.0</v>
      </c>
      <c r="J44" s="28">
        <v>51666.0</v>
      </c>
      <c r="K44" s="28">
        <v>51666.0</v>
      </c>
      <c r="L44" s="28">
        <v>56666.0</v>
      </c>
      <c r="M44" s="28">
        <v>51666.0</v>
      </c>
      <c r="N44" s="28"/>
      <c r="O44" s="28"/>
      <c r="P44" s="28"/>
      <c r="Q44" s="28"/>
      <c r="R44" s="28">
        <f t="shared" si="14"/>
        <v>418329</v>
      </c>
    </row>
    <row r="45" ht="15.75" customHeight="1">
      <c r="C45" s="1"/>
      <c r="D45" s="1"/>
      <c r="E45" s="50" t="s">
        <v>201</v>
      </c>
      <c r="F45" s="63">
        <f t="shared" ref="F45:R45" si="15">SUM(F42:F44)</f>
        <v>214000</v>
      </c>
      <c r="G45" s="63">
        <f t="shared" si="15"/>
        <v>208333</v>
      </c>
      <c r="H45" s="63">
        <f t="shared" si="15"/>
        <v>208333</v>
      </c>
      <c r="I45" s="63">
        <f t="shared" si="15"/>
        <v>206667</v>
      </c>
      <c r="J45" s="63">
        <f t="shared" si="15"/>
        <v>208333</v>
      </c>
      <c r="K45" s="63">
        <f t="shared" si="15"/>
        <v>208333</v>
      </c>
      <c r="L45" s="63">
        <f t="shared" si="15"/>
        <v>121666</v>
      </c>
      <c r="M45" s="63">
        <f t="shared" si="15"/>
        <v>116666</v>
      </c>
      <c r="N45" s="63">
        <f t="shared" si="15"/>
        <v>0</v>
      </c>
      <c r="O45" s="63">
        <f t="shared" si="15"/>
        <v>0</v>
      </c>
      <c r="P45" s="63">
        <f t="shared" si="15"/>
        <v>0</v>
      </c>
      <c r="Q45" s="63">
        <f t="shared" si="15"/>
        <v>0</v>
      </c>
      <c r="R45" s="63">
        <f t="shared" si="15"/>
        <v>1492331</v>
      </c>
    </row>
    <row r="46" ht="15.75" customHeight="1">
      <c r="E46" s="53" t="s">
        <v>202</v>
      </c>
      <c r="F46" s="33">
        <f t="shared" ref="F46:Q46" si="16">F45/85</f>
        <v>2517.647059</v>
      </c>
      <c r="G46" s="33">
        <f t="shared" si="16"/>
        <v>2450.976471</v>
      </c>
      <c r="H46" s="33">
        <f t="shared" si="16"/>
        <v>2450.976471</v>
      </c>
      <c r="I46" s="33">
        <f t="shared" si="16"/>
        <v>2431.376471</v>
      </c>
      <c r="J46" s="33">
        <f t="shared" si="16"/>
        <v>2450.976471</v>
      </c>
      <c r="K46" s="33">
        <f t="shared" si="16"/>
        <v>2450.976471</v>
      </c>
      <c r="L46" s="33">
        <f t="shared" si="16"/>
        <v>1431.364706</v>
      </c>
      <c r="M46" s="33">
        <f t="shared" si="16"/>
        <v>1372.541176</v>
      </c>
      <c r="N46" s="33">
        <f t="shared" si="16"/>
        <v>0</v>
      </c>
      <c r="O46" s="33">
        <f t="shared" si="16"/>
        <v>0</v>
      </c>
      <c r="P46" s="33">
        <f t="shared" si="16"/>
        <v>0</v>
      </c>
      <c r="Q46" s="33">
        <f t="shared" si="16"/>
        <v>0</v>
      </c>
      <c r="R46" s="33">
        <f>SUM(F46:Q46)</f>
        <v>17556.83529</v>
      </c>
    </row>
    <row r="47" ht="15.75" customHeight="1">
      <c r="E47" s="1"/>
      <c r="F47" s="64">
        <v>3.0</v>
      </c>
      <c r="G47" s="3">
        <v>3.0</v>
      </c>
      <c r="H47" s="3">
        <v>3.0</v>
      </c>
      <c r="I47" s="3">
        <v>3.0</v>
      </c>
      <c r="J47" s="3">
        <v>3.0</v>
      </c>
      <c r="K47" s="3">
        <v>3.0</v>
      </c>
      <c r="L47" s="3">
        <v>2.0</v>
      </c>
      <c r="M47" s="3">
        <v>2.0</v>
      </c>
    </row>
    <row r="48" ht="15.75" customHeight="1">
      <c r="E48" s="1" t="s">
        <v>203</v>
      </c>
      <c r="F48" s="30">
        <f t="shared" ref="F48:Q48" si="17">F47*F163</f>
        <v>632.2699281</v>
      </c>
      <c r="G48" s="30">
        <f t="shared" si="17"/>
        <v>480.4328384</v>
      </c>
      <c r="H48" s="30">
        <f t="shared" si="17"/>
        <v>533.1189329</v>
      </c>
      <c r="I48" s="30">
        <f t="shared" si="17"/>
        <v>790.4566582</v>
      </c>
      <c r="J48" s="30">
        <f t="shared" si="17"/>
        <v>542.8840768</v>
      </c>
      <c r="K48" s="30">
        <f t="shared" si="17"/>
        <v>515.0903604</v>
      </c>
      <c r="L48" s="30">
        <f t="shared" si="17"/>
        <v>408.3442363</v>
      </c>
      <c r="M48" s="30">
        <f t="shared" si="17"/>
        <v>353.2493027</v>
      </c>
      <c r="N48" s="30">
        <f t="shared" si="17"/>
        <v>0</v>
      </c>
      <c r="O48" s="30">
        <f t="shared" si="17"/>
        <v>0</v>
      </c>
      <c r="P48" s="30">
        <f t="shared" si="17"/>
        <v>0</v>
      </c>
      <c r="Q48" s="30">
        <f t="shared" si="17"/>
        <v>0</v>
      </c>
      <c r="R48" s="33">
        <f>SUM(F48:Q48)</f>
        <v>4255.846334</v>
      </c>
    </row>
    <row r="49" ht="15.75" customHeight="1">
      <c r="E49" s="1"/>
      <c r="F49" s="27"/>
    </row>
    <row r="50" ht="15.75" customHeight="1">
      <c r="E50" s="1"/>
      <c r="F50" s="27"/>
    </row>
    <row r="51" ht="15.75" customHeight="1">
      <c r="A51" s="53" t="s">
        <v>227</v>
      </c>
      <c r="B51" s="53"/>
      <c r="E51" s="1"/>
      <c r="R51" s="62"/>
    </row>
    <row r="52" ht="15.75" customHeight="1">
      <c r="A52" s="32">
        <v>1.0</v>
      </c>
      <c r="B52" s="32" t="s">
        <v>228</v>
      </c>
      <c r="C52" s="32" t="s">
        <v>206</v>
      </c>
      <c r="D52" s="32" t="s">
        <v>179</v>
      </c>
      <c r="E52" s="32" t="s">
        <v>229</v>
      </c>
      <c r="F52" s="28">
        <v>159666.0</v>
      </c>
      <c r="G52" s="52">
        <v>173300.0</v>
      </c>
      <c r="H52" s="28">
        <v>192300.0</v>
      </c>
      <c r="I52" s="28">
        <v>156166.0</v>
      </c>
      <c r="J52" s="28">
        <v>173000.0</v>
      </c>
      <c r="K52" s="28">
        <v>183800.0</v>
      </c>
      <c r="L52" s="28">
        <v>150000.0</v>
      </c>
      <c r="M52" s="28">
        <v>174666.0</v>
      </c>
      <c r="N52" s="28"/>
      <c r="O52" s="28"/>
      <c r="P52" s="28"/>
      <c r="Q52" s="28"/>
      <c r="R52" s="52">
        <f t="shared" ref="R52:R61" si="18">SUM(F52:Q52)</f>
        <v>1362898</v>
      </c>
    </row>
    <row r="53" ht="15.75" customHeight="1">
      <c r="A53" s="32">
        <v>2.0</v>
      </c>
      <c r="B53" s="32" t="s">
        <v>230</v>
      </c>
      <c r="C53" s="32" t="s">
        <v>178</v>
      </c>
      <c r="D53" s="32" t="s">
        <v>179</v>
      </c>
      <c r="E53" s="32" t="s">
        <v>229</v>
      </c>
      <c r="F53" s="28">
        <v>73000.0</v>
      </c>
      <c r="G53" s="52">
        <v>90800.0</v>
      </c>
      <c r="H53" s="28">
        <v>106800.0</v>
      </c>
      <c r="I53" s="28">
        <v>73000.0</v>
      </c>
      <c r="J53" s="28">
        <v>80000.0</v>
      </c>
      <c r="K53" s="28">
        <v>82800.0</v>
      </c>
      <c r="L53" s="28">
        <v>73000.0</v>
      </c>
      <c r="M53" s="28">
        <v>80000.0</v>
      </c>
      <c r="N53" s="28"/>
      <c r="O53" s="28"/>
      <c r="P53" s="28"/>
      <c r="Q53" s="28"/>
      <c r="R53" s="52">
        <f t="shared" si="18"/>
        <v>659400</v>
      </c>
    </row>
    <row r="54" ht="15.75" customHeight="1">
      <c r="A54" s="32">
        <v>3.0</v>
      </c>
      <c r="B54" s="32" t="s">
        <v>231</v>
      </c>
      <c r="C54" s="32" t="s">
        <v>178</v>
      </c>
      <c r="D54" s="32" t="s">
        <v>179</v>
      </c>
      <c r="E54" s="32" t="s">
        <v>229</v>
      </c>
      <c r="F54" s="28">
        <v>60000.0</v>
      </c>
      <c r="G54" s="28">
        <v>60000.0</v>
      </c>
      <c r="H54" s="28">
        <v>60000.0</v>
      </c>
      <c r="I54" s="28">
        <v>60000.0</v>
      </c>
      <c r="J54" s="28">
        <v>60000.0</v>
      </c>
      <c r="K54" s="28">
        <v>60000.0</v>
      </c>
      <c r="L54" s="28">
        <v>60000.0</v>
      </c>
      <c r="M54" s="28">
        <v>60000.0</v>
      </c>
      <c r="N54" s="28"/>
      <c r="O54" s="28"/>
      <c r="P54" s="28"/>
      <c r="Q54" s="28"/>
      <c r="R54" s="52">
        <f t="shared" si="18"/>
        <v>480000</v>
      </c>
    </row>
    <row r="55" ht="15.75" customHeight="1">
      <c r="A55" s="32">
        <v>4.0</v>
      </c>
      <c r="B55" s="32" t="s">
        <v>232</v>
      </c>
      <c r="C55" s="32" t="s">
        <v>178</v>
      </c>
      <c r="D55" s="32" t="s">
        <v>179</v>
      </c>
      <c r="E55" s="32" t="s">
        <v>229</v>
      </c>
      <c r="F55" s="28">
        <v>61334.0</v>
      </c>
      <c r="G55" s="28">
        <v>61334.0</v>
      </c>
      <c r="H55" s="28">
        <v>69834.0</v>
      </c>
      <c r="I55" s="28">
        <v>61334.0</v>
      </c>
      <c r="J55" s="28">
        <v>61334.0</v>
      </c>
      <c r="K55" s="28">
        <v>61334.0</v>
      </c>
      <c r="L55" s="28">
        <v>61334.0</v>
      </c>
      <c r="M55" s="28">
        <v>66834.0</v>
      </c>
      <c r="N55" s="28"/>
      <c r="O55" s="28"/>
      <c r="P55" s="28"/>
      <c r="Q55" s="28"/>
      <c r="R55" s="52">
        <f t="shared" si="18"/>
        <v>504672</v>
      </c>
    </row>
    <row r="56" ht="15.75" customHeight="1">
      <c r="A56" s="32">
        <v>5.0</v>
      </c>
      <c r="B56" s="32" t="s">
        <v>233</v>
      </c>
      <c r="C56" s="32" t="s">
        <v>178</v>
      </c>
      <c r="D56" s="32" t="s">
        <v>179</v>
      </c>
      <c r="E56" s="32" t="s">
        <v>229</v>
      </c>
      <c r="F56" s="28">
        <v>35000.0</v>
      </c>
      <c r="G56" s="56" t="s">
        <v>192</v>
      </c>
      <c r="H56" s="56" t="s">
        <v>192</v>
      </c>
      <c r="I56" s="28">
        <v>21078.0</v>
      </c>
      <c r="J56" s="28">
        <v>35000.0</v>
      </c>
      <c r="K56" s="28">
        <v>35000.0</v>
      </c>
      <c r="L56" s="28">
        <v>35000.0</v>
      </c>
      <c r="M56" s="28">
        <v>35000.0</v>
      </c>
      <c r="N56" s="28"/>
      <c r="O56" s="28"/>
      <c r="P56" s="28"/>
      <c r="Q56" s="28"/>
      <c r="R56" s="52">
        <f t="shared" si="18"/>
        <v>196078</v>
      </c>
    </row>
    <row r="57" ht="15.75" customHeight="1">
      <c r="A57" s="32">
        <v>6.0</v>
      </c>
      <c r="B57" s="32" t="s">
        <v>234</v>
      </c>
      <c r="C57" s="32" t="s">
        <v>178</v>
      </c>
      <c r="D57" s="32" t="s">
        <v>179</v>
      </c>
      <c r="E57" s="32" t="s">
        <v>229</v>
      </c>
      <c r="F57" s="28">
        <v>35000.0</v>
      </c>
      <c r="G57" s="28">
        <v>35000.0</v>
      </c>
      <c r="H57" s="28">
        <v>35000.0</v>
      </c>
      <c r="I57" s="28">
        <v>35000.0</v>
      </c>
      <c r="J57" s="28">
        <v>43000.0</v>
      </c>
      <c r="K57" s="28">
        <v>35000.0</v>
      </c>
      <c r="L57" s="28">
        <v>41000.0</v>
      </c>
      <c r="M57" s="28">
        <v>41000.0</v>
      </c>
      <c r="N57" s="28"/>
      <c r="O57" s="28"/>
      <c r="P57" s="28"/>
      <c r="Q57" s="28"/>
      <c r="R57" s="52">
        <f t="shared" si="18"/>
        <v>300000</v>
      </c>
    </row>
    <row r="58" ht="15.75" customHeight="1">
      <c r="A58" s="32">
        <v>7.0</v>
      </c>
      <c r="B58" s="54" t="s">
        <v>235</v>
      </c>
      <c r="C58" s="32" t="s">
        <v>211</v>
      </c>
      <c r="D58" s="32" t="s">
        <v>179</v>
      </c>
      <c r="E58" s="32" t="s">
        <v>229</v>
      </c>
      <c r="F58" s="28">
        <v>21040.0</v>
      </c>
      <c r="G58" s="55" t="s">
        <v>192</v>
      </c>
      <c r="H58" s="55" t="s">
        <v>192</v>
      </c>
      <c r="I58" s="55" t="s">
        <v>192</v>
      </c>
      <c r="J58" s="55" t="s">
        <v>192</v>
      </c>
      <c r="K58" s="55" t="s">
        <v>192</v>
      </c>
      <c r="L58" s="55" t="s">
        <v>192</v>
      </c>
      <c r="M58" s="55" t="s">
        <v>192</v>
      </c>
      <c r="N58" s="55" t="s">
        <v>192</v>
      </c>
      <c r="O58" s="55" t="s">
        <v>192</v>
      </c>
      <c r="P58" s="55" t="s">
        <v>192</v>
      </c>
      <c r="Q58" s="55" t="s">
        <v>192</v>
      </c>
      <c r="R58" s="52">
        <f t="shared" si="18"/>
        <v>21040</v>
      </c>
    </row>
    <row r="59" ht="15.75" customHeight="1">
      <c r="A59" s="32">
        <v>8.0</v>
      </c>
      <c r="B59" s="32" t="s">
        <v>236</v>
      </c>
      <c r="C59" s="32" t="s">
        <v>178</v>
      </c>
      <c r="D59" s="32" t="s">
        <v>179</v>
      </c>
      <c r="E59" s="32" t="s">
        <v>229</v>
      </c>
      <c r="F59" s="28">
        <v>50000.0</v>
      </c>
      <c r="G59" s="28">
        <v>50000.0</v>
      </c>
      <c r="H59" s="28">
        <v>50000.0</v>
      </c>
      <c r="I59" s="28">
        <v>50000.0</v>
      </c>
      <c r="J59" s="52">
        <v>46786.0</v>
      </c>
      <c r="K59" s="52">
        <v>72445.0</v>
      </c>
      <c r="L59" s="52">
        <v>50000.0</v>
      </c>
      <c r="M59" s="52">
        <v>50000.0</v>
      </c>
      <c r="N59" s="52"/>
      <c r="O59" s="28"/>
      <c r="P59" s="28"/>
      <c r="Q59" s="28"/>
      <c r="R59" s="52">
        <f t="shared" si="18"/>
        <v>419231</v>
      </c>
    </row>
    <row r="60" ht="15.75" customHeight="1">
      <c r="A60" s="32">
        <v>9.0</v>
      </c>
      <c r="B60" s="54" t="s">
        <v>237</v>
      </c>
      <c r="C60" s="32" t="s">
        <v>211</v>
      </c>
      <c r="D60" s="32" t="s">
        <v>179</v>
      </c>
      <c r="E60" s="32" t="s">
        <v>229</v>
      </c>
      <c r="F60" s="28">
        <v>20000.0</v>
      </c>
      <c r="G60" s="28">
        <v>20000.0</v>
      </c>
      <c r="H60" s="28">
        <v>20000.0</v>
      </c>
      <c r="I60" s="28">
        <v>20000.0</v>
      </c>
      <c r="J60" s="52">
        <v>10666.0</v>
      </c>
      <c r="K60" s="55" t="s">
        <v>192</v>
      </c>
      <c r="L60" s="55" t="s">
        <v>192</v>
      </c>
      <c r="M60" s="55" t="s">
        <v>192</v>
      </c>
      <c r="N60" s="55" t="s">
        <v>192</v>
      </c>
      <c r="O60" s="55" t="s">
        <v>192</v>
      </c>
      <c r="P60" s="55" t="s">
        <v>192</v>
      </c>
      <c r="Q60" s="55" t="s">
        <v>192</v>
      </c>
      <c r="R60" s="52">
        <f t="shared" si="18"/>
        <v>90666</v>
      </c>
    </row>
    <row r="61" ht="15.75" customHeight="1">
      <c r="A61" s="32">
        <v>10.0</v>
      </c>
      <c r="B61" s="54" t="s">
        <v>238</v>
      </c>
      <c r="C61" s="32" t="s">
        <v>239</v>
      </c>
      <c r="D61" s="32" t="s">
        <v>179</v>
      </c>
      <c r="E61" s="32" t="s">
        <v>229</v>
      </c>
      <c r="F61" s="56" t="s">
        <v>192</v>
      </c>
      <c r="G61" s="56" t="s">
        <v>192</v>
      </c>
      <c r="H61" s="56" t="s">
        <v>192</v>
      </c>
      <c r="I61" s="28">
        <v>42385.0</v>
      </c>
      <c r="J61" s="52">
        <v>88671.0</v>
      </c>
      <c r="K61" s="52">
        <v>48183.0</v>
      </c>
      <c r="L61" s="55" t="s">
        <v>192</v>
      </c>
      <c r="M61" s="55" t="s">
        <v>192</v>
      </c>
      <c r="N61" s="55" t="s">
        <v>192</v>
      </c>
      <c r="O61" s="55" t="s">
        <v>192</v>
      </c>
      <c r="P61" s="55" t="s">
        <v>192</v>
      </c>
      <c r="Q61" s="55" t="s">
        <v>192</v>
      </c>
      <c r="R61" s="52">
        <f t="shared" si="18"/>
        <v>179239</v>
      </c>
    </row>
    <row r="62" ht="15.75" customHeight="1">
      <c r="C62" s="1"/>
      <c r="D62" s="1"/>
      <c r="E62" s="50" t="s">
        <v>201</v>
      </c>
      <c r="F62" s="63">
        <f t="shared" ref="F62:R62" si="19">SUM(F52:F61)</f>
        <v>515040</v>
      </c>
      <c r="G62" s="63">
        <f t="shared" si="19"/>
        <v>490434</v>
      </c>
      <c r="H62" s="63">
        <f t="shared" si="19"/>
        <v>533934</v>
      </c>
      <c r="I62" s="63">
        <f t="shared" si="19"/>
        <v>518963</v>
      </c>
      <c r="J62" s="63">
        <f t="shared" si="19"/>
        <v>598457</v>
      </c>
      <c r="K62" s="63">
        <f t="shared" si="19"/>
        <v>578562</v>
      </c>
      <c r="L62" s="63">
        <f t="shared" si="19"/>
        <v>470334</v>
      </c>
      <c r="M62" s="63">
        <f t="shared" si="19"/>
        <v>507500</v>
      </c>
      <c r="N62" s="63">
        <f t="shared" si="19"/>
        <v>0</v>
      </c>
      <c r="O62" s="63">
        <f t="shared" si="19"/>
        <v>0</v>
      </c>
      <c r="P62" s="63">
        <f t="shared" si="19"/>
        <v>0</v>
      </c>
      <c r="Q62" s="63">
        <f t="shared" si="19"/>
        <v>0</v>
      </c>
      <c r="R62" s="63">
        <f t="shared" si="19"/>
        <v>4213224</v>
      </c>
    </row>
    <row r="63" ht="15.75" customHeight="1">
      <c r="E63" s="53" t="s">
        <v>202</v>
      </c>
      <c r="F63" s="65">
        <f t="shared" ref="F63:Q63" si="20">F62/85</f>
        <v>6059.294118</v>
      </c>
      <c r="G63" s="65">
        <f t="shared" si="20"/>
        <v>5769.811765</v>
      </c>
      <c r="H63" s="65">
        <f t="shared" si="20"/>
        <v>6281.576471</v>
      </c>
      <c r="I63" s="65">
        <f t="shared" si="20"/>
        <v>6105.447059</v>
      </c>
      <c r="J63" s="65">
        <f t="shared" si="20"/>
        <v>7040.670588</v>
      </c>
      <c r="K63" s="65">
        <f t="shared" si="20"/>
        <v>6806.611765</v>
      </c>
      <c r="L63" s="65">
        <f t="shared" si="20"/>
        <v>5533.341176</v>
      </c>
      <c r="M63" s="65">
        <f t="shared" si="20"/>
        <v>5970.588235</v>
      </c>
      <c r="N63" s="65">
        <f t="shared" si="20"/>
        <v>0</v>
      </c>
      <c r="O63" s="65">
        <f t="shared" si="20"/>
        <v>0</v>
      </c>
      <c r="P63" s="65">
        <f t="shared" si="20"/>
        <v>0</v>
      </c>
      <c r="Q63" s="65">
        <f t="shared" si="20"/>
        <v>0</v>
      </c>
      <c r="R63" s="63">
        <f>SUM(F63:Q63)</f>
        <v>49567.34118</v>
      </c>
    </row>
    <row r="64" ht="15.75" customHeight="1">
      <c r="E64" s="1"/>
      <c r="F64" s="3">
        <v>9.0</v>
      </c>
      <c r="G64" s="3">
        <v>7.0</v>
      </c>
      <c r="H64" s="3">
        <v>7.0</v>
      </c>
      <c r="I64" s="64">
        <v>9.0</v>
      </c>
      <c r="J64" s="66">
        <v>9.0</v>
      </c>
      <c r="K64" s="3">
        <v>8.0</v>
      </c>
      <c r="L64" s="3">
        <v>7.0</v>
      </c>
      <c r="M64" s="3">
        <v>7.0</v>
      </c>
      <c r="N64" s="67"/>
      <c r="O64" s="67"/>
      <c r="P64" s="67"/>
      <c r="Q64" s="67"/>
      <c r="R64" s="62"/>
    </row>
    <row r="65" ht="15.75" customHeight="1">
      <c r="E65" s="1" t="s">
        <v>203</v>
      </c>
      <c r="F65" s="30">
        <f t="shared" ref="F65:Q65" si="21">F64*F163</f>
        <v>1896.809784</v>
      </c>
      <c r="G65" s="30">
        <f t="shared" si="21"/>
        <v>1121.009956</v>
      </c>
      <c r="H65" s="30">
        <f t="shared" si="21"/>
        <v>1243.944177</v>
      </c>
      <c r="I65" s="30">
        <f t="shared" si="21"/>
        <v>2371.369975</v>
      </c>
      <c r="J65" s="30">
        <f t="shared" si="21"/>
        <v>1628.65223</v>
      </c>
      <c r="K65" s="30">
        <f t="shared" si="21"/>
        <v>1373.574294</v>
      </c>
      <c r="L65" s="30">
        <f t="shared" si="21"/>
        <v>1429.204827</v>
      </c>
      <c r="M65" s="30">
        <f t="shared" si="21"/>
        <v>1236.372559</v>
      </c>
      <c r="N65" s="30">
        <f t="shared" si="21"/>
        <v>0</v>
      </c>
      <c r="O65" s="30">
        <f t="shared" si="21"/>
        <v>0</v>
      </c>
      <c r="P65" s="30">
        <f t="shared" si="21"/>
        <v>0</v>
      </c>
      <c r="Q65" s="30">
        <f t="shared" si="21"/>
        <v>0</v>
      </c>
      <c r="R65" s="63">
        <f>SUM(F65:Q65)</f>
        <v>12300.9378</v>
      </c>
    </row>
    <row r="66" ht="15.75" customHeight="1">
      <c r="E66" s="1"/>
      <c r="F66" s="67"/>
      <c r="G66" s="67"/>
      <c r="H66" s="67"/>
      <c r="I66" s="68"/>
      <c r="J66" s="68"/>
      <c r="K66" s="67"/>
      <c r="L66" s="67"/>
      <c r="M66" s="67"/>
      <c r="N66" s="67"/>
      <c r="O66" s="67"/>
      <c r="P66" s="67"/>
      <c r="Q66" s="67"/>
      <c r="R66" s="62"/>
    </row>
    <row r="67" ht="15.75" customHeight="1">
      <c r="E67" s="1"/>
      <c r="F67" s="67"/>
      <c r="G67" s="67"/>
      <c r="H67" s="67"/>
      <c r="I67" s="68"/>
      <c r="J67" s="68"/>
      <c r="K67" s="67"/>
      <c r="L67" s="67"/>
      <c r="M67" s="67"/>
      <c r="N67" s="67"/>
      <c r="O67" s="67"/>
      <c r="P67" s="67"/>
      <c r="Q67" s="67"/>
      <c r="R67" s="62"/>
    </row>
    <row r="68" ht="15.75" customHeight="1">
      <c r="A68" s="53" t="s">
        <v>240</v>
      </c>
      <c r="B68" s="53"/>
      <c r="E68" s="1" t="s">
        <v>219</v>
      </c>
      <c r="R68" s="60"/>
    </row>
    <row r="69" ht="15.75" customHeight="1">
      <c r="A69" s="32">
        <v>1.0</v>
      </c>
      <c r="B69" s="32" t="s">
        <v>241</v>
      </c>
      <c r="C69" s="32" t="s">
        <v>242</v>
      </c>
      <c r="D69" s="32" t="s">
        <v>243</v>
      </c>
      <c r="E69" s="32" t="s">
        <v>244</v>
      </c>
      <c r="F69" s="28">
        <v>133334.0</v>
      </c>
      <c r="G69" s="28">
        <v>133334.0</v>
      </c>
      <c r="H69" s="28">
        <v>133334.0</v>
      </c>
      <c r="I69" s="28">
        <v>133334.0</v>
      </c>
      <c r="J69" s="28">
        <v>133334.0</v>
      </c>
      <c r="K69" s="28">
        <v>133334.0</v>
      </c>
      <c r="L69" s="28">
        <v>133334.0</v>
      </c>
      <c r="M69" s="28">
        <v>133334.0</v>
      </c>
      <c r="N69" s="28"/>
      <c r="O69" s="28"/>
      <c r="P69" s="28"/>
      <c r="Q69" s="28"/>
      <c r="R69" s="52">
        <f t="shared" ref="R69:R73" si="22">SUM(F69:Q69)</f>
        <v>1066672</v>
      </c>
    </row>
    <row r="70" ht="15.75" customHeight="1">
      <c r="A70" s="32">
        <v>2.0</v>
      </c>
      <c r="B70" s="54" t="s">
        <v>245</v>
      </c>
      <c r="C70" s="32" t="s">
        <v>246</v>
      </c>
      <c r="D70" s="32" t="s">
        <v>243</v>
      </c>
      <c r="E70" s="32" t="s">
        <v>244</v>
      </c>
      <c r="F70" s="28">
        <v>50000.0</v>
      </c>
      <c r="G70" s="52">
        <v>31343.0</v>
      </c>
      <c r="H70" s="55" t="s">
        <v>192</v>
      </c>
      <c r="I70" s="55" t="s">
        <v>192</v>
      </c>
      <c r="J70" s="55" t="s">
        <v>192</v>
      </c>
      <c r="K70" s="55" t="s">
        <v>192</v>
      </c>
      <c r="L70" s="55" t="s">
        <v>192</v>
      </c>
      <c r="M70" s="55" t="s">
        <v>192</v>
      </c>
      <c r="N70" s="55" t="s">
        <v>192</v>
      </c>
      <c r="O70" s="55" t="s">
        <v>192</v>
      </c>
      <c r="P70" s="55" t="s">
        <v>192</v>
      </c>
      <c r="Q70" s="55" t="s">
        <v>192</v>
      </c>
      <c r="R70" s="52">
        <f t="shared" si="22"/>
        <v>81343</v>
      </c>
    </row>
    <row r="71" ht="15.75" customHeight="1">
      <c r="A71" s="32">
        <v>3.0</v>
      </c>
      <c r="B71" s="54" t="s">
        <v>247</v>
      </c>
      <c r="C71" s="32" t="s">
        <v>246</v>
      </c>
      <c r="D71" s="32" t="s">
        <v>243</v>
      </c>
      <c r="E71" s="32" t="s">
        <v>244</v>
      </c>
      <c r="F71" s="52">
        <v>14468.0</v>
      </c>
      <c r="G71" s="52">
        <v>34054.0</v>
      </c>
      <c r="H71" s="52">
        <v>36225.0</v>
      </c>
      <c r="I71" s="28">
        <v>7558.0</v>
      </c>
      <c r="J71" s="55" t="s">
        <v>192</v>
      </c>
      <c r="K71" s="55" t="s">
        <v>192</v>
      </c>
      <c r="L71" s="55" t="s">
        <v>192</v>
      </c>
      <c r="M71" s="55" t="s">
        <v>192</v>
      </c>
      <c r="N71" s="55" t="s">
        <v>192</v>
      </c>
      <c r="O71" s="55" t="s">
        <v>192</v>
      </c>
      <c r="P71" s="55" t="s">
        <v>192</v>
      </c>
      <c r="Q71" s="55" t="s">
        <v>192</v>
      </c>
      <c r="R71" s="52">
        <f t="shared" si="22"/>
        <v>92305</v>
      </c>
    </row>
    <row r="72" ht="15.75" customHeight="1">
      <c r="A72" s="32">
        <v>4.0</v>
      </c>
      <c r="B72" s="54" t="s">
        <v>248</v>
      </c>
      <c r="C72" s="32" t="s">
        <v>246</v>
      </c>
      <c r="D72" s="32" t="s">
        <v>243</v>
      </c>
      <c r="E72" s="32" t="s">
        <v>244</v>
      </c>
      <c r="F72" s="56" t="s">
        <v>192</v>
      </c>
      <c r="G72" s="52">
        <v>12516.0</v>
      </c>
      <c r="H72" s="52">
        <v>30922.0</v>
      </c>
      <c r="I72" s="28">
        <v>25668.0</v>
      </c>
      <c r="J72" s="55" t="s">
        <v>192</v>
      </c>
      <c r="K72" s="55" t="s">
        <v>192</v>
      </c>
      <c r="L72" s="55" t="s">
        <v>192</v>
      </c>
      <c r="M72" s="55" t="s">
        <v>192</v>
      </c>
      <c r="N72" s="55" t="s">
        <v>192</v>
      </c>
      <c r="O72" s="55" t="s">
        <v>192</v>
      </c>
      <c r="P72" s="55" t="s">
        <v>192</v>
      </c>
      <c r="Q72" s="55" t="s">
        <v>192</v>
      </c>
      <c r="R72" s="52">
        <f t="shared" si="22"/>
        <v>69106</v>
      </c>
    </row>
    <row r="73" ht="15.75" customHeight="1">
      <c r="A73" s="32">
        <v>5.0</v>
      </c>
      <c r="B73" s="54" t="s">
        <v>249</v>
      </c>
      <c r="C73" s="32" t="s">
        <v>246</v>
      </c>
      <c r="D73" s="32" t="s">
        <v>243</v>
      </c>
      <c r="E73" s="32" t="s">
        <v>244</v>
      </c>
      <c r="F73" s="56" t="s">
        <v>192</v>
      </c>
      <c r="G73" s="56" t="s">
        <v>192</v>
      </c>
      <c r="H73" s="56" t="s">
        <v>192</v>
      </c>
      <c r="I73" s="28">
        <v>41332.0</v>
      </c>
      <c r="J73" s="55" t="s">
        <v>192</v>
      </c>
      <c r="K73" s="55" t="s">
        <v>192</v>
      </c>
      <c r="L73" s="55" t="s">
        <v>192</v>
      </c>
      <c r="M73" s="55" t="s">
        <v>192</v>
      </c>
      <c r="N73" s="55" t="s">
        <v>192</v>
      </c>
      <c r="O73" s="55" t="s">
        <v>192</v>
      </c>
      <c r="P73" s="55" t="s">
        <v>192</v>
      </c>
      <c r="Q73" s="55" t="s">
        <v>192</v>
      </c>
      <c r="R73" s="52">
        <f t="shared" si="22"/>
        <v>41332</v>
      </c>
    </row>
    <row r="74" ht="15.75" customHeight="1">
      <c r="E74" s="50" t="s">
        <v>201</v>
      </c>
      <c r="F74" s="58">
        <f t="shared" ref="F74:R74" si="23">SUM(F69:F73)</f>
        <v>197802</v>
      </c>
      <c r="G74" s="58">
        <f t="shared" si="23"/>
        <v>211247</v>
      </c>
      <c r="H74" s="58">
        <f t="shared" si="23"/>
        <v>200481</v>
      </c>
      <c r="I74" s="58">
        <f t="shared" si="23"/>
        <v>207892</v>
      </c>
      <c r="J74" s="58">
        <f t="shared" si="23"/>
        <v>133334</v>
      </c>
      <c r="K74" s="58">
        <f t="shared" si="23"/>
        <v>133334</v>
      </c>
      <c r="L74" s="58">
        <f t="shared" si="23"/>
        <v>133334</v>
      </c>
      <c r="M74" s="58">
        <f t="shared" si="23"/>
        <v>133334</v>
      </c>
      <c r="N74" s="58">
        <f t="shared" si="23"/>
        <v>0</v>
      </c>
      <c r="O74" s="58">
        <f t="shared" si="23"/>
        <v>0</v>
      </c>
      <c r="P74" s="58">
        <f t="shared" si="23"/>
        <v>0</v>
      </c>
      <c r="Q74" s="58">
        <f t="shared" si="23"/>
        <v>0</v>
      </c>
      <c r="R74" s="58">
        <f t="shared" si="23"/>
        <v>1350758</v>
      </c>
    </row>
    <row r="75" ht="15.75" customHeight="1">
      <c r="E75" s="53" t="s">
        <v>202</v>
      </c>
      <c r="F75" s="59">
        <f t="shared" ref="F75:Q75" si="24">F74/85</f>
        <v>2327.082353</v>
      </c>
      <c r="G75" s="59">
        <f t="shared" si="24"/>
        <v>2485.258824</v>
      </c>
      <c r="H75" s="59">
        <f t="shared" si="24"/>
        <v>2358.6</v>
      </c>
      <c r="I75" s="59">
        <f t="shared" si="24"/>
        <v>2445.788235</v>
      </c>
      <c r="J75" s="59">
        <f t="shared" si="24"/>
        <v>1568.635294</v>
      </c>
      <c r="K75" s="59">
        <f t="shared" si="24"/>
        <v>1568.635294</v>
      </c>
      <c r="L75" s="59">
        <f t="shared" si="24"/>
        <v>1568.635294</v>
      </c>
      <c r="M75" s="59">
        <f t="shared" si="24"/>
        <v>1568.635294</v>
      </c>
      <c r="N75" s="59">
        <f t="shared" si="24"/>
        <v>0</v>
      </c>
      <c r="O75" s="59">
        <f t="shared" si="24"/>
        <v>0</v>
      </c>
      <c r="P75" s="59">
        <f t="shared" si="24"/>
        <v>0</v>
      </c>
      <c r="Q75" s="59">
        <f t="shared" si="24"/>
        <v>0</v>
      </c>
      <c r="R75" s="59">
        <f>SUM(F75:Q75)</f>
        <v>15891.27059</v>
      </c>
    </row>
    <row r="76" ht="15.75" customHeight="1">
      <c r="E76" s="1"/>
      <c r="F76" s="3">
        <v>3.0</v>
      </c>
      <c r="G76" s="3">
        <v>4.0</v>
      </c>
      <c r="H76" s="3">
        <v>3.0</v>
      </c>
      <c r="I76" s="64">
        <v>4.0</v>
      </c>
      <c r="J76" s="3">
        <v>1.0</v>
      </c>
      <c r="K76" s="3">
        <v>1.0</v>
      </c>
      <c r="L76" s="3">
        <v>1.0</v>
      </c>
      <c r="M76" s="3">
        <v>1.0</v>
      </c>
      <c r="N76" s="60"/>
      <c r="O76" s="60"/>
      <c r="P76" s="60"/>
      <c r="Q76" s="60"/>
      <c r="R76" s="60"/>
    </row>
    <row r="77" ht="15.75" customHeight="1">
      <c r="E77" s="1" t="s">
        <v>203</v>
      </c>
      <c r="F77" s="30">
        <f t="shared" ref="F77:Q77" si="25">F76*F163</f>
        <v>632.2699281</v>
      </c>
      <c r="G77" s="30">
        <f t="shared" si="25"/>
        <v>640.5771179</v>
      </c>
      <c r="H77" s="30">
        <f t="shared" si="25"/>
        <v>533.1189329</v>
      </c>
      <c r="I77" s="30">
        <f t="shared" si="25"/>
        <v>1053.942211</v>
      </c>
      <c r="J77" s="30">
        <f t="shared" si="25"/>
        <v>180.9613589</v>
      </c>
      <c r="K77" s="30">
        <f t="shared" si="25"/>
        <v>171.6967868</v>
      </c>
      <c r="L77" s="30">
        <f t="shared" si="25"/>
        <v>204.1721182</v>
      </c>
      <c r="M77" s="30">
        <f t="shared" si="25"/>
        <v>176.6246513</v>
      </c>
      <c r="N77" s="30">
        <f t="shared" si="25"/>
        <v>0</v>
      </c>
      <c r="O77" s="30">
        <f t="shared" si="25"/>
        <v>0</v>
      </c>
      <c r="P77" s="30">
        <f t="shared" si="25"/>
        <v>0</v>
      </c>
      <c r="Q77" s="30">
        <f t="shared" si="25"/>
        <v>0</v>
      </c>
      <c r="R77" s="59">
        <f>SUM(F77:Q77)</f>
        <v>3593.363105</v>
      </c>
    </row>
    <row r="78" ht="15.75" customHeight="1">
      <c r="E78" s="1"/>
      <c r="F78" s="60"/>
      <c r="G78" s="60"/>
      <c r="H78" s="60"/>
      <c r="I78" s="69"/>
      <c r="J78" s="60"/>
      <c r="K78" s="60"/>
      <c r="L78" s="60"/>
      <c r="M78" s="60"/>
      <c r="N78" s="60"/>
      <c r="O78" s="60"/>
      <c r="P78" s="60"/>
      <c r="Q78" s="60"/>
      <c r="R78" s="60"/>
    </row>
    <row r="79" ht="15.75" customHeight="1">
      <c r="E79" s="1"/>
      <c r="F79" s="60"/>
      <c r="G79" s="60"/>
      <c r="H79" s="60"/>
      <c r="I79" s="69"/>
      <c r="J79" s="60"/>
      <c r="K79" s="60"/>
      <c r="L79" s="60"/>
      <c r="M79" s="60"/>
      <c r="N79" s="60"/>
      <c r="O79" s="60"/>
      <c r="P79" s="60"/>
      <c r="Q79" s="60"/>
      <c r="R79" s="60"/>
    </row>
    <row r="80" ht="15.75" customHeight="1">
      <c r="A80" s="53" t="s">
        <v>250</v>
      </c>
      <c r="B80" s="53"/>
      <c r="R80" s="60"/>
    </row>
    <row r="81" ht="15.75" customHeight="1">
      <c r="A81" s="32">
        <v>1.0</v>
      </c>
      <c r="B81" s="54" t="s">
        <v>251</v>
      </c>
      <c r="C81" s="32" t="s">
        <v>221</v>
      </c>
      <c r="D81" s="32" t="s">
        <v>252</v>
      </c>
      <c r="E81" s="32" t="s">
        <v>253</v>
      </c>
      <c r="F81" s="28">
        <v>45000.0</v>
      </c>
      <c r="G81" s="52">
        <v>17130.0</v>
      </c>
      <c r="H81" s="55" t="s">
        <v>192</v>
      </c>
      <c r="I81" s="55" t="s">
        <v>192</v>
      </c>
      <c r="J81" s="55" t="s">
        <v>192</v>
      </c>
      <c r="K81" s="55" t="s">
        <v>192</v>
      </c>
      <c r="L81" s="55" t="s">
        <v>192</v>
      </c>
      <c r="M81" s="55" t="s">
        <v>192</v>
      </c>
      <c r="N81" s="55" t="s">
        <v>192</v>
      </c>
      <c r="O81" s="55" t="s">
        <v>192</v>
      </c>
      <c r="P81" s="55" t="s">
        <v>192</v>
      </c>
      <c r="Q81" s="55" t="s">
        <v>192</v>
      </c>
      <c r="R81" s="28">
        <f t="shared" ref="R81:R84" si="26">SUM(F81:Q81)</f>
        <v>62130</v>
      </c>
    </row>
    <row r="82" ht="15.75" customHeight="1">
      <c r="A82" s="32">
        <v>2.0</v>
      </c>
      <c r="B82" s="54" t="s">
        <v>254</v>
      </c>
      <c r="C82" s="32" t="s">
        <v>221</v>
      </c>
      <c r="D82" s="32" t="s">
        <v>252</v>
      </c>
      <c r="E82" s="32" t="s">
        <v>253</v>
      </c>
      <c r="F82" s="28">
        <v>90000.0</v>
      </c>
      <c r="G82" s="28">
        <v>90000.0</v>
      </c>
      <c r="H82" s="28">
        <v>90000.0</v>
      </c>
      <c r="I82" s="28">
        <v>90000.0</v>
      </c>
      <c r="J82" s="28">
        <v>90000.0</v>
      </c>
      <c r="K82" s="28">
        <v>90000.0</v>
      </c>
      <c r="L82" s="28">
        <v>90000.0</v>
      </c>
      <c r="M82" s="28">
        <v>75775.0</v>
      </c>
      <c r="N82" s="28"/>
      <c r="O82" s="28"/>
      <c r="P82" s="28"/>
      <c r="Q82" s="28"/>
      <c r="R82" s="28">
        <f t="shared" si="26"/>
        <v>705775</v>
      </c>
    </row>
    <row r="83" ht="15.75" customHeight="1">
      <c r="A83" s="32">
        <v>3.0</v>
      </c>
      <c r="B83" s="54" t="s">
        <v>255</v>
      </c>
      <c r="C83" s="32" t="s">
        <v>221</v>
      </c>
      <c r="D83" s="32" t="s">
        <v>252</v>
      </c>
      <c r="E83" s="32" t="s">
        <v>253</v>
      </c>
      <c r="F83" s="28">
        <v>63400.0</v>
      </c>
      <c r="G83" s="55" t="s">
        <v>192</v>
      </c>
      <c r="H83" s="55" t="s">
        <v>192</v>
      </c>
      <c r="I83" s="55" t="s">
        <v>192</v>
      </c>
      <c r="J83" s="55" t="s">
        <v>192</v>
      </c>
      <c r="K83" s="55" t="s">
        <v>192</v>
      </c>
      <c r="L83" s="55" t="s">
        <v>192</v>
      </c>
      <c r="M83" s="55" t="s">
        <v>192</v>
      </c>
      <c r="N83" s="55" t="s">
        <v>192</v>
      </c>
      <c r="O83" s="55" t="s">
        <v>192</v>
      </c>
      <c r="P83" s="55" t="s">
        <v>192</v>
      </c>
      <c r="Q83" s="55" t="s">
        <v>192</v>
      </c>
      <c r="R83" s="28">
        <f t="shared" si="26"/>
        <v>63400</v>
      </c>
    </row>
    <row r="84" ht="15.75" customHeight="1">
      <c r="A84" s="3">
        <v>4.0</v>
      </c>
      <c r="B84" s="54" t="s">
        <v>256</v>
      </c>
      <c r="C84" s="32" t="s">
        <v>221</v>
      </c>
      <c r="D84" s="32" t="s">
        <v>252</v>
      </c>
      <c r="E84" s="32" t="s">
        <v>253</v>
      </c>
      <c r="F84" s="56" t="s">
        <v>192</v>
      </c>
      <c r="G84" s="56" t="s">
        <v>192</v>
      </c>
      <c r="H84" s="56" t="s">
        <v>192</v>
      </c>
      <c r="I84" s="56" t="s">
        <v>192</v>
      </c>
      <c r="J84" s="56">
        <v>11720.0</v>
      </c>
      <c r="K84" s="52">
        <v>39000.0</v>
      </c>
      <c r="L84" s="55" t="s">
        <v>192</v>
      </c>
      <c r="M84" s="55" t="s">
        <v>192</v>
      </c>
      <c r="N84" s="55" t="s">
        <v>192</v>
      </c>
      <c r="O84" s="55" t="s">
        <v>192</v>
      </c>
      <c r="P84" s="55" t="s">
        <v>192</v>
      </c>
      <c r="Q84" s="55" t="s">
        <v>192</v>
      </c>
      <c r="R84" s="28">
        <f t="shared" si="26"/>
        <v>50720</v>
      </c>
    </row>
    <row r="85" ht="15.75" customHeight="1">
      <c r="E85" s="50" t="s">
        <v>201</v>
      </c>
      <c r="F85" s="63">
        <f t="shared" ref="F85:P85" si="27">SUM(F81:F84)</f>
        <v>198400</v>
      </c>
      <c r="G85" s="63">
        <f t="shared" si="27"/>
        <v>107130</v>
      </c>
      <c r="H85" s="63">
        <f t="shared" si="27"/>
        <v>90000</v>
      </c>
      <c r="I85" s="63">
        <f t="shared" si="27"/>
        <v>90000</v>
      </c>
      <c r="J85" s="63">
        <f t="shared" si="27"/>
        <v>101720</v>
      </c>
      <c r="K85" s="63">
        <f t="shared" si="27"/>
        <v>129000</v>
      </c>
      <c r="L85" s="63">
        <f t="shared" si="27"/>
        <v>90000</v>
      </c>
      <c r="M85" s="63">
        <f t="shared" si="27"/>
        <v>75775</v>
      </c>
      <c r="N85" s="63">
        <f t="shared" si="27"/>
        <v>0</v>
      </c>
      <c r="O85" s="63">
        <f t="shared" si="27"/>
        <v>0</v>
      </c>
      <c r="P85" s="63">
        <f t="shared" si="27"/>
        <v>0</v>
      </c>
      <c r="Q85" s="63">
        <f>SUM(Q81:Q83)</f>
        <v>0</v>
      </c>
      <c r="R85" s="63">
        <f>SUM(R81:R84)</f>
        <v>882025</v>
      </c>
    </row>
    <row r="86" ht="15.75" customHeight="1">
      <c r="E86" s="53" t="s">
        <v>202</v>
      </c>
      <c r="F86" s="33">
        <f t="shared" ref="F86:Q86" si="28">F85/85</f>
        <v>2334.117647</v>
      </c>
      <c r="G86" s="33">
        <f t="shared" si="28"/>
        <v>1260.352941</v>
      </c>
      <c r="H86" s="33">
        <f t="shared" si="28"/>
        <v>1058.823529</v>
      </c>
      <c r="I86" s="33">
        <f t="shared" si="28"/>
        <v>1058.823529</v>
      </c>
      <c r="J86" s="33">
        <f t="shared" si="28"/>
        <v>1196.705882</v>
      </c>
      <c r="K86" s="33">
        <f t="shared" si="28"/>
        <v>1517.647059</v>
      </c>
      <c r="L86" s="33">
        <f t="shared" si="28"/>
        <v>1058.823529</v>
      </c>
      <c r="M86" s="33">
        <f t="shared" si="28"/>
        <v>891.4705882</v>
      </c>
      <c r="N86" s="33">
        <f t="shared" si="28"/>
        <v>0</v>
      </c>
      <c r="O86" s="33">
        <f t="shared" si="28"/>
        <v>0</v>
      </c>
      <c r="P86" s="33">
        <f t="shared" si="28"/>
        <v>0</v>
      </c>
      <c r="Q86" s="33">
        <f t="shared" si="28"/>
        <v>0</v>
      </c>
      <c r="R86" s="33">
        <f>SUM(F86:Q86)</f>
        <v>10376.76471</v>
      </c>
    </row>
    <row r="87" ht="15.75" customHeight="1">
      <c r="E87" s="1"/>
      <c r="F87" s="3">
        <v>3.0</v>
      </c>
      <c r="G87" s="3">
        <v>2.0</v>
      </c>
      <c r="H87" s="3">
        <v>1.0</v>
      </c>
      <c r="I87" s="3">
        <v>1.0</v>
      </c>
      <c r="J87" s="3">
        <v>2.0</v>
      </c>
      <c r="K87" s="3">
        <v>2.0</v>
      </c>
      <c r="L87" s="3">
        <v>1.0</v>
      </c>
      <c r="M87" s="3">
        <v>1.0</v>
      </c>
      <c r="N87" s="62"/>
      <c r="O87" s="62"/>
      <c r="P87" s="62"/>
      <c r="Q87" s="62"/>
      <c r="R87" s="62"/>
    </row>
    <row r="88" ht="15.75" customHeight="1">
      <c r="E88" s="1" t="s">
        <v>203</v>
      </c>
      <c r="F88" s="30">
        <f t="shared" ref="F88:Q88" si="29">F87*F163</f>
        <v>632.2699281</v>
      </c>
      <c r="G88" s="30">
        <f t="shared" si="29"/>
        <v>320.2885589</v>
      </c>
      <c r="H88" s="30">
        <f t="shared" si="29"/>
        <v>177.706311</v>
      </c>
      <c r="I88" s="30">
        <f t="shared" si="29"/>
        <v>263.4855527</v>
      </c>
      <c r="J88" s="30">
        <f t="shared" si="29"/>
        <v>361.9227179</v>
      </c>
      <c r="K88" s="30">
        <f t="shared" si="29"/>
        <v>343.3935736</v>
      </c>
      <c r="L88" s="30">
        <f t="shared" si="29"/>
        <v>204.1721182</v>
      </c>
      <c r="M88" s="30">
        <f t="shared" si="29"/>
        <v>176.6246513</v>
      </c>
      <c r="N88" s="30">
        <f t="shared" si="29"/>
        <v>0</v>
      </c>
      <c r="O88" s="30">
        <f t="shared" si="29"/>
        <v>0</v>
      </c>
      <c r="P88" s="30">
        <f t="shared" si="29"/>
        <v>0</v>
      </c>
      <c r="Q88" s="30">
        <f t="shared" si="29"/>
        <v>0</v>
      </c>
      <c r="R88" s="33">
        <f>SUM(F88:Q88)</f>
        <v>2479.863412</v>
      </c>
    </row>
    <row r="89" ht="15.75" customHeight="1">
      <c r="E89" s="1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</row>
    <row r="90" ht="15.75" customHeight="1">
      <c r="E90" s="1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</row>
    <row r="91" ht="15.75" customHeight="1">
      <c r="A91" s="53" t="s">
        <v>257</v>
      </c>
      <c r="B91" s="53"/>
      <c r="R91" s="62"/>
    </row>
    <row r="92" ht="15.75" customHeight="1">
      <c r="A92" s="32">
        <v>1.0</v>
      </c>
      <c r="B92" s="54" t="s">
        <v>258</v>
      </c>
      <c r="C92" s="32" t="s">
        <v>211</v>
      </c>
      <c r="D92" s="32" t="s">
        <v>222</v>
      </c>
      <c r="E92" s="32" t="s">
        <v>259</v>
      </c>
      <c r="F92" s="28">
        <v>19422.0</v>
      </c>
      <c r="G92" s="52">
        <v>7384.0</v>
      </c>
      <c r="H92" s="55" t="s">
        <v>192</v>
      </c>
      <c r="I92" s="55" t="s">
        <v>192</v>
      </c>
      <c r="J92" s="55" t="s">
        <v>192</v>
      </c>
      <c r="K92" s="55" t="s">
        <v>192</v>
      </c>
      <c r="L92" s="55" t="s">
        <v>192</v>
      </c>
      <c r="M92" s="55" t="s">
        <v>192</v>
      </c>
      <c r="N92" s="55" t="s">
        <v>192</v>
      </c>
      <c r="O92" s="55" t="s">
        <v>192</v>
      </c>
      <c r="P92" s="55" t="s">
        <v>192</v>
      </c>
      <c r="Q92" s="55" t="s">
        <v>192</v>
      </c>
      <c r="R92" s="33">
        <f t="shared" ref="R92:R101" si="30">SUM(F92:Q92)</f>
        <v>26806</v>
      </c>
    </row>
    <row r="93" ht="15.75" customHeight="1">
      <c r="A93" s="32">
        <v>2.0</v>
      </c>
      <c r="B93" s="54" t="s">
        <v>260</v>
      </c>
      <c r="C93" s="32" t="s">
        <v>211</v>
      </c>
      <c r="D93" s="32" t="s">
        <v>222</v>
      </c>
      <c r="E93" s="32" t="s">
        <v>259</v>
      </c>
      <c r="F93" s="28">
        <v>19422.0</v>
      </c>
      <c r="G93" s="52">
        <v>19422.0</v>
      </c>
      <c r="H93" s="52">
        <v>13077.0</v>
      </c>
      <c r="I93" s="55" t="s">
        <v>192</v>
      </c>
      <c r="J93" s="55" t="s">
        <v>192</v>
      </c>
      <c r="K93" s="55" t="s">
        <v>192</v>
      </c>
      <c r="L93" s="55" t="s">
        <v>192</v>
      </c>
      <c r="M93" s="55" t="s">
        <v>192</v>
      </c>
      <c r="N93" s="55" t="s">
        <v>192</v>
      </c>
      <c r="O93" s="55" t="s">
        <v>192</v>
      </c>
      <c r="P93" s="55" t="s">
        <v>192</v>
      </c>
      <c r="Q93" s="55" t="s">
        <v>192</v>
      </c>
      <c r="R93" s="33">
        <f t="shared" si="30"/>
        <v>51921</v>
      </c>
    </row>
    <row r="94" ht="15.75" customHeight="1">
      <c r="A94" s="32">
        <v>3.0</v>
      </c>
      <c r="B94" s="32" t="s">
        <v>261</v>
      </c>
      <c r="C94" s="32" t="s">
        <v>211</v>
      </c>
      <c r="D94" s="32" t="s">
        <v>222</v>
      </c>
      <c r="E94" s="32" t="s">
        <v>259</v>
      </c>
      <c r="F94" s="28">
        <v>15000.0</v>
      </c>
      <c r="G94" s="28">
        <v>15000.0</v>
      </c>
      <c r="H94" s="28">
        <v>15000.0</v>
      </c>
      <c r="I94" s="28">
        <v>15000.0</v>
      </c>
      <c r="J94" s="28">
        <v>15000.0</v>
      </c>
      <c r="K94" s="28">
        <v>15000.0</v>
      </c>
      <c r="L94" s="28">
        <v>15000.0</v>
      </c>
      <c r="M94" s="28">
        <v>20000.0</v>
      </c>
      <c r="N94" s="28"/>
      <c r="O94" s="28"/>
      <c r="P94" s="28"/>
      <c r="Q94" s="28"/>
      <c r="R94" s="33">
        <f t="shared" si="30"/>
        <v>125000</v>
      </c>
    </row>
    <row r="95" ht="15.75" customHeight="1">
      <c r="A95" s="32">
        <v>4.0</v>
      </c>
      <c r="B95" s="54" t="s">
        <v>262</v>
      </c>
      <c r="C95" s="32" t="s">
        <v>221</v>
      </c>
      <c r="D95" s="32" t="s">
        <v>222</v>
      </c>
      <c r="E95" s="32" t="s">
        <v>259</v>
      </c>
      <c r="F95" s="28">
        <v>75000.0</v>
      </c>
      <c r="G95" s="52">
        <v>75000.0</v>
      </c>
      <c r="H95" s="52">
        <v>75000.0</v>
      </c>
      <c r="I95" s="52">
        <v>75000.0</v>
      </c>
      <c r="J95" s="52">
        <v>75000.0</v>
      </c>
      <c r="K95" s="52">
        <v>75000.0</v>
      </c>
      <c r="L95" s="52">
        <v>75000.0</v>
      </c>
      <c r="M95" s="52">
        <v>23975.0</v>
      </c>
      <c r="N95" s="55" t="s">
        <v>192</v>
      </c>
      <c r="O95" s="55" t="s">
        <v>192</v>
      </c>
      <c r="P95" s="55" t="s">
        <v>192</v>
      </c>
      <c r="Q95" s="55" t="s">
        <v>192</v>
      </c>
      <c r="R95" s="33">
        <f t="shared" si="30"/>
        <v>548975</v>
      </c>
    </row>
    <row r="96" ht="15.75" customHeight="1">
      <c r="A96" s="32">
        <v>5.0</v>
      </c>
      <c r="B96" s="54" t="s">
        <v>263</v>
      </c>
      <c r="C96" s="32" t="s">
        <v>221</v>
      </c>
      <c r="D96" s="32" t="s">
        <v>222</v>
      </c>
      <c r="E96" s="32" t="s">
        <v>259</v>
      </c>
      <c r="F96" s="28">
        <v>25000.0</v>
      </c>
      <c r="G96" s="28">
        <v>25000.0</v>
      </c>
      <c r="H96" s="52">
        <v>35000.0</v>
      </c>
      <c r="I96" s="52">
        <v>25000.0</v>
      </c>
      <c r="J96" s="28">
        <v>20834.0</v>
      </c>
      <c r="K96" s="28">
        <v>22177.0</v>
      </c>
      <c r="L96" s="28">
        <v>29167.0</v>
      </c>
      <c r="M96" s="55" t="s">
        <v>192</v>
      </c>
      <c r="N96" s="55" t="s">
        <v>192</v>
      </c>
      <c r="O96" s="55" t="s">
        <v>192</v>
      </c>
      <c r="P96" s="55" t="s">
        <v>192</v>
      </c>
      <c r="Q96" s="55" t="s">
        <v>192</v>
      </c>
      <c r="R96" s="33">
        <f t="shared" si="30"/>
        <v>182178</v>
      </c>
    </row>
    <row r="97" ht="15.75" customHeight="1">
      <c r="A97" s="32">
        <v>6.0</v>
      </c>
      <c r="B97" s="54" t="s">
        <v>264</v>
      </c>
      <c r="C97" s="32" t="s">
        <v>221</v>
      </c>
      <c r="D97" s="32" t="s">
        <v>222</v>
      </c>
      <c r="E97" s="32" t="s">
        <v>259</v>
      </c>
      <c r="F97" s="28">
        <v>25000.0</v>
      </c>
      <c r="G97" s="52">
        <v>25000.0</v>
      </c>
      <c r="H97" s="52">
        <v>25000.0</v>
      </c>
      <c r="I97" s="52">
        <v>25000.0</v>
      </c>
      <c r="J97" s="52">
        <v>25000.0</v>
      </c>
      <c r="K97" s="52">
        <v>25000.0</v>
      </c>
      <c r="L97" s="52">
        <v>25000.0</v>
      </c>
      <c r="M97" s="28">
        <v>9284.0</v>
      </c>
      <c r="N97" s="55" t="s">
        <v>192</v>
      </c>
      <c r="O97" s="55" t="s">
        <v>192</v>
      </c>
      <c r="P97" s="55" t="s">
        <v>192</v>
      </c>
      <c r="Q97" s="55" t="s">
        <v>192</v>
      </c>
      <c r="R97" s="33">
        <f t="shared" si="30"/>
        <v>184284</v>
      </c>
    </row>
    <row r="98" ht="15.75" customHeight="1">
      <c r="A98" s="32">
        <v>7.0</v>
      </c>
      <c r="B98" s="32" t="s">
        <v>265</v>
      </c>
      <c r="C98" s="32" t="s">
        <v>221</v>
      </c>
      <c r="D98" s="32" t="s">
        <v>222</v>
      </c>
      <c r="E98" s="32" t="s">
        <v>259</v>
      </c>
      <c r="F98" s="70">
        <v>100000.0</v>
      </c>
      <c r="G98" s="70">
        <v>100000.0</v>
      </c>
      <c r="H98" s="70">
        <v>100000.0</v>
      </c>
      <c r="I98" s="70">
        <v>100000.0</v>
      </c>
      <c r="J98" s="28">
        <f t="shared" ref="J98:K98" si="31">85000+15000</f>
        <v>100000</v>
      </c>
      <c r="K98" s="28">
        <f t="shared" si="31"/>
        <v>100000</v>
      </c>
      <c r="L98" s="28">
        <v>95000.0</v>
      </c>
      <c r="M98" s="28">
        <v>95000.0</v>
      </c>
      <c r="N98" s="28"/>
      <c r="O98" s="28"/>
      <c r="P98" s="28"/>
      <c r="Q98" s="28"/>
      <c r="R98" s="33">
        <f t="shared" si="30"/>
        <v>790000</v>
      </c>
    </row>
    <row r="99" ht="15.75" customHeight="1">
      <c r="A99" s="32">
        <v>8.0</v>
      </c>
      <c r="B99" s="54" t="s">
        <v>266</v>
      </c>
      <c r="C99" s="32" t="s">
        <v>221</v>
      </c>
      <c r="D99" s="32" t="s">
        <v>222</v>
      </c>
      <c r="E99" s="32" t="s">
        <v>259</v>
      </c>
      <c r="F99" s="28">
        <v>68334.0</v>
      </c>
      <c r="G99" s="52">
        <v>66188.0</v>
      </c>
      <c r="H99" s="52">
        <v>68334.0</v>
      </c>
      <c r="I99" s="52">
        <v>68334.0</v>
      </c>
      <c r="J99" s="52">
        <v>23978.0</v>
      </c>
      <c r="K99" s="55" t="s">
        <v>192</v>
      </c>
      <c r="L99" s="55" t="s">
        <v>192</v>
      </c>
      <c r="M99" s="55" t="s">
        <v>192</v>
      </c>
      <c r="N99" s="55" t="s">
        <v>192</v>
      </c>
      <c r="O99" s="55" t="s">
        <v>192</v>
      </c>
      <c r="P99" s="55" t="s">
        <v>192</v>
      </c>
      <c r="Q99" s="55" t="s">
        <v>192</v>
      </c>
      <c r="R99" s="33">
        <f t="shared" si="30"/>
        <v>295168</v>
      </c>
    </row>
    <row r="100" ht="15.75" customHeight="1">
      <c r="A100" s="32">
        <v>9.0</v>
      </c>
      <c r="B100" s="54" t="s">
        <v>267</v>
      </c>
      <c r="C100" s="32" t="s">
        <v>221</v>
      </c>
      <c r="D100" s="32" t="s">
        <v>222</v>
      </c>
      <c r="E100" s="32" t="s">
        <v>259</v>
      </c>
      <c r="F100" s="28">
        <v>70834.0</v>
      </c>
      <c r="G100" s="28">
        <v>70834.0</v>
      </c>
      <c r="H100" s="28">
        <v>70834.0</v>
      </c>
      <c r="I100" s="28">
        <v>70834.0</v>
      </c>
      <c r="J100" s="28">
        <v>70834.0</v>
      </c>
      <c r="K100" s="28">
        <v>70834.0</v>
      </c>
      <c r="L100" s="55" t="s">
        <v>192</v>
      </c>
      <c r="M100" s="55" t="s">
        <v>192</v>
      </c>
      <c r="N100" s="55" t="s">
        <v>192</v>
      </c>
      <c r="O100" s="55" t="s">
        <v>192</v>
      </c>
      <c r="P100" s="55" t="s">
        <v>192</v>
      </c>
      <c r="Q100" s="55" t="s">
        <v>192</v>
      </c>
      <c r="R100" s="33">
        <f t="shared" si="30"/>
        <v>425004</v>
      </c>
    </row>
    <row r="101" ht="15.75" customHeight="1">
      <c r="A101" s="32">
        <v>10.0</v>
      </c>
      <c r="B101" s="32" t="s">
        <v>268</v>
      </c>
      <c r="C101" s="32" t="s">
        <v>221</v>
      </c>
      <c r="D101" s="32" t="s">
        <v>222</v>
      </c>
      <c r="E101" s="32" t="s">
        <v>259</v>
      </c>
      <c r="F101" s="56" t="s">
        <v>192</v>
      </c>
      <c r="G101" s="56" t="s">
        <v>192</v>
      </c>
      <c r="H101" s="56" t="s">
        <v>192</v>
      </c>
      <c r="I101" s="28">
        <v>23459.0</v>
      </c>
      <c r="J101" s="52">
        <v>26667.0</v>
      </c>
      <c r="K101" s="28">
        <v>25865.0</v>
      </c>
      <c r="L101" s="28">
        <v>26667.0</v>
      </c>
      <c r="M101" s="28">
        <v>26667.0</v>
      </c>
      <c r="N101" s="28"/>
      <c r="O101" s="28"/>
      <c r="P101" s="28"/>
      <c r="Q101" s="28"/>
      <c r="R101" s="33">
        <f t="shared" si="30"/>
        <v>129325</v>
      </c>
    </row>
    <row r="102" ht="15.75" customHeight="1">
      <c r="C102" s="1"/>
      <c r="D102" s="1"/>
      <c r="E102" s="50" t="s">
        <v>201</v>
      </c>
      <c r="F102" s="63">
        <f t="shared" ref="F102:R102" si="32">SUM(F92:F101)</f>
        <v>418012</v>
      </c>
      <c r="G102" s="63">
        <f t="shared" si="32"/>
        <v>403828</v>
      </c>
      <c r="H102" s="63">
        <f t="shared" si="32"/>
        <v>402245</v>
      </c>
      <c r="I102" s="63">
        <f t="shared" si="32"/>
        <v>402627</v>
      </c>
      <c r="J102" s="63">
        <f t="shared" si="32"/>
        <v>357313</v>
      </c>
      <c r="K102" s="63">
        <f t="shared" si="32"/>
        <v>333876</v>
      </c>
      <c r="L102" s="63">
        <f t="shared" si="32"/>
        <v>265834</v>
      </c>
      <c r="M102" s="63">
        <f t="shared" si="32"/>
        <v>174926</v>
      </c>
      <c r="N102" s="63">
        <f t="shared" si="32"/>
        <v>0</v>
      </c>
      <c r="O102" s="63">
        <f t="shared" si="32"/>
        <v>0</v>
      </c>
      <c r="P102" s="63">
        <f t="shared" si="32"/>
        <v>0</v>
      </c>
      <c r="Q102" s="63">
        <f t="shared" si="32"/>
        <v>0</v>
      </c>
      <c r="R102" s="63">
        <f t="shared" si="32"/>
        <v>2758661</v>
      </c>
    </row>
    <row r="103" ht="15.75" customHeight="1">
      <c r="C103" s="1"/>
      <c r="D103" s="1"/>
      <c r="E103" s="53" t="s">
        <v>202</v>
      </c>
      <c r="F103" s="33">
        <f t="shared" ref="F103:Q103" si="33">F102/85</f>
        <v>4917.788235</v>
      </c>
      <c r="G103" s="33">
        <f t="shared" si="33"/>
        <v>4750.917647</v>
      </c>
      <c r="H103" s="33">
        <f t="shared" si="33"/>
        <v>4732.294118</v>
      </c>
      <c r="I103" s="33">
        <f t="shared" si="33"/>
        <v>4736.788235</v>
      </c>
      <c r="J103" s="33">
        <f t="shared" si="33"/>
        <v>4203.682353</v>
      </c>
      <c r="K103" s="33">
        <f t="shared" si="33"/>
        <v>3927.952941</v>
      </c>
      <c r="L103" s="33">
        <f t="shared" si="33"/>
        <v>3127.458824</v>
      </c>
      <c r="M103" s="33">
        <f t="shared" si="33"/>
        <v>2057.952941</v>
      </c>
      <c r="N103" s="33">
        <f t="shared" si="33"/>
        <v>0</v>
      </c>
      <c r="O103" s="33">
        <f t="shared" si="33"/>
        <v>0</v>
      </c>
      <c r="P103" s="33">
        <f t="shared" si="33"/>
        <v>0</v>
      </c>
      <c r="Q103" s="33">
        <f t="shared" si="33"/>
        <v>0</v>
      </c>
      <c r="R103" s="33">
        <f>SUM(F103:Q103)</f>
        <v>32454.83529</v>
      </c>
    </row>
    <row r="104" ht="15.75" customHeight="1">
      <c r="C104" s="1"/>
      <c r="D104" s="1"/>
      <c r="E104" s="1"/>
      <c r="F104" s="3">
        <v>9.0</v>
      </c>
      <c r="G104" s="3">
        <v>9.0</v>
      </c>
      <c r="H104" s="3">
        <v>8.0</v>
      </c>
      <c r="I104" s="3">
        <v>8.0</v>
      </c>
      <c r="J104" s="3">
        <v>8.0</v>
      </c>
      <c r="K104" s="3">
        <v>8.0</v>
      </c>
      <c r="L104" s="3">
        <v>6.0</v>
      </c>
      <c r="M104" s="3">
        <v>5.0</v>
      </c>
      <c r="N104" s="62"/>
      <c r="O104" s="62"/>
      <c r="P104" s="62"/>
      <c r="Q104" s="62"/>
      <c r="R104" s="62"/>
    </row>
    <row r="105" ht="15.75" customHeight="1">
      <c r="C105" s="1"/>
      <c r="D105" s="1"/>
      <c r="E105" s="1" t="s">
        <v>203</v>
      </c>
      <c r="F105" s="30">
        <f t="shared" ref="F105:M105" si="34">F104*F163</f>
        <v>1896.809784</v>
      </c>
      <c r="G105" s="30">
        <f t="shared" si="34"/>
        <v>1441.298515</v>
      </c>
      <c r="H105" s="30">
        <f t="shared" si="34"/>
        <v>1421.650488</v>
      </c>
      <c r="I105" s="30">
        <f t="shared" si="34"/>
        <v>2107.884422</v>
      </c>
      <c r="J105" s="30">
        <f t="shared" si="34"/>
        <v>1447.690872</v>
      </c>
      <c r="K105" s="30">
        <f t="shared" si="34"/>
        <v>1373.574294</v>
      </c>
      <c r="L105" s="30">
        <f t="shared" si="34"/>
        <v>1225.032709</v>
      </c>
      <c r="M105" s="30">
        <f t="shared" si="34"/>
        <v>883.1232567</v>
      </c>
      <c r="N105" s="62"/>
      <c r="O105" s="62"/>
      <c r="P105" s="62"/>
      <c r="Q105" s="62"/>
      <c r="R105" s="33">
        <f>SUM(F105:Q105)</f>
        <v>11797.06434</v>
      </c>
    </row>
    <row r="106" ht="15.75" customHeight="1">
      <c r="C106" s="1"/>
      <c r="D106" s="1"/>
      <c r="E106" s="1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ht="15.75" customHeight="1">
      <c r="C107" s="1"/>
      <c r="D107" s="1"/>
      <c r="E107" s="1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ht="15.75" customHeight="1">
      <c r="A108" s="53" t="s">
        <v>269</v>
      </c>
      <c r="B108" s="53"/>
      <c r="E108" s="1" t="s">
        <v>219</v>
      </c>
    </row>
    <row r="109" ht="15.75" customHeight="1">
      <c r="A109" s="32">
        <v>1.0</v>
      </c>
      <c r="B109" s="32" t="s">
        <v>270</v>
      </c>
      <c r="C109" s="32" t="s">
        <v>271</v>
      </c>
      <c r="D109" s="32" t="s">
        <v>272</v>
      </c>
      <c r="E109" s="32" t="s">
        <v>273</v>
      </c>
      <c r="F109" s="28">
        <v>257634.0</v>
      </c>
      <c r="G109" s="52">
        <v>243814.0</v>
      </c>
      <c r="H109" s="52">
        <v>183334.0</v>
      </c>
      <c r="I109" s="52">
        <v>183334.0</v>
      </c>
      <c r="J109" s="52">
        <v>215214.0</v>
      </c>
      <c r="K109" s="52">
        <v>251878.0</v>
      </c>
      <c r="L109" s="52">
        <v>193334.0</v>
      </c>
      <c r="M109" s="52">
        <v>239614.0</v>
      </c>
      <c r="N109" s="52"/>
      <c r="O109" s="52"/>
      <c r="P109" s="52"/>
      <c r="Q109" s="52"/>
      <c r="R109" s="28">
        <f t="shared" ref="R109:R133" si="35">SUM(F109:Q109)</f>
        <v>1768156</v>
      </c>
    </row>
    <row r="110" ht="15.75" customHeight="1">
      <c r="A110" s="32">
        <v>2.0</v>
      </c>
      <c r="B110" s="32" t="s">
        <v>274</v>
      </c>
      <c r="C110" s="32" t="s">
        <v>275</v>
      </c>
      <c r="D110" s="32" t="s">
        <v>272</v>
      </c>
      <c r="E110" s="32" t="s">
        <v>273</v>
      </c>
      <c r="F110" s="28">
        <v>78600.0</v>
      </c>
      <c r="G110" s="52">
        <v>75000.0</v>
      </c>
      <c r="H110" s="52">
        <v>75000.0</v>
      </c>
      <c r="I110" s="52">
        <v>75000.0</v>
      </c>
      <c r="J110" s="52">
        <v>84600.0</v>
      </c>
      <c r="K110" s="52">
        <v>75000.0</v>
      </c>
      <c r="L110" s="52">
        <v>75000.0</v>
      </c>
      <c r="M110" s="52">
        <v>84600.0</v>
      </c>
      <c r="N110" s="52"/>
      <c r="O110" s="52"/>
      <c r="P110" s="52"/>
      <c r="Q110" s="52"/>
      <c r="R110" s="28">
        <f t="shared" si="35"/>
        <v>622800</v>
      </c>
    </row>
    <row r="111" ht="15.75" customHeight="1">
      <c r="A111" s="32">
        <v>3.0</v>
      </c>
      <c r="B111" s="32" t="s">
        <v>276</v>
      </c>
      <c r="C111" s="32" t="s">
        <v>275</v>
      </c>
      <c r="D111" s="32" t="s">
        <v>272</v>
      </c>
      <c r="E111" s="32" t="s">
        <v>273</v>
      </c>
      <c r="F111" s="28">
        <v>82750.0</v>
      </c>
      <c r="G111" s="52">
        <v>58000.0</v>
      </c>
      <c r="H111" s="52">
        <v>58000.0</v>
      </c>
      <c r="I111" s="52">
        <v>58000.0</v>
      </c>
      <c r="J111" s="52">
        <v>58000.0</v>
      </c>
      <c r="K111" s="52">
        <v>56130.0</v>
      </c>
      <c r="L111" s="52">
        <v>58000.0</v>
      </c>
      <c r="M111" s="52">
        <v>56130.0</v>
      </c>
      <c r="N111" s="52"/>
      <c r="O111" s="52"/>
      <c r="P111" s="52"/>
      <c r="Q111" s="52"/>
      <c r="R111" s="28">
        <f t="shared" si="35"/>
        <v>485010</v>
      </c>
    </row>
    <row r="112" ht="15.75" customHeight="1">
      <c r="A112" s="32">
        <v>4.0</v>
      </c>
      <c r="B112" s="32" t="s">
        <v>277</v>
      </c>
      <c r="C112" s="32" t="s">
        <v>278</v>
      </c>
      <c r="D112" s="32" t="s">
        <v>272</v>
      </c>
      <c r="E112" s="32" t="s">
        <v>273</v>
      </c>
      <c r="F112" s="28">
        <v>32500.0</v>
      </c>
      <c r="G112" s="28">
        <v>32500.0</v>
      </c>
      <c r="H112" s="28">
        <v>32500.0</v>
      </c>
      <c r="I112" s="28">
        <v>32500.0</v>
      </c>
      <c r="J112" s="52">
        <v>32500.0</v>
      </c>
      <c r="K112" s="52">
        <v>32500.0</v>
      </c>
      <c r="L112" s="52">
        <v>32500.0</v>
      </c>
      <c r="M112" s="52">
        <v>32500.0</v>
      </c>
      <c r="N112" s="52"/>
      <c r="O112" s="52"/>
      <c r="P112" s="52"/>
      <c r="Q112" s="52"/>
      <c r="R112" s="28">
        <f t="shared" si="35"/>
        <v>260000</v>
      </c>
    </row>
    <row r="113" ht="15.75" customHeight="1">
      <c r="A113" s="32">
        <v>5.0</v>
      </c>
      <c r="B113" s="32" t="s">
        <v>279</v>
      </c>
      <c r="C113" s="32" t="s">
        <v>278</v>
      </c>
      <c r="D113" s="32" t="s">
        <v>272</v>
      </c>
      <c r="E113" s="32" t="s">
        <v>273</v>
      </c>
      <c r="F113" s="28">
        <v>30000.0</v>
      </c>
      <c r="G113" s="28">
        <v>30000.0</v>
      </c>
      <c r="H113" s="28">
        <v>30000.0</v>
      </c>
      <c r="I113" s="28">
        <v>22722.0</v>
      </c>
      <c r="J113" s="52">
        <v>30000.0</v>
      </c>
      <c r="K113" s="52">
        <v>28181.0</v>
      </c>
      <c r="L113" s="52">
        <v>11200.0</v>
      </c>
      <c r="M113" s="55" t="s">
        <v>192</v>
      </c>
      <c r="N113" s="55" t="s">
        <v>192</v>
      </c>
      <c r="O113" s="55" t="s">
        <v>192</v>
      </c>
      <c r="P113" s="55" t="s">
        <v>192</v>
      </c>
      <c r="Q113" s="55" t="s">
        <v>192</v>
      </c>
      <c r="R113" s="28">
        <f t="shared" si="35"/>
        <v>182103</v>
      </c>
    </row>
    <row r="114" ht="15.75" customHeight="1">
      <c r="A114" s="32">
        <v>6.0</v>
      </c>
      <c r="B114" s="32" t="s">
        <v>280</v>
      </c>
      <c r="C114" s="32" t="s">
        <v>278</v>
      </c>
      <c r="D114" s="32" t="s">
        <v>272</v>
      </c>
      <c r="E114" s="32" t="s">
        <v>273</v>
      </c>
      <c r="F114" s="28">
        <v>25000.0</v>
      </c>
      <c r="G114" s="28">
        <v>25000.0</v>
      </c>
      <c r="H114" s="28">
        <v>25000.0</v>
      </c>
      <c r="I114" s="28">
        <v>25000.0</v>
      </c>
      <c r="J114" s="28">
        <v>25000.0</v>
      </c>
      <c r="K114" s="28">
        <v>25000.0</v>
      </c>
      <c r="L114" s="28">
        <v>25000.0</v>
      </c>
      <c r="M114" s="52">
        <v>24194.0</v>
      </c>
      <c r="N114" s="52"/>
      <c r="O114" s="52"/>
      <c r="P114" s="52"/>
      <c r="Q114" s="52"/>
      <c r="R114" s="28">
        <f t="shared" si="35"/>
        <v>199194</v>
      </c>
    </row>
    <row r="115" ht="15.75" customHeight="1">
      <c r="A115" s="32">
        <v>7.0</v>
      </c>
      <c r="B115" s="32" t="s">
        <v>281</v>
      </c>
      <c r="C115" s="32" t="s">
        <v>278</v>
      </c>
      <c r="D115" s="32" t="s">
        <v>272</v>
      </c>
      <c r="E115" s="32" t="s">
        <v>273</v>
      </c>
      <c r="F115" s="28">
        <v>20395.0</v>
      </c>
      <c r="G115" s="28">
        <v>20395.0</v>
      </c>
      <c r="H115" s="28">
        <v>20395.0</v>
      </c>
      <c r="I115" s="28">
        <v>20395.0</v>
      </c>
      <c r="J115" s="52">
        <v>26000.0</v>
      </c>
      <c r="K115" s="52">
        <v>26000.0</v>
      </c>
      <c r="L115" s="52">
        <v>25194.0</v>
      </c>
      <c r="M115" s="52">
        <v>26000.0</v>
      </c>
      <c r="N115" s="52"/>
      <c r="O115" s="52"/>
      <c r="P115" s="52"/>
      <c r="Q115" s="52"/>
      <c r="R115" s="28">
        <f t="shared" si="35"/>
        <v>184774</v>
      </c>
    </row>
    <row r="116" ht="15.75" customHeight="1">
      <c r="A116" s="32">
        <v>8.0</v>
      </c>
      <c r="B116" s="32" t="s">
        <v>282</v>
      </c>
      <c r="C116" s="32" t="s">
        <v>278</v>
      </c>
      <c r="D116" s="32" t="s">
        <v>272</v>
      </c>
      <c r="E116" s="32" t="s">
        <v>273</v>
      </c>
      <c r="F116" s="28">
        <v>25000.0</v>
      </c>
      <c r="G116" s="28">
        <v>25000.0</v>
      </c>
      <c r="H116" s="28">
        <v>25000.0</v>
      </c>
      <c r="I116" s="28">
        <v>25000.0</v>
      </c>
      <c r="J116" s="28">
        <v>25000.0</v>
      </c>
      <c r="K116" s="28">
        <v>25000.0</v>
      </c>
      <c r="L116" s="28">
        <v>25000.0</v>
      </c>
      <c r="M116" s="28">
        <v>25000.0</v>
      </c>
      <c r="N116" s="52"/>
      <c r="O116" s="52"/>
      <c r="P116" s="52"/>
      <c r="Q116" s="52"/>
      <c r="R116" s="28">
        <f t="shared" si="35"/>
        <v>200000</v>
      </c>
    </row>
    <row r="117" ht="15.75" customHeight="1">
      <c r="A117" s="32">
        <v>9.0</v>
      </c>
      <c r="B117" s="32" t="s">
        <v>283</v>
      </c>
      <c r="C117" s="32" t="s">
        <v>278</v>
      </c>
      <c r="D117" s="32" t="s">
        <v>272</v>
      </c>
      <c r="E117" s="32" t="s">
        <v>273</v>
      </c>
      <c r="F117" s="28">
        <v>30000.0</v>
      </c>
      <c r="G117" s="52">
        <v>18775.0</v>
      </c>
      <c r="H117" s="52">
        <v>25000.0</v>
      </c>
      <c r="I117" s="52">
        <v>25000.0</v>
      </c>
      <c r="J117" s="52">
        <v>30000.0</v>
      </c>
      <c r="K117" s="52">
        <v>23503.0</v>
      </c>
      <c r="L117" s="52">
        <v>22294.0</v>
      </c>
      <c r="M117" s="52">
        <v>7038.0</v>
      </c>
      <c r="N117" s="28"/>
      <c r="O117" s="28"/>
      <c r="P117" s="28"/>
      <c r="Q117" s="28"/>
      <c r="R117" s="28">
        <f t="shared" si="35"/>
        <v>181610</v>
      </c>
    </row>
    <row r="118" ht="15.75" customHeight="1">
      <c r="A118" s="32">
        <v>10.0</v>
      </c>
      <c r="B118" s="32" t="s">
        <v>284</v>
      </c>
      <c r="C118" s="32" t="s">
        <v>275</v>
      </c>
      <c r="D118" s="32" t="s">
        <v>272</v>
      </c>
      <c r="E118" s="32" t="s">
        <v>273</v>
      </c>
      <c r="F118" s="28">
        <v>72000.0</v>
      </c>
      <c r="G118" s="52">
        <v>93600.0</v>
      </c>
      <c r="H118" s="52">
        <v>72000.0</v>
      </c>
      <c r="I118" s="52">
        <v>72000.0</v>
      </c>
      <c r="J118" s="52">
        <v>72000.0</v>
      </c>
      <c r="K118" s="52">
        <v>72000.0</v>
      </c>
      <c r="L118" s="52">
        <v>72000.0</v>
      </c>
      <c r="M118" s="52">
        <v>70868.0</v>
      </c>
      <c r="N118" s="28"/>
      <c r="O118" s="28"/>
      <c r="P118" s="28"/>
      <c r="Q118" s="28"/>
      <c r="R118" s="28">
        <f t="shared" si="35"/>
        <v>596468</v>
      </c>
    </row>
    <row r="119" ht="15.75" customHeight="1">
      <c r="A119" s="32">
        <v>11.0</v>
      </c>
      <c r="B119" s="32" t="s">
        <v>285</v>
      </c>
      <c r="C119" s="32" t="s">
        <v>278</v>
      </c>
      <c r="D119" s="32" t="s">
        <v>272</v>
      </c>
      <c r="E119" s="32" t="s">
        <v>273</v>
      </c>
      <c r="F119" s="52">
        <v>21137.0</v>
      </c>
      <c r="G119" s="52">
        <v>24000.0</v>
      </c>
      <c r="H119" s="52">
        <v>24000.0</v>
      </c>
      <c r="I119" s="52">
        <v>24000.0</v>
      </c>
      <c r="J119" s="52">
        <v>24000.0</v>
      </c>
      <c r="K119" s="52">
        <v>24000.0</v>
      </c>
      <c r="L119" s="52">
        <v>24000.0</v>
      </c>
      <c r="M119" s="52">
        <v>29000.0</v>
      </c>
      <c r="N119" s="52"/>
      <c r="O119" s="28"/>
      <c r="P119" s="28"/>
      <c r="Q119" s="28"/>
      <c r="R119" s="28">
        <f t="shared" si="35"/>
        <v>194137</v>
      </c>
    </row>
    <row r="120" ht="15.75" customHeight="1">
      <c r="A120" s="32">
        <v>12.0</v>
      </c>
      <c r="B120" s="32" t="s">
        <v>286</v>
      </c>
      <c r="C120" s="32" t="s">
        <v>278</v>
      </c>
      <c r="D120" s="32" t="s">
        <v>272</v>
      </c>
      <c r="E120" s="32" t="s">
        <v>273</v>
      </c>
      <c r="F120" s="52">
        <v>17130.0</v>
      </c>
      <c r="G120" s="52">
        <v>19422.0</v>
      </c>
      <c r="H120" s="52">
        <v>19422.0</v>
      </c>
      <c r="I120" s="52">
        <v>19422.0</v>
      </c>
      <c r="J120" s="52">
        <v>19422.0</v>
      </c>
      <c r="K120" s="52">
        <v>24422.0</v>
      </c>
      <c r="L120" s="52">
        <v>19422.0</v>
      </c>
      <c r="M120" s="52">
        <v>19422.0</v>
      </c>
      <c r="N120" s="52"/>
      <c r="O120" s="28"/>
      <c r="P120" s="28"/>
      <c r="Q120" s="28"/>
      <c r="R120" s="28">
        <f t="shared" si="35"/>
        <v>158084</v>
      </c>
    </row>
    <row r="121" ht="15.75" customHeight="1">
      <c r="A121" s="32">
        <v>13.0</v>
      </c>
      <c r="B121" s="32" t="s">
        <v>287</v>
      </c>
      <c r="C121" s="32" t="s">
        <v>278</v>
      </c>
      <c r="D121" s="32" t="s">
        <v>272</v>
      </c>
      <c r="E121" s="32" t="s">
        <v>273</v>
      </c>
      <c r="F121" s="52">
        <v>17130.0</v>
      </c>
      <c r="G121" s="52">
        <v>19422.0</v>
      </c>
      <c r="H121" s="52">
        <v>19422.0</v>
      </c>
      <c r="I121" s="52">
        <v>19422.0</v>
      </c>
      <c r="J121" s="52">
        <v>19422.0</v>
      </c>
      <c r="K121" s="52">
        <v>19422.0</v>
      </c>
      <c r="L121" s="52">
        <v>24422.0</v>
      </c>
      <c r="M121" s="52">
        <v>19422.0</v>
      </c>
      <c r="N121" s="52"/>
      <c r="O121" s="28"/>
      <c r="P121" s="28"/>
      <c r="Q121" s="28"/>
      <c r="R121" s="28">
        <f t="shared" si="35"/>
        <v>158084</v>
      </c>
    </row>
    <row r="122" ht="15.75" customHeight="1">
      <c r="A122" s="32">
        <v>14.0</v>
      </c>
      <c r="B122" s="32" t="s">
        <v>288</v>
      </c>
      <c r="C122" s="32" t="s">
        <v>278</v>
      </c>
      <c r="D122" s="32" t="s">
        <v>272</v>
      </c>
      <c r="E122" s="32" t="s">
        <v>273</v>
      </c>
      <c r="F122" s="52">
        <v>13065.0</v>
      </c>
      <c r="G122" s="52">
        <v>15000.0</v>
      </c>
      <c r="H122" s="52">
        <v>15000.0</v>
      </c>
      <c r="I122" s="52">
        <v>15000.0</v>
      </c>
      <c r="J122" s="52">
        <v>14500.0</v>
      </c>
      <c r="K122" s="52">
        <v>15000.0</v>
      </c>
      <c r="L122" s="52">
        <v>15000.0</v>
      </c>
      <c r="M122" s="52">
        <v>15000.0</v>
      </c>
      <c r="N122" s="52"/>
      <c r="O122" s="28"/>
      <c r="P122" s="28"/>
      <c r="Q122" s="28"/>
      <c r="R122" s="28">
        <f t="shared" si="35"/>
        <v>117565</v>
      </c>
    </row>
    <row r="123" ht="15.75" customHeight="1">
      <c r="A123" s="32">
        <v>15.0</v>
      </c>
      <c r="B123" s="32" t="s">
        <v>289</v>
      </c>
      <c r="C123" s="32" t="s">
        <v>290</v>
      </c>
      <c r="D123" s="32" t="s">
        <v>272</v>
      </c>
      <c r="E123" s="32" t="s">
        <v>273</v>
      </c>
      <c r="F123" s="52">
        <v>7788.0</v>
      </c>
      <c r="G123" s="52">
        <v>25000.0</v>
      </c>
      <c r="H123" s="52">
        <v>25000.0</v>
      </c>
      <c r="I123" s="52">
        <v>25000.0</v>
      </c>
      <c r="J123" s="52">
        <v>23067.0</v>
      </c>
      <c r="K123" s="52">
        <v>25000.0</v>
      </c>
      <c r="L123" s="52">
        <v>25000.0</v>
      </c>
      <c r="M123" s="52">
        <v>22754.0</v>
      </c>
      <c r="N123" s="52"/>
      <c r="O123" s="28"/>
      <c r="P123" s="28"/>
      <c r="Q123" s="28"/>
      <c r="R123" s="28">
        <f t="shared" si="35"/>
        <v>178609</v>
      </c>
    </row>
    <row r="124" ht="15.75" customHeight="1">
      <c r="A124" s="32">
        <v>16.0</v>
      </c>
      <c r="B124" s="32" t="s">
        <v>291</v>
      </c>
      <c r="C124" s="32" t="s">
        <v>292</v>
      </c>
      <c r="D124" s="32" t="s">
        <v>272</v>
      </c>
      <c r="E124" s="32" t="s">
        <v>273</v>
      </c>
      <c r="F124" s="52">
        <v>10704.0</v>
      </c>
      <c r="G124" s="52">
        <v>57000.0</v>
      </c>
      <c r="H124" s="52">
        <v>51086.0</v>
      </c>
      <c r="I124" s="52">
        <v>53439.0</v>
      </c>
      <c r="J124" s="52">
        <v>53320.0</v>
      </c>
      <c r="K124" s="52">
        <v>75247.0</v>
      </c>
      <c r="L124" s="52">
        <v>49640.0</v>
      </c>
      <c r="M124" s="52">
        <v>48988.0</v>
      </c>
      <c r="N124" s="52"/>
      <c r="O124" s="28"/>
      <c r="P124" s="28"/>
      <c r="Q124" s="28"/>
      <c r="R124" s="28">
        <f t="shared" si="35"/>
        <v>399424</v>
      </c>
    </row>
    <row r="125" ht="15.75" customHeight="1">
      <c r="A125" s="32">
        <v>17.0</v>
      </c>
      <c r="B125" s="54" t="s">
        <v>293</v>
      </c>
      <c r="C125" s="32" t="s">
        <v>292</v>
      </c>
      <c r="D125" s="32" t="s">
        <v>272</v>
      </c>
      <c r="E125" s="32" t="s">
        <v>273</v>
      </c>
      <c r="F125" s="56" t="s">
        <v>192</v>
      </c>
      <c r="G125" s="56">
        <v>31787.0</v>
      </c>
      <c r="H125" s="52">
        <v>6544.0</v>
      </c>
      <c r="I125" s="55" t="s">
        <v>192</v>
      </c>
      <c r="J125" s="55" t="s">
        <v>192</v>
      </c>
      <c r="K125" s="55" t="s">
        <v>192</v>
      </c>
      <c r="L125" s="55" t="s">
        <v>192</v>
      </c>
      <c r="M125" s="55" t="s">
        <v>192</v>
      </c>
      <c r="N125" s="55" t="s">
        <v>192</v>
      </c>
      <c r="O125" s="55" t="s">
        <v>192</v>
      </c>
      <c r="P125" s="55" t="s">
        <v>192</v>
      </c>
      <c r="Q125" s="55" t="s">
        <v>192</v>
      </c>
      <c r="R125" s="28">
        <f t="shared" si="35"/>
        <v>38331</v>
      </c>
    </row>
    <row r="126" ht="15.75" customHeight="1">
      <c r="A126" s="32">
        <v>18.0</v>
      </c>
      <c r="B126" s="32" t="s">
        <v>294</v>
      </c>
      <c r="C126" s="32" t="s">
        <v>278</v>
      </c>
      <c r="D126" s="32" t="s">
        <v>272</v>
      </c>
      <c r="E126" s="32" t="s">
        <v>273</v>
      </c>
      <c r="F126" s="56" t="s">
        <v>192</v>
      </c>
      <c r="G126" s="56">
        <v>9976.0</v>
      </c>
      <c r="H126" s="52">
        <v>16186.0</v>
      </c>
      <c r="I126" s="52">
        <v>16186.0</v>
      </c>
      <c r="J126" s="52">
        <v>15692.0</v>
      </c>
      <c r="K126" s="52">
        <v>14753.0</v>
      </c>
      <c r="L126" s="52">
        <v>16186.0</v>
      </c>
      <c r="M126" s="52">
        <v>16186.0</v>
      </c>
      <c r="N126" s="52"/>
      <c r="O126" s="28"/>
      <c r="P126" s="28"/>
      <c r="Q126" s="28"/>
      <c r="R126" s="28">
        <f t="shared" si="35"/>
        <v>105165</v>
      </c>
    </row>
    <row r="127" ht="15.75" customHeight="1">
      <c r="A127" s="32">
        <v>19.0</v>
      </c>
      <c r="B127" s="32" t="s">
        <v>295</v>
      </c>
      <c r="C127" s="32" t="s">
        <v>296</v>
      </c>
      <c r="D127" s="32" t="s">
        <v>272</v>
      </c>
      <c r="E127" s="32" t="s">
        <v>273</v>
      </c>
      <c r="F127" s="56" t="s">
        <v>192</v>
      </c>
      <c r="G127" s="56" t="s">
        <v>192</v>
      </c>
      <c r="H127" s="52">
        <v>45407.0</v>
      </c>
      <c r="I127" s="52">
        <v>44000.0</v>
      </c>
      <c r="J127" s="52">
        <v>44000.0</v>
      </c>
      <c r="K127" s="52">
        <v>44000.0</v>
      </c>
      <c r="L127" s="52">
        <v>44000.0</v>
      </c>
      <c r="M127" s="52">
        <v>53138.0</v>
      </c>
      <c r="N127" s="52"/>
      <c r="O127" s="28"/>
      <c r="P127" s="28"/>
      <c r="Q127" s="28"/>
      <c r="R127" s="28">
        <f t="shared" si="35"/>
        <v>274545</v>
      </c>
    </row>
    <row r="128" ht="15.75" customHeight="1">
      <c r="A128" s="32">
        <v>20.0</v>
      </c>
      <c r="B128" s="32" t="s">
        <v>297</v>
      </c>
      <c r="C128" s="32" t="s">
        <v>298</v>
      </c>
      <c r="D128" s="32" t="s">
        <v>272</v>
      </c>
      <c r="E128" s="32" t="s">
        <v>273</v>
      </c>
      <c r="F128" s="56" t="s">
        <v>192</v>
      </c>
      <c r="G128" s="56" t="s">
        <v>192</v>
      </c>
      <c r="H128" s="52">
        <v>36485.0</v>
      </c>
      <c r="I128" s="52">
        <v>62500.0</v>
      </c>
      <c r="J128" s="52">
        <v>62500.0</v>
      </c>
      <c r="K128" s="52">
        <v>62500.0</v>
      </c>
      <c r="L128" s="52">
        <v>62500.0</v>
      </c>
      <c r="M128" s="52">
        <v>62500.0</v>
      </c>
      <c r="N128" s="52"/>
      <c r="O128" s="28"/>
      <c r="P128" s="28"/>
      <c r="Q128" s="28"/>
      <c r="R128" s="28">
        <f t="shared" si="35"/>
        <v>348985</v>
      </c>
    </row>
    <row r="129" ht="15.75" customHeight="1">
      <c r="A129" s="32">
        <v>21.0</v>
      </c>
      <c r="B129" s="32" t="s">
        <v>299</v>
      </c>
      <c r="C129" s="32" t="s">
        <v>300</v>
      </c>
      <c r="D129" s="32" t="s">
        <v>272</v>
      </c>
      <c r="E129" s="32" t="s">
        <v>273</v>
      </c>
      <c r="F129" s="56" t="s">
        <v>192</v>
      </c>
      <c r="G129" s="56" t="s">
        <v>192</v>
      </c>
      <c r="H129" s="52">
        <v>22585.0</v>
      </c>
      <c r="I129" s="52">
        <v>60000.0</v>
      </c>
      <c r="J129" s="52">
        <v>60000.0</v>
      </c>
      <c r="K129" s="52">
        <v>60000.0</v>
      </c>
      <c r="L129" s="52">
        <v>60000.0</v>
      </c>
      <c r="M129" s="52">
        <v>60000.0</v>
      </c>
      <c r="N129" s="52"/>
      <c r="O129" s="28"/>
      <c r="P129" s="28"/>
      <c r="Q129" s="28"/>
      <c r="R129" s="28">
        <f t="shared" si="35"/>
        <v>322585</v>
      </c>
    </row>
    <row r="130" ht="15.75" customHeight="1">
      <c r="A130" s="32">
        <v>22.0</v>
      </c>
      <c r="B130" s="54" t="s">
        <v>301</v>
      </c>
      <c r="C130" s="32" t="s">
        <v>302</v>
      </c>
      <c r="D130" s="32" t="s">
        <v>272</v>
      </c>
      <c r="E130" s="32" t="s">
        <v>273</v>
      </c>
      <c r="F130" s="56" t="s">
        <v>192</v>
      </c>
      <c r="G130" s="56" t="s">
        <v>192</v>
      </c>
      <c r="H130" s="52">
        <v>7196.0</v>
      </c>
      <c r="I130" s="52">
        <v>16186.0</v>
      </c>
      <c r="J130" s="52">
        <v>6314.0</v>
      </c>
      <c r="K130" s="55" t="s">
        <v>192</v>
      </c>
      <c r="L130" s="55" t="s">
        <v>192</v>
      </c>
      <c r="M130" s="55" t="s">
        <v>192</v>
      </c>
      <c r="N130" s="55" t="s">
        <v>192</v>
      </c>
      <c r="O130" s="55" t="s">
        <v>192</v>
      </c>
      <c r="P130" s="55" t="s">
        <v>192</v>
      </c>
      <c r="Q130" s="55" t="s">
        <v>192</v>
      </c>
      <c r="R130" s="28">
        <f t="shared" si="35"/>
        <v>29696</v>
      </c>
    </row>
    <row r="131" ht="15.75" customHeight="1">
      <c r="A131" s="32">
        <v>23.0</v>
      </c>
      <c r="B131" s="32" t="s">
        <v>303</v>
      </c>
      <c r="C131" s="32" t="s">
        <v>302</v>
      </c>
      <c r="D131" s="32" t="s">
        <v>272</v>
      </c>
      <c r="E131" s="32" t="s">
        <v>273</v>
      </c>
      <c r="F131" s="56" t="s">
        <v>192</v>
      </c>
      <c r="G131" s="56" t="s">
        <v>192</v>
      </c>
      <c r="H131" s="52">
        <v>7196.0</v>
      </c>
      <c r="I131" s="52">
        <v>16186.0</v>
      </c>
      <c r="J131" s="52">
        <v>16186.0</v>
      </c>
      <c r="K131" s="52">
        <v>15708.0</v>
      </c>
      <c r="L131" s="52">
        <v>16186.0</v>
      </c>
      <c r="M131" s="52">
        <v>16186.0</v>
      </c>
      <c r="N131" s="52"/>
      <c r="O131" s="28"/>
      <c r="P131" s="28"/>
      <c r="Q131" s="28"/>
      <c r="R131" s="28">
        <f t="shared" si="35"/>
        <v>87648</v>
      </c>
    </row>
    <row r="132" ht="15.75" customHeight="1">
      <c r="A132" s="32">
        <v>24.0</v>
      </c>
      <c r="B132" s="32" t="s">
        <v>304</v>
      </c>
      <c r="C132" s="32" t="s">
        <v>296</v>
      </c>
      <c r="D132" s="32" t="s">
        <v>272</v>
      </c>
      <c r="E132" s="32" t="s">
        <v>273</v>
      </c>
      <c r="F132" s="56" t="s">
        <v>192</v>
      </c>
      <c r="G132" s="56" t="s">
        <v>192</v>
      </c>
      <c r="H132" s="56" t="s">
        <v>192</v>
      </c>
      <c r="I132" s="56" t="s">
        <v>192</v>
      </c>
      <c r="J132" s="71">
        <v>16430.0</v>
      </c>
      <c r="K132" s="71">
        <v>56667.0</v>
      </c>
      <c r="L132" s="71">
        <v>41121.0</v>
      </c>
      <c r="M132" s="55" t="s">
        <v>192</v>
      </c>
      <c r="N132" s="55" t="s">
        <v>192</v>
      </c>
      <c r="O132" s="55" t="s">
        <v>192</v>
      </c>
      <c r="P132" s="55" t="s">
        <v>192</v>
      </c>
      <c r="Q132" s="55" t="s">
        <v>192</v>
      </c>
      <c r="R132" s="28">
        <f t="shared" si="35"/>
        <v>114218</v>
      </c>
    </row>
    <row r="133" ht="15.75" customHeight="1">
      <c r="A133" s="32">
        <v>25.0</v>
      </c>
      <c r="B133" s="32" t="s">
        <v>305</v>
      </c>
      <c r="C133" s="32" t="s">
        <v>302</v>
      </c>
      <c r="D133" s="32" t="s">
        <v>272</v>
      </c>
      <c r="E133" s="32" t="s">
        <v>273</v>
      </c>
      <c r="F133" s="56" t="s">
        <v>192</v>
      </c>
      <c r="G133" s="56">
        <v>16189.0</v>
      </c>
      <c r="H133" s="72">
        <v>16667.0</v>
      </c>
      <c r="I133" s="72">
        <v>16667.0</v>
      </c>
      <c r="J133" s="72">
        <v>16667.0</v>
      </c>
      <c r="K133" s="72">
        <v>16667.0</v>
      </c>
      <c r="L133" s="72">
        <v>16667.0</v>
      </c>
      <c r="M133" s="72">
        <v>16667.0</v>
      </c>
      <c r="N133" s="73"/>
      <c r="O133" s="73"/>
      <c r="P133" s="73"/>
      <c r="Q133" s="73"/>
      <c r="R133" s="28">
        <f t="shared" si="35"/>
        <v>116191</v>
      </c>
    </row>
    <row r="134" ht="15.75" customHeight="1">
      <c r="B134" s="3" t="s">
        <v>219</v>
      </c>
      <c r="E134" s="50" t="s">
        <v>201</v>
      </c>
      <c r="F134" s="63">
        <f t="shared" ref="F134:R134" si="36">SUM(F109:F133)</f>
        <v>740833</v>
      </c>
      <c r="G134" s="63">
        <f t="shared" si="36"/>
        <v>839880</v>
      </c>
      <c r="H134" s="63">
        <f t="shared" si="36"/>
        <v>858425</v>
      </c>
      <c r="I134" s="63">
        <f t="shared" si="36"/>
        <v>926959</v>
      </c>
      <c r="J134" s="63">
        <f t="shared" si="36"/>
        <v>989834</v>
      </c>
      <c r="K134" s="63">
        <f t="shared" si="36"/>
        <v>1068578</v>
      </c>
      <c r="L134" s="63">
        <f t="shared" si="36"/>
        <v>953666</v>
      </c>
      <c r="M134" s="63">
        <f t="shared" si="36"/>
        <v>945207</v>
      </c>
      <c r="N134" s="63">
        <f t="shared" si="36"/>
        <v>0</v>
      </c>
      <c r="O134" s="63">
        <f t="shared" si="36"/>
        <v>0</v>
      </c>
      <c r="P134" s="63">
        <f t="shared" si="36"/>
        <v>0</v>
      </c>
      <c r="Q134" s="63">
        <f t="shared" si="36"/>
        <v>0</v>
      </c>
      <c r="R134" s="63">
        <f t="shared" si="36"/>
        <v>7323382</v>
      </c>
    </row>
    <row r="135" ht="15.75" customHeight="1">
      <c r="E135" s="53" t="s">
        <v>202</v>
      </c>
      <c r="F135" s="33">
        <f t="shared" ref="F135:Q135" si="37">F134/85</f>
        <v>8715.682353</v>
      </c>
      <c r="G135" s="33">
        <f t="shared" si="37"/>
        <v>9880.941176</v>
      </c>
      <c r="H135" s="33">
        <f t="shared" si="37"/>
        <v>10099.11765</v>
      </c>
      <c r="I135" s="33">
        <f t="shared" si="37"/>
        <v>10905.4</v>
      </c>
      <c r="J135" s="33">
        <f t="shared" si="37"/>
        <v>11645.10588</v>
      </c>
      <c r="K135" s="33">
        <f t="shared" si="37"/>
        <v>12571.50588</v>
      </c>
      <c r="L135" s="33">
        <f t="shared" si="37"/>
        <v>11219.6</v>
      </c>
      <c r="M135" s="33">
        <f t="shared" si="37"/>
        <v>11120.08235</v>
      </c>
      <c r="N135" s="33">
        <f t="shared" si="37"/>
        <v>0</v>
      </c>
      <c r="O135" s="33">
        <f t="shared" si="37"/>
        <v>0</v>
      </c>
      <c r="P135" s="33">
        <f t="shared" si="37"/>
        <v>0</v>
      </c>
      <c r="Q135" s="33">
        <f t="shared" si="37"/>
        <v>0</v>
      </c>
      <c r="R135" s="33">
        <f>SUM(F135:Q135)</f>
        <v>86157.43529</v>
      </c>
    </row>
    <row r="136" ht="15.75" customHeight="1">
      <c r="E136" s="1"/>
      <c r="F136" s="62">
        <v>16.0</v>
      </c>
      <c r="G136" s="62">
        <v>19.0</v>
      </c>
      <c r="H136" s="62">
        <v>24.0</v>
      </c>
      <c r="I136" s="62">
        <v>23.0</v>
      </c>
      <c r="J136" s="62">
        <v>24.0</v>
      </c>
      <c r="K136" s="62">
        <v>23.0</v>
      </c>
      <c r="L136" s="62">
        <v>23.0</v>
      </c>
      <c r="M136" s="62">
        <v>21.0</v>
      </c>
      <c r="N136" s="62"/>
      <c r="O136" s="62"/>
      <c r="P136" s="62"/>
      <c r="Q136" s="62"/>
      <c r="R136" s="62"/>
    </row>
    <row r="137" ht="15.75" customHeight="1">
      <c r="E137" s="1" t="s">
        <v>203</v>
      </c>
      <c r="F137" s="30">
        <f t="shared" ref="F137:Q137" si="38">F136*F163</f>
        <v>3372.106283</v>
      </c>
      <c r="G137" s="30">
        <f t="shared" si="38"/>
        <v>3042.74131</v>
      </c>
      <c r="H137" s="30">
        <f t="shared" si="38"/>
        <v>4264.951463</v>
      </c>
      <c r="I137" s="30">
        <f t="shared" si="38"/>
        <v>6060.167713</v>
      </c>
      <c r="J137" s="30">
        <f t="shared" si="38"/>
        <v>4343.072615</v>
      </c>
      <c r="K137" s="30">
        <f t="shared" si="38"/>
        <v>3949.026096</v>
      </c>
      <c r="L137" s="30">
        <f t="shared" si="38"/>
        <v>4695.958718</v>
      </c>
      <c r="M137" s="30">
        <f t="shared" si="38"/>
        <v>3709.117678</v>
      </c>
      <c r="N137" s="30">
        <f t="shared" si="38"/>
        <v>0</v>
      </c>
      <c r="O137" s="30">
        <f t="shared" si="38"/>
        <v>0</v>
      </c>
      <c r="P137" s="30">
        <f t="shared" si="38"/>
        <v>0</v>
      </c>
      <c r="Q137" s="30">
        <f t="shared" si="38"/>
        <v>0</v>
      </c>
      <c r="R137" s="33">
        <f>SUM(F137:Q137)</f>
        <v>33437.14188</v>
      </c>
    </row>
    <row r="138" ht="15.75" customHeight="1">
      <c r="E138" s="1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ht="15.75" customHeight="1">
      <c r="E139" s="1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ht="15.75" customHeight="1">
      <c r="A140" s="53" t="s">
        <v>306</v>
      </c>
      <c r="E140" s="1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ht="15.75" customHeight="1">
      <c r="A141" s="32">
        <v>1.0</v>
      </c>
      <c r="B141" s="32" t="s">
        <v>307</v>
      </c>
      <c r="C141" s="32" t="s">
        <v>308</v>
      </c>
      <c r="D141" s="32" t="s">
        <v>272</v>
      </c>
      <c r="E141" s="32" t="s">
        <v>309</v>
      </c>
      <c r="F141" s="56" t="s">
        <v>192</v>
      </c>
      <c r="G141" s="56" t="s">
        <v>192</v>
      </c>
      <c r="H141" s="56" t="s">
        <v>192</v>
      </c>
      <c r="I141" s="56" t="s">
        <v>192</v>
      </c>
      <c r="J141" s="28">
        <v>96254.0</v>
      </c>
      <c r="K141" s="28">
        <v>113078.0</v>
      </c>
      <c r="L141" s="28">
        <v>120894.0</v>
      </c>
      <c r="M141" s="28">
        <v>125000.0</v>
      </c>
      <c r="N141" s="33"/>
      <c r="O141" s="33"/>
      <c r="P141" s="33"/>
      <c r="Q141" s="33"/>
      <c r="R141" s="28">
        <f t="shared" ref="R141:R146" si="39">SUM(F141:Q141)</f>
        <v>455226</v>
      </c>
    </row>
    <row r="142" ht="15.75" customHeight="1">
      <c r="A142" s="32">
        <v>2.0</v>
      </c>
      <c r="B142" s="32" t="s">
        <v>310</v>
      </c>
      <c r="C142" s="32" t="s">
        <v>296</v>
      </c>
      <c r="D142" s="32" t="s">
        <v>272</v>
      </c>
      <c r="E142" s="32" t="s">
        <v>309</v>
      </c>
      <c r="F142" s="56" t="s">
        <v>192</v>
      </c>
      <c r="G142" s="56" t="s">
        <v>192</v>
      </c>
      <c r="H142" s="56" t="s">
        <v>192</v>
      </c>
      <c r="I142" s="56" t="s">
        <v>192</v>
      </c>
      <c r="J142" s="28">
        <v>45142.0</v>
      </c>
      <c r="K142" s="28">
        <v>58334.0</v>
      </c>
      <c r="L142" s="28">
        <v>58334.0</v>
      </c>
      <c r="M142" s="28">
        <v>58334.0</v>
      </c>
      <c r="N142" s="33"/>
      <c r="O142" s="33"/>
      <c r="P142" s="33"/>
      <c r="Q142" s="33"/>
      <c r="R142" s="28">
        <f t="shared" si="39"/>
        <v>220144</v>
      </c>
    </row>
    <row r="143" ht="15.75" customHeight="1">
      <c r="A143" s="32">
        <v>3.0</v>
      </c>
      <c r="B143" s="32" t="s">
        <v>311</v>
      </c>
      <c r="C143" s="32" t="s">
        <v>296</v>
      </c>
      <c r="D143" s="32" t="s">
        <v>272</v>
      </c>
      <c r="E143" s="32" t="s">
        <v>309</v>
      </c>
      <c r="F143" s="56" t="s">
        <v>192</v>
      </c>
      <c r="G143" s="56" t="s">
        <v>192</v>
      </c>
      <c r="H143" s="56" t="s">
        <v>192</v>
      </c>
      <c r="I143" s="56" t="s">
        <v>192</v>
      </c>
      <c r="J143" s="28">
        <v>12346.0</v>
      </c>
      <c r="K143" s="28">
        <v>14168.0</v>
      </c>
      <c r="L143" s="28">
        <v>58334.0</v>
      </c>
      <c r="M143" s="28">
        <v>47000.0</v>
      </c>
      <c r="N143" s="33"/>
      <c r="O143" s="33"/>
      <c r="P143" s="33"/>
      <c r="Q143" s="33"/>
      <c r="R143" s="28">
        <f t="shared" si="39"/>
        <v>131848</v>
      </c>
    </row>
    <row r="144" ht="15.75" customHeight="1">
      <c r="A144" s="32">
        <v>4.0</v>
      </c>
      <c r="B144" s="32" t="s">
        <v>312</v>
      </c>
      <c r="C144" s="32" t="s">
        <v>302</v>
      </c>
      <c r="D144" s="32" t="s">
        <v>272</v>
      </c>
      <c r="E144" s="32" t="s">
        <v>309</v>
      </c>
      <c r="F144" s="56" t="s">
        <v>192</v>
      </c>
      <c r="G144" s="56" t="s">
        <v>192</v>
      </c>
      <c r="H144" s="56" t="s">
        <v>192</v>
      </c>
      <c r="I144" s="56" t="s">
        <v>192</v>
      </c>
      <c r="J144" s="28">
        <v>15334.0</v>
      </c>
      <c r="K144" s="28">
        <v>18387.0</v>
      </c>
      <c r="L144" s="28">
        <v>18666.0</v>
      </c>
      <c r="M144" s="28">
        <v>19355.0</v>
      </c>
      <c r="N144" s="33"/>
      <c r="O144" s="33"/>
      <c r="P144" s="33"/>
      <c r="Q144" s="33"/>
      <c r="R144" s="28">
        <f t="shared" si="39"/>
        <v>71742</v>
      </c>
    </row>
    <row r="145" ht="15.75" customHeight="1">
      <c r="A145" s="32">
        <v>5.0</v>
      </c>
      <c r="B145" s="54" t="s">
        <v>313</v>
      </c>
      <c r="C145" s="32" t="s">
        <v>302</v>
      </c>
      <c r="D145" s="32" t="s">
        <v>272</v>
      </c>
      <c r="E145" s="32" t="s">
        <v>309</v>
      </c>
      <c r="F145" s="56" t="s">
        <v>192</v>
      </c>
      <c r="G145" s="56" t="s">
        <v>192</v>
      </c>
      <c r="H145" s="56" t="s">
        <v>192</v>
      </c>
      <c r="I145" s="56" t="s">
        <v>192</v>
      </c>
      <c r="J145" s="28">
        <v>6000.0</v>
      </c>
      <c r="K145" s="28">
        <v>30000.0</v>
      </c>
      <c r="L145" s="55" t="s">
        <v>192</v>
      </c>
      <c r="M145" s="55" t="s">
        <v>192</v>
      </c>
      <c r="N145" s="55" t="s">
        <v>192</v>
      </c>
      <c r="O145" s="55" t="s">
        <v>192</v>
      </c>
      <c r="P145" s="55" t="s">
        <v>192</v>
      </c>
      <c r="Q145" s="55" t="s">
        <v>192</v>
      </c>
      <c r="R145" s="28">
        <f t="shared" si="39"/>
        <v>36000</v>
      </c>
    </row>
    <row r="146" ht="15.75" customHeight="1">
      <c r="A146" s="32">
        <v>6.0</v>
      </c>
      <c r="B146" s="32" t="s">
        <v>314</v>
      </c>
      <c r="C146" s="32" t="s">
        <v>302</v>
      </c>
      <c r="D146" s="32" t="s">
        <v>272</v>
      </c>
      <c r="E146" s="32" t="s">
        <v>309</v>
      </c>
      <c r="F146" s="56" t="s">
        <v>192</v>
      </c>
      <c r="G146" s="56" t="s">
        <v>192</v>
      </c>
      <c r="H146" s="56" t="s">
        <v>192</v>
      </c>
      <c r="I146" s="56" t="s">
        <v>192</v>
      </c>
      <c r="J146" s="56" t="s">
        <v>192</v>
      </c>
      <c r="K146" s="56" t="s">
        <v>192</v>
      </c>
      <c r="L146" s="28">
        <v>28120.0</v>
      </c>
      <c r="M146" s="28">
        <v>30000.0</v>
      </c>
      <c r="N146" s="33"/>
      <c r="O146" s="33"/>
      <c r="P146" s="33"/>
      <c r="Q146" s="33"/>
      <c r="R146" s="28">
        <f t="shared" si="39"/>
        <v>58120</v>
      </c>
    </row>
    <row r="147" ht="15.75" customHeight="1">
      <c r="E147" s="53" t="s">
        <v>201</v>
      </c>
      <c r="F147" s="33">
        <f t="shared" ref="F147:R147" si="40">SUM(F141:F146)</f>
        <v>0</v>
      </c>
      <c r="G147" s="33">
        <f t="shared" si="40"/>
        <v>0</v>
      </c>
      <c r="H147" s="33">
        <f t="shared" si="40"/>
        <v>0</v>
      </c>
      <c r="I147" s="33">
        <f t="shared" si="40"/>
        <v>0</v>
      </c>
      <c r="J147" s="33">
        <f t="shared" si="40"/>
        <v>175076</v>
      </c>
      <c r="K147" s="33">
        <f t="shared" si="40"/>
        <v>233967</v>
      </c>
      <c r="L147" s="33">
        <f t="shared" si="40"/>
        <v>284348</v>
      </c>
      <c r="M147" s="33">
        <f t="shared" si="40"/>
        <v>279689</v>
      </c>
      <c r="N147" s="33">
        <f t="shared" si="40"/>
        <v>0</v>
      </c>
      <c r="O147" s="33">
        <f t="shared" si="40"/>
        <v>0</v>
      </c>
      <c r="P147" s="33">
        <f t="shared" si="40"/>
        <v>0</v>
      </c>
      <c r="Q147" s="33">
        <f t="shared" si="40"/>
        <v>0</v>
      </c>
      <c r="R147" s="33">
        <f t="shared" si="40"/>
        <v>973080</v>
      </c>
    </row>
    <row r="148" ht="15.75" customHeight="1">
      <c r="E148" s="53" t="s">
        <v>202</v>
      </c>
      <c r="F148" s="33">
        <f t="shared" ref="F148:Q148" si="41">F147/85</f>
        <v>0</v>
      </c>
      <c r="G148" s="33">
        <f t="shared" si="41"/>
        <v>0</v>
      </c>
      <c r="H148" s="33">
        <f t="shared" si="41"/>
        <v>0</v>
      </c>
      <c r="I148" s="33">
        <f t="shared" si="41"/>
        <v>0</v>
      </c>
      <c r="J148" s="33">
        <f t="shared" si="41"/>
        <v>2059.717647</v>
      </c>
      <c r="K148" s="33">
        <f t="shared" si="41"/>
        <v>2752.552941</v>
      </c>
      <c r="L148" s="33">
        <f t="shared" si="41"/>
        <v>3345.270588</v>
      </c>
      <c r="M148" s="33">
        <f t="shared" si="41"/>
        <v>3290.458824</v>
      </c>
      <c r="N148" s="33">
        <f t="shared" si="41"/>
        <v>0</v>
      </c>
      <c r="O148" s="33">
        <f t="shared" si="41"/>
        <v>0</v>
      </c>
      <c r="P148" s="33">
        <f t="shared" si="41"/>
        <v>0</v>
      </c>
      <c r="Q148" s="33">
        <f t="shared" si="41"/>
        <v>0</v>
      </c>
      <c r="R148" s="33">
        <f>SUM(F148:Q148)</f>
        <v>11448</v>
      </c>
    </row>
    <row r="149" ht="15.75" customHeight="1">
      <c r="E149" s="1"/>
      <c r="F149" s="62"/>
      <c r="G149" s="62"/>
      <c r="H149" s="62"/>
      <c r="I149" s="62"/>
      <c r="J149" s="3">
        <v>5.0</v>
      </c>
      <c r="K149" s="3">
        <v>5.0</v>
      </c>
      <c r="L149" s="3">
        <v>5.0</v>
      </c>
      <c r="M149" s="3">
        <v>5.0</v>
      </c>
      <c r="N149" s="62"/>
      <c r="O149" s="62"/>
      <c r="P149" s="62"/>
      <c r="Q149" s="62"/>
      <c r="R149" s="62"/>
    </row>
    <row r="150" ht="15.75" customHeight="1">
      <c r="E150" s="1" t="s">
        <v>203</v>
      </c>
      <c r="F150" s="30">
        <f t="shared" ref="F150:Q150" si="42">F149*F162</f>
        <v>0</v>
      </c>
      <c r="G150" s="30">
        <f t="shared" si="42"/>
        <v>0</v>
      </c>
      <c r="H150" s="30">
        <f t="shared" si="42"/>
        <v>0</v>
      </c>
      <c r="I150" s="30">
        <f t="shared" si="42"/>
        <v>0</v>
      </c>
      <c r="J150" s="30">
        <f t="shared" si="42"/>
        <v>355</v>
      </c>
      <c r="K150" s="30">
        <f t="shared" si="42"/>
        <v>340</v>
      </c>
      <c r="L150" s="30">
        <f t="shared" si="42"/>
        <v>315</v>
      </c>
      <c r="M150" s="30">
        <f t="shared" si="42"/>
        <v>295</v>
      </c>
      <c r="N150" s="30">
        <f t="shared" si="42"/>
        <v>0</v>
      </c>
      <c r="O150" s="30">
        <f t="shared" si="42"/>
        <v>0</v>
      </c>
      <c r="P150" s="30">
        <f t="shared" si="42"/>
        <v>0</v>
      </c>
      <c r="Q150" s="30">
        <f t="shared" si="42"/>
        <v>0</v>
      </c>
      <c r="R150" s="33">
        <f>SUM(F150:Q150)</f>
        <v>1305</v>
      </c>
    </row>
    <row r="151" ht="15.75" customHeight="1"/>
    <row r="152" ht="15.75" customHeight="1">
      <c r="E152" s="1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</row>
    <row r="153" ht="15.75" customHeight="1">
      <c r="E153" s="53" t="s">
        <v>315</v>
      </c>
      <c r="F153" s="33">
        <f t="shared" ref="F153:R153" si="43">F147+F134+F102+F85+F74+F62+F45+F36+F26+F15</f>
        <v>3427113</v>
      </c>
      <c r="G153" s="33">
        <f t="shared" si="43"/>
        <v>3372460</v>
      </c>
      <c r="H153" s="33">
        <f t="shared" si="43"/>
        <v>3411236</v>
      </c>
      <c r="I153" s="33">
        <f t="shared" si="43"/>
        <v>3531888</v>
      </c>
      <c r="J153" s="33">
        <f t="shared" si="43"/>
        <v>3810377</v>
      </c>
      <c r="K153" s="33">
        <f t="shared" si="43"/>
        <v>3929245</v>
      </c>
      <c r="L153" s="33">
        <f t="shared" si="43"/>
        <v>3565384</v>
      </c>
      <c r="M153" s="33">
        <f t="shared" si="43"/>
        <v>3443870</v>
      </c>
      <c r="N153" s="33">
        <f t="shared" si="43"/>
        <v>0</v>
      </c>
      <c r="O153" s="33">
        <f t="shared" si="43"/>
        <v>0</v>
      </c>
      <c r="P153" s="33">
        <f t="shared" si="43"/>
        <v>0</v>
      </c>
      <c r="Q153" s="33">
        <f t="shared" si="43"/>
        <v>0</v>
      </c>
      <c r="R153" s="33">
        <f t="shared" si="43"/>
        <v>28491573</v>
      </c>
      <c r="T153" s="27"/>
    </row>
    <row r="154" ht="15.75" customHeight="1">
      <c r="E154" s="53" t="s">
        <v>316</v>
      </c>
      <c r="F154" s="33">
        <f t="shared" ref="F154:Q154" si="44">F153/85</f>
        <v>40318.97647</v>
      </c>
      <c r="G154" s="33">
        <f t="shared" si="44"/>
        <v>39676</v>
      </c>
      <c r="H154" s="33">
        <f t="shared" si="44"/>
        <v>40132.18824</v>
      </c>
      <c r="I154" s="33">
        <f t="shared" si="44"/>
        <v>41551.62353</v>
      </c>
      <c r="J154" s="33">
        <f t="shared" si="44"/>
        <v>44827.96471</v>
      </c>
      <c r="K154" s="33">
        <f t="shared" si="44"/>
        <v>46226.41176</v>
      </c>
      <c r="L154" s="33">
        <f t="shared" si="44"/>
        <v>41945.69412</v>
      </c>
      <c r="M154" s="33">
        <f t="shared" si="44"/>
        <v>40516.11765</v>
      </c>
      <c r="N154" s="33">
        <f t="shared" si="44"/>
        <v>0</v>
      </c>
      <c r="O154" s="33">
        <f t="shared" si="44"/>
        <v>0</v>
      </c>
      <c r="P154" s="33">
        <f t="shared" si="44"/>
        <v>0</v>
      </c>
      <c r="Q154" s="33">
        <f t="shared" si="44"/>
        <v>0</v>
      </c>
      <c r="R154" s="33">
        <f>SUM(F154:Q154)</f>
        <v>335194.9765</v>
      </c>
    </row>
    <row r="155" ht="15.75" customHeight="1">
      <c r="T155" s="27"/>
    </row>
    <row r="156" ht="15.75" customHeight="1">
      <c r="E156" s="53" t="s">
        <v>317</v>
      </c>
      <c r="F156" s="61">
        <v>12645.39856130404</v>
      </c>
      <c r="G156" s="61">
        <v>9608.656768249468</v>
      </c>
      <c r="H156" s="61">
        <v>11195.497590361447</v>
      </c>
      <c r="I156" s="61">
        <v>17653.532034018426</v>
      </c>
      <c r="J156" s="61">
        <v>12848.25648476258</v>
      </c>
      <c r="K156" s="61">
        <v>11675.381502480512</v>
      </c>
      <c r="L156" s="61">
        <v>12862.843444365699</v>
      </c>
      <c r="M156" s="61">
        <v>10420.854429482637</v>
      </c>
      <c r="N156" s="32"/>
      <c r="O156" s="32"/>
      <c r="P156" s="32"/>
      <c r="Q156" s="32"/>
      <c r="R156" s="33">
        <f>SUM(F156:Q156)</f>
        <v>98910.42082</v>
      </c>
      <c r="T156" s="27"/>
    </row>
    <row r="157" ht="15.75" customHeight="1">
      <c r="T157" s="27"/>
    </row>
    <row r="158" ht="15.75" customHeight="1">
      <c r="A158" s="1"/>
      <c r="B158" s="1"/>
      <c r="C158" s="1"/>
      <c r="D158" s="1"/>
      <c r="E158" s="75" t="s">
        <v>318</v>
      </c>
      <c r="F158" s="76">
        <f t="shared" ref="F158:R158" si="45">F154+F156</f>
        <v>52964.37503</v>
      </c>
      <c r="G158" s="76">
        <f t="shared" si="45"/>
        <v>49284.65677</v>
      </c>
      <c r="H158" s="76">
        <f t="shared" si="45"/>
        <v>51327.68583</v>
      </c>
      <c r="I158" s="76">
        <f t="shared" si="45"/>
        <v>59205.15556</v>
      </c>
      <c r="J158" s="76">
        <f t="shared" si="45"/>
        <v>57676.22119</v>
      </c>
      <c r="K158" s="76">
        <f t="shared" si="45"/>
        <v>57901.79327</v>
      </c>
      <c r="L158" s="76">
        <f t="shared" si="45"/>
        <v>54808.53756</v>
      </c>
      <c r="M158" s="76">
        <f t="shared" si="45"/>
        <v>50936.97208</v>
      </c>
      <c r="N158" s="76">
        <f t="shared" si="45"/>
        <v>0</v>
      </c>
      <c r="O158" s="76">
        <f t="shared" si="45"/>
        <v>0</v>
      </c>
      <c r="P158" s="76">
        <f t="shared" si="45"/>
        <v>0</v>
      </c>
      <c r="Q158" s="76">
        <f t="shared" si="45"/>
        <v>0</v>
      </c>
      <c r="R158" s="76">
        <f t="shared" si="45"/>
        <v>434105.3973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/>
    <row r="160" ht="15.75" customHeight="1"/>
    <row r="161" ht="15.75" customHeight="1">
      <c r="G161" s="27"/>
      <c r="P161" s="27"/>
      <c r="R161" s="77">
        <f t="shared" ref="R161:R162" si="48">F153+G153+H153+I153+J153+K153+L153+M153-R153</f>
        <v>0</v>
      </c>
    </row>
    <row r="162" ht="15.75" customHeight="1">
      <c r="F162" s="27">
        <f t="shared" ref="F162:I162" si="46">F17+F28+F38+F47+F64+F76+F87+F104+F136+F151</f>
        <v>60</v>
      </c>
      <c r="G162" s="27">
        <f t="shared" si="46"/>
        <v>60</v>
      </c>
      <c r="H162" s="27">
        <f t="shared" si="46"/>
        <v>63</v>
      </c>
      <c r="I162" s="27">
        <f t="shared" si="46"/>
        <v>67</v>
      </c>
      <c r="J162" s="27">
        <f t="shared" ref="J162:M162" si="47">J17+J28+J38+J47+J64+J76+J87+J104+J136+J149</f>
        <v>71</v>
      </c>
      <c r="K162" s="27">
        <f t="shared" si="47"/>
        <v>68</v>
      </c>
      <c r="L162" s="27">
        <f t="shared" si="47"/>
        <v>63</v>
      </c>
      <c r="M162" s="27">
        <f t="shared" si="47"/>
        <v>59</v>
      </c>
      <c r="P162" s="27"/>
      <c r="R162" s="77">
        <f t="shared" si="48"/>
        <v>0</v>
      </c>
    </row>
    <row r="163" ht="15.75" customHeight="1">
      <c r="F163" s="27">
        <f t="shared" ref="F163:M163" si="49">F156/F162</f>
        <v>210.7566427</v>
      </c>
      <c r="G163" s="27">
        <f t="shared" si="49"/>
        <v>160.1442795</v>
      </c>
      <c r="H163" s="27">
        <f t="shared" si="49"/>
        <v>177.706311</v>
      </c>
      <c r="I163" s="27">
        <f t="shared" si="49"/>
        <v>263.4855527</v>
      </c>
      <c r="J163" s="27">
        <f t="shared" si="49"/>
        <v>180.9613589</v>
      </c>
      <c r="K163" s="27">
        <f t="shared" si="49"/>
        <v>171.6967868</v>
      </c>
      <c r="L163" s="27">
        <f t="shared" si="49"/>
        <v>204.1721182</v>
      </c>
      <c r="M163" s="27">
        <f t="shared" si="49"/>
        <v>176.6246513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0"/>
    <col customWidth="1" min="2" max="2" width="18.43"/>
    <col customWidth="1" min="3" max="5" width="12.86"/>
    <col customWidth="1" min="6" max="6" width="11.43"/>
    <col customWidth="1" min="7" max="14" width="12.14"/>
    <col customWidth="1" min="15" max="15" width="11.14"/>
    <col customWidth="1" min="16" max="26" width="8.86"/>
  </cols>
  <sheetData>
    <row r="1">
      <c r="A1" s="1" t="s">
        <v>30</v>
      </c>
      <c r="B1" s="1" t="s">
        <v>31</v>
      </c>
      <c r="C1" s="2">
        <v>45658.0</v>
      </c>
      <c r="D1" s="2">
        <v>45689.0</v>
      </c>
      <c r="E1" s="2">
        <v>45717.0</v>
      </c>
      <c r="F1" s="2">
        <v>45748.0</v>
      </c>
      <c r="G1" s="2">
        <v>45778.0</v>
      </c>
      <c r="H1" s="2">
        <v>45809.0</v>
      </c>
      <c r="I1" s="2">
        <v>45839.0</v>
      </c>
      <c r="J1" s="2">
        <v>45870.0</v>
      </c>
      <c r="K1" s="2">
        <v>45901.0</v>
      </c>
      <c r="L1" s="2">
        <v>45931.0</v>
      </c>
      <c r="M1" s="2">
        <v>45962.0</v>
      </c>
      <c r="N1" s="2">
        <v>45992.0</v>
      </c>
      <c r="O1" s="1" t="s">
        <v>0</v>
      </c>
    </row>
    <row r="2">
      <c r="A2" s="78" t="s">
        <v>319</v>
      </c>
      <c r="B2" s="1" t="s">
        <v>32</v>
      </c>
      <c r="C2" s="27">
        <v>252666.0</v>
      </c>
      <c r="D2" s="27">
        <v>252666.0</v>
      </c>
      <c r="E2" s="27">
        <v>252666.0</v>
      </c>
      <c r="F2" s="27">
        <v>252666.0</v>
      </c>
      <c r="G2" s="27">
        <v>252666.0</v>
      </c>
      <c r="H2" s="27">
        <v>252666.0</v>
      </c>
      <c r="I2" s="27">
        <v>252666.0</v>
      </c>
      <c r="J2" s="27">
        <v>252666.0</v>
      </c>
      <c r="K2" s="27"/>
      <c r="L2" s="27"/>
      <c r="M2" s="27"/>
      <c r="N2" s="27"/>
      <c r="O2" s="27">
        <f t="shared" ref="O2:O20" si="1">SUM(C2:N2)</f>
        <v>2021328</v>
      </c>
    </row>
    <row r="3">
      <c r="A3" s="78" t="s">
        <v>320</v>
      </c>
      <c r="B3" s="1" t="s">
        <v>32</v>
      </c>
      <c r="C3" s="79">
        <v>200735.0</v>
      </c>
      <c r="D3" s="79">
        <v>200735.0</v>
      </c>
      <c r="E3" s="79">
        <v>196879.0</v>
      </c>
      <c r="F3" s="27">
        <v>201493.0</v>
      </c>
      <c r="G3" s="27">
        <v>195052.0</v>
      </c>
      <c r="H3" s="27">
        <v>189368.0</v>
      </c>
      <c r="I3" s="27">
        <v>195620.0</v>
      </c>
      <c r="J3" s="27">
        <v>178000.0</v>
      </c>
      <c r="K3" s="27"/>
      <c r="L3" s="27"/>
      <c r="M3" s="27"/>
      <c r="N3" s="27"/>
      <c r="O3" s="27">
        <f t="shared" si="1"/>
        <v>1557882</v>
      </c>
    </row>
    <row r="4">
      <c r="A4" s="78" t="s">
        <v>321</v>
      </c>
      <c r="B4" s="1" t="s">
        <v>32</v>
      </c>
      <c r="C4" s="3">
        <v>135000.0</v>
      </c>
      <c r="D4" s="3">
        <v>135000.0</v>
      </c>
      <c r="E4" s="3">
        <v>148500.0</v>
      </c>
      <c r="F4" s="3">
        <v>148500.0</v>
      </c>
      <c r="G4" s="3">
        <v>148500.0</v>
      </c>
      <c r="H4" s="3">
        <v>150895.0</v>
      </c>
      <c r="I4" s="3">
        <v>150895.0</v>
      </c>
      <c r="J4" s="27">
        <v>148500.0</v>
      </c>
      <c r="K4" s="27"/>
      <c r="L4" s="27"/>
      <c r="M4" s="27"/>
      <c r="N4" s="27"/>
      <c r="O4" s="27">
        <f t="shared" si="1"/>
        <v>1165790</v>
      </c>
    </row>
    <row r="5">
      <c r="A5" s="78" t="s">
        <v>322</v>
      </c>
      <c r="B5" s="1" t="s">
        <v>32</v>
      </c>
      <c r="C5" s="79">
        <v>92142.0</v>
      </c>
      <c r="D5" s="79">
        <v>92142.0</v>
      </c>
      <c r="E5" s="79">
        <v>98791.0</v>
      </c>
      <c r="F5" s="27">
        <v>86667.0</v>
      </c>
      <c r="G5" s="27">
        <v>120001.0</v>
      </c>
      <c r="H5" s="27">
        <v>106609.0</v>
      </c>
      <c r="I5" s="27">
        <v>110103.0</v>
      </c>
      <c r="J5" s="27">
        <v>103334.0</v>
      </c>
      <c r="K5" s="27"/>
      <c r="L5" s="27"/>
      <c r="M5" s="27"/>
      <c r="N5" s="27"/>
      <c r="O5" s="27">
        <f t="shared" si="1"/>
        <v>809789</v>
      </c>
    </row>
    <row r="6">
      <c r="A6" s="78" t="s">
        <v>323</v>
      </c>
      <c r="B6" s="1" t="s">
        <v>32</v>
      </c>
      <c r="C6" s="79">
        <v>99000.0</v>
      </c>
      <c r="D6" s="79">
        <v>99000.0</v>
      </c>
      <c r="E6" s="79">
        <v>99000.0</v>
      </c>
      <c r="F6" s="79">
        <v>105600.0</v>
      </c>
      <c r="G6" s="79">
        <v>99000.0</v>
      </c>
      <c r="H6" s="79">
        <v>99000.0</v>
      </c>
      <c r="I6" s="79">
        <v>99000.0</v>
      </c>
      <c r="J6" s="79">
        <v>108000.0</v>
      </c>
      <c r="K6" s="27"/>
      <c r="L6" s="27"/>
      <c r="M6" s="27"/>
      <c r="N6" s="27"/>
      <c r="O6" s="27">
        <f t="shared" si="1"/>
        <v>807600</v>
      </c>
    </row>
    <row r="7">
      <c r="A7" s="78" t="s">
        <v>324</v>
      </c>
      <c r="B7" s="1" t="s">
        <v>32</v>
      </c>
      <c r="C7" s="79">
        <v>109800.0</v>
      </c>
      <c r="D7" s="79">
        <v>109800.0</v>
      </c>
      <c r="E7" s="79">
        <v>109800.0</v>
      </c>
      <c r="F7" s="79">
        <v>109800.0</v>
      </c>
      <c r="G7" s="79">
        <v>109800.0</v>
      </c>
      <c r="H7" s="79">
        <v>109800.0</v>
      </c>
      <c r="I7" s="79">
        <v>109800.0</v>
      </c>
      <c r="J7" s="79">
        <v>109800.0</v>
      </c>
      <c r="K7" s="27"/>
      <c r="L7" s="27"/>
      <c r="M7" s="27"/>
      <c r="N7" s="27"/>
      <c r="O7" s="27">
        <f t="shared" si="1"/>
        <v>878400</v>
      </c>
    </row>
    <row r="8">
      <c r="A8" s="78" t="s">
        <v>325</v>
      </c>
      <c r="B8" s="1" t="s">
        <v>32</v>
      </c>
      <c r="C8" s="79">
        <v>99000.0</v>
      </c>
      <c r="D8" s="79">
        <v>99000.0</v>
      </c>
      <c r="E8" s="79">
        <v>99000.0</v>
      </c>
      <c r="F8" s="79">
        <v>107250.0</v>
      </c>
      <c r="G8" s="27">
        <v>112500.0</v>
      </c>
      <c r="H8" s="27">
        <v>112500.0</v>
      </c>
      <c r="I8" s="27">
        <v>112500.0</v>
      </c>
      <c r="J8" s="27">
        <v>112500.0</v>
      </c>
      <c r="K8" s="27"/>
      <c r="L8" s="27"/>
      <c r="M8" s="27"/>
      <c r="N8" s="27"/>
      <c r="O8" s="27">
        <f t="shared" si="1"/>
        <v>854250</v>
      </c>
    </row>
    <row r="9">
      <c r="A9" s="78" t="s">
        <v>326</v>
      </c>
      <c r="B9" s="1" t="s">
        <v>32</v>
      </c>
      <c r="C9" s="79">
        <v>120000.0</v>
      </c>
      <c r="D9" s="3">
        <v>131439.0</v>
      </c>
      <c r="E9" s="27">
        <v>120000.0</v>
      </c>
      <c r="F9" s="27">
        <v>123940.0</v>
      </c>
      <c r="G9" s="27">
        <v>120000.0</v>
      </c>
      <c r="H9" s="27">
        <v>123813.0</v>
      </c>
      <c r="I9" s="27">
        <v>120000.0</v>
      </c>
      <c r="J9" s="27">
        <v>120000.0</v>
      </c>
      <c r="K9" s="27"/>
      <c r="L9" s="27"/>
      <c r="M9" s="27"/>
      <c r="N9" s="27"/>
      <c r="O9" s="27">
        <f t="shared" si="1"/>
        <v>979192</v>
      </c>
    </row>
    <row r="10">
      <c r="A10" s="78" t="s">
        <v>327</v>
      </c>
      <c r="B10" s="1" t="s">
        <v>32</v>
      </c>
      <c r="C10" s="79">
        <v>78334.0</v>
      </c>
      <c r="D10" s="79">
        <v>78334.0</v>
      </c>
      <c r="E10" s="79">
        <v>78334.0</v>
      </c>
      <c r="F10" s="79">
        <v>78334.0</v>
      </c>
      <c r="G10" s="79">
        <v>78334.0</v>
      </c>
      <c r="H10" s="79">
        <v>78334.0</v>
      </c>
      <c r="I10" s="27">
        <v>90000.0</v>
      </c>
      <c r="J10" s="27">
        <v>90000.0</v>
      </c>
      <c r="K10" s="27"/>
      <c r="L10" s="27"/>
      <c r="M10" s="27"/>
      <c r="N10" s="27"/>
      <c r="O10" s="27">
        <f t="shared" si="1"/>
        <v>650004</v>
      </c>
    </row>
    <row r="11">
      <c r="A11" s="78" t="s">
        <v>328</v>
      </c>
      <c r="B11" s="1" t="s">
        <v>32</v>
      </c>
      <c r="C11" s="79">
        <v>46246.0</v>
      </c>
      <c r="D11" s="79">
        <v>44852.0</v>
      </c>
      <c r="E11" s="79">
        <v>44852.0</v>
      </c>
      <c r="F11" s="79">
        <v>44852.0</v>
      </c>
      <c r="G11" s="79">
        <v>44852.0</v>
      </c>
      <c r="H11" s="79">
        <v>44852.0</v>
      </c>
      <c r="I11" s="27">
        <v>59852.0</v>
      </c>
      <c r="J11" s="27">
        <v>59852.0</v>
      </c>
      <c r="K11" s="27"/>
      <c r="L11" s="27"/>
      <c r="M11" s="27"/>
      <c r="N11" s="27"/>
      <c r="O11" s="27">
        <f t="shared" si="1"/>
        <v>390210</v>
      </c>
    </row>
    <row r="12">
      <c r="A12" s="78" t="s">
        <v>329</v>
      </c>
      <c r="B12" s="1" t="s">
        <v>32</v>
      </c>
      <c r="C12" s="79">
        <v>45000.0</v>
      </c>
      <c r="D12" s="79">
        <v>45000.0</v>
      </c>
      <c r="E12" s="79">
        <v>45000.0</v>
      </c>
      <c r="F12" s="79">
        <v>45000.0</v>
      </c>
      <c r="G12" s="79">
        <v>45000.0</v>
      </c>
      <c r="H12" s="79">
        <v>45000.0</v>
      </c>
      <c r="I12" s="27">
        <v>60000.0</v>
      </c>
      <c r="J12" s="27">
        <v>60000.0</v>
      </c>
      <c r="K12" s="27"/>
      <c r="L12" s="27"/>
      <c r="M12" s="27"/>
      <c r="N12" s="27"/>
      <c r="O12" s="27">
        <f t="shared" si="1"/>
        <v>390000</v>
      </c>
    </row>
    <row r="13">
      <c r="A13" s="78" t="s">
        <v>330</v>
      </c>
      <c r="B13" s="1" t="s">
        <v>32</v>
      </c>
      <c r="C13" s="79">
        <v>216667.0</v>
      </c>
      <c r="D13" s="79">
        <v>223598.0</v>
      </c>
      <c r="E13" s="27">
        <v>233334.0</v>
      </c>
      <c r="F13" s="27">
        <v>234534.0</v>
      </c>
      <c r="G13" s="27">
        <v>233334.0</v>
      </c>
      <c r="H13" s="27">
        <v>233334.0</v>
      </c>
      <c r="I13" s="27">
        <v>233334.0</v>
      </c>
      <c r="J13" s="27">
        <v>233334.0</v>
      </c>
      <c r="K13" s="27"/>
      <c r="L13" s="27"/>
      <c r="M13" s="27"/>
      <c r="N13" s="27"/>
      <c r="O13" s="27">
        <f t="shared" si="1"/>
        <v>1841469</v>
      </c>
    </row>
    <row r="14">
      <c r="A14" s="78" t="s">
        <v>331</v>
      </c>
      <c r="B14" s="1" t="s">
        <v>32</v>
      </c>
      <c r="C14" s="27">
        <v>175000.0</v>
      </c>
      <c r="D14" s="27">
        <v>80019.0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27">
        <f t="shared" si="1"/>
        <v>255019</v>
      </c>
    </row>
    <row r="15">
      <c r="A15" s="78" t="s">
        <v>332</v>
      </c>
      <c r="B15" s="1" t="s">
        <v>32</v>
      </c>
      <c r="C15" s="27">
        <v>266667.0</v>
      </c>
      <c r="D15" s="27">
        <v>266667.0</v>
      </c>
      <c r="E15" s="27">
        <v>266667.0</v>
      </c>
      <c r="F15" s="27">
        <v>266667.0</v>
      </c>
      <c r="G15" s="27">
        <v>266667.0</v>
      </c>
      <c r="H15" s="27">
        <v>266667.0</v>
      </c>
      <c r="I15" s="27">
        <v>266667.0</v>
      </c>
      <c r="J15" s="27">
        <v>266667.0</v>
      </c>
      <c r="K15" s="27"/>
      <c r="L15" s="27"/>
      <c r="M15" s="27"/>
      <c r="N15" s="27"/>
      <c r="O15" s="27">
        <f t="shared" si="1"/>
        <v>2133336</v>
      </c>
    </row>
    <row r="16">
      <c r="A16" s="78" t="s">
        <v>333</v>
      </c>
      <c r="B16" s="1" t="s">
        <v>32</v>
      </c>
      <c r="C16" s="27">
        <v>67064.0</v>
      </c>
      <c r="D16" s="27">
        <v>107876.0</v>
      </c>
      <c r="E16" s="27">
        <v>133334.0</v>
      </c>
      <c r="F16" s="27">
        <v>133334.0</v>
      </c>
      <c r="G16" s="27">
        <v>133334.0</v>
      </c>
      <c r="H16" s="27">
        <v>133334.0</v>
      </c>
      <c r="I16" s="27">
        <v>133334.0</v>
      </c>
      <c r="J16" s="27">
        <v>133334.0</v>
      </c>
      <c r="K16" s="27"/>
      <c r="L16" s="27"/>
      <c r="M16" s="27"/>
      <c r="N16" s="27"/>
      <c r="O16" s="27">
        <f t="shared" si="1"/>
        <v>974944</v>
      </c>
    </row>
    <row r="17">
      <c r="A17" s="78" t="s">
        <v>334</v>
      </c>
      <c r="B17" s="1" t="s">
        <v>32</v>
      </c>
      <c r="C17" s="27">
        <v>45000.0</v>
      </c>
      <c r="D17" s="27">
        <v>72000.0</v>
      </c>
      <c r="E17" s="27">
        <v>72000.0</v>
      </c>
      <c r="F17" s="27">
        <v>73200.0</v>
      </c>
      <c r="G17" s="27">
        <v>72000.0</v>
      </c>
      <c r="H17" s="27">
        <v>73200.0</v>
      </c>
      <c r="I17" s="27">
        <v>53934.0</v>
      </c>
      <c r="J17" s="27">
        <v>80000.0</v>
      </c>
      <c r="K17" s="27"/>
      <c r="L17" s="27"/>
      <c r="M17" s="27"/>
      <c r="N17" s="27"/>
      <c r="O17" s="27">
        <f t="shared" si="1"/>
        <v>541334</v>
      </c>
    </row>
    <row r="18">
      <c r="A18" s="78" t="s">
        <v>335</v>
      </c>
      <c r="B18" s="1" t="s">
        <v>32</v>
      </c>
      <c r="C18" s="27">
        <v>87300.0</v>
      </c>
      <c r="D18" s="27">
        <v>87300.0</v>
      </c>
      <c r="E18" s="27">
        <v>87300.0</v>
      </c>
      <c r="F18" s="27">
        <v>87300.0</v>
      </c>
      <c r="G18" s="27">
        <v>88755.0</v>
      </c>
      <c r="H18" s="27">
        <v>87300.0</v>
      </c>
      <c r="I18" s="27">
        <v>87300.0</v>
      </c>
      <c r="J18" s="27">
        <v>87300.0</v>
      </c>
      <c r="K18" s="27"/>
      <c r="L18" s="27"/>
      <c r="M18" s="27"/>
      <c r="N18" s="27"/>
      <c r="O18" s="27">
        <f t="shared" si="1"/>
        <v>699855</v>
      </c>
    </row>
    <row r="19">
      <c r="A19" s="78" t="s">
        <v>336</v>
      </c>
      <c r="B19" s="1" t="s">
        <v>32</v>
      </c>
      <c r="C19" s="80">
        <v>0.0</v>
      </c>
      <c r="D19" s="27">
        <v>156030.0</v>
      </c>
      <c r="E19" s="27">
        <v>166667.0</v>
      </c>
      <c r="F19" s="27">
        <v>17755.0</v>
      </c>
      <c r="G19" s="80"/>
      <c r="H19" s="80"/>
      <c r="I19" s="80"/>
      <c r="J19" s="80"/>
      <c r="K19" s="80"/>
      <c r="L19" s="80"/>
      <c r="M19" s="80"/>
      <c r="N19" s="80"/>
      <c r="O19" s="27">
        <f t="shared" si="1"/>
        <v>340452</v>
      </c>
    </row>
    <row r="20">
      <c r="A20" s="78" t="s">
        <v>337</v>
      </c>
      <c r="B20" s="1" t="s">
        <v>32</v>
      </c>
      <c r="C20" s="80">
        <v>0.0</v>
      </c>
      <c r="D20" s="80"/>
      <c r="E20" s="27">
        <v>17519.0</v>
      </c>
      <c r="F20" s="27">
        <v>20014.0</v>
      </c>
      <c r="G20" s="27">
        <v>19422.0</v>
      </c>
      <c r="H20" s="27">
        <v>30910.0</v>
      </c>
      <c r="I20" s="27">
        <v>30000.0</v>
      </c>
      <c r="J20" s="27">
        <v>30000.0</v>
      </c>
      <c r="K20" s="27"/>
      <c r="L20" s="27"/>
      <c r="M20" s="27"/>
      <c r="N20" s="27"/>
      <c r="O20" s="27">
        <f t="shared" si="1"/>
        <v>147865</v>
      </c>
    </row>
    <row r="21" ht="15.75" customHeight="1">
      <c r="A21" s="7" t="s">
        <v>338</v>
      </c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B22" s="83" t="s">
        <v>339</v>
      </c>
      <c r="C22" s="84">
        <f t="shared" ref="C22:O22" si="2">SUM(C2:C20)</f>
        <v>2135621</v>
      </c>
      <c r="D22" s="84">
        <f t="shared" si="2"/>
        <v>2281458</v>
      </c>
      <c r="E22" s="84">
        <f t="shared" si="2"/>
        <v>2269643</v>
      </c>
      <c r="F22" s="84">
        <f t="shared" si="2"/>
        <v>2136906</v>
      </c>
      <c r="G22" s="84">
        <f t="shared" si="2"/>
        <v>2139217</v>
      </c>
      <c r="H22" s="84">
        <f t="shared" si="2"/>
        <v>2137582</v>
      </c>
      <c r="I22" s="84">
        <f t="shared" si="2"/>
        <v>2165005</v>
      </c>
      <c r="J22" s="84">
        <f t="shared" si="2"/>
        <v>2173287</v>
      </c>
      <c r="K22" s="84">
        <f t="shared" si="2"/>
        <v>0</v>
      </c>
      <c r="L22" s="84">
        <f t="shared" si="2"/>
        <v>0</v>
      </c>
      <c r="M22" s="84">
        <f t="shared" si="2"/>
        <v>0</v>
      </c>
      <c r="N22" s="84">
        <f t="shared" si="2"/>
        <v>0</v>
      </c>
      <c r="O22" s="84">
        <f t="shared" si="2"/>
        <v>17438719</v>
      </c>
    </row>
    <row r="23" ht="15.75" customHeight="1">
      <c r="A23" s="78"/>
      <c r="B23" s="53" t="s">
        <v>340</v>
      </c>
      <c r="C23" s="80">
        <v>170000.0</v>
      </c>
      <c r="D23" s="80">
        <v>160000.0</v>
      </c>
      <c r="E23" s="27">
        <v>160000.0</v>
      </c>
      <c r="F23" s="27">
        <v>160000.0</v>
      </c>
      <c r="G23" s="27">
        <v>150000.0</v>
      </c>
      <c r="H23" s="27">
        <v>150000.0</v>
      </c>
      <c r="I23" s="27">
        <v>150000.0</v>
      </c>
      <c r="J23" s="27">
        <v>150000.0</v>
      </c>
      <c r="K23" s="27"/>
      <c r="L23" s="27"/>
      <c r="M23" s="27"/>
      <c r="N23" s="27"/>
      <c r="O23" s="27">
        <f>SUM(C23:N23)</f>
        <v>1250000</v>
      </c>
    </row>
    <row r="24" ht="15.75" customHeight="1">
      <c r="B24" s="1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ht="15.75" customHeight="1">
      <c r="A25" s="78"/>
      <c r="B25" s="1"/>
      <c r="C25" s="1"/>
      <c r="D25" s="1"/>
      <c r="E25" s="1"/>
      <c r="F25" s="27"/>
      <c r="G25" s="27"/>
      <c r="H25" s="27"/>
      <c r="I25" s="27"/>
      <c r="J25" s="27"/>
      <c r="K25" s="27"/>
      <c r="L25" s="27"/>
      <c r="M25" s="27"/>
      <c r="N25" s="27"/>
    </row>
    <row r="26" ht="15.75" customHeight="1">
      <c r="A26" s="78" t="s">
        <v>341</v>
      </c>
      <c r="B26" s="1" t="s">
        <v>342</v>
      </c>
      <c r="C26" s="80"/>
      <c r="D26" s="80"/>
      <c r="E26" s="80"/>
      <c r="F26" s="80"/>
      <c r="G26" s="80"/>
      <c r="H26" s="27">
        <v>164138.0</v>
      </c>
      <c r="I26" s="27">
        <v>266667.0</v>
      </c>
      <c r="J26" s="27">
        <v>266667.0</v>
      </c>
      <c r="K26" s="27"/>
      <c r="L26" s="27"/>
      <c r="M26" s="27"/>
      <c r="N26" s="27"/>
      <c r="O26" s="27">
        <f t="shared" ref="O26:O27" si="3">SUM(C26:N26)</f>
        <v>697472</v>
      </c>
    </row>
    <row r="27" ht="15.75" customHeight="1">
      <c r="A27" s="78" t="s">
        <v>343</v>
      </c>
      <c r="B27" s="1" t="s">
        <v>342</v>
      </c>
      <c r="C27" s="85"/>
      <c r="D27" s="80"/>
      <c r="E27" s="80"/>
      <c r="F27" s="80"/>
      <c r="G27" s="80"/>
      <c r="H27" s="27">
        <v>174000.0</v>
      </c>
      <c r="I27" s="27">
        <v>180000.0</v>
      </c>
      <c r="J27" s="27">
        <v>193333.0</v>
      </c>
      <c r="K27" s="27"/>
      <c r="L27" s="27"/>
      <c r="M27" s="27"/>
      <c r="N27" s="27"/>
      <c r="O27" s="27">
        <f t="shared" si="3"/>
        <v>547333</v>
      </c>
    </row>
    <row r="28" ht="15.75" customHeight="1">
      <c r="B28" s="83" t="s">
        <v>339</v>
      </c>
      <c r="C28" s="86">
        <f t="shared" ref="C28:O28" si="4">SUM(C26:C27)</f>
        <v>0</v>
      </c>
      <c r="D28" s="86">
        <f t="shared" si="4"/>
        <v>0</v>
      </c>
      <c r="E28" s="86">
        <f t="shared" si="4"/>
        <v>0</v>
      </c>
      <c r="F28" s="86">
        <f t="shared" si="4"/>
        <v>0</v>
      </c>
      <c r="G28" s="86">
        <f t="shared" si="4"/>
        <v>0</v>
      </c>
      <c r="H28" s="86">
        <f t="shared" si="4"/>
        <v>338138</v>
      </c>
      <c r="I28" s="86">
        <f t="shared" si="4"/>
        <v>446667</v>
      </c>
      <c r="J28" s="86">
        <f t="shared" si="4"/>
        <v>460000</v>
      </c>
      <c r="K28" s="86">
        <f t="shared" si="4"/>
        <v>0</v>
      </c>
      <c r="L28" s="86">
        <f t="shared" si="4"/>
        <v>0</v>
      </c>
      <c r="M28" s="86">
        <f t="shared" si="4"/>
        <v>0</v>
      </c>
      <c r="N28" s="86">
        <f t="shared" si="4"/>
        <v>0</v>
      </c>
      <c r="O28" s="86">
        <f t="shared" si="4"/>
        <v>1244805</v>
      </c>
    </row>
    <row r="29" ht="15.75" customHeight="1">
      <c r="A29" s="78"/>
      <c r="B29" s="53" t="s">
        <v>340</v>
      </c>
      <c r="C29" s="85"/>
      <c r="D29" s="80"/>
      <c r="E29" s="80"/>
      <c r="F29" s="80"/>
      <c r="G29" s="80"/>
      <c r="H29" s="27">
        <v>20000.0</v>
      </c>
      <c r="I29" s="27">
        <v>20000.0</v>
      </c>
      <c r="J29" s="27">
        <v>20000.0</v>
      </c>
      <c r="K29" s="27"/>
      <c r="L29" s="27"/>
      <c r="M29" s="27"/>
      <c r="N29" s="27"/>
      <c r="O29" s="27">
        <f>SUM(C29:N29)</f>
        <v>60000</v>
      </c>
    </row>
    <row r="30" ht="15.75" customHeight="1">
      <c r="A30" s="78"/>
      <c r="B30" s="1"/>
      <c r="C30" s="1"/>
      <c r="D30" s="1"/>
      <c r="E30" s="1"/>
      <c r="F30" s="1"/>
      <c r="G30" s="1"/>
      <c r="H30" s="27"/>
      <c r="I30" s="27"/>
      <c r="J30" s="27"/>
      <c r="K30" s="27"/>
      <c r="L30" s="27"/>
      <c r="M30" s="27"/>
      <c r="N30" s="27"/>
    </row>
    <row r="31" ht="15.75" customHeight="1">
      <c r="A31" s="78"/>
      <c r="B31" s="1"/>
      <c r="C31" s="1"/>
      <c r="D31" s="1"/>
      <c r="E31" s="1"/>
      <c r="F31" s="1"/>
      <c r="G31" s="1"/>
      <c r="H31" s="27"/>
      <c r="I31" s="27"/>
      <c r="J31" s="27"/>
      <c r="K31" s="27"/>
      <c r="L31" s="27"/>
      <c r="M31" s="27"/>
      <c r="N31" s="27"/>
    </row>
    <row r="32" ht="15.75" customHeight="1">
      <c r="A32" s="78" t="s">
        <v>344</v>
      </c>
      <c r="B32" s="1" t="s">
        <v>34</v>
      </c>
      <c r="C32" s="79">
        <v>252000.0</v>
      </c>
      <c r="D32" s="79">
        <v>252000.0</v>
      </c>
      <c r="E32" s="79">
        <v>252000.0</v>
      </c>
      <c r="F32" s="79">
        <v>252000.0</v>
      </c>
      <c r="G32" s="79">
        <v>252000.0</v>
      </c>
      <c r="H32" s="79">
        <v>252000.0</v>
      </c>
      <c r="I32" s="79">
        <v>252000.0</v>
      </c>
      <c r="J32" s="79">
        <v>252000.0</v>
      </c>
      <c r="K32" s="27"/>
      <c r="L32" s="27"/>
      <c r="M32" s="27"/>
      <c r="N32" s="27"/>
      <c r="O32" s="27">
        <f t="shared" ref="O32:O52" si="5">SUM(C32:N32)</f>
        <v>2016000</v>
      </c>
    </row>
    <row r="33" ht="15.75" customHeight="1">
      <c r="A33" s="78" t="s">
        <v>345</v>
      </c>
      <c r="B33" s="1" t="s">
        <v>34</v>
      </c>
      <c r="C33" s="79">
        <v>125000.0</v>
      </c>
      <c r="D33" s="79">
        <v>145000.0</v>
      </c>
      <c r="E33" s="79">
        <v>145000.0</v>
      </c>
      <c r="F33" s="79">
        <v>145000.0</v>
      </c>
      <c r="G33" s="79">
        <v>145000.0</v>
      </c>
      <c r="H33" s="79">
        <v>145000.0</v>
      </c>
      <c r="I33" s="27">
        <v>145000.0</v>
      </c>
      <c r="J33" s="27">
        <v>145000.0</v>
      </c>
      <c r="K33" s="27"/>
      <c r="L33" s="27"/>
      <c r="M33" s="27"/>
      <c r="N33" s="27"/>
      <c r="O33" s="27">
        <f t="shared" si="5"/>
        <v>1140000</v>
      </c>
    </row>
    <row r="34" ht="15.75" customHeight="1">
      <c r="A34" s="78" t="s">
        <v>346</v>
      </c>
      <c r="B34" s="1" t="s">
        <v>34</v>
      </c>
      <c r="C34" s="79">
        <v>190000.0</v>
      </c>
      <c r="D34" s="79">
        <v>190000.0</v>
      </c>
      <c r="E34" s="79">
        <v>190000.0</v>
      </c>
      <c r="F34" s="79">
        <v>190000.0</v>
      </c>
      <c r="G34" s="27">
        <v>208334.0</v>
      </c>
      <c r="H34" s="27">
        <v>208334.0</v>
      </c>
      <c r="I34" s="27">
        <v>208334.0</v>
      </c>
      <c r="J34" s="27">
        <v>208334.0</v>
      </c>
      <c r="K34" s="27"/>
      <c r="L34" s="27"/>
      <c r="M34" s="27"/>
      <c r="N34" s="27"/>
      <c r="O34" s="27">
        <f t="shared" si="5"/>
        <v>1593336</v>
      </c>
    </row>
    <row r="35" ht="15.75" customHeight="1">
      <c r="A35" s="78" t="s">
        <v>347</v>
      </c>
      <c r="B35" s="1" t="s">
        <v>34</v>
      </c>
      <c r="C35" s="79">
        <v>160000.0</v>
      </c>
      <c r="D35" s="79">
        <v>160000.0</v>
      </c>
      <c r="E35" s="79">
        <v>160000.0</v>
      </c>
      <c r="F35" s="79">
        <v>160000.0</v>
      </c>
      <c r="G35" s="79">
        <v>160000.0</v>
      </c>
      <c r="H35" s="79">
        <v>160000.0</v>
      </c>
      <c r="I35" s="27">
        <v>210000.0</v>
      </c>
      <c r="J35" s="27">
        <v>210000.0</v>
      </c>
      <c r="K35" s="27"/>
      <c r="L35" s="27"/>
      <c r="M35" s="27"/>
      <c r="N35" s="27"/>
      <c r="O35" s="27">
        <f t="shared" si="5"/>
        <v>1380000</v>
      </c>
    </row>
    <row r="36" ht="15.75" customHeight="1">
      <c r="A36" s="78" t="s">
        <v>348</v>
      </c>
      <c r="B36" s="1" t="s">
        <v>34</v>
      </c>
      <c r="C36" s="79">
        <v>360000.0</v>
      </c>
      <c r="D36" s="79">
        <v>360000.0</v>
      </c>
      <c r="E36" s="79">
        <v>360000.0</v>
      </c>
      <c r="F36" s="79">
        <v>360000.0</v>
      </c>
      <c r="G36" s="79">
        <v>360000.0</v>
      </c>
      <c r="H36" s="79">
        <v>360000.0</v>
      </c>
      <c r="I36" s="27">
        <v>360000.0</v>
      </c>
      <c r="J36" s="27">
        <v>360000.0</v>
      </c>
      <c r="K36" s="27"/>
      <c r="L36" s="27"/>
      <c r="M36" s="27"/>
      <c r="N36" s="27"/>
      <c r="O36" s="27">
        <f t="shared" si="5"/>
        <v>2880000</v>
      </c>
    </row>
    <row r="37" ht="15.75" customHeight="1">
      <c r="A37" s="78" t="s">
        <v>349</v>
      </c>
      <c r="B37" s="1" t="s">
        <v>34</v>
      </c>
      <c r="C37" s="79">
        <v>105000.0</v>
      </c>
      <c r="D37" s="79">
        <v>105000.0</v>
      </c>
      <c r="E37" s="79">
        <v>105000.0</v>
      </c>
      <c r="F37" s="79">
        <v>105000.0</v>
      </c>
      <c r="G37" s="79">
        <v>105000.0</v>
      </c>
      <c r="H37" s="27">
        <v>120000.0</v>
      </c>
      <c r="I37" s="27">
        <v>120000.0</v>
      </c>
      <c r="J37" s="27">
        <v>120000.0</v>
      </c>
      <c r="K37" s="27"/>
      <c r="L37" s="27"/>
      <c r="M37" s="27"/>
      <c r="N37" s="27"/>
      <c r="O37" s="27">
        <f t="shared" si="5"/>
        <v>885000</v>
      </c>
    </row>
    <row r="38" ht="15.75" customHeight="1">
      <c r="A38" s="78" t="s">
        <v>350</v>
      </c>
      <c r="B38" s="1" t="s">
        <v>34</v>
      </c>
      <c r="C38" s="79">
        <v>150000.0</v>
      </c>
      <c r="D38" s="79">
        <v>150000.0</v>
      </c>
      <c r="E38" s="79">
        <v>150000.0</v>
      </c>
      <c r="F38" s="79">
        <v>150000.0</v>
      </c>
      <c r="G38" s="79">
        <v>150000.0</v>
      </c>
      <c r="H38" s="79">
        <v>150000.0</v>
      </c>
      <c r="I38" s="27">
        <v>170000.0</v>
      </c>
      <c r="J38" s="27">
        <v>170000.0</v>
      </c>
      <c r="K38" s="27"/>
      <c r="L38" s="27"/>
      <c r="M38" s="27"/>
      <c r="N38" s="27"/>
      <c r="O38" s="27">
        <f t="shared" si="5"/>
        <v>1240000</v>
      </c>
    </row>
    <row r="39" ht="15.75" customHeight="1">
      <c r="A39" s="78" t="s">
        <v>351</v>
      </c>
      <c r="B39" s="1" t="s">
        <v>34</v>
      </c>
      <c r="C39" s="79">
        <v>273334.0</v>
      </c>
      <c r="D39" s="79">
        <v>273334.0</v>
      </c>
      <c r="E39" s="79">
        <v>273334.0</v>
      </c>
      <c r="F39" s="79">
        <v>273334.0</v>
      </c>
      <c r="G39" s="79">
        <v>273334.0</v>
      </c>
      <c r="H39" s="79">
        <v>273334.0</v>
      </c>
      <c r="I39" s="27">
        <v>255232.0</v>
      </c>
      <c r="J39" s="80"/>
      <c r="K39" s="80"/>
      <c r="L39" s="80"/>
      <c r="M39" s="80"/>
      <c r="N39" s="80"/>
      <c r="O39" s="27">
        <f t="shared" si="5"/>
        <v>1895236</v>
      </c>
    </row>
    <row r="40" ht="15.75" customHeight="1">
      <c r="A40" s="78" t="s">
        <v>352</v>
      </c>
      <c r="B40" s="1" t="s">
        <v>34</v>
      </c>
      <c r="C40" s="79">
        <v>281666.0</v>
      </c>
      <c r="D40" s="79">
        <v>281666.0</v>
      </c>
      <c r="E40" s="79">
        <v>281666.0</v>
      </c>
      <c r="F40" s="27">
        <v>284266.0</v>
      </c>
      <c r="G40" s="79">
        <v>281666.0</v>
      </c>
      <c r="H40" s="79">
        <v>281666.0</v>
      </c>
      <c r="I40" s="27">
        <v>281666.0</v>
      </c>
      <c r="J40" s="27">
        <v>281666.0</v>
      </c>
      <c r="K40" s="27"/>
      <c r="L40" s="27"/>
      <c r="M40" s="27"/>
      <c r="N40" s="27"/>
      <c r="O40" s="27">
        <f t="shared" si="5"/>
        <v>2255928</v>
      </c>
    </row>
    <row r="41" ht="15.75" customHeight="1">
      <c r="A41" s="78" t="s">
        <v>353</v>
      </c>
      <c r="B41" s="1" t="s">
        <v>34</v>
      </c>
      <c r="C41" s="79">
        <v>243334.0</v>
      </c>
      <c r="D41" s="79">
        <v>243334.0</v>
      </c>
      <c r="E41" s="79">
        <v>243334.0</v>
      </c>
      <c r="F41" s="79">
        <v>243334.0</v>
      </c>
      <c r="G41" s="79">
        <v>243334.0</v>
      </c>
      <c r="H41" s="79">
        <v>243334.0</v>
      </c>
      <c r="I41" s="27">
        <v>243334.0</v>
      </c>
      <c r="J41" s="27">
        <v>243334.0</v>
      </c>
      <c r="K41" s="27"/>
      <c r="L41" s="27"/>
      <c r="M41" s="27"/>
      <c r="N41" s="27"/>
      <c r="O41" s="27">
        <f t="shared" si="5"/>
        <v>1946672</v>
      </c>
    </row>
    <row r="42" ht="15.75" customHeight="1">
      <c r="A42" s="78" t="s">
        <v>354</v>
      </c>
      <c r="B42" s="1" t="s">
        <v>34</v>
      </c>
      <c r="C42" s="79">
        <v>273334.0</v>
      </c>
      <c r="D42" s="79">
        <v>273334.0</v>
      </c>
      <c r="E42" s="79">
        <v>273334.0</v>
      </c>
      <c r="F42" s="79">
        <v>273334.0</v>
      </c>
      <c r="G42" s="79">
        <v>273334.0</v>
      </c>
      <c r="H42" s="79">
        <v>273334.0</v>
      </c>
      <c r="I42" s="27">
        <v>273334.0</v>
      </c>
      <c r="J42" s="27">
        <v>273334.0</v>
      </c>
      <c r="K42" s="27"/>
      <c r="L42" s="27"/>
      <c r="M42" s="27"/>
      <c r="N42" s="27"/>
      <c r="O42" s="27">
        <f t="shared" si="5"/>
        <v>2186672</v>
      </c>
    </row>
    <row r="43" ht="15.75" customHeight="1">
      <c r="A43" s="78" t="s">
        <v>355</v>
      </c>
      <c r="B43" s="1" t="s">
        <v>34</v>
      </c>
      <c r="C43" s="79">
        <v>100000.0</v>
      </c>
      <c r="D43" s="79">
        <v>100000.0</v>
      </c>
      <c r="E43" s="79">
        <v>100000.0</v>
      </c>
      <c r="F43" s="79">
        <v>100000.0</v>
      </c>
      <c r="G43" s="79">
        <v>100000.0</v>
      </c>
      <c r="H43" s="79">
        <v>100000.0</v>
      </c>
      <c r="I43" s="27">
        <v>100000.0</v>
      </c>
      <c r="J43" s="27">
        <v>100000.0</v>
      </c>
      <c r="K43" s="27"/>
      <c r="L43" s="27"/>
      <c r="M43" s="27"/>
      <c r="N43" s="27"/>
      <c r="O43" s="27">
        <f t="shared" si="5"/>
        <v>800000</v>
      </c>
    </row>
    <row r="44" ht="15.75" customHeight="1">
      <c r="A44" s="78" t="s">
        <v>356</v>
      </c>
      <c r="B44" s="1" t="s">
        <v>34</v>
      </c>
      <c r="C44" s="79">
        <v>242000.0</v>
      </c>
      <c r="D44" s="79">
        <v>242000.0</v>
      </c>
      <c r="E44" s="79">
        <v>242000.0</v>
      </c>
      <c r="F44" s="79">
        <v>242000.0</v>
      </c>
      <c r="G44" s="27">
        <v>178378.0</v>
      </c>
      <c r="H44" s="27">
        <v>266667.0</v>
      </c>
      <c r="I44" s="27">
        <v>266667.0</v>
      </c>
      <c r="J44" s="27">
        <v>266667.0</v>
      </c>
      <c r="K44" s="27"/>
      <c r="L44" s="27"/>
      <c r="M44" s="27"/>
      <c r="N44" s="27"/>
      <c r="O44" s="27">
        <f t="shared" si="5"/>
        <v>1946379</v>
      </c>
    </row>
    <row r="45" ht="15.75" customHeight="1">
      <c r="A45" s="78" t="s">
        <v>357</v>
      </c>
      <c r="B45" s="1" t="s">
        <v>34</v>
      </c>
      <c r="C45" s="79">
        <v>126000.0</v>
      </c>
      <c r="D45" s="79">
        <v>126000.0</v>
      </c>
      <c r="E45" s="79">
        <v>126000.0</v>
      </c>
      <c r="F45" s="79">
        <v>126000.0</v>
      </c>
      <c r="G45" s="79">
        <v>126000.0</v>
      </c>
      <c r="H45" s="79">
        <v>126000.0</v>
      </c>
      <c r="I45" s="79">
        <v>126000.0</v>
      </c>
      <c r="J45" s="79">
        <v>126000.0</v>
      </c>
      <c r="K45" s="27"/>
      <c r="L45" s="27"/>
      <c r="M45" s="27"/>
      <c r="N45" s="27"/>
      <c r="O45" s="27">
        <f t="shared" si="5"/>
        <v>1008000</v>
      </c>
    </row>
    <row r="46" ht="15.75" customHeight="1">
      <c r="A46" s="78" t="s">
        <v>358</v>
      </c>
      <c r="B46" s="1" t="s">
        <v>34</v>
      </c>
      <c r="C46" s="79">
        <v>137954.0</v>
      </c>
      <c r="D46" s="79">
        <v>126000.0</v>
      </c>
      <c r="E46" s="79">
        <v>126000.0</v>
      </c>
      <c r="F46" s="79">
        <v>126000.0</v>
      </c>
      <c r="G46" s="79">
        <v>126000.0</v>
      </c>
      <c r="H46" s="79">
        <v>113400.0</v>
      </c>
      <c r="I46" s="27">
        <v>121936.0</v>
      </c>
      <c r="J46" s="79">
        <v>126000.0</v>
      </c>
      <c r="K46" s="27"/>
      <c r="L46" s="27"/>
      <c r="M46" s="27"/>
      <c r="N46" s="27"/>
      <c r="O46" s="27">
        <f t="shared" si="5"/>
        <v>1003290</v>
      </c>
    </row>
    <row r="47" ht="15.75" customHeight="1">
      <c r="A47" s="78" t="s">
        <v>359</v>
      </c>
      <c r="B47" s="1" t="s">
        <v>34</v>
      </c>
      <c r="C47" s="79">
        <v>281667.0</v>
      </c>
      <c r="D47" s="79">
        <v>281667.0</v>
      </c>
      <c r="E47" s="79">
        <v>281667.0</v>
      </c>
      <c r="F47" s="79">
        <v>281667.0</v>
      </c>
      <c r="G47" s="79">
        <v>281667.0</v>
      </c>
      <c r="H47" s="79">
        <v>281667.0</v>
      </c>
      <c r="I47" s="27">
        <v>281667.0</v>
      </c>
      <c r="J47" s="27">
        <v>281667.0</v>
      </c>
      <c r="K47" s="27"/>
      <c r="L47" s="27"/>
      <c r="M47" s="27"/>
      <c r="N47" s="27"/>
      <c r="O47" s="27">
        <f t="shared" si="5"/>
        <v>2253336</v>
      </c>
    </row>
    <row r="48" ht="15.75" customHeight="1">
      <c r="A48" s="78" t="s">
        <v>360</v>
      </c>
      <c r="B48" s="1" t="s">
        <v>34</v>
      </c>
      <c r="C48" s="79">
        <v>275000.0</v>
      </c>
      <c r="D48" s="79">
        <v>275000.0</v>
      </c>
      <c r="E48" s="79">
        <v>275000.0</v>
      </c>
      <c r="F48" s="79">
        <v>275000.0</v>
      </c>
      <c r="G48" s="27">
        <v>291667.0</v>
      </c>
      <c r="H48" s="27">
        <v>283334.0</v>
      </c>
      <c r="I48" s="27">
        <v>283334.0</v>
      </c>
      <c r="J48" s="27">
        <v>283334.0</v>
      </c>
      <c r="K48" s="27"/>
      <c r="L48" s="27"/>
      <c r="M48" s="27"/>
      <c r="N48" s="27"/>
      <c r="O48" s="27">
        <f t="shared" si="5"/>
        <v>2241669</v>
      </c>
    </row>
    <row r="49" ht="15.75" customHeight="1">
      <c r="A49" s="78" t="s">
        <v>361</v>
      </c>
      <c r="B49" s="1" t="s">
        <v>34</v>
      </c>
      <c r="C49" s="79">
        <v>157500.0</v>
      </c>
      <c r="D49" s="79">
        <v>157500.0</v>
      </c>
      <c r="E49" s="79">
        <v>121936.0</v>
      </c>
      <c r="F49" s="79">
        <v>157500.0</v>
      </c>
      <c r="G49" s="79">
        <v>157500.0</v>
      </c>
      <c r="H49" s="79">
        <v>157500.0</v>
      </c>
      <c r="I49" s="27">
        <v>167400.0</v>
      </c>
      <c r="J49" s="27">
        <v>167400.0</v>
      </c>
      <c r="K49" s="27"/>
      <c r="L49" s="27"/>
      <c r="M49" s="27"/>
      <c r="N49" s="27"/>
      <c r="O49" s="27">
        <f t="shared" si="5"/>
        <v>1244236</v>
      </c>
    </row>
    <row r="50" ht="15.75" customHeight="1">
      <c r="A50" s="78" t="s">
        <v>362</v>
      </c>
      <c r="B50" s="1" t="s">
        <v>34</v>
      </c>
      <c r="C50" s="79">
        <v>183299.0</v>
      </c>
      <c r="D50" s="79">
        <v>183299.0</v>
      </c>
      <c r="E50" s="79">
        <v>183299.0</v>
      </c>
      <c r="F50" s="79">
        <v>183299.0</v>
      </c>
      <c r="G50" s="79">
        <v>183299.0</v>
      </c>
      <c r="H50" s="79">
        <v>183299.0</v>
      </c>
      <c r="I50" s="79">
        <v>183299.0</v>
      </c>
      <c r="J50" s="79">
        <v>183299.0</v>
      </c>
      <c r="K50" s="27"/>
      <c r="L50" s="27"/>
      <c r="M50" s="27"/>
      <c r="N50" s="27"/>
      <c r="O50" s="27">
        <f t="shared" si="5"/>
        <v>1466392</v>
      </c>
    </row>
    <row r="51" ht="15.75" customHeight="1">
      <c r="A51" s="3" t="s">
        <v>363</v>
      </c>
      <c r="B51" s="1" t="s">
        <v>34</v>
      </c>
      <c r="C51" s="80"/>
      <c r="D51" s="80"/>
      <c r="E51" s="80"/>
      <c r="F51" s="79">
        <v>102601.0</v>
      </c>
      <c r="G51" s="27">
        <v>225000.0</v>
      </c>
      <c r="H51" s="27">
        <v>225000.0</v>
      </c>
      <c r="I51" s="27">
        <v>225000.0</v>
      </c>
      <c r="J51" s="27">
        <v>225000.0</v>
      </c>
      <c r="K51" s="27"/>
      <c r="L51" s="27"/>
      <c r="M51" s="27"/>
      <c r="N51" s="27"/>
      <c r="O51" s="27">
        <f t="shared" si="5"/>
        <v>1002601</v>
      </c>
    </row>
    <row r="52" ht="15.75" customHeight="1">
      <c r="A52" s="78" t="s">
        <v>364</v>
      </c>
      <c r="B52" s="1" t="s">
        <v>34</v>
      </c>
      <c r="C52" s="27">
        <v>355000.0</v>
      </c>
      <c r="D52" s="27">
        <v>355000.0</v>
      </c>
      <c r="E52" s="27">
        <v>355000.0</v>
      </c>
      <c r="F52" s="27">
        <v>355000.0</v>
      </c>
      <c r="G52" s="27">
        <v>355000.0</v>
      </c>
      <c r="H52" s="27">
        <v>355000.0</v>
      </c>
      <c r="I52" s="27">
        <v>355000.0</v>
      </c>
      <c r="J52" s="27">
        <v>355000.0</v>
      </c>
      <c r="K52" s="27"/>
      <c r="L52" s="27"/>
      <c r="M52" s="27"/>
      <c r="N52" s="27"/>
      <c r="O52" s="27">
        <f t="shared" si="5"/>
        <v>2840000</v>
      </c>
    </row>
    <row r="53" ht="15.75" customHeight="1">
      <c r="B53" s="83" t="s">
        <v>339</v>
      </c>
      <c r="C53" s="84">
        <f t="shared" ref="C53:O53" si="6">SUM(C32:C52)</f>
        <v>4272088</v>
      </c>
      <c r="D53" s="84">
        <f t="shared" si="6"/>
        <v>4280134</v>
      </c>
      <c r="E53" s="84">
        <f t="shared" si="6"/>
        <v>4244570</v>
      </c>
      <c r="F53" s="84">
        <f t="shared" si="6"/>
        <v>4385335</v>
      </c>
      <c r="G53" s="84">
        <f t="shared" si="6"/>
        <v>4476513</v>
      </c>
      <c r="H53" s="84">
        <f t="shared" si="6"/>
        <v>4558869</v>
      </c>
      <c r="I53" s="84">
        <f t="shared" si="6"/>
        <v>4629203</v>
      </c>
      <c r="J53" s="84">
        <f t="shared" si="6"/>
        <v>4378035</v>
      </c>
      <c r="K53" s="84">
        <f t="shared" si="6"/>
        <v>0</v>
      </c>
      <c r="L53" s="84">
        <f t="shared" si="6"/>
        <v>0</v>
      </c>
      <c r="M53" s="84">
        <f t="shared" si="6"/>
        <v>0</v>
      </c>
      <c r="N53" s="84">
        <f t="shared" si="6"/>
        <v>0</v>
      </c>
      <c r="O53" s="84">
        <f t="shared" si="6"/>
        <v>35224747</v>
      </c>
    </row>
    <row r="54" ht="15.75" customHeight="1">
      <c r="A54" s="78"/>
      <c r="B54" s="53" t="s">
        <v>340</v>
      </c>
      <c r="C54" s="27">
        <v>200000.0</v>
      </c>
      <c r="D54" s="27">
        <v>200000.0</v>
      </c>
      <c r="E54" s="27">
        <v>200000.0</v>
      </c>
      <c r="F54" s="27">
        <v>210000.0</v>
      </c>
      <c r="G54" s="27">
        <v>210000.0</v>
      </c>
      <c r="H54" s="27">
        <v>210000.0</v>
      </c>
      <c r="I54" s="27">
        <v>210000.0</v>
      </c>
      <c r="J54" s="27">
        <v>200000.0</v>
      </c>
      <c r="K54" s="27"/>
      <c r="L54" s="27"/>
      <c r="M54" s="27"/>
      <c r="N54" s="27"/>
      <c r="O54" s="27">
        <f>SUM(C54:N54)</f>
        <v>1640000</v>
      </c>
    </row>
    <row r="55" ht="15.75" customHeight="1">
      <c r="B55" s="1"/>
      <c r="C55" s="79"/>
      <c r="D55" s="79"/>
      <c r="E55" s="79"/>
      <c r="F55" s="27"/>
      <c r="G55" s="27"/>
      <c r="H55" s="27"/>
      <c r="I55" s="27"/>
      <c r="J55" s="27"/>
      <c r="K55" s="27"/>
      <c r="L55" s="27"/>
      <c r="M55" s="27"/>
      <c r="N55" s="27"/>
    </row>
    <row r="56" ht="15.75" customHeight="1"/>
    <row r="57" ht="15.75" customHeight="1">
      <c r="A57" s="3" t="s">
        <v>365</v>
      </c>
      <c r="B57" s="1" t="s">
        <v>366</v>
      </c>
      <c r="C57" s="79">
        <v>150000.0</v>
      </c>
      <c r="D57" s="79">
        <v>150000.0</v>
      </c>
      <c r="E57" s="79">
        <v>150000.0</v>
      </c>
      <c r="F57" s="27">
        <v>275000.0</v>
      </c>
      <c r="G57" s="27">
        <v>175000.0</v>
      </c>
      <c r="H57" s="27">
        <v>175000.0</v>
      </c>
      <c r="I57" s="27">
        <v>184213.0</v>
      </c>
      <c r="J57" s="27">
        <v>175000.0</v>
      </c>
      <c r="K57" s="27"/>
      <c r="L57" s="27"/>
      <c r="M57" s="27"/>
      <c r="N57" s="27"/>
      <c r="O57" s="27">
        <f t="shared" ref="O57:O64" si="7">SUM(C57:N57)</f>
        <v>1434213</v>
      </c>
    </row>
    <row r="58" ht="15.75" customHeight="1">
      <c r="A58" s="3" t="s">
        <v>367</v>
      </c>
      <c r="B58" s="1" t="s">
        <v>368</v>
      </c>
      <c r="C58" s="79">
        <v>100000.0</v>
      </c>
      <c r="D58" s="79">
        <v>100000.0</v>
      </c>
      <c r="E58" s="3">
        <v>105000.0</v>
      </c>
      <c r="F58" s="3">
        <v>105000.0</v>
      </c>
      <c r="G58" s="3">
        <v>105500.0</v>
      </c>
      <c r="H58" s="3">
        <v>105000.0</v>
      </c>
      <c r="I58" s="27">
        <v>110000.0</v>
      </c>
      <c r="J58" s="27">
        <v>125000.0</v>
      </c>
      <c r="K58" s="27"/>
      <c r="L58" s="27"/>
      <c r="M58" s="27"/>
      <c r="N58" s="27"/>
      <c r="O58" s="27">
        <f t="shared" si="7"/>
        <v>855500</v>
      </c>
    </row>
    <row r="59" ht="15.75" customHeight="1">
      <c r="A59" s="3" t="s">
        <v>369</v>
      </c>
      <c r="B59" s="1" t="s">
        <v>368</v>
      </c>
      <c r="C59" s="79">
        <v>50000.0</v>
      </c>
      <c r="D59" s="79">
        <v>50000.0</v>
      </c>
      <c r="E59" s="79">
        <v>50000.0</v>
      </c>
      <c r="F59" s="79">
        <v>50000.0</v>
      </c>
      <c r="G59" s="79">
        <v>50000.0</v>
      </c>
      <c r="H59" s="79">
        <v>50000.0</v>
      </c>
      <c r="I59" s="79">
        <v>50000.0</v>
      </c>
      <c r="J59" s="79">
        <v>50000.0</v>
      </c>
      <c r="K59" s="27"/>
      <c r="L59" s="27"/>
      <c r="M59" s="27"/>
      <c r="N59" s="27"/>
      <c r="O59" s="27">
        <f t="shared" si="7"/>
        <v>400000</v>
      </c>
    </row>
    <row r="60" ht="15.75" customHeight="1">
      <c r="A60" s="3" t="s">
        <v>370</v>
      </c>
      <c r="B60" s="1" t="s">
        <v>368</v>
      </c>
      <c r="C60" s="79">
        <v>40000.0</v>
      </c>
      <c r="D60" s="79">
        <v>35071.0</v>
      </c>
      <c r="E60" s="79">
        <v>38636.0</v>
      </c>
      <c r="F60" s="27">
        <v>40000.0</v>
      </c>
      <c r="G60" s="27">
        <v>36180.0</v>
      </c>
      <c r="H60" s="27">
        <v>35071.0</v>
      </c>
      <c r="I60" s="80"/>
      <c r="J60" s="80"/>
      <c r="K60" s="80"/>
      <c r="L60" s="80"/>
      <c r="M60" s="80"/>
      <c r="N60" s="80"/>
      <c r="O60" s="27">
        <f t="shared" si="7"/>
        <v>224958</v>
      </c>
    </row>
    <row r="61" ht="15.75" customHeight="1">
      <c r="A61" s="3" t="s">
        <v>371</v>
      </c>
      <c r="B61" s="1" t="s">
        <v>368</v>
      </c>
      <c r="C61" s="79">
        <v>33334.0</v>
      </c>
      <c r="D61" s="79">
        <v>33334.0</v>
      </c>
      <c r="E61" s="79">
        <v>33334.0</v>
      </c>
      <c r="F61" s="79">
        <v>33334.0</v>
      </c>
      <c r="G61" s="79">
        <v>32222.0</v>
      </c>
      <c r="H61" s="27">
        <v>33334.0</v>
      </c>
      <c r="I61" s="27">
        <v>33334.0</v>
      </c>
      <c r="J61" s="27">
        <v>33009.0</v>
      </c>
      <c r="K61" s="27"/>
      <c r="L61" s="27"/>
      <c r="M61" s="27"/>
      <c r="N61" s="27"/>
      <c r="O61" s="27">
        <f t="shared" si="7"/>
        <v>265235</v>
      </c>
    </row>
    <row r="62" ht="15.75" customHeight="1">
      <c r="A62" s="3" t="s">
        <v>372</v>
      </c>
      <c r="B62" s="1" t="s">
        <v>368</v>
      </c>
      <c r="C62" s="79">
        <v>54868.0</v>
      </c>
      <c r="D62" s="79">
        <v>54868.0</v>
      </c>
      <c r="E62" s="79">
        <v>55843.0</v>
      </c>
      <c r="F62" s="79">
        <v>60000.0</v>
      </c>
      <c r="G62" s="79">
        <v>58560.0</v>
      </c>
      <c r="H62" s="27">
        <v>56746.0</v>
      </c>
      <c r="I62" s="27">
        <v>54180.0</v>
      </c>
      <c r="J62" s="27">
        <v>57746.0</v>
      </c>
      <c r="K62" s="27"/>
      <c r="L62" s="27"/>
      <c r="M62" s="27"/>
      <c r="N62" s="27"/>
      <c r="O62" s="27">
        <f t="shared" si="7"/>
        <v>452811</v>
      </c>
    </row>
    <row r="63" ht="15.75" customHeight="1">
      <c r="A63" s="3" t="s">
        <v>373</v>
      </c>
      <c r="B63" s="1" t="s">
        <v>374</v>
      </c>
      <c r="C63" s="79">
        <v>131800.0</v>
      </c>
      <c r="D63" s="79">
        <v>116800.0</v>
      </c>
      <c r="E63" s="79">
        <v>116800.0</v>
      </c>
      <c r="F63" s="79">
        <v>121800.0</v>
      </c>
      <c r="G63" s="79">
        <v>116800.0</v>
      </c>
      <c r="H63" s="79">
        <v>116800.0</v>
      </c>
      <c r="I63" s="79">
        <v>126010.0</v>
      </c>
      <c r="J63" s="79">
        <v>116800.0</v>
      </c>
      <c r="K63" s="79"/>
      <c r="L63" s="79"/>
      <c r="M63" s="79"/>
      <c r="N63" s="27"/>
      <c r="O63" s="27">
        <f t="shared" si="7"/>
        <v>963610</v>
      </c>
    </row>
    <row r="64" ht="15.75" customHeight="1">
      <c r="A64" s="3" t="s">
        <v>375</v>
      </c>
      <c r="B64" s="1" t="s">
        <v>376</v>
      </c>
      <c r="C64" s="79">
        <v>65000.0</v>
      </c>
      <c r="D64" s="27">
        <v>80000.0</v>
      </c>
      <c r="E64" s="27">
        <v>80000.0</v>
      </c>
      <c r="F64" s="27">
        <v>80000.0</v>
      </c>
      <c r="G64" s="27">
        <v>80000.0</v>
      </c>
      <c r="H64" s="27">
        <v>80000.0</v>
      </c>
      <c r="I64" s="27">
        <v>80000.0</v>
      </c>
      <c r="J64" s="27">
        <v>80000.0</v>
      </c>
      <c r="K64" s="27"/>
      <c r="L64" s="27"/>
      <c r="M64" s="27"/>
      <c r="N64" s="27"/>
      <c r="O64" s="27">
        <f t="shared" si="7"/>
        <v>625000</v>
      </c>
    </row>
    <row r="65" ht="15.75" customHeight="1">
      <c r="B65" s="83" t="s">
        <v>339</v>
      </c>
      <c r="C65" s="87">
        <f t="shared" ref="C65:O65" si="8">SUM(C57:C64)</f>
        <v>625002</v>
      </c>
      <c r="D65" s="87">
        <f t="shared" si="8"/>
        <v>620073</v>
      </c>
      <c r="E65" s="87">
        <f t="shared" si="8"/>
        <v>629613</v>
      </c>
      <c r="F65" s="87">
        <f t="shared" si="8"/>
        <v>765134</v>
      </c>
      <c r="G65" s="87">
        <f t="shared" si="8"/>
        <v>654262</v>
      </c>
      <c r="H65" s="87">
        <f t="shared" si="8"/>
        <v>651951</v>
      </c>
      <c r="I65" s="87">
        <f t="shared" si="8"/>
        <v>637737</v>
      </c>
      <c r="J65" s="87">
        <f t="shared" si="8"/>
        <v>637555</v>
      </c>
      <c r="K65" s="87">
        <f t="shared" si="8"/>
        <v>0</v>
      </c>
      <c r="L65" s="87">
        <f t="shared" si="8"/>
        <v>0</v>
      </c>
      <c r="M65" s="87">
        <f t="shared" si="8"/>
        <v>0</v>
      </c>
      <c r="N65" s="87">
        <f t="shared" si="8"/>
        <v>0</v>
      </c>
      <c r="O65" s="87">
        <f t="shared" si="8"/>
        <v>5221327</v>
      </c>
    </row>
    <row r="66" ht="15.75" customHeight="1">
      <c r="B66" s="53" t="s">
        <v>340</v>
      </c>
      <c r="C66" s="79">
        <v>80000.0</v>
      </c>
      <c r="D66" s="27">
        <v>80000.0</v>
      </c>
      <c r="E66" s="27">
        <v>90000.0</v>
      </c>
      <c r="F66" s="27">
        <v>80000.0</v>
      </c>
      <c r="G66" s="27">
        <v>80000.0</v>
      </c>
      <c r="H66" s="27">
        <v>80000.0</v>
      </c>
      <c r="I66" s="27">
        <v>70000.0</v>
      </c>
      <c r="J66" s="27">
        <v>70000.0</v>
      </c>
      <c r="K66" s="27"/>
      <c r="L66" s="27"/>
      <c r="M66" s="27"/>
      <c r="N66" s="27"/>
      <c r="O66" s="27">
        <f>SUM(C66:N66)</f>
        <v>630000</v>
      </c>
    </row>
    <row r="67" ht="15.75" customHeight="1">
      <c r="B67" s="1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r="68" ht="15.75" customHeight="1">
      <c r="B68" s="1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r="69" ht="15.75" customHeight="1">
      <c r="A69" s="1" t="s">
        <v>377</v>
      </c>
      <c r="C69" s="87">
        <f t="shared" ref="C69:O69" si="9">C22+C28+C53+C65</f>
        <v>7032711</v>
      </c>
      <c r="D69" s="87">
        <f t="shared" si="9"/>
        <v>7181665</v>
      </c>
      <c r="E69" s="87">
        <f t="shared" si="9"/>
        <v>7143826</v>
      </c>
      <c r="F69" s="87">
        <f t="shared" si="9"/>
        <v>7287375</v>
      </c>
      <c r="G69" s="87">
        <f t="shared" si="9"/>
        <v>7269992</v>
      </c>
      <c r="H69" s="87">
        <f t="shared" si="9"/>
        <v>7686540</v>
      </c>
      <c r="I69" s="87">
        <f t="shared" si="9"/>
        <v>7878612</v>
      </c>
      <c r="J69" s="87">
        <f t="shared" si="9"/>
        <v>7648877</v>
      </c>
      <c r="K69" s="87">
        <f t="shared" si="9"/>
        <v>0</v>
      </c>
      <c r="L69" s="87">
        <f t="shared" si="9"/>
        <v>0</v>
      </c>
      <c r="M69" s="87">
        <f t="shared" si="9"/>
        <v>0</v>
      </c>
      <c r="N69" s="87">
        <f t="shared" si="9"/>
        <v>0</v>
      </c>
      <c r="O69" s="87">
        <f t="shared" si="9"/>
        <v>59129598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55"/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3.0"/>
    <col customWidth="1" min="6" max="6" width="30.71"/>
    <col customWidth="1" min="7" max="17" width="8.71"/>
    <col customWidth="1" min="18" max="18" width="2.29"/>
    <col customWidth="1" min="19" max="19" width="10.0"/>
    <col customWidth="1" min="20" max="26" width="8.86"/>
  </cols>
  <sheetData>
    <row r="1">
      <c r="A1" s="34"/>
      <c r="B1" s="34"/>
      <c r="C1" s="34"/>
      <c r="D1" s="34"/>
      <c r="E1" s="34"/>
      <c r="F1" s="34"/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  <c r="L1" s="35" t="s">
        <v>90</v>
      </c>
      <c r="M1" s="35" t="s">
        <v>91</v>
      </c>
      <c r="N1" s="35" t="s">
        <v>92</v>
      </c>
      <c r="O1" s="34"/>
      <c r="P1" s="34"/>
      <c r="Q1" s="34"/>
      <c r="R1" s="36"/>
      <c r="S1" s="35" t="s">
        <v>93</v>
      </c>
      <c r="T1" s="37"/>
      <c r="U1" s="37"/>
      <c r="V1" s="37"/>
      <c r="W1" s="37"/>
      <c r="X1" s="37"/>
      <c r="Y1" s="37"/>
      <c r="Z1" s="37"/>
    </row>
    <row r="2">
      <c r="A2" s="38"/>
      <c r="B2" s="38" t="s">
        <v>94</v>
      </c>
      <c r="C2" s="38"/>
      <c r="D2" s="38"/>
      <c r="E2" s="38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39"/>
    </row>
    <row r="3">
      <c r="A3" s="38"/>
      <c r="B3" s="38"/>
      <c r="C3" s="38"/>
      <c r="D3" s="38" t="s">
        <v>95</v>
      </c>
      <c r="E3" s="38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39"/>
    </row>
    <row r="4">
      <c r="A4" s="38"/>
      <c r="B4" s="38"/>
      <c r="C4" s="38"/>
      <c r="D4" s="38"/>
      <c r="E4" s="38" t="s">
        <v>98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39"/>
    </row>
    <row r="5">
      <c r="A5" s="38"/>
      <c r="B5" s="38"/>
      <c r="C5" s="38"/>
      <c r="D5" s="38"/>
      <c r="E5" s="38"/>
      <c r="F5" s="38" t="s">
        <v>100</v>
      </c>
      <c r="G5" s="39">
        <v>123211.26</v>
      </c>
      <c r="H5" s="39">
        <v>122841.43</v>
      </c>
      <c r="I5" s="39">
        <v>122841.43</v>
      </c>
      <c r="J5" s="39">
        <v>122841.43</v>
      </c>
      <c r="K5" s="39">
        <v>129211.26</v>
      </c>
      <c r="L5" s="39">
        <v>129211.26</v>
      </c>
      <c r="M5" s="39">
        <v>129211.26</v>
      </c>
      <c r="N5" s="39">
        <v>129211.26</v>
      </c>
      <c r="O5" s="39"/>
      <c r="P5" s="39"/>
      <c r="Q5" s="39"/>
      <c r="R5" s="40"/>
      <c r="S5" s="39">
        <f t="shared" ref="S5:S8" si="1">ROUND(SUM(G5:N5),5)</f>
        <v>1008580.59</v>
      </c>
    </row>
    <row r="6">
      <c r="A6" s="38"/>
      <c r="B6" s="38"/>
      <c r="C6" s="38"/>
      <c r="D6" s="38"/>
      <c r="E6" s="38"/>
      <c r="F6" s="38" t="s">
        <v>99</v>
      </c>
      <c r="G6" s="39">
        <v>63054.4</v>
      </c>
      <c r="H6" s="39">
        <v>58319.4</v>
      </c>
      <c r="I6" s="39">
        <v>55683.53</v>
      </c>
      <c r="J6" s="39">
        <v>62387.4</v>
      </c>
      <c r="K6" s="39">
        <v>53056.8</v>
      </c>
      <c r="L6" s="39">
        <v>45063.4</v>
      </c>
      <c r="M6" s="39">
        <v>56893.0</v>
      </c>
      <c r="N6" s="39">
        <v>57429.8</v>
      </c>
      <c r="O6" s="39"/>
      <c r="P6" s="39"/>
      <c r="Q6" s="39"/>
      <c r="R6" s="40"/>
      <c r="S6" s="39">
        <f t="shared" si="1"/>
        <v>451887.73</v>
      </c>
    </row>
    <row r="7">
      <c r="A7" s="38"/>
      <c r="B7" s="38"/>
      <c r="C7" s="38"/>
      <c r="D7" s="38"/>
      <c r="E7" s="38" t="s">
        <v>101</v>
      </c>
      <c r="F7" s="38"/>
      <c r="G7" s="41">
        <f t="shared" ref="G7:N7" si="2">ROUND(SUM(G4:G6),5)</f>
        <v>186265.66</v>
      </c>
      <c r="H7" s="41">
        <f t="shared" si="2"/>
        <v>181160.83</v>
      </c>
      <c r="I7" s="41">
        <f t="shared" si="2"/>
        <v>178524.96</v>
      </c>
      <c r="J7" s="41">
        <f t="shared" si="2"/>
        <v>185228.83</v>
      </c>
      <c r="K7" s="41">
        <f t="shared" si="2"/>
        <v>182268.06</v>
      </c>
      <c r="L7" s="41">
        <f t="shared" si="2"/>
        <v>174274.66</v>
      </c>
      <c r="M7" s="41">
        <f t="shared" si="2"/>
        <v>186104.26</v>
      </c>
      <c r="N7" s="41">
        <f t="shared" si="2"/>
        <v>186641.06</v>
      </c>
      <c r="O7" s="39"/>
      <c r="P7" s="39"/>
      <c r="Q7" s="39"/>
      <c r="R7" s="40"/>
      <c r="S7" s="41">
        <f t="shared" si="1"/>
        <v>1460468.32</v>
      </c>
    </row>
    <row r="8">
      <c r="A8" s="38"/>
      <c r="B8" s="38"/>
      <c r="C8" s="38"/>
      <c r="D8" s="38" t="s">
        <v>102</v>
      </c>
      <c r="E8" s="38"/>
      <c r="F8" s="38"/>
      <c r="G8" s="39">
        <f t="shared" ref="G8:N8" si="3">ROUND(G3+G7,5)</f>
        <v>186265.66</v>
      </c>
      <c r="H8" s="39">
        <f t="shared" si="3"/>
        <v>181160.83</v>
      </c>
      <c r="I8" s="39">
        <f t="shared" si="3"/>
        <v>178524.96</v>
      </c>
      <c r="J8" s="39">
        <f t="shared" si="3"/>
        <v>185228.83</v>
      </c>
      <c r="K8" s="39">
        <f t="shared" si="3"/>
        <v>182268.06</v>
      </c>
      <c r="L8" s="39">
        <f t="shared" si="3"/>
        <v>174274.66</v>
      </c>
      <c r="M8" s="39">
        <f t="shared" si="3"/>
        <v>186104.26</v>
      </c>
      <c r="N8" s="39">
        <f t="shared" si="3"/>
        <v>186641.06</v>
      </c>
      <c r="O8" s="39"/>
      <c r="P8" s="39"/>
      <c r="Q8" s="39"/>
      <c r="R8" s="40"/>
      <c r="S8" s="39">
        <f t="shared" si="1"/>
        <v>1460468.32</v>
      </c>
    </row>
    <row r="9">
      <c r="A9" s="38"/>
      <c r="B9" s="38"/>
      <c r="C9" s="38"/>
      <c r="D9" s="38" t="s">
        <v>103</v>
      </c>
      <c r="E9" s="38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39"/>
    </row>
    <row r="10">
      <c r="A10" s="38"/>
      <c r="B10" s="38"/>
      <c r="C10" s="38"/>
      <c r="D10" s="38"/>
      <c r="E10" s="38" t="s">
        <v>104</v>
      </c>
      <c r="F10" s="38"/>
      <c r="G10" s="39">
        <v>3236.9</v>
      </c>
      <c r="H10" s="39">
        <v>936.9</v>
      </c>
      <c r="I10" s="39">
        <v>53.96</v>
      </c>
      <c r="J10" s="39">
        <v>-7369.24</v>
      </c>
      <c r="K10" s="39">
        <v>1873.8</v>
      </c>
      <c r="L10" s="39">
        <v>224.78</v>
      </c>
      <c r="M10" s="39">
        <v>963.36</v>
      </c>
      <c r="N10" s="39">
        <v>936.9</v>
      </c>
      <c r="O10" s="39"/>
      <c r="P10" s="39"/>
      <c r="Q10" s="39"/>
      <c r="R10" s="40"/>
      <c r="S10" s="39">
        <f>ROUND(SUM(G10:N10),5)</f>
        <v>857.36</v>
      </c>
    </row>
    <row r="11">
      <c r="A11" s="38"/>
      <c r="B11" s="38"/>
      <c r="C11" s="38"/>
      <c r="D11" s="38"/>
      <c r="E11" s="38" t="s">
        <v>105</v>
      </c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39"/>
    </row>
    <row r="12">
      <c r="A12" s="38"/>
      <c r="B12" s="38"/>
      <c r="C12" s="38"/>
      <c r="D12" s="38"/>
      <c r="E12" s="38"/>
      <c r="F12" s="38" t="s">
        <v>108</v>
      </c>
      <c r="G12" s="39">
        <v>0.0</v>
      </c>
      <c r="H12" s="39">
        <v>0.0</v>
      </c>
      <c r="I12" s="39">
        <v>0.0</v>
      </c>
      <c r="J12" s="39">
        <v>0.0</v>
      </c>
      <c r="K12" s="39">
        <v>0.0</v>
      </c>
      <c r="L12" s="39">
        <v>0.0</v>
      </c>
      <c r="M12" s="39">
        <v>130000.0</v>
      </c>
      <c r="N12" s="39">
        <v>0.0</v>
      </c>
      <c r="O12" s="39"/>
      <c r="P12" s="39"/>
      <c r="Q12" s="39"/>
      <c r="R12" s="40"/>
      <c r="S12" s="39">
        <f t="shared" ref="S12:S16" si="4">ROUND(SUM(G12:N12),5)</f>
        <v>130000</v>
      </c>
    </row>
    <row r="13">
      <c r="A13" s="38"/>
      <c r="B13" s="38"/>
      <c r="C13" s="38"/>
      <c r="D13" s="38"/>
      <c r="E13" s="38"/>
      <c r="F13" s="38" t="s">
        <v>107</v>
      </c>
      <c r="G13" s="39">
        <v>26234.6</v>
      </c>
      <c r="H13" s="39">
        <v>22368.0</v>
      </c>
      <c r="I13" s="39">
        <v>21632.0</v>
      </c>
      <c r="J13" s="39">
        <v>27408.0</v>
      </c>
      <c r="K13" s="39">
        <v>36704.0</v>
      </c>
      <c r="L13" s="39">
        <v>62720.0</v>
      </c>
      <c r="M13" s="39">
        <v>22720.0</v>
      </c>
      <c r="N13" s="39">
        <v>13376.0</v>
      </c>
      <c r="O13" s="39"/>
      <c r="P13" s="39"/>
      <c r="Q13" s="39"/>
      <c r="R13" s="40"/>
      <c r="S13" s="39">
        <f t="shared" si="4"/>
        <v>233162.6</v>
      </c>
    </row>
    <row r="14">
      <c r="A14" s="38"/>
      <c r="B14" s="38"/>
      <c r="C14" s="38"/>
      <c r="D14" s="38"/>
      <c r="E14" s="38" t="s">
        <v>109</v>
      </c>
      <c r="F14" s="38"/>
      <c r="G14" s="42">
        <f t="shared" ref="G14:N14" si="5">ROUND(SUM(G11:G13),5)</f>
        <v>26234.6</v>
      </c>
      <c r="H14" s="42">
        <f t="shared" si="5"/>
        <v>22368</v>
      </c>
      <c r="I14" s="42">
        <f t="shared" si="5"/>
        <v>21632</v>
      </c>
      <c r="J14" s="42">
        <f t="shared" si="5"/>
        <v>27408</v>
      </c>
      <c r="K14" s="42">
        <f t="shared" si="5"/>
        <v>36704</v>
      </c>
      <c r="L14" s="42">
        <f t="shared" si="5"/>
        <v>62720</v>
      </c>
      <c r="M14" s="42">
        <f t="shared" si="5"/>
        <v>152720</v>
      </c>
      <c r="N14" s="42">
        <f t="shared" si="5"/>
        <v>13376</v>
      </c>
      <c r="O14" s="39"/>
      <c r="P14" s="39"/>
      <c r="Q14" s="39"/>
      <c r="R14" s="40"/>
      <c r="S14" s="42">
        <f t="shared" si="4"/>
        <v>363162.6</v>
      </c>
    </row>
    <row r="15">
      <c r="A15" s="38"/>
      <c r="B15" s="38"/>
      <c r="C15" s="38"/>
      <c r="D15" s="38" t="s">
        <v>110</v>
      </c>
      <c r="E15" s="38"/>
      <c r="F15" s="38"/>
      <c r="G15" s="41">
        <f t="shared" ref="G15:N15" si="6">ROUND(SUM(G9:G10)+G14,5)</f>
        <v>29471.5</v>
      </c>
      <c r="H15" s="41">
        <f t="shared" si="6"/>
        <v>23304.9</v>
      </c>
      <c r="I15" s="41">
        <f t="shared" si="6"/>
        <v>21685.96</v>
      </c>
      <c r="J15" s="41">
        <f t="shared" si="6"/>
        <v>20038.76</v>
      </c>
      <c r="K15" s="41">
        <f t="shared" si="6"/>
        <v>38577.8</v>
      </c>
      <c r="L15" s="41">
        <f t="shared" si="6"/>
        <v>62944.78</v>
      </c>
      <c r="M15" s="41">
        <f t="shared" si="6"/>
        <v>153683.36</v>
      </c>
      <c r="N15" s="41">
        <f t="shared" si="6"/>
        <v>14312.9</v>
      </c>
      <c r="O15" s="39"/>
      <c r="P15" s="39"/>
      <c r="Q15" s="39"/>
      <c r="R15" s="40"/>
      <c r="S15" s="41">
        <f t="shared" si="4"/>
        <v>364019.96</v>
      </c>
    </row>
    <row r="16">
      <c r="A16" s="38"/>
      <c r="B16" s="38"/>
      <c r="C16" s="38" t="s">
        <v>111</v>
      </c>
      <c r="D16" s="38"/>
      <c r="E16" s="38"/>
      <c r="F16" s="38"/>
      <c r="G16" s="39">
        <f t="shared" ref="G16:N16" si="7">ROUND(G8-G15,5)</f>
        <v>156794.16</v>
      </c>
      <c r="H16" s="39">
        <f t="shared" si="7"/>
        <v>157855.93</v>
      </c>
      <c r="I16" s="39">
        <f t="shared" si="7"/>
        <v>156839</v>
      </c>
      <c r="J16" s="39">
        <f t="shared" si="7"/>
        <v>165190.07</v>
      </c>
      <c r="K16" s="39">
        <f t="shared" si="7"/>
        <v>143690.26</v>
      </c>
      <c r="L16" s="39">
        <f t="shared" si="7"/>
        <v>111329.88</v>
      </c>
      <c r="M16" s="39">
        <f t="shared" si="7"/>
        <v>32420.9</v>
      </c>
      <c r="N16" s="39">
        <f t="shared" si="7"/>
        <v>172328.16</v>
      </c>
      <c r="O16" s="39"/>
      <c r="P16" s="39"/>
      <c r="Q16" s="39"/>
      <c r="R16" s="40"/>
      <c r="S16" s="39">
        <f t="shared" si="4"/>
        <v>1096448.36</v>
      </c>
    </row>
    <row r="17">
      <c r="A17" s="38"/>
      <c r="B17" s="38"/>
      <c r="C17" s="38"/>
      <c r="D17" s="38" t="s">
        <v>112</v>
      </c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9"/>
    </row>
    <row r="18">
      <c r="A18" s="38"/>
      <c r="B18" s="38"/>
      <c r="C18" s="38"/>
      <c r="D18" s="38"/>
      <c r="E18" s="38" t="s">
        <v>121</v>
      </c>
      <c r="F18" s="38"/>
      <c r="G18" s="39">
        <v>0.0</v>
      </c>
      <c r="H18" s="39">
        <v>990.0</v>
      </c>
      <c r="I18" s="39">
        <v>0.0</v>
      </c>
      <c r="J18" s="39">
        <v>0.0</v>
      </c>
      <c r="K18" s="39">
        <v>0.0</v>
      </c>
      <c r="L18" s="39">
        <v>0.0</v>
      </c>
      <c r="M18" s="39">
        <v>0.0</v>
      </c>
      <c r="N18" s="39">
        <v>0.0</v>
      </c>
      <c r="O18" s="39"/>
      <c r="P18" s="39"/>
      <c r="Q18" s="39"/>
      <c r="R18" s="40"/>
      <c r="S18" s="39">
        <f t="shared" ref="S18:S36" si="8">ROUND(SUM(G18:N18),5)</f>
        <v>990</v>
      </c>
    </row>
    <row r="19">
      <c r="A19" s="38"/>
      <c r="B19" s="38"/>
      <c r="C19" s="38"/>
      <c r="D19" s="38"/>
      <c r="E19" s="38" t="s">
        <v>113</v>
      </c>
      <c r="F19" s="38"/>
      <c r="G19" s="39">
        <v>0.0</v>
      </c>
      <c r="H19" s="39">
        <v>0.0</v>
      </c>
      <c r="I19" s="39">
        <v>0.0</v>
      </c>
      <c r="J19" s="39">
        <v>0.0</v>
      </c>
      <c r="K19" s="39">
        <v>1206.97</v>
      </c>
      <c r="L19" s="39">
        <v>0.0</v>
      </c>
      <c r="M19" s="39">
        <v>0.0</v>
      </c>
      <c r="N19" s="39">
        <v>-16.27</v>
      </c>
      <c r="O19" s="39"/>
      <c r="P19" s="39"/>
      <c r="Q19" s="39"/>
      <c r="R19" s="40"/>
      <c r="S19" s="39">
        <f t="shared" si="8"/>
        <v>1190.7</v>
      </c>
    </row>
    <row r="20">
      <c r="A20" s="38"/>
      <c r="B20" s="38"/>
      <c r="C20" s="38"/>
      <c r="D20" s="38"/>
      <c r="E20" s="38" t="s">
        <v>129</v>
      </c>
      <c r="F20" s="38"/>
      <c r="G20" s="39">
        <v>55171.62</v>
      </c>
      <c r="H20" s="39">
        <v>77983.98</v>
      </c>
      <c r="I20" s="39">
        <v>62070.62</v>
      </c>
      <c r="J20" s="39">
        <v>86509.51</v>
      </c>
      <c r="K20" s="39">
        <v>54146.27</v>
      </c>
      <c r="L20" s="39">
        <v>44521.55</v>
      </c>
      <c r="M20" s="39">
        <v>59320.68</v>
      </c>
      <c r="N20" s="39">
        <v>34658.47</v>
      </c>
      <c r="O20" s="39"/>
      <c r="P20" s="39"/>
      <c r="Q20" s="39"/>
      <c r="R20" s="40"/>
      <c r="S20" s="39">
        <f t="shared" si="8"/>
        <v>474382.7</v>
      </c>
    </row>
    <row r="21" ht="15.75" customHeight="1">
      <c r="A21" s="38"/>
      <c r="B21" s="38"/>
      <c r="C21" s="38"/>
      <c r="D21" s="38"/>
      <c r="E21" s="38" t="s">
        <v>128</v>
      </c>
      <c r="F21" s="38"/>
      <c r="G21" s="39">
        <v>0.0</v>
      </c>
      <c r="H21" s="39">
        <v>0.0</v>
      </c>
      <c r="I21" s="39">
        <v>9085.33</v>
      </c>
      <c r="J21" s="39">
        <v>210.5</v>
      </c>
      <c r="K21" s="39">
        <v>2390.24</v>
      </c>
      <c r="L21" s="39">
        <v>16.27</v>
      </c>
      <c r="M21" s="39">
        <v>0.0</v>
      </c>
      <c r="N21" s="39">
        <v>100.0</v>
      </c>
      <c r="O21" s="39"/>
      <c r="P21" s="39"/>
      <c r="Q21" s="39"/>
      <c r="R21" s="40"/>
      <c r="S21" s="39">
        <f t="shared" si="8"/>
        <v>11802.34</v>
      </c>
    </row>
    <row r="22" ht="15.75" customHeight="1">
      <c r="A22" s="38"/>
      <c r="B22" s="38"/>
      <c r="C22" s="38"/>
      <c r="D22" s="38"/>
      <c r="E22" s="38" t="s">
        <v>117</v>
      </c>
      <c r="F22" s="38"/>
      <c r="G22" s="39">
        <v>0.0</v>
      </c>
      <c r="H22" s="39">
        <v>0.0</v>
      </c>
      <c r="I22" s="39">
        <v>0.0</v>
      </c>
      <c r="J22" s="39">
        <v>0.0</v>
      </c>
      <c r="K22" s="39">
        <v>0.0</v>
      </c>
      <c r="L22" s="39">
        <v>106.0</v>
      </c>
      <c r="M22" s="39">
        <v>0.0</v>
      </c>
      <c r="N22" s="39">
        <v>0.0</v>
      </c>
      <c r="O22" s="39"/>
      <c r="P22" s="39"/>
      <c r="Q22" s="39"/>
      <c r="R22" s="40"/>
      <c r="S22" s="39">
        <f t="shared" si="8"/>
        <v>106</v>
      </c>
    </row>
    <row r="23" ht="15.75" customHeight="1">
      <c r="A23" s="38"/>
      <c r="B23" s="38"/>
      <c r="C23" s="38"/>
      <c r="D23" s="38"/>
      <c r="E23" s="38" t="s">
        <v>114</v>
      </c>
      <c r="F23" s="38"/>
      <c r="G23" s="39">
        <v>-20.0</v>
      </c>
      <c r="H23" s="39">
        <v>10.0</v>
      </c>
      <c r="I23" s="39">
        <v>10.0</v>
      </c>
      <c r="J23" s="39">
        <v>-20.0</v>
      </c>
      <c r="K23" s="39">
        <v>10.0</v>
      </c>
      <c r="L23" s="39">
        <v>10.0</v>
      </c>
      <c r="M23" s="39">
        <v>20.0</v>
      </c>
      <c r="N23" s="39">
        <v>-30.0</v>
      </c>
      <c r="O23" s="39"/>
      <c r="P23" s="39"/>
      <c r="Q23" s="39"/>
      <c r="R23" s="40"/>
      <c r="S23" s="39">
        <f t="shared" si="8"/>
        <v>-10</v>
      </c>
    </row>
    <row r="24" ht="15.75" customHeight="1">
      <c r="A24" s="38"/>
      <c r="B24" s="38"/>
      <c r="C24" s="38"/>
      <c r="D24" s="38"/>
      <c r="E24" s="38" t="s">
        <v>122</v>
      </c>
      <c r="F24" s="38"/>
      <c r="G24" s="39">
        <v>0.0</v>
      </c>
      <c r="H24" s="39">
        <v>0.0</v>
      </c>
      <c r="I24" s="39">
        <v>1539.93</v>
      </c>
      <c r="J24" s="39">
        <v>0.0</v>
      </c>
      <c r="K24" s="39">
        <v>0.0</v>
      </c>
      <c r="L24" s="39">
        <v>0.0</v>
      </c>
      <c r="M24" s="39">
        <v>0.0</v>
      </c>
      <c r="N24" s="39">
        <v>0.0</v>
      </c>
      <c r="O24" s="39"/>
      <c r="P24" s="39"/>
      <c r="Q24" s="39"/>
      <c r="R24" s="40"/>
      <c r="S24" s="39">
        <f t="shared" si="8"/>
        <v>1539.93</v>
      </c>
    </row>
    <row r="25" ht="15.75" customHeight="1">
      <c r="A25" s="38"/>
      <c r="B25" s="38"/>
      <c r="C25" s="38"/>
      <c r="D25" s="38"/>
      <c r="E25" s="38" t="s">
        <v>125</v>
      </c>
      <c r="F25" s="38"/>
      <c r="G25" s="39">
        <v>0.0</v>
      </c>
      <c r="H25" s="39">
        <v>0.0</v>
      </c>
      <c r="I25" s="39">
        <v>1445.01</v>
      </c>
      <c r="J25" s="39">
        <v>1657.03</v>
      </c>
      <c r="K25" s="39">
        <v>0.0</v>
      </c>
      <c r="L25" s="39">
        <v>2947.0</v>
      </c>
      <c r="M25" s="39">
        <v>1709.03</v>
      </c>
      <c r="N25" s="39">
        <v>0.0</v>
      </c>
      <c r="O25" s="39"/>
      <c r="P25" s="39"/>
      <c r="Q25" s="39"/>
      <c r="R25" s="40"/>
      <c r="S25" s="39">
        <f t="shared" si="8"/>
        <v>7758.07</v>
      </c>
    </row>
    <row r="26" ht="15.75" customHeight="1">
      <c r="A26" s="38"/>
      <c r="B26" s="38"/>
      <c r="C26" s="38"/>
      <c r="D26" s="38"/>
      <c r="E26" s="38" t="s">
        <v>119</v>
      </c>
      <c r="F26" s="38"/>
      <c r="G26" s="39">
        <v>0.0</v>
      </c>
      <c r="H26" s="39">
        <v>0.0</v>
      </c>
      <c r="I26" s="39">
        <v>0.0</v>
      </c>
      <c r="J26" s="39">
        <v>215.0</v>
      </c>
      <c r="K26" s="39">
        <v>0.0</v>
      </c>
      <c r="L26" s="39">
        <v>0.0</v>
      </c>
      <c r="M26" s="39">
        <v>0.0</v>
      </c>
      <c r="N26" s="39">
        <v>0.0</v>
      </c>
      <c r="O26" s="39"/>
      <c r="P26" s="39"/>
      <c r="Q26" s="39"/>
      <c r="R26" s="40"/>
      <c r="S26" s="39">
        <f t="shared" si="8"/>
        <v>215</v>
      </c>
    </row>
    <row r="27" ht="15.75" customHeight="1">
      <c r="A27" s="38"/>
      <c r="B27" s="38"/>
      <c r="C27" s="38"/>
      <c r="D27" s="38"/>
      <c r="E27" s="38" t="s">
        <v>123</v>
      </c>
      <c r="F27" s="38"/>
      <c r="G27" s="39">
        <v>0.0</v>
      </c>
      <c r="H27" s="39">
        <v>0.0</v>
      </c>
      <c r="I27" s="39">
        <v>0.0</v>
      </c>
      <c r="J27" s="39">
        <v>0.0</v>
      </c>
      <c r="K27" s="39">
        <v>0.0</v>
      </c>
      <c r="L27" s="39">
        <v>1379.04</v>
      </c>
      <c r="M27" s="39">
        <v>1451.71</v>
      </c>
      <c r="N27" s="39">
        <v>0.0</v>
      </c>
      <c r="O27" s="39"/>
      <c r="P27" s="39"/>
      <c r="Q27" s="39"/>
      <c r="R27" s="40"/>
      <c r="S27" s="39">
        <f t="shared" si="8"/>
        <v>2830.75</v>
      </c>
    </row>
    <row r="28" ht="15.75" customHeight="1">
      <c r="A28" s="38"/>
      <c r="B28" s="38"/>
      <c r="C28" s="38"/>
      <c r="D28" s="38"/>
      <c r="E28" s="38" t="s">
        <v>118</v>
      </c>
      <c r="F28" s="38"/>
      <c r="G28" s="39">
        <v>0.0</v>
      </c>
      <c r="H28" s="39">
        <v>0.0</v>
      </c>
      <c r="I28" s="39">
        <v>17.58</v>
      </c>
      <c r="J28" s="39">
        <v>0.0</v>
      </c>
      <c r="K28" s="39">
        <v>0.0</v>
      </c>
      <c r="L28" s="39">
        <v>0.0</v>
      </c>
      <c r="M28" s="39">
        <v>10.72</v>
      </c>
      <c r="N28" s="39">
        <v>100.0</v>
      </c>
      <c r="O28" s="39"/>
      <c r="P28" s="39"/>
      <c r="Q28" s="39"/>
      <c r="R28" s="40"/>
      <c r="S28" s="39">
        <f t="shared" si="8"/>
        <v>128.3</v>
      </c>
    </row>
    <row r="29" ht="15.75" customHeight="1">
      <c r="A29" s="38"/>
      <c r="B29" s="38"/>
      <c r="C29" s="38"/>
      <c r="D29" s="38"/>
      <c r="E29" s="38" t="s">
        <v>116</v>
      </c>
      <c r="F29" s="38"/>
      <c r="G29" s="39">
        <v>0.0</v>
      </c>
      <c r="H29" s="39">
        <v>0.0</v>
      </c>
      <c r="I29" s="39">
        <v>22.38</v>
      </c>
      <c r="J29" s="39">
        <v>0.0</v>
      </c>
      <c r="K29" s="39">
        <v>0.0</v>
      </c>
      <c r="L29" s="39">
        <v>0.0</v>
      </c>
      <c r="M29" s="39">
        <v>0.0</v>
      </c>
      <c r="N29" s="39">
        <v>0.0</v>
      </c>
      <c r="O29" s="39"/>
      <c r="P29" s="39"/>
      <c r="Q29" s="39"/>
      <c r="R29" s="40"/>
      <c r="S29" s="39">
        <f t="shared" si="8"/>
        <v>22.38</v>
      </c>
    </row>
    <row r="30" ht="15.75" customHeight="1">
      <c r="A30" s="38"/>
      <c r="B30" s="38"/>
      <c r="C30" s="38"/>
      <c r="D30" s="38"/>
      <c r="E30" s="38" t="s">
        <v>124</v>
      </c>
      <c r="F30" s="38"/>
      <c r="G30" s="39">
        <v>173.76</v>
      </c>
      <c r="H30" s="39">
        <v>180.16</v>
      </c>
      <c r="I30" s="39">
        <v>4265.44</v>
      </c>
      <c r="J30" s="39">
        <v>673.76</v>
      </c>
      <c r="K30" s="39">
        <v>160.97</v>
      </c>
      <c r="L30" s="39">
        <v>154.57</v>
      </c>
      <c r="M30" s="39">
        <v>154.57</v>
      </c>
      <c r="N30" s="39">
        <v>920.0</v>
      </c>
      <c r="O30" s="39"/>
      <c r="P30" s="39"/>
      <c r="Q30" s="39"/>
      <c r="R30" s="40"/>
      <c r="S30" s="39">
        <f t="shared" si="8"/>
        <v>6683.23</v>
      </c>
    </row>
    <row r="31" ht="15.75" customHeight="1">
      <c r="A31" s="38"/>
      <c r="B31" s="38"/>
      <c r="C31" s="38"/>
      <c r="D31" s="38"/>
      <c r="E31" s="38" t="s">
        <v>126</v>
      </c>
      <c r="F31" s="38"/>
      <c r="G31" s="39">
        <v>970.88</v>
      </c>
      <c r="H31" s="39">
        <v>970.68</v>
      </c>
      <c r="I31" s="39">
        <v>970.84</v>
      </c>
      <c r="J31" s="39">
        <v>970.84</v>
      </c>
      <c r="K31" s="39">
        <v>970.84</v>
      </c>
      <c r="L31" s="39">
        <v>0.0</v>
      </c>
      <c r="M31" s="39">
        <v>2035.45</v>
      </c>
      <c r="N31" s="39">
        <v>970.84</v>
      </c>
      <c r="O31" s="39"/>
      <c r="P31" s="39"/>
      <c r="Q31" s="39"/>
      <c r="R31" s="40"/>
      <c r="S31" s="39">
        <f t="shared" si="8"/>
        <v>7860.37</v>
      </c>
    </row>
    <row r="32" ht="15.75" customHeight="1">
      <c r="A32" s="38"/>
      <c r="B32" s="38"/>
      <c r="C32" s="38"/>
      <c r="D32" s="38"/>
      <c r="E32" s="38" t="s">
        <v>127</v>
      </c>
      <c r="F32" s="38"/>
      <c r="G32" s="39">
        <v>0.0</v>
      </c>
      <c r="H32" s="39">
        <v>0.0</v>
      </c>
      <c r="I32" s="39">
        <v>87.63</v>
      </c>
      <c r="J32" s="39">
        <v>132.69</v>
      </c>
      <c r="K32" s="39">
        <v>0.0</v>
      </c>
      <c r="L32" s="39">
        <v>228.65</v>
      </c>
      <c r="M32" s="39">
        <v>155.37</v>
      </c>
      <c r="N32" s="39">
        <v>0.0</v>
      </c>
      <c r="O32" s="39"/>
      <c r="P32" s="39"/>
      <c r="Q32" s="39"/>
      <c r="R32" s="40"/>
      <c r="S32" s="39">
        <f t="shared" si="8"/>
        <v>604.34</v>
      </c>
    </row>
    <row r="33" ht="15.75" customHeight="1">
      <c r="A33" s="38"/>
      <c r="B33" s="38"/>
      <c r="C33" s="38"/>
      <c r="D33" s="38"/>
      <c r="E33" s="38" t="s">
        <v>115</v>
      </c>
      <c r="F33" s="38"/>
      <c r="G33" s="39">
        <v>-0.01</v>
      </c>
      <c r="H33" s="39">
        <v>0.0</v>
      </c>
      <c r="I33" s="39">
        <v>0.0</v>
      </c>
      <c r="J33" s="39">
        <v>0.0</v>
      </c>
      <c r="K33" s="39">
        <v>0.0</v>
      </c>
      <c r="L33" s="39">
        <v>0.0</v>
      </c>
      <c r="M33" s="39">
        <v>-0.01</v>
      </c>
      <c r="N33" s="39">
        <v>0.0</v>
      </c>
      <c r="O33" s="39"/>
      <c r="P33" s="39"/>
      <c r="Q33" s="39"/>
      <c r="R33" s="40"/>
      <c r="S33" s="39">
        <f t="shared" si="8"/>
        <v>-0.02</v>
      </c>
    </row>
    <row r="34" ht="15.75" customHeight="1">
      <c r="A34" s="38"/>
      <c r="B34" s="38"/>
      <c r="C34" s="38"/>
      <c r="D34" s="38" t="s">
        <v>130</v>
      </c>
      <c r="E34" s="38"/>
      <c r="F34" s="38"/>
      <c r="G34" s="42">
        <f t="shared" ref="G34:N34" si="9">ROUND(SUM(G17:G33),5)</f>
        <v>56296.25</v>
      </c>
      <c r="H34" s="42">
        <f t="shared" si="9"/>
        <v>80134.82</v>
      </c>
      <c r="I34" s="42">
        <f t="shared" si="9"/>
        <v>79514.76</v>
      </c>
      <c r="J34" s="42">
        <f t="shared" si="9"/>
        <v>90349.33</v>
      </c>
      <c r="K34" s="42">
        <f t="shared" si="9"/>
        <v>58885.29</v>
      </c>
      <c r="L34" s="42">
        <f t="shared" si="9"/>
        <v>49363.08</v>
      </c>
      <c r="M34" s="42">
        <f t="shared" si="9"/>
        <v>64857.52</v>
      </c>
      <c r="N34" s="42">
        <f t="shared" si="9"/>
        <v>36703.04</v>
      </c>
      <c r="O34" s="39"/>
      <c r="P34" s="39"/>
      <c r="Q34" s="39"/>
      <c r="R34" s="40"/>
      <c r="S34" s="42">
        <f t="shared" si="8"/>
        <v>516104.09</v>
      </c>
    </row>
    <row r="35" ht="15.75" customHeight="1">
      <c r="A35" s="38"/>
      <c r="B35" s="38" t="s">
        <v>131</v>
      </c>
      <c r="C35" s="38"/>
      <c r="D35" s="38"/>
      <c r="E35" s="38"/>
      <c r="F35" s="38"/>
      <c r="G35" s="42">
        <f t="shared" ref="G35:N35" si="10">ROUND(G2+G16-G34,5)</f>
        <v>100497.91</v>
      </c>
      <c r="H35" s="42">
        <f t="shared" si="10"/>
        <v>77721.11</v>
      </c>
      <c r="I35" s="42">
        <f t="shared" si="10"/>
        <v>77324.24</v>
      </c>
      <c r="J35" s="42">
        <f t="shared" si="10"/>
        <v>74840.74</v>
      </c>
      <c r="K35" s="42">
        <f t="shared" si="10"/>
        <v>84804.97</v>
      </c>
      <c r="L35" s="42">
        <f t="shared" si="10"/>
        <v>61966.8</v>
      </c>
      <c r="M35" s="42">
        <f t="shared" si="10"/>
        <v>-32436.62</v>
      </c>
      <c r="N35" s="42">
        <f t="shared" si="10"/>
        <v>135625.12</v>
      </c>
      <c r="O35" s="39"/>
      <c r="P35" s="39"/>
      <c r="Q35" s="39"/>
      <c r="R35" s="40"/>
      <c r="S35" s="42">
        <f t="shared" si="8"/>
        <v>580344.27</v>
      </c>
    </row>
    <row r="36" ht="15.75" customHeight="1">
      <c r="A36" s="38" t="s">
        <v>5</v>
      </c>
      <c r="B36" s="38"/>
      <c r="C36" s="38"/>
      <c r="D36" s="38"/>
      <c r="E36" s="38"/>
      <c r="F36" s="38"/>
      <c r="G36" s="43">
        <f t="shared" ref="G36:N36" si="11">G35</f>
        <v>100497.91</v>
      </c>
      <c r="H36" s="43">
        <f t="shared" si="11"/>
        <v>77721.11</v>
      </c>
      <c r="I36" s="43">
        <f t="shared" si="11"/>
        <v>77324.24</v>
      </c>
      <c r="J36" s="43">
        <f t="shared" si="11"/>
        <v>74840.74</v>
      </c>
      <c r="K36" s="43">
        <f t="shared" si="11"/>
        <v>84804.97</v>
      </c>
      <c r="L36" s="43">
        <f t="shared" si="11"/>
        <v>61966.8</v>
      </c>
      <c r="M36" s="43">
        <f t="shared" si="11"/>
        <v>-32436.62</v>
      </c>
      <c r="N36" s="43">
        <f t="shared" si="11"/>
        <v>135625.12</v>
      </c>
      <c r="O36" s="44"/>
      <c r="P36" s="44"/>
      <c r="Q36" s="44"/>
      <c r="R36" s="38"/>
      <c r="S36" s="43">
        <f t="shared" si="8"/>
        <v>580344.27</v>
      </c>
      <c r="T36" s="45"/>
      <c r="U36" s="45"/>
      <c r="V36" s="45"/>
      <c r="W36" s="45"/>
      <c r="X36" s="45"/>
      <c r="Y36" s="45"/>
      <c r="Z36" s="45"/>
    </row>
    <row r="37" ht="15.75" customHeight="1">
      <c r="A37" s="45"/>
      <c r="B37" s="45"/>
      <c r="C37" s="45"/>
      <c r="D37" s="45"/>
      <c r="E37" s="45"/>
      <c r="F37" s="45"/>
    </row>
    <row r="38" ht="15.75" customHeight="1">
      <c r="A38" s="45"/>
      <c r="B38" s="45"/>
      <c r="C38" s="45"/>
      <c r="D38" s="45"/>
      <c r="E38" s="45" t="s">
        <v>378</v>
      </c>
      <c r="F38" s="45"/>
      <c r="G38" s="46">
        <f t="shared" ref="G38:S38" si="12">SUM(G34,-G20)</f>
        <v>1124.63</v>
      </c>
      <c r="H38" s="46">
        <f t="shared" si="12"/>
        <v>2150.84</v>
      </c>
      <c r="I38" s="46">
        <f t="shared" si="12"/>
        <v>17444.14</v>
      </c>
      <c r="J38" s="46">
        <f t="shared" si="12"/>
        <v>3839.82</v>
      </c>
      <c r="K38" s="46">
        <f t="shared" si="12"/>
        <v>4739.02</v>
      </c>
      <c r="L38" s="46">
        <f t="shared" si="12"/>
        <v>4841.53</v>
      </c>
      <c r="M38" s="46">
        <f t="shared" si="12"/>
        <v>5536.84</v>
      </c>
      <c r="N38" s="46">
        <f t="shared" si="12"/>
        <v>2044.57</v>
      </c>
      <c r="O38" s="46">
        <f t="shared" si="12"/>
        <v>0</v>
      </c>
      <c r="P38" s="46">
        <f t="shared" si="12"/>
        <v>0</v>
      </c>
      <c r="Q38" s="46">
        <f t="shared" si="12"/>
        <v>0</v>
      </c>
      <c r="R38" s="46">
        <f t="shared" si="12"/>
        <v>0</v>
      </c>
      <c r="S38" s="46">
        <f t="shared" si="12"/>
        <v>41721.39</v>
      </c>
    </row>
    <row r="39" ht="15.75" customHeight="1">
      <c r="A39" s="45"/>
      <c r="B39" s="45"/>
      <c r="C39" s="45"/>
      <c r="D39" s="45"/>
      <c r="E39" s="45"/>
      <c r="F39" s="45"/>
    </row>
    <row r="40" ht="15.75" customHeight="1">
      <c r="A40" s="45"/>
      <c r="B40" s="45"/>
      <c r="C40" s="45"/>
      <c r="D40" s="45"/>
      <c r="E40" s="45"/>
      <c r="F40" s="45"/>
    </row>
    <row r="41" ht="15.75" customHeight="1">
      <c r="A41" s="45"/>
      <c r="B41" s="45"/>
      <c r="C41" s="45"/>
      <c r="D41" s="45"/>
      <c r="E41" s="45"/>
      <c r="F41" s="45"/>
    </row>
    <row r="42" ht="15.75" customHeight="1">
      <c r="A42" s="45"/>
      <c r="B42" s="45"/>
      <c r="C42" s="45"/>
      <c r="D42" s="45"/>
      <c r="E42" s="45"/>
      <c r="F42" s="45"/>
    </row>
    <row r="43" ht="15.75" customHeight="1">
      <c r="A43" s="45"/>
      <c r="B43" s="45"/>
      <c r="C43" s="45"/>
      <c r="D43" s="45"/>
      <c r="E43" s="45"/>
      <c r="F43" s="45"/>
    </row>
    <row r="44" ht="15.75" customHeight="1">
      <c r="A44" s="45"/>
      <c r="B44" s="45"/>
      <c r="C44" s="45"/>
      <c r="D44" s="45"/>
      <c r="E44" s="45"/>
      <c r="F44" s="45"/>
    </row>
    <row r="45" ht="15.75" customHeight="1">
      <c r="A45" s="45"/>
      <c r="B45" s="45"/>
      <c r="C45" s="45"/>
      <c r="D45" s="45"/>
      <c r="E45" s="45"/>
      <c r="F45" s="45"/>
    </row>
    <row r="46" ht="15.75" customHeight="1">
      <c r="A46" s="45"/>
      <c r="B46" s="45"/>
      <c r="C46" s="45"/>
      <c r="D46" s="45"/>
      <c r="E46" s="45"/>
      <c r="F46" s="45"/>
    </row>
    <row r="47" ht="15.75" customHeight="1">
      <c r="A47" s="45"/>
      <c r="B47" s="45"/>
      <c r="C47" s="45"/>
      <c r="D47" s="45"/>
      <c r="E47" s="45"/>
      <c r="F47" s="45"/>
    </row>
    <row r="48" ht="15.75" customHeight="1">
      <c r="A48" s="45"/>
      <c r="B48" s="45"/>
      <c r="C48" s="45"/>
      <c r="D48" s="45"/>
      <c r="E48" s="45"/>
      <c r="F48" s="45"/>
    </row>
    <row r="49" ht="15.75" customHeight="1">
      <c r="A49" s="45"/>
      <c r="B49" s="45"/>
      <c r="C49" s="45"/>
      <c r="D49" s="45"/>
      <c r="E49" s="45"/>
      <c r="F49" s="45"/>
    </row>
    <row r="50" ht="15.75" customHeight="1">
      <c r="A50" s="45"/>
      <c r="B50" s="45"/>
      <c r="C50" s="45"/>
      <c r="D50" s="45"/>
      <c r="E50" s="45"/>
      <c r="F50" s="45"/>
    </row>
    <row r="51" ht="15.75" customHeight="1">
      <c r="A51" s="45"/>
      <c r="B51" s="45"/>
      <c r="C51" s="45"/>
      <c r="D51" s="45"/>
      <c r="E51" s="45"/>
      <c r="F51" s="45"/>
    </row>
    <row r="52" ht="15.75" customHeight="1">
      <c r="A52" s="45"/>
      <c r="B52" s="45"/>
      <c r="C52" s="45"/>
      <c r="D52" s="45"/>
      <c r="E52" s="45"/>
      <c r="F52" s="45"/>
    </row>
    <row r="53" ht="15.75" customHeight="1">
      <c r="A53" s="45"/>
      <c r="B53" s="45"/>
      <c r="C53" s="45"/>
      <c r="D53" s="45"/>
      <c r="E53" s="45"/>
      <c r="F53" s="45"/>
    </row>
    <row r="54" ht="15.75" customHeight="1">
      <c r="A54" s="45"/>
      <c r="B54" s="45"/>
      <c r="C54" s="45"/>
      <c r="D54" s="45"/>
      <c r="E54" s="45"/>
      <c r="F54" s="45"/>
    </row>
    <row r="55" ht="15.75" customHeight="1">
      <c r="A55" s="45"/>
      <c r="B55" s="45"/>
      <c r="C55" s="45"/>
      <c r="D55" s="45"/>
      <c r="E55" s="45"/>
      <c r="F55" s="45"/>
    </row>
    <row r="56" ht="15.75" customHeight="1">
      <c r="A56" s="45"/>
      <c r="B56" s="45"/>
      <c r="C56" s="45"/>
      <c r="D56" s="45"/>
      <c r="E56" s="45"/>
      <c r="F56" s="45"/>
    </row>
    <row r="57" ht="15.75" customHeight="1">
      <c r="A57" s="45"/>
      <c r="B57" s="45"/>
      <c r="C57" s="45"/>
      <c r="D57" s="45"/>
      <c r="E57" s="45"/>
      <c r="F57" s="45"/>
    </row>
    <row r="58" ht="15.75" customHeight="1">
      <c r="A58" s="45"/>
      <c r="B58" s="45"/>
      <c r="C58" s="45"/>
      <c r="D58" s="45"/>
      <c r="E58" s="45"/>
      <c r="F58" s="45"/>
    </row>
    <row r="59" ht="15.75" customHeight="1">
      <c r="A59" s="45"/>
      <c r="B59" s="45"/>
      <c r="C59" s="45"/>
      <c r="D59" s="45"/>
      <c r="E59" s="45"/>
      <c r="F59" s="45"/>
    </row>
    <row r="60" ht="15.75" customHeight="1">
      <c r="A60" s="45"/>
      <c r="B60" s="45"/>
      <c r="C60" s="45"/>
      <c r="D60" s="45"/>
      <c r="E60" s="45"/>
      <c r="F60" s="45"/>
    </row>
    <row r="61" ht="15.75" customHeight="1">
      <c r="A61" s="45"/>
      <c r="B61" s="45"/>
      <c r="C61" s="45"/>
      <c r="D61" s="45"/>
      <c r="E61" s="45"/>
      <c r="F61" s="45"/>
    </row>
    <row r="62" ht="15.75" customHeight="1">
      <c r="A62" s="45"/>
      <c r="B62" s="45"/>
      <c r="C62" s="45"/>
      <c r="D62" s="45"/>
      <c r="E62" s="45"/>
      <c r="F62" s="45"/>
    </row>
    <row r="63" ht="15.75" customHeight="1">
      <c r="A63" s="45"/>
      <c r="B63" s="45"/>
      <c r="C63" s="45"/>
      <c r="D63" s="45"/>
      <c r="E63" s="45"/>
      <c r="F63" s="45"/>
    </row>
    <row r="64" ht="15.75" customHeight="1">
      <c r="A64" s="45"/>
      <c r="B64" s="45"/>
      <c r="C64" s="45"/>
      <c r="D64" s="45"/>
      <c r="E64" s="45"/>
      <c r="F64" s="45"/>
    </row>
    <row r="65" ht="15.75" customHeight="1">
      <c r="A65" s="45"/>
      <c r="B65" s="45"/>
      <c r="C65" s="45"/>
      <c r="D65" s="45"/>
      <c r="E65" s="45"/>
      <c r="F65" s="45"/>
    </row>
    <row r="66" ht="15.75" customHeight="1">
      <c r="A66" s="45"/>
      <c r="B66" s="45"/>
      <c r="C66" s="45"/>
      <c r="D66" s="45"/>
      <c r="E66" s="45"/>
      <c r="F66" s="45"/>
    </row>
    <row r="67" ht="15.75" customHeight="1">
      <c r="A67" s="45"/>
      <c r="B67" s="45"/>
      <c r="C67" s="45"/>
      <c r="D67" s="45"/>
      <c r="E67" s="45"/>
      <c r="F67" s="45"/>
    </row>
    <row r="68" ht="15.75" customHeight="1">
      <c r="A68" s="45"/>
      <c r="B68" s="45"/>
      <c r="C68" s="45"/>
      <c r="D68" s="45"/>
      <c r="E68" s="45"/>
      <c r="F68" s="45"/>
    </row>
    <row r="69" ht="15.75" customHeight="1">
      <c r="A69" s="45"/>
      <c r="B69" s="45"/>
      <c r="C69" s="45"/>
      <c r="D69" s="45"/>
      <c r="E69" s="45"/>
      <c r="F69" s="45"/>
    </row>
    <row r="70" ht="15.75" customHeight="1">
      <c r="A70" s="45"/>
      <c r="B70" s="45"/>
      <c r="C70" s="45"/>
      <c r="D70" s="45"/>
      <c r="E70" s="45"/>
      <c r="F70" s="45"/>
    </row>
    <row r="71" ht="15.75" customHeight="1">
      <c r="A71" s="45"/>
      <c r="B71" s="45"/>
      <c r="C71" s="45"/>
      <c r="D71" s="45"/>
      <c r="E71" s="45"/>
      <c r="F71" s="45"/>
    </row>
    <row r="72" ht="15.75" customHeight="1">
      <c r="A72" s="45"/>
      <c r="B72" s="45"/>
      <c r="C72" s="45"/>
      <c r="D72" s="45"/>
      <c r="E72" s="45"/>
      <c r="F72" s="45"/>
    </row>
    <row r="73" ht="15.75" customHeight="1">
      <c r="A73" s="45"/>
      <c r="B73" s="45"/>
      <c r="C73" s="45"/>
      <c r="D73" s="45"/>
      <c r="E73" s="45"/>
      <c r="F73" s="45"/>
    </row>
    <row r="74" ht="15.75" customHeight="1">
      <c r="A74" s="45"/>
      <c r="B74" s="45"/>
      <c r="C74" s="45"/>
      <c r="D74" s="45"/>
      <c r="E74" s="45"/>
      <c r="F74" s="45"/>
    </row>
    <row r="75" ht="15.75" customHeight="1">
      <c r="A75" s="45"/>
      <c r="B75" s="45"/>
      <c r="C75" s="45"/>
      <c r="D75" s="45"/>
      <c r="E75" s="45"/>
      <c r="F75" s="45"/>
    </row>
    <row r="76" ht="15.75" customHeight="1">
      <c r="A76" s="45"/>
      <c r="B76" s="45"/>
      <c r="C76" s="45"/>
      <c r="D76" s="45"/>
      <c r="E76" s="45"/>
      <c r="F76" s="45"/>
    </row>
    <row r="77" ht="15.75" customHeight="1">
      <c r="A77" s="45"/>
      <c r="B77" s="45"/>
      <c r="C77" s="45"/>
      <c r="D77" s="45"/>
      <c r="E77" s="45"/>
      <c r="F77" s="45"/>
    </row>
    <row r="78" ht="15.75" customHeight="1">
      <c r="A78" s="45"/>
      <c r="B78" s="45"/>
      <c r="C78" s="45"/>
      <c r="D78" s="45"/>
      <c r="E78" s="45"/>
      <c r="F78" s="45"/>
    </row>
    <row r="79" ht="15.75" customHeight="1">
      <c r="A79" s="45"/>
      <c r="B79" s="45"/>
      <c r="C79" s="45"/>
      <c r="D79" s="45"/>
      <c r="E79" s="45"/>
      <c r="F79" s="45"/>
    </row>
    <row r="80" ht="15.75" customHeight="1">
      <c r="A80" s="45"/>
      <c r="B80" s="45"/>
      <c r="C80" s="45"/>
      <c r="D80" s="45"/>
      <c r="E80" s="45"/>
      <c r="F80" s="45"/>
    </row>
    <row r="81" ht="15.75" customHeight="1">
      <c r="A81" s="45"/>
      <c r="B81" s="45"/>
      <c r="C81" s="45"/>
      <c r="D81" s="45"/>
      <c r="E81" s="45"/>
      <c r="F81" s="45"/>
    </row>
    <row r="82" ht="15.75" customHeight="1">
      <c r="A82" s="45"/>
      <c r="B82" s="45"/>
      <c r="C82" s="45"/>
      <c r="D82" s="45"/>
      <c r="E82" s="45"/>
      <c r="F82" s="45"/>
    </row>
    <row r="83" ht="15.75" customHeight="1">
      <c r="A83" s="45"/>
      <c r="B83" s="45"/>
      <c r="C83" s="45"/>
      <c r="D83" s="45"/>
      <c r="E83" s="45"/>
      <c r="F83" s="45"/>
    </row>
    <row r="84" ht="15.75" customHeight="1">
      <c r="A84" s="45"/>
      <c r="B84" s="45"/>
      <c r="C84" s="45"/>
      <c r="D84" s="45"/>
      <c r="E84" s="45"/>
      <c r="F84" s="45"/>
    </row>
    <row r="85" ht="15.75" customHeight="1">
      <c r="A85" s="45"/>
      <c r="B85" s="45"/>
      <c r="C85" s="45"/>
      <c r="D85" s="45"/>
      <c r="E85" s="45"/>
      <c r="F85" s="45"/>
    </row>
    <row r="86" ht="15.75" customHeight="1">
      <c r="A86" s="45"/>
      <c r="B86" s="45"/>
      <c r="C86" s="45"/>
      <c r="D86" s="45"/>
      <c r="E86" s="45"/>
      <c r="F86" s="45"/>
    </row>
    <row r="87" ht="15.75" customHeight="1">
      <c r="A87" s="45"/>
      <c r="B87" s="45"/>
      <c r="C87" s="45"/>
      <c r="D87" s="45"/>
      <c r="E87" s="45"/>
      <c r="F87" s="45"/>
    </row>
    <row r="88" ht="15.75" customHeight="1">
      <c r="A88" s="45"/>
      <c r="B88" s="45"/>
      <c r="C88" s="45"/>
      <c r="D88" s="45"/>
      <c r="E88" s="45"/>
      <c r="F88" s="45"/>
    </row>
    <row r="89" ht="15.75" customHeight="1">
      <c r="A89" s="45"/>
      <c r="B89" s="45"/>
      <c r="C89" s="45"/>
      <c r="D89" s="45"/>
      <c r="E89" s="45"/>
      <c r="F89" s="45"/>
    </row>
    <row r="90" ht="15.75" customHeight="1">
      <c r="A90" s="45"/>
      <c r="B90" s="45"/>
      <c r="C90" s="45"/>
      <c r="D90" s="45"/>
      <c r="E90" s="45"/>
      <c r="F90" s="45"/>
    </row>
    <row r="91" ht="15.75" customHeight="1">
      <c r="A91" s="45"/>
      <c r="B91" s="45"/>
      <c r="C91" s="45"/>
      <c r="D91" s="45"/>
      <c r="E91" s="45"/>
      <c r="F91" s="45"/>
    </row>
    <row r="92" ht="15.75" customHeight="1">
      <c r="A92" s="45"/>
      <c r="B92" s="45"/>
      <c r="C92" s="45"/>
      <c r="D92" s="45"/>
      <c r="E92" s="45"/>
      <c r="F92" s="45"/>
    </row>
    <row r="93" ht="15.75" customHeight="1">
      <c r="A93" s="45"/>
      <c r="B93" s="45"/>
      <c r="C93" s="45"/>
      <c r="D93" s="45"/>
      <c r="E93" s="45"/>
      <c r="F93" s="45"/>
    </row>
    <row r="94" ht="15.75" customHeight="1">
      <c r="A94" s="45"/>
      <c r="B94" s="45"/>
      <c r="C94" s="45"/>
      <c r="D94" s="45"/>
      <c r="E94" s="45"/>
      <c r="F94" s="45"/>
    </row>
    <row r="95" ht="15.75" customHeight="1">
      <c r="A95" s="45"/>
      <c r="B95" s="45"/>
      <c r="C95" s="45"/>
      <c r="D95" s="45"/>
      <c r="E95" s="45"/>
      <c r="F95" s="45"/>
    </row>
    <row r="96" ht="15.75" customHeight="1">
      <c r="A96" s="45"/>
      <c r="B96" s="45"/>
      <c r="C96" s="45"/>
      <c r="D96" s="45"/>
      <c r="E96" s="45"/>
      <c r="F96" s="45"/>
    </row>
    <row r="97" ht="15.75" customHeight="1">
      <c r="A97" s="45"/>
      <c r="B97" s="45"/>
      <c r="C97" s="45"/>
      <c r="D97" s="45"/>
      <c r="E97" s="45"/>
      <c r="F97" s="45"/>
    </row>
    <row r="98" ht="15.75" customHeight="1">
      <c r="A98" s="45"/>
      <c r="B98" s="45"/>
      <c r="C98" s="45"/>
      <c r="D98" s="45"/>
      <c r="E98" s="45"/>
      <c r="F98" s="45"/>
    </row>
    <row r="99" ht="15.75" customHeight="1">
      <c r="A99" s="45"/>
      <c r="B99" s="45"/>
      <c r="C99" s="45"/>
      <c r="D99" s="45"/>
      <c r="E99" s="45"/>
      <c r="F99" s="45"/>
    </row>
    <row r="100" ht="15.75" customHeight="1">
      <c r="A100" s="45"/>
      <c r="B100" s="45"/>
      <c r="C100" s="45"/>
      <c r="D100" s="45"/>
      <c r="E100" s="45"/>
      <c r="F100" s="45"/>
    </row>
    <row r="101" ht="15.75" customHeight="1">
      <c r="A101" s="45"/>
      <c r="B101" s="45"/>
      <c r="C101" s="45"/>
      <c r="D101" s="45"/>
      <c r="E101" s="45"/>
      <c r="F101" s="45"/>
    </row>
    <row r="102" ht="15.75" customHeight="1">
      <c r="A102" s="45"/>
      <c r="B102" s="45"/>
      <c r="C102" s="45"/>
      <c r="D102" s="45"/>
      <c r="E102" s="45"/>
      <c r="F102" s="45"/>
    </row>
    <row r="103" ht="15.75" customHeight="1">
      <c r="A103" s="45"/>
      <c r="B103" s="45"/>
      <c r="C103" s="45"/>
      <c r="D103" s="45"/>
      <c r="E103" s="45"/>
      <c r="F103" s="45"/>
    </row>
    <row r="104" ht="15.75" customHeight="1">
      <c r="A104" s="45"/>
      <c r="B104" s="45"/>
      <c r="C104" s="45"/>
      <c r="D104" s="45"/>
      <c r="E104" s="45"/>
      <c r="F104" s="45"/>
    </row>
    <row r="105" ht="15.75" customHeight="1">
      <c r="A105" s="45"/>
      <c r="B105" s="45"/>
      <c r="C105" s="45"/>
      <c r="D105" s="45"/>
      <c r="E105" s="45"/>
      <c r="F105" s="45"/>
    </row>
    <row r="106" ht="15.75" customHeight="1">
      <c r="A106" s="45"/>
      <c r="B106" s="45"/>
      <c r="C106" s="45"/>
      <c r="D106" s="45"/>
      <c r="E106" s="45"/>
      <c r="F106" s="45"/>
    </row>
    <row r="107" ht="15.75" customHeight="1">
      <c r="A107" s="45"/>
      <c r="B107" s="45"/>
      <c r="C107" s="45"/>
      <c r="D107" s="45"/>
      <c r="E107" s="45"/>
      <c r="F107" s="45"/>
    </row>
    <row r="108" ht="15.75" customHeight="1">
      <c r="A108" s="45"/>
      <c r="B108" s="45"/>
      <c r="C108" s="45"/>
      <c r="D108" s="45"/>
      <c r="E108" s="45"/>
      <c r="F108" s="45"/>
    </row>
    <row r="109" ht="15.75" customHeight="1">
      <c r="A109" s="45"/>
      <c r="B109" s="45"/>
      <c r="C109" s="45"/>
      <c r="D109" s="45"/>
      <c r="E109" s="45"/>
      <c r="F109" s="45"/>
    </row>
    <row r="110" ht="15.75" customHeight="1">
      <c r="A110" s="45"/>
      <c r="B110" s="45"/>
      <c r="C110" s="45"/>
      <c r="D110" s="45"/>
      <c r="E110" s="45"/>
      <c r="F110" s="45"/>
    </row>
    <row r="111" ht="15.75" customHeight="1">
      <c r="A111" s="45"/>
      <c r="B111" s="45"/>
      <c r="C111" s="45"/>
      <c r="D111" s="45"/>
      <c r="E111" s="45"/>
      <c r="F111" s="45"/>
    </row>
    <row r="112" ht="15.75" customHeight="1">
      <c r="A112" s="45"/>
      <c r="B112" s="45"/>
      <c r="C112" s="45"/>
      <c r="D112" s="45"/>
      <c r="E112" s="45"/>
      <c r="F112" s="45"/>
    </row>
    <row r="113" ht="15.75" customHeight="1">
      <c r="A113" s="45"/>
      <c r="B113" s="45"/>
      <c r="C113" s="45"/>
      <c r="D113" s="45"/>
      <c r="E113" s="45"/>
      <c r="F113" s="45"/>
    </row>
    <row r="114" ht="15.75" customHeight="1">
      <c r="A114" s="45"/>
      <c r="B114" s="45"/>
      <c r="C114" s="45"/>
      <c r="D114" s="45"/>
      <c r="E114" s="45"/>
      <c r="F114" s="45"/>
    </row>
    <row r="115" ht="15.75" customHeight="1">
      <c r="A115" s="45"/>
      <c r="B115" s="45"/>
      <c r="C115" s="45"/>
      <c r="D115" s="45"/>
      <c r="E115" s="45"/>
      <c r="F115" s="45"/>
    </row>
    <row r="116" ht="15.75" customHeight="1">
      <c r="A116" s="45"/>
      <c r="B116" s="45"/>
      <c r="C116" s="45"/>
      <c r="D116" s="45"/>
      <c r="E116" s="45"/>
      <c r="F116" s="45"/>
    </row>
    <row r="117" ht="15.75" customHeight="1">
      <c r="A117" s="45"/>
      <c r="B117" s="45"/>
      <c r="C117" s="45"/>
      <c r="D117" s="45"/>
      <c r="E117" s="45"/>
      <c r="F117" s="45"/>
    </row>
    <row r="118" ht="15.75" customHeight="1">
      <c r="A118" s="45"/>
      <c r="B118" s="45"/>
      <c r="C118" s="45"/>
      <c r="D118" s="45"/>
      <c r="E118" s="45"/>
      <c r="F118" s="45"/>
    </row>
    <row r="119" ht="15.75" customHeight="1">
      <c r="A119" s="45"/>
      <c r="B119" s="45"/>
      <c r="C119" s="45"/>
      <c r="D119" s="45"/>
      <c r="E119" s="45"/>
      <c r="F119" s="45"/>
    </row>
    <row r="120" ht="15.75" customHeight="1">
      <c r="A120" s="45"/>
      <c r="B120" s="45"/>
      <c r="C120" s="45"/>
      <c r="D120" s="45"/>
      <c r="E120" s="45"/>
      <c r="F120" s="45"/>
    </row>
    <row r="121" ht="15.75" customHeight="1">
      <c r="A121" s="45"/>
      <c r="B121" s="45"/>
      <c r="C121" s="45"/>
      <c r="D121" s="45"/>
      <c r="E121" s="45"/>
      <c r="F121" s="45"/>
    </row>
    <row r="122" ht="15.75" customHeight="1">
      <c r="A122" s="45"/>
      <c r="B122" s="45"/>
      <c r="C122" s="45"/>
      <c r="D122" s="45"/>
      <c r="E122" s="45"/>
      <c r="F122" s="45"/>
    </row>
    <row r="123" ht="15.75" customHeight="1">
      <c r="A123" s="45"/>
      <c r="B123" s="45"/>
      <c r="C123" s="45"/>
      <c r="D123" s="45"/>
      <c r="E123" s="45"/>
      <c r="F123" s="45"/>
    </row>
    <row r="124" ht="15.75" customHeight="1">
      <c r="A124" s="45"/>
      <c r="B124" s="45"/>
      <c r="C124" s="45"/>
      <c r="D124" s="45"/>
      <c r="E124" s="45"/>
      <c r="F124" s="45"/>
    </row>
    <row r="125" ht="15.75" customHeight="1">
      <c r="A125" s="45"/>
      <c r="B125" s="45"/>
      <c r="C125" s="45"/>
      <c r="D125" s="45"/>
      <c r="E125" s="45"/>
      <c r="F125" s="45"/>
    </row>
    <row r="126" ht="15.75" customHeight="1">
      <c r="A126" s="45"/>
      <c r="B126" s="45"/>
      <c r="C126" s="45"/>
      <c r="D126" s="45"/>
      <c r="E126" s="45"/>
      <c r="F126" s="45"/>
    </row>
    <row r="127" ht="15.75" customHeight="1">
      <c r="A127" s="45"/>
      <c r="B127" s="45"/>
      <c r="C127" s="45"/>
      <c r="D127" s="45"/>
      <c r="E127" s="45"/>
      <c r="F127" s="45"/>
    </row>
    <row r="128" ht="15.75" customHeight="1">
      <c r="A128" s="45"/>
      <c r="B128" s="45"/>
      <c r="C128" s="45"/>
      <c r="D128" s="45"/>
      <c r="E128" s="45"/>
      <c r="F128" s="45"/>
    </row>
    <row r="129" ht="15.75" customHeight="1">
      <c r="A129" s="45"/>
      <c r="B129" s="45"/>
      <c r="C129" s="45"/>
      <c r="D129" s="45"/>
      <c r="E129" s="45"/>
      <c r="F129" s="45"/>
    </row>
    <row r="130" ht="15.75" customHeight="1">
      <c r="A130" s="45"/>
      <c r="B130" s="45"/>
      <c r="C130" s="45"/>
      <c r="D130" s="45"/>
      <c r="E130" s="45"/>
      <c r="F130" s="45"/>
    </row>
    <row r="131" ht="15.75" customHeight="1">
      <c r="A131" s="45"/>
      <c r="B131" s="45"/>
      <c r="C131" s="45"/>
      <c r="D131" s="45"/>
      <c r="E131" s="45"/>
      <c r="F131" s="45"/>
    </row>
    <row r="132" ht="15.75" customHeight="1">
      <c r="A132" s="45"/>
      <c r="B132" s="45"/>
      <c r="C132" s="45"/>
      <c r="D132" s="45"/>
      <c r="E132" s="45"/>
      <c r="F132" s="45"/>
    </row>
    <row r="133" ht="15.75" customHeight="1">
      <c r="A133" s="45"/>
      <c r="B133" s="45"/>
      <c r="C133" s="45"/>
      <c r="D133" s="45"/>
      <c r="E133" s="45"/>
      <c r="F133" s="45"/>
    </row>
    <row r="134" ht="15.75" customHeight="1">
      <c r="A134" s="45"/>
      <c r="B134" s="45"/>
      <c r="C134" s="45"/>
      <c r="D134" s="45"/>
      <c r="E134" s="45"/>
      <c r="F134" s="45"/>
    </row>
    <row r="135" ht="15.75" customHeight="1">
      <c r="A135" s="45"/>
      <c r="B135" s="45"/>
      <c r="C135" s="45"/>
      <c r="D135" s="45"/>
      <c r="E135" s="45"/>
      <c r="F135" s="45"/>
    </row>
    <row r="136" ht="15.75" customHeight="1">
      <c r="A136" s="45"/>
      <c r="B136" s="45"/>
      <c r="C136" s="45"/>
      <c r="D136" s="45"/>
      <c r="E136" s="45"/>
      <c r="F136" s="45"/>
    </row>
    <row r="137" ht="15.75" customHeight="1">
      <c r="A137" s="45"/>
      <c r="B137" s="45"/>
      <c r="C137" s="45"/>
      <c r="D137" s="45"/>
      <c r="E137" s="45"/>
      <c r="F137" s="45"/>
    </row>
    <row r="138" ht="15.75" customHeight="1">
      <c r="A138" s="45"/>
      <c r="B138" s="45"/>
      <c r="C138" s="45"/>
      <c r="D138" s="45"/>
      <c r="E138" s="45"/>
      <c r="F138" s="45"/>
    </row>
    <row r="139" ht="15.75" customHeight="1">
      <c r="A139" s="45"/>
      <c r="B139" s="45"/>
      <c r="C139" s="45"/>
      <c r="D139" s="45"/>
      <c r="E139" s="45"/>
      <c r="F139" s="45"/>
    </row>
    <row r="140" ht="15.75" customHeight="1">
      <c r="A140" s="45"/>
      <c r="B140" s="45"/>
      <c r="C140" s="45"/>
      <c r="D140" s="45"/>
      <c r="E140" s="45"/>
      <c r="F140" s="45"/>
    </row>
    <row r="141" ht="15.75" customHeight="1">
      <c r="A141" s="45"/>
      <c r="B141" s="45"/>
      <c r="C141" s="45"/>
      <c r="D141" s="45"/>
      <c r="E141" s="45"/>
      <c r="F141" s="45"/>
    </row>
    <row r="142" ht="15.75" customHeight="1">
      <c r="A142" s="45"/>
      <c r="B142" s="45"/>
      <c r="C142" s="45"/>
      <c r="D142" s="45"/>
      <c r="E142" s="45"/>
      <c r="F142" s="45"/>
    </row>
    <row r="143" ht="15.75" customHeight="1">
      <c r="A143" s="45"/>
      <c r="B143" s="45"/>
      <c r="C143" s="45"/>
      <c r="D143" s="45"/>
      <c r="E143" s="45"/>
      <c r="F143" s="45"/>
    </row>
    <row r="144" ht="15.75" customHeight="1">
      <c r="A144" s="45"/>
      <c r="B144" s="45"/>
      <c r="C144" s="45"/>
      <c r="D144" s="45"/>
      <c r="E144" s="45"/>
      <c r="F144" s="45"/>
    </row>
    <row r="145" ht="15.75" customHeight="1">
      <c r="A145" s="45"/>
      <c r="B145" s="45"/>
      <c r="C145" s="45"/>
      <c r="D145" s="45"/>
      <c r="E145" s="45"/>
      <c r="F145" s="45"/>
    </row>
    <row r="146" ht="15.75" customHeight="1">
      <c r="A146" s="45"/>
      <c r="B146" s="45"/>
      <c r="C146" s="45"/>
      <c r="D146" s="45"/>
      <c r="E146" s="45"/>
      <c r="F146" s="45"/>
    </row>
    <row r="147" ht="15.75" customHeight="1">
      <c r="A147" s="45"/>
      <c r="B147" s="45"/>
      <c r="C147" s="45"/>
      <c r="D147" s="45"/>
      <c r="E147" s="45"/>
      <c r="F147" s="45"/>
    </row>
    <row r="148" ht="15.75" customHeight="1">
      <c r="A148" s="45"/>
      <c r="B148" s="45"/>
      <c r="C148" s="45"/>
      <c r="D148" s="45"/>
      <c r="E148" s="45"/>
      <c r="F148" s="45"/>
    </row>
    <row r="149" ht="15.75" customHeight="1">
      <c r="A149" s="45"/>
      <c r="B149" s="45"/>
      <c r="C149" s="45"/>
      <c r="D149" s="45"/>
      <c r="E149" s="45"/>
      <c r="F149" s="45"/>
    </row>
    <row r="150" ht="15.75" customHeight="1">
      <c r="A150" s="45"/>
      <c r="B150" s="45"/>
      <c r="C150" s="45"/>
      <c r="D150" s="45"/>
      <c r="E150" s="45"/>
      <c r="F150" s="45"/>
    </row>
    <row r="151" ht="15.75" customHeight="1">
      <c r="A151" s="45"/>
      <c r="B151" s="45"/>
      <c r="C151" s="45"/>
      <c r="D151" s="45"/>
      <c r="E151" s="45"/>
      <c r="F151" s="45"/>
    </row>
    <row r="152" ht="15.75" customHeight="1">
      <c r="A152" s="45"/>
      <c r="B152" s="45"/>
      <c r="C152" s="45"/>
      <c r="D152" s="45"/>
      <c r="E152" s="45"/>
      <c r="F152" s="45"/>
    </row>
    <row r="153" ht="15.75" customHeight="1">
      <c r="A153" s="45"/>
      <c r="B153" s="45"/>
      <c r="C153" s="45"/>
      <c r="D153" s="45"/>
      <c r="E153" s="45"/>
      <c r="F153" s="45"/>
    </row>
    <row r="154" ht="15.75" customHeight="1">
      <c r="A154" s="45"/>
      <c r="B154" s="45"/>
      <c r="C154" s="45"/>
      <c r="D154" s="45"/>
      <c r="E154" s="45"/>
      <c r="F154" s="45"/>
    </row>
    <row r="155" ht="15.75" customHeight="1">
      <c r="A155" s="45"/>
      <c r="B155" s="45"/>
      <c r="C155" s="45"/>
      <c r="D155" s="45"/>
      <c r="E155" s="45"/>
      <c r="F155" s="45"/>
    </row>
    <row r="156" ht="15.75" customHeight="1">
      <c r="A156" s="45"/>
      <c r="B156" s="45"/>
      <c r="C156" s="45"/>
      <c r="D156" s="45"/>
      <c r="E156" s="45"/>
      <c r="F156" s="45"/>
    </row>
    <row r="157" ht="15.75" customHeight="1">
      <c r="A157" s="45"/>
      <c r="B157" s="45"/>
      <c r="C157" s="45"/>
      <c r="D157" s="45"/>
      <c r="E157" s="45"/>
      <c r="F157" s="45"/>
    </row>
    <row r="158" ht="15.75" customHeight="1">
      <c r="A158" s="45"/>
      <c r="B158" s="45"/>
      <c r="C158" s="45"/>
      <c r="D158" s="45"/>
      <c r="E158" s="45"/>
      <c r="F158" s="45"/>
    </row>
    <row r="159" ht="15.75" customHeight="1">
      <c r="A159" s="45"/>
      <c r="B159" s="45"/>
      <c r="C159" s="45"/>
      <c r="D159" s="45"/>
      <c r="E159" s="45"/>
      <c r="F159" s="45"/>
    </row>
    <row r="160" ht="15.75" customHeight="1">
      <c r="A160" s="45"/>
      <c r="B160" s="45"/>
      <c r="C160" s="45"/>
      <c r="D160" s="45"/>
      <c r="E160" s="45"/>
      <c r="F160" s="45"/>
    </row>
    <row r="161" ht="15.75" customHeight="1">
      <c r="A161" s="45"/>
      <c r="B161" s="45"/>
      <c r="C161" s="45"/>
      <c r="D161" s="45"/>
      <c r="E161" s="45"/>
      <c r="F161" s="45"/>
    </row>
    <row r="162" ht="15.75" customHeight="1">
      <c r="A162" s="45"/>
      <c r="B162" s="45"/>
      <c r="C162" s="45"/>
      <c r="D162" s="45"/>
      <c r="E162" s="45"/>
      <c r="F162" s="45"/>
    </row>
    <row r="163" ht="15.75" customHeight="1">
      <c r="A163" s="45"/>
      <c r="B163" s="45"/>
      <c r="C163" s="45"/>
      <c r="D163" s="45"/>
      <c r="E163" s="45"/>
      <c r="F163" s="45"/>
    </row>
    <row r="164" ht="15.75" customHeight="1">
      <c r="A164" s="45"/>
      <c r="B164" s="45"/>
      <c r="C164" s="45"/>
      <c r="D164" s="45"/>
      <c r="E164" s="45"/>
      <c r="F164" s="45"/>
    </row>
    <row r="165" ht="15.75" customHeight="1">
      <c r="A165" s="45"/>
      <c r="B165" s="45"/>
      <c r="C165" s="45"/>
      <c r="D165" s="45"/>
      <c r="E165" s="45"/>
      <c r="F165" s="45"/>
    </row>
    <row r="166" ht="15.75" customHeight="1">
      <c r="A166" s="45"/>
      <c r="B166" s="45"/>
      <c r="C166" s="45"/>
      <c r="D166" s="45"/>
      <c r="E166" s="45"/>
      <c r="F166" s="45"/>
    </row>
    <row r="167" ht="15.75" customHeight="1">
      <c r="A167" s="45"/>
      <c r="B167" s="45"/>
      <c r="C167" s="45"/>
      <c r="D167" s="45"/>
      <c r="E167" s="45"/>
      <c r="F167" s="45"/>
    </row>
    <row r="168" ht="15.75" customHeight="1">
      <c r="A168" s="45"/>
      <c r="B168" s="45"/>
      <c r="C168" s="45"/>
      <c r="D168" s="45"/>
      <c r="E168" s="45"/>
      <c r="F168" s="45"/>
    </row>
    <row r="169" ht="15.75" customHeight="1">
      <c r="A169" s="45"/>
      <c r="B169" s="45"/>
      <c r="C169" s="45"/>
      <c r="D169" s="45"/>
      <c r="E169" s="45"/>
      <c r="F169" s="45"/>
    </row>
    <row r="170" ht="15.75" customHeight="1">
      <c r="A170" s="45"/>
      <c r="B170" s="45"/>
      <c r="C170" s="45"/>
      <c r="D170" s="45"/>
      <c r="E170" s="45"/>
      <c r="F170" s="45"/>
    </row>
    <row r="171" ht="15.75" customHeight="1">
      <c r="A171" s="45"/>
      <c r="B171" s="45"/>
      <c r="C171" s="45"/>
      <c r="D171" s="45"/>
      <c r="E171" s="45"/>
      <c r="F171" s="45"/>
    </row>
    <row r="172" ht="15.75" customHeight="1">
      <c r="A172" s="45"/>
      <c r="B172" s="45"/>
      <c r="C172" s="45"/>
      <c r="D172" s="45"/>
      <c r="E172" s="45"/>
      <c r="F172" s="45"/>
    </row>
    <row r="173" ht="15.75" customHeight="1">
      <c r="A173" s="45"/>
      <c r="B173" s="45"/>
      <c r="C173" s="45"/>
      <c r="D173" s="45"/>
      <c r="E173" s="45"/>
      <c r="F173" s="45"/>
    </row>
    <row r="174" ht="15.75" customHeight="1">
      <c r="A174" s="45"/>
      <c r="B174" s="45"/>
      <c r="C174" s="45"/>
      <c r="D174" s="45"/>
      <c r="E174" s="45"/>
      <c r="F174" s="45"/>
    </row>
    <row r="175" ht="15.75" customHeight="1">
      <c r="A175" s="45"/>
      <c r="B175" s="45"/>
      <c r="C175" s="45"/>
      <c r="D175" s="45"/>
      <c r="E175" s="45"/>
      <c r="F175" s="45"/>
    </row>
    <row r="176" ht="15.75" customHeight="1">
      <c r="A176" s="45"/>
      <c r="B176" s="45"/>
      <c r="C176" s="45"/>
      <c r="D176" s="45"/>
      <c r="E176" s="45"/>
      <c r="F176" s="45"/>
    </row>
    <row r="177" ht="15.75" customHeight="1">
      <c r="A177" s="45"/>
      <c r="B177" s="45"/>
      <c r="C177" s="45"/>
      <c r="D177" s="45"/>
      <c r="E177" s="45"/>
      <c r="F177" s="45"/>
    </row>
    <row r="178" ht="15.75" customHeight="1">
      <c r="A178" s="45"/>
      <c r="B178" s="45"/>
      <c r="C178" s="45"/>
      <c r="D178" s="45"/>
      <c r="E178" s="45"/>
      <c r="F178" s="45"/>
    </row>
    <row r="179" ht="15.75" customHeight="1">
      <c r="A179" s="45"/>
      <c r="B179" s="45"/>
      <c r="C179" s="45"/>
      <c r="D179" s="45"/>
      <c r="E179" s="45"/>
      <c r="F179" s="45"/>
    </row>
    <row r="180" ht="15.75" customHeight="1">
      <c r="A180" s="45"/>
      <c r="B180" s="45"/>
      <c r="C180" s="45"/>
      <c r="D180" s="45"/>
      <c r="E180" s="45"/>
      <c r="F180" s="45"/>
    </row>
    <row r="181" ht="15.75" customHeight="1">
      <c r="A181" s="45"/>
      <c r="B181" s="45"/>
      <c r="C181" s="45"/>
      <c r="D181" s="45"/>
      <c r="E181" s="45"/>
      <c r="F181" s="45"/>
    </row>
    <row r="182" ht="15.75" customHeight="1">
      <c r="A182" s="45"/>
      <c r="B182" s="45"/>
      <c r="C182" s="45"/>
      <c r="D182" s="45"/>
      <c r="E182" s="45"/>
      <c r="F182" s="45"/>
    </row>
    <row r="183" ht="15.75" customHeight="1">
      <c r="A183" s="45"/>
      <c r="B183" s="45"/>
      <c r="C183" s="45"/>
      <c r="D183" s="45"/>
      <c r="E183" s="45"/>
      <c r="F183" s="45"/>
    </row>
    <row r="184" ht="15.75" customHeight="1">
      <c r="A184" s="45"/>
      <c r="B184" s="45"/>
      <c r="C184" s="45"/>
      <c r="D184" s="45"/>
      <c r="E184" s="45"/>
      <c r="F184" s="45"/>
    </row>
    <row r="185" ht="15.75" customHeight="1">
      <c r="A185" s="45"/>
      <c r="B185" s="45"/>
      <c r="C185" s="45"/>
      <c r="D185" s="45"/>
      <c r="E185" s="45"/>
      <c r="F185" s="45"/>
    </row>
    <row r="186" ht="15.75" customHeight="1">
      <c r="A186" s="45"/>
      <c r="B186" s="45"/>
      <c r="C186" s="45"/>
      <c r="D186" s="45"/>
      <c r="E186" s="45"/>
      <c r="F186" s="45"/>
    </row>
    <row r="187" ht="15.75" customHeight="1">
      <c r="A187" s="45"/>
      <c r="B187" s="45"/>
      <c r="C187" s="45"/>
      <c r="D187" s="45"/>
      <c r="E187" s="45"/>
      <c r="F187" s="45"/>
    </row>
    <row r="188" ht="15.75" customHeight="1">
      <c r="A188" s="45"/>
      <c r="B188" s="45"/>
      <c r="C188" s="45"/>
      <c r="D188" s="45"/>
      <c r="E188" s="45"/>
      <c r="F188" s="45"/>
    </row>
    <row r="189" ht="15.75" customHeight="1">
      <c r="A189" s="45"/>
      <c r="B189" s="45"/>
      <c r="C189" s="45"/>
      <c r="D189" s="45"/>
      <c r="E189" s="45"/>
      <c r="F189" s="45"/>
    </row>
    <row r="190" ht="15.75" customHeight="1">
      <c r="A190" s="45"/>
      <c r="B190" s="45"/>
      <c r="C190" s="45"/>
      <c r="D190" s="45"/>
      <c r="E190" s="45"/>
      <c r="F190" s="45"/>
    </row>
    <row r="191" ht="15.75" customHeight="1">
      <c r="A191" s="45"/>
      <c r="B191" s="45"/>
      <c r="C191" s="45"/>
      <c r="D191" s="45"/>
      <c r="E191" s="45"/>
      <c r="F191" s="45"/>
    </row>
    <row r="192" ht="15.75" customHeight="1">
      <c r="A192" s="45"/>
      <c r="B192" s="45"/>
      <c r="C192" s="45"/>
      <c r="D192" s="45"/>
      <c r="E192" s="45"/>
      <c r="F192" s="45"/>
    </row>
    <row r="193" ht="15.75" customHeight="1">
      <c r="A193" s="45"/>
      <c r="B193" s="45"/>
      <c r="C193" s="45"/>
      <c r="D193" s="45"/>
      <c r="E193" s="45"/>
      <c r="F193" s="45"/>
    </row>
    <row r="194" ht="15.75" customHeight="1">
      <c r="A194" s="45"/>
      <c r="B194" s="45"/>
      <c r="C194" s="45"/>
      <c r="D194" s="45"/>
      <c r="E194" s="45"/>
      <c r="F194" s="45"/>
    </row>
    <row r="195" ht="15.75" customHeight="1">
      <c r="A195" s="45"/>
      <c r="B195" s="45"/>
      <c r="C195" s="45"/>
      <c r="D195" s="45"/>
      <c r="E195" s="45"/>
      <c r="F195" s="45"/>
    </row>
    <row r="196" ht="15.75" customHeight="1">
      <c r="A196" s="45"/>
      <c r="B196" s="45"/>
      <c r="C196" s="45"/>
      <c r="D196" s="45"/>
      <c r="E196" s="45"/>
      <c r="F196" s="45"/>
    </row>
    <row r="197" ht="15.75" customHeight="1">
      <c r="A197" s="45"/>
      <c r="B197" s="45"/>
      <c r="C197" s="45"/>
      <c r="D197" s="45"/>
      <c r="E197" s="45"/>
      <c r="F197" s="45"/>
    </row>
    <row r="198" ht="15.75" customHeight="1">
      <c r="A198" s="45"/>
      <c r="B198" s="45"/>
      <c r="C198" s="45"/>
      <c r="D198" s="45"/>
      <c r="E198" s="45"/>
      <c r="F198" s="45"/>
    </row>
    <row r="199" ht="15.75" customHeight="1">
      <c r="A199" s="45"/>
      <c r="B199" s="45"/>
      <c r="C199" s="45"/>
      <c r="D199" s="45"/>
      <c r="E199" s="45"/>
      <c r="F199" s="45"/>
    </row>
    <row r="200" ht="15.75" customHeight="1">
      <c r="A200" s="45"/>
      <c r="B200" s="45"/>
      <c r="C200" s="45"/>
      <c r="D200" s="45"/>
      <c r="E200" s="45"/>
      <c r="F200" s="45"/>
    </row>
    <row r="201" ht="15.75" customHeight="1">
      <c r="A201" s="45"/>
      <c r="B201" s="45"/>
      <c r="C201" s="45"/>
      <c r="D201" s="45"/>
      <c r="E201" s="45"/>
      <c r="F201" s="45"/>
    </row>
    <row r="202" ht="15.75" customHeight="1">
      <c r="A202" s="45"/>
      <c r="B202" s="45"/>
      <c r="C202" s="45"/>
      <c r="D202" s="45"/>
      <c r="E202" s="45"/>
      <c r="F202" s="45"/>
    </row>
    <row r="203" ht="15.75" customHeight="1">
      <c r="A203" s="45"/>
      <c r="B203" s="45"/>
      <c r="C203" s="45"/>
      <c r="D203" s="45"/>
      <c r="E203" s="45"/>
      <c r="F203" s="45"/>
    </row>
    <row r="204" ht="15.75" customHeight="1">
      <c r="A204" s="45"/>
      <c r="B204" s="45"/>
      <c r="C204" s="45"/>
      <c r="D204" s="45"/>
      <c r="E204" s="45"/>
      <c r="F204" s="45"/>
    </row>
    <row r="205" ht="15.75" customHeight="1">
      <c r="A205" s="45"/>
      <c r="B205" s="45"/>
      <c r="C205" s="45"/>
      <c r="D205" s="45"/>
      <c r="E205" s="45"/>
      <c r="F205" s="45"/>
    </row>
    <row r="206" ht="15.75" customHeight="1">
      <c r="A206" s="45"/>
      <c r="B206" s="45"/>
      <c r="C206" s="45"/>
      <c r="D206" s="45"/>
      <c r="E206" s="45"/>
      <c r="F206" s="45"/>
    </row>
    <row r="207" ht="15.75" customHeight="1">
      <c r="A207" s="45"/>
      <c r="B207" s="45"/>
      <c r="C207" s="45"/>
      <c r="D207" s="45"/>
      <c r="E207" s="45"/>
      <c r="F207" s="45"/>
    </row>
    <row r="208" ht="15.75" customHeight="1">
      <c r="A208" s="45"/>
      <c r="B208" s="45"/>
      <c r="C208" s="45"/>
      <c r="D208" s="45"/>
      <c r="E208" s="45"/>
      <c r="F208" s="45"/>
    </row>
    <row r="209" ht="15.75" customHeight="1">
      <c r="A209" s="45"/>
      <c r="B209" s="45"/>
      <c r="C209" s="45"/>
      <c r="D209" s="45"/>
      <c r="E209" s="45"/>
      <c r="F209" s="45"/>
    </row>
    <row r="210" ht="15.75" customHeight="1">
      <c r="A210" s="45"/>
      <c r="B210" s="45"/>
      <c r="C210" s="45"/>
      <c r="D210" s="45"/>
      <c r="E210" s="45"/>
      <c r="F210" s="45"/>
    </row>
    <row r="211" ht="15.75" customHeight="1">
      <c r="A211" s="45"/>
      <c r="B211" s="45"/>
      <c r="C211" s="45"/>
      <c r="D211" s="45"/>
      <c r="E211" s="45"/>
      <c r="F211" s="45"/>
    </row>
    <row r="212" ht="15.75" customHeight="1">
      <c r="A212" s="45"/>
      <c r="B212" s="45"/>
      <c r="C212" s="45"/>
      <c r="D212" s="45"/>
      <c r="E212" s="45"/>
      <c r="F212" s="45"/>
    </row>
    <row r="213" ht="15.75" customHeight="1">
      <c r="A213" s="45"/>
      <c r="B213" s="45"/>
      <c r="C213" s="45"/>
      <c r="D213" s="45"/>
      <c r="E213" s="45"/>
      <c r="F213" s="45"/>
    </row>
    <row r="214" ht="15.75" customHeight="1">
      <c r="A214" s="45"/>
      <c r="B214" s="45"/>
      <c r="C214" s="45"/>
      <c r="D214" s="45"/>
      <c r="E214" s="45"/>
      <c r="F214" s="45"/>
    </row>
    <row r="215" ht="15.75" customHeight="1">
      <c r="A215" s="45"/>
      <c r="B215" s="45"/>
      <c r="C215" s="45"/>
      <c r="D215" s="45"/>
      <c r="E215" s="45"/>
      <c r="F215" s="45"/>
    </row>
    <row r="216" ht="15.75" customHeight="1">
      <c r="A216" s="45"/>
      <c r="B216" s="45"/>
      <c r="C216" s="45"/>
      <c r="D216" s="45"/>
      <c r="E216" s="45"/>
      <c r="F216" s="45"/>
    </row>
    <row r="217" ht="15.75" customHeight="1">
      <c r="A217" s="45"/>
      <c r="B217" s="45"/>
      <c r="C217" s="45"/>
      <c r="D217" s="45"/>
      <c r="E217" s="45"/>
      <c r="F217" s="45"/>
    </row>
    <row r="218" ht="15.75" customHeight="1">
      <c r="A218" s="45"/>
      <c r="B218" s="45"/>
      <c r="C218" s="45"/>
      <c r="D218" s="45"/>
      <c r="E218" s="45"/>
      <c r="F218" s="45"/>
    </row>
    <row r="219" ht="15.75" customHeight="1">
      <c r="A219" s="45"/>
      <c r="B219" s="45"/>
      <c r="C219" s="45"/>
      <c r="D219" s="45"/>
      <c r="E219" s="45"/>
      <c r="F219" s="45"/>
    </row>
    <row r="220" ht="15.75" customHeight="1">
      <c r="A220" s="45"/>
      <c r="B220" s="45"/>
      <c r="C220" s="45"/>
      <c r="D220" s="45"/>
      <c r="E220" s="45"/>
      <c r="F220" s="45"/>
    </row>
    <row r="221" ht="15.75" customHeight="1">
      <c r="A221" s="45"/>
      <c r="B221" s="45"/>
      <c r="C221" s="45"/>
      <c r="D221" s="45"/>
      <c r="E221" s="45"/>
      <c r="F221" s="45"/>
    </row>
    <row r="222" ht="15.75" customHeight="1">
      <c r="A222" s="45"/>
      <c r="B222" s="45"/>
      <c r="C222" s="45"/>
      <c r="D222" s="45"/>
      <c r="E222" s="45"/>
      <c r="F222" s="45"/>
    </row>
    <row r="223" ht="15.75" customHeight="1">
      <c r="A223" s="45"/>
      <c r="B223" s="45"/>
      <c r="C223" s="45"/>
      <c r="D223" s="45"/>
      <c r="E223" s="45"/>
      <c r="F223" s="45"/>
    </row>
    <row r="224" ht="15.75" customHeight="1">
      <c r="A224" s="45"/>
      <c r="B224" s="45"/>
      <c r="C224" s="45"/>
      <c r="D224" s="45"/>
      <c r="E224" s="45"/>
      <c r="F224" s="45"/>
    </row>
    <row r="225" ht="15.75" customHeight="1">
      <c r="A225" s="45"/>
      <c r="B225" s="45"/>
      <c r="C225" s="45"/>
      <c r="D225" s="45"/>
      <c r="E225" s="45"/>
      <c r="F225" s="45"/>
    </row>
    <row r="226" ht="15.75" customHeight="1">
      <c r="A226" s="45"/>
      <c r="B226" s="45"/>
      <c r="C226" s="45"/>
      <c r="D226" s="45"/>
      <c r="E226" s="45"/>
      <c r="F226" s="45"/>
    </row>
    <row r="227" ht="15.75" customHeight="1">
      <c r="A227" s="45"/>
      <c r="B227" s="45"/>
      <c r="C227" s="45"/>
      <c r="D227" s="45"/>
      <c r="E227" s="45"/>
      <c r="F227" s="45"/>
    </row>
    <row r="228" ht="15.75" customHeight="1">
      <c r="A228" s="45"/>
      <c r="B228" s="45"/>
      <c r="C228" s="45"/>
      <c r="D228" s="45"/>
      <c r="E228" s="45"/>
      <c r="F228" s="45"/>
    </row>
    <row r="229" ht="15.75" customHeight="1">
      <c r="A229" s="45"/>
      <c r="B229" s="45"/>
      <c r="C229" s="45"/>
      <c r="D229" s="45"/>
      <c r="E229" s="45"/>
      <c r="F229" s="45"/>
    </row>
    <row r="230" ht="15.75" customHeight="1">
      <c r="A230" s="45"/>
      <c r="B230" s="45"/>
      <c r="C230" s="45"/>
      <c r="D230" s="45"/>
      <c r="E230" s="45"/>
      <c r="F230" s="45"/>
    </row>
    <row r="231" ht="15.75" customHeight="1">
      <c r="A231" s="45"/>
      <c r="B231" s="45"/>
      <c r="C231" s="45"/>
      <c r="D231" s="45"/>
      <c r="E231" s="45"/>
      <c r="F231" s="45"/>
    </row>
    <row r="232" ht="15.75" customHeight="1">
      <c r="A232" s="45"/>
      <c r="B232" s="45"/>
      <c r="C232" s="45"/>
      <c r="D232" s="45"/>
      <c r="E232" s="45"/>
      <c r="F232" s="45"/>
    </row>
    <row r="233" ht="15.75" customHeight="1">
      <c r="A233" s="45"/>
      <c r="B233" s="45"/>
      <c r="C233" s="45"/>
      <c r="D233" s="45"/>
      <c r="E233" s="45"/>
      <c r="F233" s="45"/>
    </row>
    <row r="234" ht="15.75" customHeight="1">
      <c r="A234" s="45"/>
      <c r="B234" s="45"/>
      <c r="C234" s="45"/>
      <c r="D234" s="45"/>
      <c r="E234" s="45"/>
      <c r="F234" s="45"/>
    </row>
    <row r="235" ht="15.75" customHeight="1">
      <c r="A235" s="45"/>
      <c r="B235" s="45"/>
      <c r="C235" s="45"/>
      <c r="D235" s="45"/>
      <c r="E235" s="45"/>
      <c r="F235" s="45"/>
    </row>
    <row r="236" ht="15.75" customHeight="1">
      <c r="A236" s="45"/>
      <c r="B236" s="45"/>
      <c r="C236" s="45"/>
      <c r="D236" s="45"/>
      <c r="E236" s="45"/>
      <c r="F236" s="45"/>
    </row>
    <row r="237" ht="15.75" customHeight="1">
      <c r="A237" s="45"/>
      <c r="B237" s="45"/>
      <c r="C237" s="45"/>
      <c r="D237" s="45"/>
      <c r="E237" s="45"/>
      <c r="F237" s="45"/>
    </row>
    <row r="238" ht="15.75" customHeight="1">
      <c r="A238" s="45"/>
      <c r="B238" s="45"/>
      <c r="C238" s="45"/>
      <c r="D238" s="45"/>
      <c r="E238" s="45"/>
      <c r="F238" s="45"/>
    </row>
    <row r="239" ht="15.75" customHeight="1">
      <c r="A239" s="45"/>
      <c r="B239" s="45"/>
      <c r="C239" s="45"/>
      <c r="D239" s="45"/>
      <c r="E239" s="45"/>
      <c r="F239" s="45"/>
    </row>
    <row r="240" ht="15.75" customHeight="1">
      <c r="A240" s="45"/>
      <c r="B240" s="45"/>
      <c r="C240" s="45"/>
      <c r="D240" s="45"/>
      <c r="E240" s="45"/>
      <c r="F240" s="45"/>
    </row>
    <row r="241" ht="15.75" customHeight="1">
      <c r="A241" s="45"/>
      <c r="B241" s="45"/>
      <c r="C241" s="45"/>
      <c r="D241" s="45"/>
      <c r="E241" s="45"/>
      <c r="F241" s="45"/>
    </row>
    <row r="242" ht="15.75" customHeight="1">
      <c r="A242" s="45"/>
      <c r="B242" s="45"/>
      <c r="C242" s="45"/>
      <c r="D242" s="45"/>
      <c r="E242" s="45"/>
      <c r="F242" s="45"/>
    </row>
    <row r="243" ht="15.75" customHeight="1">
      <c r="A243" s="45"/>
      <c r="B243" s="45"/>
      <c r="C243" s="45"/>
      <c r="D243" s="45"/>
      <c r="E243" s="45"/>
      <c r="F243" s="45"/>
    </row>
    <row r="244" ht="15.75" customHeight="1">
      <c r="A244" s="45"/>
      <c r="B244" s="45"/>
      <c r="C244" s="45"/>
      <c r="D244" s="45"/>
      <c r="E244" s="45"/>
      <c r="F244" s="45"/>
    </row>
    <row r="245" ht="15.75" customHeight="1">
      <c r="A245" s="45"/>
      <c r="B245" s="45"/>
      <c r="C245" s="45"/>
      <c r="D245" s="45"/>
      <c r="E245" s="45"/>
      <c r="F245" s="45"/>
    </row>
    <row r="246" ht="15.75" customHeight="1">
      <c r="A246" s="45"/>
      <c r="B246" s="45"/>
      <c r="C246" s="45"/>
      <c r="D246" s="45"/>
      <c r="E246" s="45"/>
      <c r="F246" s="45"/>
    </row>
    <row r="247" ht="15.75" customHeight="1">
      <c r="A247" s="45"/>
      <c r="B247" s="45"/>
      <c r="C247" s="45"/>
      <c r="D247" s="45"/>
      <c r="E247" s="45"/>
      <c r="F247" s="45"/>
    </row>
    <row r="248" ht="15.75" customHeight="1">
      <c r="A248" s="45"/>
      <c r="B248" s="45"/>
      <c r="C248" s="45"/>
      <c r="D248" s="45"/>
      <c r="E248" s="45"/>
      <c r="F248" s="45"/>
    </row>
    <row r="249" ht="15.75" customHeight="1">
      <c r="A249" s="45"/>
      <c r="B249" s="45"/>
      <c r="C249" s="45"/>
      <c r="D249" s="45"/>
      <c r="E249" s="45"/>
      <c r="F249" s="45"/>
    </row>
    <row r="250" ht="15.75" customHeight="1">
      <c r="A250" s="45"/>
      <c r="B250" s="45"/>
      <c r="C250" s="45"/>
      <c r="D250" s="45"/>
      <c r="E250" s="45"/>
      <c r="F250" s="45"/>
    </row>
    <row r="251" ht="15.75" customHeight="1">
      <c r="A251" s="45"/>
      <c r="B251" s="45"/>
      <c r="C251" s="45"/>
      <c r="D251" s="45"/>
      <c r="E251" s="45"/>
      <c r="F251" s="45"/>
    </row>
    <row r="252" ht="15.75" customHeight="1">
      <c r="A252" s="45"/>
      <c r="B252" s="45"/>
      <c r="C252" s="45"/>
      <c r="D252" s="45"/>
      <c r="E252" s="45"/>
      <c r="F252" s="45"/>
    </row>
    <row r="253" ht="15.75" customHeight="1">
      <c r="A253" s="45"/>
      <c r="B253" s="45"/>
      <c r="C253" s="45"/>
      <c r="D253" s="45"/>
      <c r="E253" s="45"/>
      <c r="F253" s="45"/>
    </row>
    <row r="254" ht="15.75" customHeight="1">
      <c r="A254" s="45"/>
      <c r="B254" s="45"/>
      <c r="C254" s="45"/>
      <c r="D254" s="45"/>
      <c r="E254" s="45"/>
      <c r="F254" s="45"/>
    </row>
    <row r="255" ht="15.75" customHeight="1">
      <c r="A255" s="45"/>
      <c r="B255" s="45"/>
      <c r="C255" s="45"/>
      <c r="D255" s="45"/>
      <c r="E255" s="45"/>
      <c r="F255" s="45"/>
    </row>
    <row r="256" ht="15.75" customHeight="1">
      <c r="A256" s="45"/>
      <c r="B256" s="45"/>
      <c r="C256" s="45"/>
      <c r="D256" s="45"/>
      <c r="E256" s="45"/>
      <c r="F256" s="45"/>
    </row>
    <row r="257" ht="15.75" customHeight="1">
      <c r="A257" s="45"/>
      <c r="B257" s="45"/>
      <c r="C257" s="45"/>
      <c r="D257" s="45"/>
      <c r="E257" s="45"/>
      <c r="F257" s="45"/>
    </row>
    <row r="258" ht="15.75" customHeight="1">
      <c r="A258" s="45"/>
      <c r="B258" s="45"/>
      <c r="C258" s="45"/>
      <c r="D258" s="45"/>
      <c r="E258" s="45"/>
      <c r="F258" s="45"/>
    </row>
    <row r="259" ht="15.75" customHeight="1">
      <c r="A259" s="45"/>
      <c r="B259" s="45"/>
      <c r="C259" s="45"/>
      <c r="D259" s="45"/>
      <c r="E259" s="45"/>
      <c r="F259" s="45"/>
    </row>
    <row r="260" ht="15.75" customHeight="1">
      <c r="A260" s="45"/>
      <c r="B260" s="45"/>
      <c r="C260" s="45"/>
      <c r="D260" s="45"/>
      <c r="E260" s="45"/>
      <c r="F260" s="45"/>
    </row>
    <row r="261" ht="15.75" customHeight="1">
      <c r="A261" s="45"/>
      <c r="B261" s="45"/>
      <c r="C261" s="45"/>
      <c r="D261" s="45"/>
      <c r="E261" s="45"/>
      <c r="F261" s="45"/>
    </row>
    <row r="262" ht="15.75" customHeight="1">
      <c r="A262" s="45"/>
      <c r="B262" s="45"/>
      <c r="C262" s="45"/>
      <c r="D262" s="45"/>
      <c r="E262" s="45"/>
      <c r="F262" s="45"/>
    </row>
    <row r="263" ht="15.75" customHeight="1">
      <c r="A263" s="45"/>
      <c r="B263" s="45"/>
      <c r="C263" s="45"/>
      <c r="D263" s="45"/>
      <c r="E263" s="45"/>
      <c r="F263" s="45"/>
    </row>
    <row r="264" ht="15.75" customHeight="1">
      <c r="A264" s="45"/>
      <c r="B264" s="45"/>
      <c r="C264" s="45"/>
      <c r="D264" s="45"/>
      <c r="E264" s="45"/>
      <c r="F264" s="45"/>
    </row>
    <row r="265" ht="15.75" customHeight="1">
      <c r="A265" s="45"/>
      <c r="B265" s="45"/>
      <c r="C265" s="45"/>
      <c r="D265" s="45"/>
      <c r="E265" s="45"/>
      <c r="F265" s="45"/>
    </row>
    <row r="266" ht="15.75" customHeight="1">
      <c r="A266" s="45"/>
      <c r="B266" s="45"/>
      <c r="C266" s="45"/>
      <c r="D266" s="45"/>
      <c r="E266" s="45"/>
      <c r="F266" s="45"/>
    </row>
    <row r="267" ht="15.75" customHeight="1">
      <c r="A267" s="45"/>
      <c r="B267" s="45"/>
      <c r="C267" s="45"/>
      <c r="D267" s="45"/>
      <c r="E267" s="45"/>
      <c r="F267" s="45"/>
    </row>
    <row r="268" ht="15.75" customHeight="1">
      <c r="A268" s="45"/>
      <c r="B268" s="45"/>
      <c r="C268" s="45"/>
      <c r="D268" s="45"/>
      <c r="E268" s="45"/>
      <c r="F268" s="45"/>
    </row>
    <row r="269" ht="15.75" customHeight="1">
      <c r="A269" s="45"/>
      <c r="B269" s="45"/>
      <c r="C269" s="45"/>
      <c r="D269" s="45"/>
      <c r="E269" s="45"/>
      <c r="F269" s="45"/>
    </row>
    <row r="270" ht="15.75" customHeight="1">
      <c r="A270" s="45"/>
      <c r="B270" s="45"/>
      <c r="C270" s="45"/>
      <c r="D270" s="45"/>
      <c r="E270" s="45"/>
      <c r="F270" s="45"/>
    </row>
    <row r="271" ht="15.75" customHeight="1">
      <c r="A271" s="45"/>
      <c r="B271" s="45"/>
      <c r="C271" s="45"/>
      <c r="D271" s="45"/>
      <c r="E271" s="45"/>
      <c r="F271" s="45"/>
    </row>
    <row r="272" ht="15.75" customHeight="1">
      <c r="A272" s="45"/>
      <c r="B272" s="45"/>
      <c r="C272" s="45"/>
      <c r="D272" s="45"/>
      <c r="E272" s="45"/>
      <c r="F272" s="45"/>
    </row>
    <row r="273" ht="15.75" customHeight="1">
      <c r="A273" s="45"/>
      <c r="B273" s="45"/>
      <c r="C273" s="45"/>
      <c r="D273" s="45"/>
      <c r="E273" s="45"/>
      <c r="F273" s="45"/>
    </row>
    <row r="274" ht="15.75" customHeight="1">
      <c r="A274" s="45"/>
      <c r="B274" s="45"/>
      <c r="C274" s="45"/>
      <c r="D274" s="45"/>
      <c r="E274" s="45"/>
      <c r="F274" s="45"/>
    </row>
    <row r="275" ht="15.75" customHeight="1">
      <c r="A275" s="45"/>
      <c r="B275" s="45"/>
      <c r="C275" s="45"/>
      <c r="D275" s="45"/>
      <c r="E275" s="45"/>
      <c r="F275" s="45"/>
    </row>
    <row r="276" ht="15.75" customHeight="1">
      <c r="A276" s="45"/>
      <c r="B276" s="45"/>
      <c r="C276" s="45"/>
      <c r="D276" s="45"/>
      <c r="E276" s="45"/>
      <c r="F276" s="45"/>
    </row>
    <row r="277" ht="15.75" customHeight="1">
      <c r="A277" s="45"/>
      <c r="B277" s="45"/>
      <c r="C277" s="45"/>
      <c r="D277" s="45"/>
      <c r="E277" s="45"/>
      <c r="F277" s="45"/>
    </row>
    <row r="278" ht="15.75" customHeight="1">
      <c r="A278" s="45"/>
      <c r="B278" s="45"/>
      <c r="C278" s="45"/>
      <c r="D278" s="45"/>
      <c r="E278" s="45"/>
      <c r="F278" s="45"/>
    </row>
    <row r="279" ht="15.75" customHeight="1">
      <c r="A279" s="45"/>
      <c r="B279" s="45"/>
      <c r="C279" s="45"/>
      <c r="D279" s="45"/>
      <c r="E279" s="45"/>
      <c r="F279" s="45"/>
    </row>
    <row r="280" ht="15.75" customHeight="1">
      <c r="A280" s="45"/>
      <c r="B280" s="45"/>
      <c r="C280" s="45"/>
      <c r="D280" s="45"/>
      <c r="E280" s="45"/>
      <c r="F280" s="45"/>
    </row>
    <row r="281" ht="15.75" customHeight="1">
      <c r="A281" s="45"/>
      <c r="B281" s="45"/>
      <c r="C281" s="45"/>
      <c r="D281" s="45"/>
      <c r="E281" s="45"/>
      <c r="F281" s="45"/>
    </row>
    <row r="282" ht="15.75" customHeight="1">
      <c r="A282" s="45"/>
      <c r="B282" s="45"/>
      <c r="C282" s="45"/>
      <c r="D282" s="45"/>
      <c r="E282" s="45"/>
      <c r="F282" s="45"/>
    </row>
    <row r="283" ht="15.75" customHeight="1">
      <c r="A283" s="45"/>
      <c r="B283" s="45"/>
      <c r="C283" s="45"/>
      <c r="D283" s="45"/>
      <c r="E283" s="45"/>
      <c r="F283" s="45"/>
    </row>
    <row r="284" ht="15.75" customHeight="1">
      <c r="A284" s="45"/>
      <c r="B284" s="45"/>
      <c r="C284" s="45"/>
      <c r="D284" s="45"/>
      <c r="E284" s="45"/>
      <c r="F284" s="45"/>
    </row>
    <row r="285" ht="15.75" customHeight="1">
      <c r="A285" s="45"/>
      <c r="B285" s="45"/>
      <c r="C285" s="45"/>
      <c r="D285" s="45"/>
      <c r="E285" s="45"/>
      <c r="F285" s="45"/>
    </row>
    <row r="286" ht="15.75" customHeight="1">
      <c r="A286" s="45"/>
      <c r="B286" s="45"/>
      <c r="C286" s="45"/>
      <c r="D286" s="45"/>
      <c r="E286" s="45"/>
      <c r="F286" s="45"/>
    </row>
    <row r="287" ht="15.75" customHeight="1">
      <c r="A287" s="45"/>
      <c r="B287" s="45"/>
      <c r="C287" s="45"/>
      <c r="D287" s="45"/>
      <c r="E287" s="45"/>
      <c r="F287" s="45"/>
    </row>
    <row r="288" ht="15.75" customHeight="1">
      <c r="A288" s="45"/>
      <c r="B288" s="45"/>
      <c r="C288" s="45"/>
      <c r="D288" s="45"/>
      <c r="E288" s="45"/>
      <c r="F288" s="45"/>
    </row>
    <row r="289" ht="15.75" customHeight="1">
      <c r="A289" s="45"/>
      <c r="B289" s="45"/>
      <c r="C289" s="45"/>
      <c r="D289" s="45"/>
      <c r="E289" s="45"/>
      <c r="F289" s="45"/>
    </row>
    <row r="290" ht="15.75" customHeight="1">
      <c r="A290" s="45"/>
      <c r="B290" s="45"/>
      <c r="C290" s="45"/>
      <c r="D290" s="45"/>
      <c r="E290" s="45"/>
      <c r="F290" s="45"/>
    </row>
    <row r="291" ht="15.75" customHeight="1">
      <c r="A291" s="45"/>
      <c r="B291" s="45"/>
      <c r="C291" s="45"/>
      <c r="D291" s="45"/>
      <c r="E291" s="45"/>
      <c r="F291" s="45"/>
    </row>
    <row r="292" ht="15.75" customHeight="1">
      <c r="A292" s="45"/>
      <c r="B292" s="45"/>
      <c r="C292" s="45"/>
      <c r="D292" s="45"/>
      <c r="E292" s="45"/>
      <c r="F292" s="45"/>
    </row>
    <row r="293" ht="15.75" customHeight="1">
      <c r="A293" s="45"/>
      <c r="B293" s="45"/>
      <c r="C293" s="45"/>
      <c r="D293" s="45"/>
      <c r="E293" s="45"/>
      <c r="F293" s="45"/>
    </row>
    <row r="294" ht="15.75" customHeight="1">
      <c r="A294" s="45"/>
      <c r="B294" s="45"/>
      <c r="C294" s="45"/>
      <c r="D294" s="45"/>
      <c r="E294" s="45"/>
      <c r="F294" s="45"/>
    </row>
    <row r="295" ht="15.75" customHeight="1">
      <c r="A295" s="45"/>
      <c r="B295" s="45"/>
      <c r="C295" s="45"/>
      <c r="D295" s="45"/>
      <c r="E295" s="45"/>
      <c r="F295" s="45"/>
    </row>
    <row r="296" ht="15.75" customHeight="1">
      <c r="A296" s="45"/>
      <c r="B296" s="45"/>
      <c r="C296" s="45"/>
      <c r="D296" s="45"/>
      <c r="E296" s="45"/>
      <c r="F296" s="45"/>
    </row>
    <row r="297" ht="15.75" customHeight="1">
      <c r="A297" s="45"/>
      <c r="B297" s="45"/>
      <c r="C297" s="45"/>
      <c r="D297" s="45"/>
      <c r="E297" s="45"/>
      <c r="F297" s="45"/>
    </row>
    <row r="298" ht="15.75" customHeight="1">
      <c r="A298" s="45"/>
      <c r="B298" s="45"/>
      <c r="C298" s="45"/>
      <c r="D298" s="45"/>
      <c r="E298" s="45"/>
      <c r="F298" s="45"/>
    </row>
    <row r="299" ht="15.75" customHeight="1">
      <c r="A299" s="45"/>
      <c r="B299" s="45"/>
      <c r="C299" s="45"/>
      <c r="D299" s="45"/>
      <c r="E299" s="45"/>
      <c r="F299" s="45"/>
    </row>
    <row r="300" ht="15.75" customHeight="1">
      <c r="A300" s="45"/>
      <c r="B300" s="45"/>
      <c r="C300" s="45"/>
      <c r="D300" s="45"/>
      <c r="E300" s="45"/>
      <c r="F300" s="45"/>
    </row>
    <row r="301" ht="15.75" customHeight="1">
      <c r="A301" s="45"/>
      <c r="B301" s="45"/>
      <c r="C301" s="45"/>
      <c r="D301" s="45"/>
      <c r="E301" s="45"/>
      <c r="F301" s="45"/>
    </row>
    <row r="302" ht="15.75" customHeight="1">
      <c r="A302" s="45"/>
      <c r="B302" s="45"/>
      <c r="C302" s="45"/>
      <c r="D302" s="45"/>
      <c r="E302" s="45"/>
      <c r="F302" s="45"/>
    </row>
    <row r="303" ht="15.75" customHeight="1">
      <c r="A303" s="45"/>
      <c r="B303" s="45"/>
      <c r="C303" s="45"/>
      <c r="D303" s="45"/>
      <c r="E303" s="45"/>
      <c r="F303" s="45"/>
    </row>
    <row r="304" ht="15.75" customHeight="1">
      <c r="A304" s="45"/>
      <c r="B304" s="45"/>
      <c r="C304" s="45"/>
      <c r="D304" s="45"/>
      <c r="E304" s="45"/>
      <c r="F304" s="45"/>
    </row>
    <row r="305" ht="15.75" customHeight="1">
      <c r="A305" s="45"/>
      <c r="B305" s="45"/>
      <c r="C305" s="45"/>
      <c r="D305" s="45"/>
      <c r="E305" s="45"/>
      <c r="F305" s="45"/>
    </row>
    <row r="306" ht="15.75" customHeight="1">
      <c r="A306" s="45"/>
      <c r="B306" s="45"/>
      <c r="C306" s="45"/>
      <c r="D306" s="45"/>
      <c r="E306" s="45"/>
      <c r="F306" s="45"/>
    </row>
    <row r="307" ht="15.75" customHeight="1">
      <c r="A307" s="45"/>
      <c r="B307" s="45"/>
      <c r="C307" s="45"/>
      <c r="D307" s="45"/>
      <c r="E307" s="45"/>
      <c r="F307" s="45"/>
    </row>
    <row r="308" ht="15.75" customHeight="1">
      <c r="A308" s="45"/>
      <c r="B308" s="45"/>
      <c r="C308" s="45"/>
      <c r="D308" s="45"/>
      <c r="E308" s="45"/>
      <c r="F308" s="45"/>
    </row>
    <row r="309" ht="15.75" customHeight="1">
      <c r="A309" s="45"/>
      <c r="B309" s="45"/>
      <c r="C309" s="45"/>
      <c r="D309" s="45"/>
      <c r="E309" s="45"/>
      <c r="F309" s="45"/>
    </row>
    <row r="310" ht="15.75" customHeight="1">
      <c r="A310" s="45"/>
      <c r="B310" s="45"/>
      <c r="C310" s="45"/>
      <c r="D310" s="45"/>
      <c r="E310" s="45"/>
      <c r="F310" s="45"/>
    </row>
    <row r="311" ht="15.75" customHeight="1">
      <c r="A311" s="45"/>
      <c r="B311" s="45"/>
      <c r="C311" s="45"/>
      <c r="D311" s="45"/>
      <c r="E311" s="45"/>
      <c r="F311" s="45"/>
    </row>
    <row r="312" ht="15.75" customHeight="1">
      <c r="A312" s="45"/>
      <c r="B312" s="45"/>
      <c r="C312" s="45"/>
      <c r="D312" s="45"/>
      <c r="E312" s="45"/>
      <c r="F312" s="45"/>
    </row>
    <row r="313" ht="15.75" customHeight="1">
      <c r="A313" s="45"/>
      <c r="B313" s="45"/>
      <c r="C313" s="45"/>
      <c r="D313" s="45"/>
      <c r="E313" s="45"/>
      <c r="F313" s="45"/>
    </row>
    <row r="314" ht="15.75" customHeight="1">
      <c r="A314" s="45"/>
      <c r="B314" s="45"/>
      <c r="C314" s="45"/>
      <c r="D314" s="45"/>
      <c r="E314" s="45"/>
      <c r="F314" s="45"/>
    </row>
    <row r="315" ht="15.75" customHeight="1">
      <c r="A315" s="45"/>
      <c r="B315" s="45"/>
      <c r="C315" s="45"/>
      <c r="D315" s="45"/>
      <c r="E315" s="45"/>
      <c r="F315" s="45"/>
    </row>
    <row r="316" ht="15.75" customHeight="1">
      <c r="A316" s="45"/>
      <c r="B316" s="45"/>
      <c r="C316" s="45"/>
      <c r="D316" s="45"/>
      <c r="E316" s="45"/>
      <c r="F316" s="45"/>
    </row>
    <row r="317" ht="15.75" customHeight="1">
      <c r="A317" s="45"/>
      <c r="B317" s="45"/>
      <c r="C317" s="45"/>
      <c r="D317" s="45"/>
      <c r="E317" s="45"/>
      <c r="F317" s="45"/>
    </row>
    <row r="318" ht="15.75" customHeight="1">
      <c r="A318" s="45"/>
      <c r="B318" s="45"/>
      <c r="C318" s="45"/>
      <c r="D318" s="45"/>
      <c r="E318" s="45"/>
      <c r="F318" s="45"/>
    </row>
    <row r="319" ht="15.75" customHeight="1">
      <c r="A319" s="45"/>
      <c r="B319" s="45"/>
      <c r="C319" s="45"/>
      <c r="D319" s="45"/>
      <c r="E319" s="45"/>
      <c r="F319" s="45"/>
    </row>
    <row r="320" ht="15.75" customHeight="1">
      <c r="A320" s="45"/>
      <c r="B320" s="45"/>
      <c r="C320" s="45"/>
      <c r="D320" s="45"/>
      <c r="E320" s="45"/>
      <c r="F320" s="45"/>
    </row>
    <row r="321" ht="15.75" customHeight="1">
      <c r="A321" s="45"/>
      <c r="B321" s="45"/>
      <c r="C321" s="45"/>
      <c r="D321" s="45"/>
      <c r="E321" s="45"/>
      <c r="F321" s="45"/>
    </row>
    <row r="322" ht="15.75" customHeight="1">
      <c r="A322" s="45"/>
      <c r="B322" s="45"/>
      <c r="C322" s="45"/>
      <c r="D322" s="45"/>
      <c r="E322" s="45"/>
      <c r="F322" s="45"/>
    </row>
    <row r="323" ht="15.75" customHeight="1">
      <c r="A323" s="45"/>
      <c r="B323" s="45"/>
      <c r="C323" s="45"/>
      <c r="D323" s="45"/>
      <c r="E323" s="45"/>
      <c r="F323" s="45"/>
    </row>
    <row r="324" ht="15.75" customHeight="1">
      <c r="A324" s="45"/>
      <c r="B324" s="45"/>
      <c r="C324" s="45"/>
      <c r="D324" s="45"/>
      <c r="E324" s="45"/>
      <c r="F324" s="45"/>
    </row>
    <row r="325" ht="15.75" customHeight="1">
      <c r="A325" s="45"/>
      <c r="B325" s="45"/>
      <c r="C325" s="45"/>
      <c r="D325" s="45"/>
      <c r="E325" s="45"/>
      <c r="F325" s="45"/>
    </row>
    <row r="326" ht="15.75" customHeight="1">
      <c r="A326" s="45"/>
      <c r="B326" s="45"/>
      <c r="C326" s="45"/>
      <c r="D326" s="45"/>
      <c r="E326" s="45"/>
      <c r="F326" s="45"/>
    </row>
    <row r="327" ht="15.75" customHeight="1">
      <c r="A327" s="45"/>
      <c r="B327" s="45"/>
      <c r="C327" s="45"/>
      <c r="D327" s="45"/>
      <c r="E327" s="45"/>
      <c r="F327" s="45"/>
    </row>
    <row r="328" ht="15.75" customHeight="1">
      <c r="A328" s="45"/>
      <c r="B328" s="45"/>
      <c r="C328" s="45"/>
      <c r="D328" s="45"/>
      <c r="E328" s="45"/>
      <c r="F328" s="45"/>
    </row>
    <row r="329" ht="15.75" customHeight="1">
      <c r="A329" s="45"/>
      <c r="B329" s="45"/>
      <c r="C329" s="45"/>
      <c r="D329" s="45"/>
      <c r="E329" s="45"/>
      <c r="F329" s="45"/>
    </row>
    <row r="330" ht="15.75" customHeight="1">
      <c r="A330" s="45"/>
      <c r="B330" s="45"/>
      <c r="C330" s="45"/>
      <c r="D330" s="45"/>
      <c r="E330" s="45"/>
      <c r="F330" s="45"/>
    </row>
    <row r="331" ht="15.75" customHeight="1">
      <c r="A331" s="45"/>
      <c r="B331" s="45"/>
      <c r="C331" s="45"/>
      <c r="D331" s="45"/>
      <c r="E331" s="45"/>
      <c r="F331" s="45"/>
    </row>
    <row r="332" ht="15.75" customHeight="1">
      <c r="A332" s="45"/>
      <c r="B332" s="45"/>
      <c r="C332" s="45"/>
      <c r="D332" s="45"/>
      <c r="E332" s="45"/>
      <c r="F332" s="45"/>
    </row>
    <row r="333" ht="15.75" customHeight="1">
      <c r="A333" s="45"/>
      <c r="B333" s="45"/>
      <c r="C333" s="45"/>
      <c r="D333" s="45"/>
      <c r="E333" s="45"/>
      <c r="F333" s="45"/>
    </row>
    <row r="334" ht="15.75" customHeight="1">
      <c r="A334" s="45"/>
      <c r="B334" s="45"/>
      <c r="C334" s="45"/>
      <c r="D334" s="45"/>
      <c r="E334" s="45"/>
      <c r="F334" s="45"/>
    </row>
    <row r="335" ht="15.75" customHeight="1">
      <c r="A335" s="45"/>
      <c r="B335" s="45"/>
      <c r="C335" s="45"/>
      <c r="D335" s="45"/>
      <c r="E335" s="45"/>
      <c r="F335" s="45"/>
    </row>
    <row r="336" ht="15.75" customHeight="1">
      <c r="A336" s="45"/>
      <c r="B336" s="45"/>
      <c r="C336" s="45"/>
      <c r="D336" s="45"/>
      <c r="E336" s="45"/>
      <c r="F336" s="45"/>
    </row>
    <row r="337" ht="15.75" customHeight="1">
      <c r="A337" s="45"/>
      <c r="B337" s="45"/>
      <c r="C337" s="45"/>
      <c r="D337" s="45"/>
      <c r="E337" s="45"/>
      <c r="F337" s="45"/>
    </row>
    <row r="338" ht="15.75" customHeight="1">
      <c r="A338" s="45"/>
      <c r="B338" s="45"/>
      <c r="C338" s="45"/>
      <c r="D338" s="45"/>
      <c r="E338" s="45"/>
      <c r="F338" s="45"/>
    </row>
    <row r="339" ht="15.75" customHeight="1">
      <c r="A339" s="45"/>
      <c r="B339" s="45"/>
      <c r="C339" s="45"/>
      <c r="D339" s="45"/>
      <c r="E339" s="45"/>
      <c r="F339" s="45"/>
    </row>
    <row r="340" ht="15.75" customHeight="1">
      <c r="A340" s="45"/>
      <c r="B340" s="45"/>
      <c r="C340" s="45"/>
      <c r="D340" s="45"/>
      <c r="E340" s="45"/>
      <c r="F340" s="45"/>
    </row>
    <row r="341" ht="15.75" customHeight="1">
      <c r="A341" s="45"/>
      <c r="B341" s="45"/>
      <c r="C341" s="45"/>
      <c r="D341" s="45"/>
      <c r="E341" s="45"/>
      <c r="F341" s="45"/>
    </row>
    <row r="342" ht="15.75" customHeight="1">
      <c r="A342" s="45"/>
      <c r="B342" s="45"/>
      <c r="C342" s="45"/>
      <c r="D342" s="45"/>
      <c r="E342" s="45"/>
      <c r="F342" s="45"/>
    </row>
    <row r="343" ht="15.75" customHeight="1">
      <c r="A343" s="45"/>
      <c r="B343" s="45"/>
      <c r="C343" s="45"/>
      <c r="D343" s="45"/>
      <c r="E343" s="45"/>
      <c r="F343" s="45"/>
    </row>
    <row r="344" ht="15.75" customHeight="1">
      <c r="A344" s="45"/>
      <c r="B344" s="45"/>
      <c r="C344" s="45"/>
      <c r="D344" s="45"/>
      <c r="E344" s="45"/>
      <c r="F344" s="45"/>
    </row>
    <row r="345" ht="15.75" customHeight="1">
      <c r="A345" s="45"/>
      <c r="B345" s="45"/>
      <c r="C345" s="45"/>
      <c r="D345" s="45"/>
      <c r="E345" s="45"/>
      <c r="F345" s="45"/>
    </row>
    <row r="346" ht="15.75" customHeight="1">
      <c r="A346" s="45"/>
      <c r="B346" s="45"/>
      <c r="C346" s="45"/>
      <c r="D346" s="45"/>
      <c r="E346" s="45"/>
      <c r="F346" s="45"/>
    </row>
    <row r="347" ht="15.75" customHeight="1">
      <c r="A347" s="45"/>
      <c r="B347" s="45"/>
      <c r="C347" s="45"/>
      <c r="D347" s="45"/>
      <c r="E347" s="45"/>
      <c r="F347" s="45"/>
    </row>
    <row r="348" ht="15.75" customHeight="1">
      <c r="A348" s="45"/>
      <c r="B348" s="45"/>
      <c r="C348" s="45"/>
      <c r="D348" s="45"/>
      <c r="E348" s="45"/>
      <c r="F348" s="45"/>
    </row>
    <row r="349" ht="15.75" customHeight="1">
      <c r="A349" s="45"/>
      <c r="B349" s="45"/>
      <c r="C349" s="45"/>
      <c r="D349" s="45"/>
      <c r="E349" s="45"/>
      <c r="F349" s="45"/>
    </row>
    <row r="350" ht="15.75" customHeight="1">
      <c r="A350" s="45"/>
      <c r="B350" s="45"/>
      <c r="C350" s="45"/>
      <c r="D350" s="45"/>
      <c r="E350" s="45"/>
      <c r="F350" s="45"/>
    </row>
    <row r="351" ht="15.75" customHeight="1">
      <c r="A351" s="45"/>
      <c r="B351" s="45"/>
      <c r="C351" s="45"/>
      <c r="D351" s="45"/>
      <c r="E351" s="45"/>
      <c r="F351" s="45"/>
    </row>
    <row r="352" ht="15.75" customHeight="1">
      <c r="A352" s="45"/>
      <c r="B352" s="45"/>
      <c r="C352" s="45"/>
      <c r="D352" s="45"/>
      <c r="E352" s="45"/>
      <c r="F352" s="45"/>
    </row>
    <row r="353" ht="15.75" customHeight="1">
      <c r="A353" s="45"/>
      <c r="B353" s="45"/>
      <c r="C353" s="45"/>
      <c r="D353" s="45"/>
      <c r="E353" s="45"/>
      <c r="F353" s="45"/>
    </row>
    <row r="354" ht="15.75" customHeight="1">
      <c r="A354" s="45"/>
      <c r="B354" s="45"/>
      <c r="C354" s="45"/>
      <c r="D354" s="45"/>
      <c r="E354" s="45"/>
      <c r="F354" s="45"/>
    </row>
    <row r="355" ht="15.75" customHeight="1">
      <c r="A355" s="45"/>
      <c r="B355" s="45"/>
      <c r="C355" s="45"/>
      <c r="D355" s="45"/>
      <c r="E355" s="45"/>
      <c r="F355" s="45"/>
    </row>
    <row r="356" ht="15.75" customHeight="1">
      <c r="A356" s="45"/>
      <c r="B356" s="45"/>
      <c r="C356" s="45"/>
      <c r="D356" s="45"/>
      <c r="E356" s="45"/>
      <c r="F356" s="45"/>
    </row>
    <row r="357" ht="15.75" customHeight="1">
      <c r="A357" s="45"/>
      <c r="B357" s="45"/>
      <c r="C357" s="45"/>
      <c r="D357" s="45"/>
      <c r="E357" s="45"/>
      <c r="F357" s="45"/>
    </row>
    <row r="358" ht="15.75" customHeight="1">
      <c r="A358" s="45"/>
      <c r="B358" s="45"/>
      <c r="C358" s="45"/>
      <c r="D358" s="45"/>
      <c r="E358" s="45"/>
      <c r="F358" s="45"/>
    </row>
    <row r="359" ht="15.75" customHeight="1">
      <c r="A359" s="45"/>
      <c r="B359" s="45"/>
      <c r="C359" s="45"/>
      <c r="D359" s="45"/>
      <c r="E359" s="45"/>
      <c r="F359" s="45"/>
    </row>
    <row r="360" ht="15.75" customHeight="1">
      <c r="A360" s="45"/>
      <c r="B360" s="45"/>
      <c r="C360" s="45"/>
      <c r="D360" s="45"/>
      <c r="E360" s="45"/>
      <c r="F360" s="45"/>
    </row>
    <row r="361" ht="15.75" customHeight="1">
      <c r="A361" s="45"/>
      <c r="B361" s="45"/>
      <c r="C361" s="45"/>
      <c r="D361" s="45"/>
      <c r="E361" s="45"/>
      <c r="F361" s="45"/>
    </row>
    <row r="362" ht="15.75" customHeight="1">
      <c r="A362" s="45"/>
      <c r="B362" s="45"/>
      <c r="C362" s="45"/>
      <c r="D362" s="45"/>
      <c r="E362" s="45"/>
      <c r="F362" s="45"/>
    </row>
    <row r="363" ht="15.75" customHeight="1">
      <c r="A363" s="45"/>
      <c r="B363" s="45"/>
      <c r="C363" s="45"/>
      <c r="D363" s="45"/>
      <c r="E363" s="45"/>
      <c r="F363" s="45"/>
    </row>
    <row r="364" ht="15.75" customHeight="1">
      <c r="A364" s="45"/>
      <c r="B364" s="45"/>
      <c r="C364" s="45"/>
      <c r="D364" s="45"/>
      <c r="E364" s="45"/>
      <c r="F364" s="45"/>
    </row>
    <row r="365" ht="15.75" customHeight="1">
      <c r="A365" s="45"/>
      <c r="B365" s="45"/>
      <c r="C365" s="45"/>
      <c r="D365" s="45"/>
      <c r="E365" s="45"/>
      <c r="F365" s="45"/>
    </row>
    <row r="366" ht="15.75" customHeight="1">
      <c r="A366" s="45"/>
      <c r="B366" s="45"/>
      <c r="C366" s="45"/>
      <c r="D366" s="45"/>
      <c r="E366" s="45"/>
      <c r="F366" s="45"/>
    </row>
    <row r="367" ht="15.75" customHeight="1">
      <c r="A367" s="45"/>
      <c r="B367" s="45"/>
      <c r="C367" s="45"/>
      <c r="D367" s="45"/>
      <c r="E367" s="45"/>
      <c r="F367" s="45"/>
    </row>
    <row r="368" ht="15.75" customHeight="1">
      <c r="A368" s="45"/>
      <c r="B368" s="45"/>
      <c r="C368" s="45"/>
      <c r="D368" s="45"/>
      <c r="E368" s="45"/>
      <c r="F368" s="45"/>
    </row>
    <row r="369" ht="15.75" customHeight="1">
      <c r="A369" s="45"/>
      <c r="B369" s="45"/>
      <c r="C369" s="45"/>
      <c r="D369" s="45"/>
      <c r="E369" s="45"/>
      <c r="F369" s="45"/>
    </row>
    <row r="370" ht="15.75" customHeight="1">
      <c r="A370" s="45"/>
      <c r="B370" s="45"/>
      <c r="C370" s="45"/>
      <c r="D370" s="45"/>
      <c r="E370" s="45"/>
      <c r="F370" s="45"/>
    </row>
    <row r="371" ht="15.75" customHeight="1">
      <c r="A371" s="45"/>
      <c r="B371" s="45"/>
      <c r="C371" s="45"/>
      <c r="D371" s="45"/>
      <c r="E371" s="45"/>
      <c r="F371" s="45"/>
    </row>
    <row r="372" ht="15.75" customHeight="1">
      <c r="A372" s="45"/>
      <c r="B372" s="45"/>
      <c r="C372" s="45"/>
      <c r="D372" s="45"/>
      <c r="E372" s="45"/>
      <c r="F372" s="45"/>
    </row>
    <row r="373" ht="15.75" customHeight="1">
      <c r="A373" s="45"/>
      <c r="B373" s="45"/>
      <c r="C373" s="45"/>
      <c r="D373" s="45"/>
      <c r="E373" s="45"/>
      <c r="F373" s="45"/>
    </row>
    <row r="374" ht="15.75" customHeight="1">
      <c r="A374" s="45"/>
      <c r="B374" s="45"/>
      <c r="C374" s="45"/>
      <c r="D374" s="45"/>
      <c r="E374" s="45"/>
      <c r="F374" s="45"/>
    </row>
    <row r="375" ht="15.75" customHeight="1">
      <c r="A375" s="45"/>
      <c r="B375" s="45"/>
      <c r="C375" s="45"/>
      <c r="D375" s="45"/>
      <c r="E375" s="45"/>
      <c r="F375" s="45"/>
    </row>
    <row r="376" ht="15.75" customHeight="1">
      <c r="A376" s="45"/>
      <c r="B376" s="45"/>
      <c r="C376" s="45"/>
      <c r="D376" s="45"/>
      <c r="E376" s="45"/>
      <c r="F376" s="45"/>
    </row>
    <row r="377" ht="15.75" customHeight="1">
      <c r="A377" s="45"/>
      <c r="B377" s="45"/>
      <c r="C377" s="45"/>
      <c r="D377" s="45"/>
      <c r="E377" s="45"/>
      <c r="F377" s="45"/>
    </row>
    <row r="378" ht="15.75" customHeight="1">
      <c r="A378" s="45"/>
      <c r="B378" s="45"/>
      <c r="C378" s="45"/>
      <c r="D378" s="45"/>
      <c r="E378" s="45"/>
      <c r="F378" s="45"/>
    </row>
    <row r="379" ht="15.75" customHeight="1">
      <c r="A379" s="45"/>
      <c r="B379" s="45"/>
      <c r="C379" s="45"/>
      <c r="D379" s="45"/>
      <c r="E379" s="45"/>
      <c r="F379" s="45"/>
    </row>
    <row r="380" ht="15.75" customHeight="1">
      <c r="A380" s="45"/>
      <c r="B380" s="45"/>
      <c r="C380" s="45"/>
      <c r="D380" s="45"/>
      <c r="E380" s="45"/>
      <c r="F380" s="45"/>
    </row>
    <row r="381" ht="15.75" customHeight="1">
      <c r="A381" s="45"/>
      <c r="B381" s="45"/>
      <c r="C381" s="45"/>
      <c r="D381" s="45"/>
      <c r="E381" s="45"/>
      <c r="F381" s="45"/>
    </row>
    <row r="382" ht="15.75" customHeight="1">
      <c r="A382" s="45"/>
      <c r="B382" s="45"/>
      <c r="C382" s="45"/>
      <c r="D382" s="45"/>
      <c r="E382" s="45"/>
      <c r="F382" s="45"/>
    </row>
    <row r="383" ht="15.75" customHeight="1">
      <c r="A383" s="45"/>
      <c r="B383" s="45"/>
      <c r="C383" s="45"/>
      <c r="D383" s="45"/>
      <c r="E383" s="45"/>
      <c r="F383" s="45"/>
    </row>
    <row r="384" ht="15.75" customHeight="1">
      <c r="A384" s="45"/>
      <c r="B384" s="45"/>
      <c r="C384" s="45"/>
      <c r="D384" s="45"/>
      <c r="E384" s="45"/>
      <c r="F384" s="45"/>
    </row>
    <row r="385" ht="15.75" customHeight="1">
      <c r="A385" s="45"/>
      <c r="B385" s="45"/>
      <c r="C385" s="45"/>
      <c r="D385" s="45"/>
      <c r="E385" s="45"/>
      <c r="F385" s="45"/>
    </row>
    <row r="386" ht="15.75" customHeight="1">
      <c r="A386" s="45"/>
      <c r="B386" s="45"/>
      <c r="C386" s="45"/>
      <c r="D386" s="45"/>
      <c r="E386" s="45"/>
      <c r="F386" s="45"/>
    </row>
    <row r="387" ht="15.75" customHeight="1">
      <c r="A387" s="45"/>
      <c r="B387" s="45"/>
      <c r="C387" s="45"/>
      <c r="D387" s="45"/>
      <c r="E387" s="45"/>
      <c r="F387" s="45"/>
    </row>
    <row r="388" ht="15.75" customHeight="1">
      <c r="A388" s="45"/>
      <c r="B388" s="45"/>
      <c r="C388" s="45"/>
      <c r="D388" s="45"/>
      <c r="E388" s="45"/>
      <c r="F388" s="45"/>
    </row>
    <row r="389" ht="15.75" customHeight="1">
      <c r="A389" s="45"/>
      <c r="B389" s="45"/>
      <c r="C389" s="45"/>
      <c r="D389" s="45"/>
      <c r="E389" s="45"/>
      <c r="F389" s="45"/>
    </row>
    <row r="390" ht="15.75" customHeight="1">
      <c r="A390" s="45"/>
      <c r="B390" s="45"/>
      <c r="C390" s="45"/>
      <c r="D390" s="45"/>
      <c r="E390" s="45"/>
      <c r="F390" s="45"/>
    </row>
    <row r="391" ht="15.75" customHeight="1">
      <c r="A391" s="45"/>
      <c r="B391" s="45"/>
      <c r="C391" s="45"/>
      <c r="D391" s="45"/>
      <c r="E391" s="45"/>
      <c r="F391" s="45"/>
    </row>
    <row r="392" ht="15.75" customHeight="1">
      <c r="A392" s="45"/>
      <c r="B392" s="45"/>
      <c r="C392" s="45"/>
      <c r="D392" s="45"/>
      <c r="E392" s="45"/>
      <c r="F392" s="45"/>
    </row>
    <row r="393" ht="15.75" customHeight="1">
      <c r="A393" s="45"/>
      <c r="B393" s="45"/>
      <c r="C393" s="45"/>
      <c r="D393" s="45"/>
      <c r="E393" s="45"/>
      <c r="F393" s="45"/>
    </row>
    <row r="394" ht="15.75" customHeight="1">
      <c r="A394" s="45"/>
      <c r="B394" s="45"/>
      <c r="C394" s="45"/>
      <c r="D394" s="45"/>
      <c r="E394" s="45"/>
      <c r="F394" s="45"/>
    </row>
    <row r="395" ht="15.75" customHeight="1">
      <c r="A395" s="45"/>
      <c r="B395" s="45"/>
      <c r="C395" s="45"/>
      <c r="D395" s="45"/>
      <c r="E395" s="45"/>
      <c r="F395" s="45"/>
    </row>
    <row r="396" ht="15.75" customHeight="1">
      <c r="A396" s="45"/>
      <c r="B396" s="45"/>
      <c r="C396" s="45"/>
      <c r="D396" s="45"/>
      <c r="E396" s="45"/>
      <c r="F396" s="45"/>
    </row>
    <row r="397" ht="15.75" customHeight="1">
      <c r="A397" s="45"/>
      <c r="B397" s="45"/>
      <c r="C397" s="45"/>
      <c r="D397" s="45"/>
      <c r="E397" s="45"/>
      <c r="F397" s="45"/>
    </row>
    <row r="398" ht="15.75" customHeight="1">
      <c r="A398" s="45"/>
      <c r="B398" s="45"/>
      <c r="C398" s="45"/>
      <c r="D398" s="45"/>
      <c r="E398" s="45"/>
      <c r="F398" s="45"/>
    </row>
    <row r="399" ht="15.75" customHeight="1">
      <c r="A399" s="45"/>
      <c r="B399" s="45"/>
      <c r="C399" s="45"/>
      <c r="D399" s="45"/>
      <c r="E399" s="45"/>
      <c r="F399" s="45"/>
    </row>
    <row r="400" ht="15.75" customHeight="1">
      <c r="A400" s="45"/>
      <c r="B400" s="45"/>
      <c r="C400" s="45"/>
      <c r="D400" s="45"/>
      <c r="E400" s="45"/>
      <c r="F400" s="45"/>
    </row>
    <row r="401" ht="15.75" customHeight="1">
      <c r="A401" s="45"/>
      <c r="B401" s="45"/>
      <c r="C401" s="45"/>
      <c r="D401" s="45"/>
      <c r="E401" s="45"/>
      <c r="F401" s="45"/>
    </row>
    <row r="402" ht="15.75" customHeight="1">
      <c r="A402" s="45"/>
      <c r="B402" s="45"/>
      <c r="C402" s="45"/>
      <c r="D402" s="45"/>
      <c r="E402" s="45"/>
      <c r="F402" s="45"/>
    </row>
    <row r="403" ht="15.75" customHeight="1">
      <c r="A403" s="45"/>
      <c r="B403" s="45"/>
      <c r="C403" s="45"/>
      <c r="D403" s="45"/>
      <c r="E403" s="45"/>
      <c r="F403" s="45"/>
    </row>
    <row r="404" ht="15.75" customHeight="1">
      <c r="A404" s="45"/>
      <c r="B404" s="45"/>
      <c r="C404" s="45"/>
      <c r="D404" s="45"/>
      <c r="E404" s="45"/>
      <c r="F404" s="45"/>
    </row>
    <row r="405" ht="15.75" customHeight="1">
      <c r="A405" s="45"/>
      <c r="B405" s="45"/>
      <c r="C405" s="45"/>
      <c r="D405" s="45"/>
      <c r="E405" s="45"/>
      <c r="F405" s="45"/>
    </row>
    <row r="406" ht="15.75" customHeight="1">
      <c r="A406" s="45"/>
      <c r="B406" s="45"/>
      <c r="C406" s="45"/>
      <c r="D406" s="45"/>
      <c r="E406" s="45"/>
      <c r="F406" s="45"/>
    </row>
    <row r="407" ht="15.75" customHeight="1">
      <c r="A407" s="45"/>
      <c r="B407" s="45"/>
      <c r="C407" s="45"/>
      <c r="D407" s="45"/>
      <c r="E407" s="45"/>
      <c r="F407" s="45"/>
    </row>
    <row r="408" ht="15.75" customHeight="1">
      <c r="A408" s="45"/>
      <c r="B408" s="45"/>
      <c r="C408" s="45"/>
      <c r="D408" s="45"/>
      <c r="E408" s="45"/>
      <c r="F408" s="45"/>
    </row>
    <row r="409" ht="15.75" customHeight="1">
      <c r="A409" s="45"/>
      <c r="B409" s="45"/>
      <c r="C409" s="45"/>
      <c r="D409" s="45"/>
      <c r="E409" s="45"/>
      <c r="F409" s="45"/>
    </row>
    <row r="410" ht="15.75" customHeight="1">
      <c r="A410" s="45"/>
      <c r="B410" s="45"/>
      <c r="C410" s="45"/>
      <c r="D410" s="45"/>
      <c r="E410" s="45"/>
      <c r="F410" s="45"/>
    </row>
    <row r="411" ht="15.75" customHeight="1">
      <c r="A411" s="45"/>
      <c r="B411" s="45"/>
      <c r="C411" s="45"/>
      <c r="D411" s="45"/>
      <c r="E411" s="45"/>
      <c r="F411" s="45"/>
    </row>
    <row r="412" ht="15.75" customHeight="1">
      <c r="A412" s="45"/>
      <c r="B412" s="45"/>
      <c r="C412" s="45"/>
      <c r="D412" s="45"/>
      <c r="E412" s="45"/>
      <c r="F412" s="45"/>
    </row>
    <row r="413" ht="15.75" customHeight="1">
      <c r="A413" s="45"/>
      <c r="B413" s="45"/>
      <c r="C413" s="45"/>
      <c r="D413" s="45"/>
      <c r="E413" s="45"/>
      <c r="F413" s="45"/>
    </row>
    <row r="414" ht="15.75" customHeight="1">
      <c r="A414" s="45"/>
      <c r="B414" s="45"/>
      <c r="C414" s="45"/>
      <c r="D414" s="45"/>
      <c r="E414" s="45"/>
      <c r="F414" s="45"/>
    </row>
    <row r="415" ht="15.75" customHeight="1">
      <c r="A415" s="45"/>
      <c r="B415" s="45"/>
      <c r="C415" s="45"/>
      <c r="D415" s="45"/>
      <c r="E415" s="45"/>
      <c r="F415" s="45"/>
    </row>
    <row r="416" ht="15.75" customHeight="1">
      <c r="A416" s="45"/>
      <c r="B416" s="45"/>
      <c r="C416" s="45"/>
      <c r="D416" s="45"/>
      <c r="E416" s="45"/>
      <c r="F416" s="45"/>
    </row>
    <row r="417" ht="15.75" customHeight="1">
      <c r="A417" s="45"/>
      <c r="B417" s="45"/>
      <c r="C417" s="45"/>
      <c r="D417" s="45"/>
      <c r="E417" s="45"/>
      <c r="F417" s="45"/>
    </row>
    <row r="418" ht="15.75" customHeight="1">
      <c r="A418" s="45"/>
      <c r="B418" s="45"/>
      <c r="C418" s="45"/>
      <c r="D418" s="45"/>
      <c r="E418" s="45"/>
      <c r="F418" s="45"/>
    </row>
    <row r="419" ht="15.75" customHeight="1">
      <c r="A419" s="45"/>
      <c r="B419" s="45"/>
      <c r="C419" s="45"/>
      <c r="D419" s="45"/>
      <c r="E419" s="45"/>
      <c r="F419" s="45"/>
    </row>
    <row r="420" ht="15.75" customHeight="1">
      <c r="A420" s="45"/>
      <c r="B420" s="45"/>
      <c r="C420" s="45"/>
      <c r="D420" s="45"/>
      <c r="E420" s="45"/>
      <c r="F420" s="45"/>
    </row>
    <row r="421" ht="15.75" customHeight="1">
      <c r="A421" s="45"/>
      <c r="B421" s="45"/>
      <c r="C421" s="45"/>
      <c r="D421" s="45"/>
      <c r="E421" s="45"/>
      <c r="F421" s="45"/>
    </row>
    <row r="422" ht="15.75" customHeight="1">
      <c r="A422" s="45"/>
      <c r="B422" s="45"/>
      <c r="C422" s="45"/>
      <c r="D422" s="45"/>
      <c r="E422" s="45"/>
      <c r="F422" s="45"/>
    </row>
    <row r="423" ht="15.75" customHeight="1">
      <c r="A423" s="45"/>
      <c r="B423" s="45"/>
      <c r="C423" s="45"/>
      <c r="D423" s="45"/>
      <c r="E423" s="45"/>
      <c r="F423" s="45"/>
    </row>
    <row r="424" ht="15.75" customHeight="1">
      <c r="A424" s="45"/>
      <c r="B424" s="45"/>
      <c r="C424" s="45"/>
      <c r="D424" s="45"/>
      <c r="E424" s="45"/>
      <c r="F424" s="45"/>
    </row>
    <row r="425" ht="15.75" customHeight="1">
      <c r="A425" s="45"/>
      <c r="B425" s="45"/>
      <c r="C425" s="45"/>
      <c r="D425" s="45"/>
      <c r="E425" s="45"/>
      <c r="F425" s="45"/>
    </row>
    <row r="426" ht="15.75" customHeight="1">
      <c r="A426" s="45"/>
      <c r="B426" s="45"/>
      <c r="C426" s="45"/>
      <c r="D426" s="45"/>
      <c r="E426" s="45"/>
      <c r="F426" s="45"/>
    </row>
    <row r="427" ht="15.75" customHeight="1">
      <c r="A427" s="45"/>
      <c r="B427" s="45"/>
      <c r="C427" s="45"/>
      <c r="D427" s="45"/>
      <c r="E427" s="45"/>
      <c r="F427" s="45"/>
    </row>
    <row r="428" ht="15.75" customHeight="1">
      <c r="A428" s="45"/>
      <c r="B428" s="45"/>
      <c r="C428" s="45"/>
      <c r="D428" s="45"/>
      <c r="E428" s="45"/>
      <c r="F428" s="45"/>
    </row>
    <row r="429" ht="15.75" customHeight="1">
      <c r="A429" s="45"/>
      <c r="B429" s="45"/>
      <c r="C429" s="45"/>
      <c r="D429" s="45"/>
      <c r="E429" s="45"/>
      <c r="F429" s="45"/>
    </row>
    <row r="430" ht="15.75" customHeight="1">
      <c r="A430" s="45"/>
      <c r="B430" s="45"/>
      <c r="C430" s="45"/>
      <c r="D430" s="45"/>
      <c r="E430" s="45"/>
      <c r="F430" s="45"/>
    </row>
    <row r="431" ht="15.75" customHeight="1">
      <c r="A431" s="45"/>
      <c r="B431" s="45"/>
      <c r="C431" s="45"/>
      <c r="D431" s="45"/>
      <c r="E431" s="45"/>
      <c r="F431" s="45"/>
    </row>
    <row r="432" ht="15.75" customHeight="1">
      <c r="A432" s="45"/>
      <c r="B432" s="45"/>
      <c r="C432" s="45"/>
      <c r="D432" s="45"/>
      <c r="E432" s="45"/>
      <c r="F432" s="45"/>
    </row>
    <row r="433" ht="15.75" customHeight="1">
      <c r="A433" s="45"/>
      <c r="B433" s="45"/>
      <c r="C433" s="45"/>
      <c r="D433" s="45"/>
      <c r="E433" s="45"/>
      <c r="F433" s="45"/>
    </row>
    <row r="434" ht="15.75" customHeight="1">
      <c r="A434" s="45"/>
      <c r="B434" s="45"/>
      <c r="C434" s="45"/>
      <c r="D434" s="45"/>
      <c r="E434" s="45"/>
      <c r="F434" s="45"/>
    </row>
    <row r="435" ht="15.75" customHeight="1">
      <c r="A435" s="45"/>
      <c r="B435" s="45"/>
      <c r="C435" s="45"/>
      <c r="D435" s="45"/>
      <c r="E435" s="45"/>
      <c r="F435" s="45"/>
    </row>
    <row r="436" ht="15.75" customHeight="1">
      <c r="A436" s="45"/>
      <c r="B436" s="45"/>
      <c r="C436" s="45"/>
      <c r="D436" s="45"/>
      <c r="E436" s="45"/>
      <c r="F436" s="45"/>
    </row>
    <row r="437" ht="15.75" customHeight="1">
      <c r="A437" s="45"/>
      <c r="B437" s="45"/>
      <c r="C437" s="45"/>
      <c r="D437" s="45"/>
      <c r="E437" s="45"/>
      <c r="F437" s="45"/>
    </row>
    <row r="438" ht="15.75" customHeight="1">
      <c r="A438" s="45"/>
      <c r="B438" s="45"/>
      <c r="C438" s="45"/>
      <c r="D438" s="45"/>
      <c r="E438" s="45"/>
      <c r="F438" s="45"/>
    </row>
    <row r="439" ht="15.75" customHeight="1">
      <c r="A439" s="45"/>
      <c r="B439" s="45"/>
      <c r="C439" s="45"/>
      <c r="D439" s="45"/>
      <c r="E439" s="45"/>
      <c r="F439" s="45"/>
    </row>
    <row r="440" ht="15.75" customHeight="1">
      <c r="A440" s="45"/>
      <c r="B440" s="45"/>
      <c r="C440" s="45"/>
      <c r="D440" s="45"/>
      <c r="E440" s="45"/>
      <c r="F440" s="45"/>
    </row>
    <row r="441" ht="15.75" customHeight="1">
      <c r="A441" s="45"/>
      <c r="B441" s="45"/>
      <c r="C441" s="45"/>
      <c r="D441" s="45"/>
      <c r="E441" s="45"/>
      <c r="F441" s="45"/>
    </row>
    <row r="442" ht="15.75" customHeight="1">
      <c r="A442" s="45"/>
      <c r="B442" s="45"/>
      <c r="C442" s="45"/>
      <c r="D442" s="45"/>
      <c r="E442" s="45"/>
      <c r="F442" s="45"/>
    </row>
    <row r="443" ht="15.75" customHeight="1">
      <c r="A443" s="45"/>
      <c r="B443" s="45"/>
      <c r="C443" s="45"/>
      <c r="D443" s="45"/>
      <c r="E443" s="45"/>
      <c r="F443" s="45"/>
    </row>
    <row r="444" ht="15.75" customHeight="1">
      <c r="A444" s="45"/>
      <c r="B444" s="45"/>
      <c r="C444" s="45"/>
      <c r="D444" s="45"/>
      <c r="E444" s="45"/>
      <c r="F444" s="45"/>
    </row>
    <row r="445" ht="15.75" customHeight="1">
      <c r="A445" s="45"/>
      <c r="B445" s="45"/>
      <c r="C445" s="45"/>
      <c r="D445" s="45"/>
      <c r="E445" s="45"/>
      <c r="F445" s="45"/>
    </row>
    <row r="446" ht="15.75" customHeight="1">
      <c r="A446" s="45"/>
      <c r="B446" s="45"/>
      <c r="C446" s="45"/>
      <c r="D446" s="45"/>
      <c r="E446" s="45"/>
      <c r="F446" s="45"/>
    </row>
    <row r="447" ht="15.75" customHeight="1">
      <c r="A447" s="45"/>
      <c r="B447" s="45"/>
      <c r="C447" s="45"/>
      <c r="D447" s="45"/>
      <c r="E447" s="45"/>
      <c r="F447" s="45"/>
    </row>
    <row r="448" ht="15.75" customHeight="1">
      <c r="A448" s="45"/>
      <c r="B448" s="45"/>
      <c r="C448" s="45"/>
      <c r="D448" s="45"/>
      <c r="E448" s="45"/>
      <c r="F448" s="45"/>
    </row>
    <row r="449" ht="15.75" customHeight="1">
      <c r="A449" s="45"/>
      <c r="B449" s="45"/>
      <c r="C449" s="45"/>
      <c r="D449" s="45"/>
      <c r="E449" s="45"/>
      <c r="F449" s="45"/>
    </row>
    <row r="450" ht="15.75" customHeight="1">
      <c r="A450" s="45"/>
      <c r="B450" s="45"/>
      <c r="C450" s="45"/>
      <c r="D450" s="45"/>
      <c r="E450" s="45"/>
      <c r="F450" s="45"/>
    </row>
    <row r="451" ht="15.75" customHeight="1">
      <c r="A451" s="45"/>
      <c r="B451" s="45"/>
      <c r="C451" s="45"/>
      <c r="D451" s="45"/>
      <c r="E451" s="45"/>
      <c r="F451" s="45"/>
    </row>
    <row r="452" ht="15.75" customHeight="1">
      <c r="A452" s="45"/>
      <c r="B452" s="45"/>
      <c r="C452" s="45"/>
      <c r="D452" s="45"/>
      <c r="E452" s="45"/>
      <c r="F452" s="45"/>
    </row>
    <row r="453" ht="15.75" customHeight="1">
      <c r="A453" s="45"/>
      <c r="B453" s="45"/>
      <c r="C453" s="45"/>
      <c r="D453" s="45"/>
      <c r="E453" s="45"/>
      <c r="F453" s="45"/>
    </row>
    <row r="454" ht="15.75" customHeight="1">
      <c r="A454" s="45"/>
      <c r="B454" s="45"/>
      <c r="C454" s="45"/>
      <c r="D454" s="45"/>
      <c r="E454" s="45"/>
      <c r="F454" s="45"/>
    </row>
    <row r="455" ht="15.75" customHeight="1">
      <c r="A455" s="45"/>
      <c r="B455" s="45"/>
      <c r="C455" s="45"/>
      <c r="D455" s="45"/>
      <c r="E455" s="45"/>
      <c r="F455" s="45"/>
    </row>
    <row r="456" ht="15.75" customHeight="1">
      <c r="A456" s="45"/>
      <c r="B456" s="45"/>
      <c r="C456" s="45"/>
      <c r="D456" s="45"/>
      <c r="E456" s="45"/>
      <c r="F456" s="45"/>
    </row>
    <row r="457" ht="15.75" customHeight="1">
      <c r="A457" s="45"/>
      <c r="B457" s="45"/>
      <c r="C457" s="45"/>
      <c r="D457" s="45"/>
      <c r="E457" s="45"/>
      <c r="F457" s="45"/>
    </row>
    <row r="458" ht="15.75" customHeight="1">
      <c r="A458" s="45"/>
      <c r="B458" s="45"/>
      <c r="C458" s="45"/>
      <c r="D458" s="45"/>
      <c r="E458" s="45"/>
      <c r="F458" s="45"/>
    </row>
    <row r="459" ht="15.75" customHeight="1">
      <c r="A459" s="45"/>
      <c r="B459" s="45"/>
      <c r="C459" s="45"/>
      <c r="D459" s="45"/>
      <c r="E459" s="45"/>
      <c r="F459" s="45"/>
    </row>
    <row r="460" ht="15.75" customHeight="1">
      <c r="A460" s="45"/>
      <c r="B460" s="45"/>
      <c r="C460" s="45"/>
      <c r="D460" s="45"/>
      <c r="E460" s="45"/>
      <c r="F460" s="45"/>
    </row>
    <row r="461" ht="15.75" customHeight="1">
      <c r="A461" s="45"/>
      <c r="B461" s="45"/>
      <c r="C461" s="45"/>
      <c r="D461" s="45"/>
      <c r="E461" s="45"/>
      <c r="F461" s="45"/>
    </row>
    <row r="462" ht="15.75" customHeight="1">
      <c r="A462" s="45"/>
      <c r="B462" s="45"/>
      <c r="C462" s="45"/>
      <c r="D462" s="45"/>
      <c r="E462" s="45"/>
      <c r="F462" s="45"/>
    </row>
    <row r="463" ht="15.75" customHeight="1">
      <c r="A463" s="45"/>
      <c r="B463" s="45"/>
      <c r="C463" s="45"/>
      <c r="D463" s="45"/>
      <c r="E463" s="45"/>
      <c r="F463" s="45"/>
    </row>
    <row r="464" ht="15.75" customHeight="1">
      <c r="A464" s="45"/>
      <c r="B464" s="45"/>
      <c r="C464" s="45"/>
      <c r="D464" s="45"/>
      <c r="E464" s="45"/>
      <c r="F464" s="45"/>
    </row>
    <row r="465" ht="15.75" customHeight="1">
      <c r="A465" s="45"/>
      <c r="B465" s="45"/>
      <c r="C465" s="45"/>
      <c r="D465" s="45"/>
      <c r="E465" s="45"/>
      <c r="F465" s="45"/>
    </row>
    <row r="466" ht="15.75" customHeight="1">
      <c r="A466" s="45"/>
      <c r="B466" s="45"/>
      <c r="C466" s="45"/>
      <c r="D466" s="45"/>
      <c r="E466" s="45"/>
      <c r="F466" s="45"/>
    </row>
    <row r="467" ht="15.75" customHeight="1">
      <c r="A467" s="45"/>
      <c r="B467" s="45"/>
      <c r="C467" s="45"/>
      <c r="D467" s="45"/>
      <c r="E467" s="45"/>
      <c r="F467" s="45"/>
    </row>
    <row r="468" ht="15.75" customHeight="1">
      <c r="A468" s="45"/>
      <c r="B468" s="45"/>
      <c r="C468" s="45"/>
      <c r="D468" s="45"/>
      <c r="E468" s="45"/>
      <c r="F468" s="45"/>
    </row>
    <row r="469" ht="15.75" customHeight="1">
      <c r="A469" s="45"/>
      <c r="B469" s="45"/>
      <c r="C469" s="45"/>
      <c r="D469" s="45"/>
      <c r="E469" s="45"/>
      <c r="F469" s="45"/>
    </row>
    <row r="470" ht="15.75" customHeight="1">
      <c r="A470" s="45"/>
      <c r="B470" s="45"/>
      <c r="C470" s="45"/>
      <c r="D470" s="45"/>
      <c r="E470" s="45"/>
      <c r="F470" s="45"/>
    </row>
    <row r="471" ht="15.75" customHeight="1">
      <c r="A471" s="45"/>
      <c r="B471" s="45"/>
      <c r="C471" s="45"/>
      <c r="D471" s="45"/>
      <c r="E471" s="45"/>
      <c r="F471" s="45"/>
    </row>
    <row r="472" ht="15.75" customHeight="1">
      <c r="A472" s="45"/>
      <c r="B472" s="45"/>
      <c r="C472" s="45"/>
      <c r="D472" s="45"/>
      <c r="E472" s="45"/>
      <c r="F472" s="45"/>
    </row>
    <row r="473" ht="15.75" customHeight="1">
      <c r="A473" s="45"/>
      <c r="B473" s="45"/>
      <c r="C473" s="45"/>
      <c r="D473" s="45"/>
      <c r="E473" s="45"/>
      <c r="F473" s="45"/>
    </row>
    <row r="474" ht="15.75" customHeight="1">
      <c r="A474" s="45"/>
      <c r="B474" s="45"/>
      <c r="C474" s="45"/>
      <c r="D474" s="45"/>
      <c r="E474" s="45"/>
      <c r="F474" s="45"/>
    </row>
    <row r="475" ht="15.75" customHeight="1">
      <c r="A475" s="45"/>
      <c r="B475" s="45"/>
      <c r="C475" s="45"/>
      <c r="D475" s="45"/>
      <c r="E475" s="45"/>
      <c r="F475" s="45"/>
    </row>
    <row r="476" ht="15.75" customHeight="1">
      <c r="A476" s="45"/>
      <c r="B476" s="45"/>
      <c r="C476" s="45"/>
      <c r="D476" s="45"/>
      <c r="E476" s="45"/>
      <c r="F476" s="45"/>
    </row>
    <row r="477" ht="15.75" customHeight="1">
      <c r="A477" s="45"/>
      <c r="B477" s="45"/>
      <c r="C477" s="45"/>
      <c r="D477" s="45"/>
      <c r="E477" s="45"/>
      <c r="F477" s="45"/>
    </row>
    <row r="478" ht="15.75" customHeight="1">
      <c r="A478" s="45"/>
      <c r="B478" s="45"/>
      <c r="C478" s="45"/>
      <c r="D478" s="45"/>
      <c r="E478" s="45"/>
      <c r="F478" s="45"/>
    </row>
    <row r="479" ht="15.75" customHeight="1">
      <c r="A479" s="45"/>
      <c r="B479" s="45"/>
      <c r="C479" s="45"/>
      <c r="D479" s="45"/>
      <c r="E479" s="45"/>
      <c r="F479" s="45"/>
    </row>
    <row r="480" ht="15.75" customHeight="1">
      <c r="A480" s="45"/>
      <c r="B480" s="45"/>
      <c r="C480" s="45"/>
      <c r="D480" s="45"/>
      <c r="E480" s="45"/>
      <c r="F480" s="45"/>
    </row>
    <row r="481" ht="15.75" customHeight="1">
      <c r="A481" s="45"/>
      <c r="B481" s="45"/>
      <c r="C481" s="45"/>
      <c r="D481" s="45"/>
      <c r="E481" s="45"/>
      <c r="F481" s="45"/>
    </row>
    <row r="482" ht="15.75" customHeight="1">
      <c r="A482" s="45"/>
      <c r="B482" s="45"/>
      <c r="C482" s="45"/>
      <c r="D482" s="45"/>
      <c r="E482" s="45"/>
      <c r="F482" s="45"/>
    </row>
    <row r="483" ht="15.75" customHeight="1">
      <c r="A483" s="45"/>
      <c r="B483" s="45"/>
      <c r="C483" s="45"/>
      <c r="D483" s="45"/>
      <c r="E483" s="45"/>
      <c r="F483" s="45"/>
    </row>
    <row r="484" ht="15.75" customHeight="1">
      <c r="A484" s="45"/>
      <c r="B484" s="45"/>
      <c r="C484" s="45"/>
      <c r="D484" s="45"/>
      <c r="E484" s="45"/>
      <c r="F484" s="45"/>
    </row>
    <row r="485" ht="15.75" customHeight="1">
      <c r="A485" s="45"/>
      <c r="B485" s="45"/>
      <c r="C485" s="45"/>
      <c r="D485" s="45"/>
      <c r="E485" s="45"/>
      <c r="F485" s="45"/>
    </row>
    <row r="486" ht="15.75" customHeight="1">
      <c r="A486" s="45"/>
      <c r="B486" s="45"/>
      <c r="C486" s="45"/>
      <c r="D486" s="45"/>
      <c r="E486" s="45"/>
      <c r="F486" s="45"/>
    </row>
    <row r="487" ht="15.75" customHeight="1">
      <c r="A487" s="45"/>
      <c r="B487" s="45"/>
      <c r="C487" s="45"/>
      <c r="D487" s="45"/>
      <c r="E487" s="45"/>
      <c r="F487" s="45"/>
    </row>
    <row r="488" ht="15.75" customHeight="1">
      <c r="A488" s="45"/>
      <c r="B488" s="45"/>
      <c r="C488" s="45"/>
      <c r="D488" s="45"/>
      <c r="E488" s="45"/>
      <c r="F488" s="45"/>
    </row>
    <row r="489" ht="15.75" customHeight="1">
      <c r="A489" s="45"/>
      <c r="B489" s="45"/>
      <c r="C489" s="45"/>
      <c r="D489" s="45"/>
      <c r="E489" s="45"/>
      <c r="F489" s="45"/>
    </row>
    <row r="490" ht="15.75" customHeight="1">
      <c r="A490" s="45"/>
      <c r="B490" s="45"/>
      <c r="C490" s="45"/>
      <c r="D490" s="45"/>
      <c r="E490" s="45"/>
      <c r="F490" s="45"/>
    </row>
    <row r="491" ht="15.75" customHeight="1">
      <c r="A491" s="45"/>
      <c r="B491" s="45"/>
      <c r="C491" s="45"/>
      <c r="D491" s="45"/>
      <c r="E491" s="45"/>
      <c r="F491" s="45"/>
    </row>
    <row r="492" ht="15.75" customHeight="1">
      <c r="A492" s="45"/>
      <c r="B492" s="45"/>
      <c r="C492" s="45"/>
      <c r="D492" s="45"/>
      <c r="E492" s="45"/>
      <c r="F492" s="45"/>
    </row>
    <row r="493" ht="15.75" customHeight="1">
      <c r="A493" s="45"/>
      <c r="B493" s="45"/>
      <c r="C493" s="45"/>
      <c r="D493" s="45"/>
      <c r="E493" s="45"/>
      <c r="F493" s="45"/>
    </row>
    <row r="494" ht="15.75" customHeight="1">
      <c r="A494" s="45"/>
      <c r="B494" s="45"/>
      <c r="C494" s="45"/>
      <c r="D494" s="45"/>
      <c r="E494" s="45"/>
      <c r="F494" s="45"/>
    </row>
    <row r="495" ht="15.75" customHeight="1">
      <c r="A495" s="45"/>
      <c r="B495" s="45"/>
      <c r="C495" s="45"/>
      <c r="D495" s="45"/>
      <c r="E495" s="45"/>
      <c r="F495" s="45"/>
    </row>
    <row r="496" ht="15.75" customHeight="1">
      <c r="A496" s="45"/>
      <c r="B496" s="45"/>
      <c r="C496" s="45"/>
      <c r="D496" s="45"/>
      <c r="E496" s="45"/>
      <c r="F496" s="45"/>
    </row>
    <row r="497" ht="15.75" customHeight="1">
      <c r="A497" s="45"/>
      <c r="B497" s="45"/>
      <c r="C497" s="45"/>
      <c r="D497" s="45"/>
      <c r="E497" s="45"/>
      <c r="F497" s="45"/>
    </row>
    <row r="498" ht="15.75" customHeight="1">
      <c r="A498" s="45"/>
      <c r="B498" s="45"/>
      <c r="C498" s="45"/>
      <c r="D498" s="45"/>
      <c r="E498" s="45"/>
      <c r="F498" s="45"/>
    </row>
    <row r="499" ht="15.75" customHeight="1">
      <c r="A499" s="45"/>
      <c r="B499" s="45"/>
      <c r="C499" s="45"/>
      <c r="D499" s="45"/>
      <c r="E499" s="45"/>
      <c r="F499" s="45"/>
    </row>
    <row r="500" ht="15.75" customHeight="1">
      <c r="A500" s="45"/>
      <c r="B500" s="45"/>
      <c r="C500" s="45"/>
      <c r="D500" s="45"/>
      <c r="E500" s="45"/>
      <c r="F500" s="45"/>
    </row>
    <row r="501" ht="15.75" customHeight="1">
      <c r="A501" s="45"/>
      <c r="B501" s="45"/>
      <c r="C501" s="45"/>
      <c r="D501" s="45"/>
      <c r="E501" s="45"/>
      <c r="F501" s="45"/>
    </row>
    <row r="502" ht="15.75" customHeight="1">
      <c r="A502" s="45"/>
      <c r="B502" s="45"/>
      <c r="C502" s="45"/>
      <c r="D502" s="45"/>
      <c r="E502" s="45"/>
      <c r="F502" s="45"/>
    </row>
    <row r="503" ht="15.75" customHeight="1">
      <c r="A503" s="45"/>
      <c r="B503" s="45"/>
      <c r="C503" s="45"/>
      <c r="D503" s="45"/>
      <c r="E503" s="45"/>
      <c r="F503" s="45"/>
    </row>
    <row r="504" ht="15.75" customHeight="1">
      <c r="A504" s="45"/>
      <c r="B504" s="45"/>
      <c r="C504" s="45"/>
      <c r="D504" s="45"/>
      <c r="E504" s="45"/>
      <c r="F504" s="45"/>
    </row>
    <row r="505" ht="15.75" customHeight="1">
      <c r="A505" s="45"/>
      <c r="B505" s="45"/>
      <c r="C505" s="45"/>
      <c r="D505" s="45"/>
      <c r="E505" s="45"/>
      <c r="F505" s="45"/>
    </row>
    <row r="506" ht="15.75" customHeight="1">
      <c r="A506" s="45"/>
      <c r="B506" s="45"/>
      <c r="C506" s="45"/>
      <c r="D506" s="45"/>
      <c r="E506" s="45"/>
      <c r="F506" s="45"/>
    </row>
    <row r="507" ht="15.75" customHeight="1">
      <c r="A507" s="45"/>
      <c r="B507" s="45"/>
      <c r="C507" s="45"/>
      <c r="D507" s="45"/>
      <c r="E507" s="45"/>
      <c r="F507" s="45"/>
    </row>
    <row r="508" ht="15.75" customHeight="1">
      <c r="A508" s="45"/>
      <c r="B508" s="45"/>
      <c r="C508" s="45"/>
      <c r="D508" s="45"/>
      <c r="E508" s="45"/>
      <c r="F508" s="45"/>
    </row>
    <row r="509" ht="15.75" customHeight="1">
      <c r="A509" s="45"/>
      <c r="B509" s="45"/>
      <c r="C509" s="45"/>
      <c r="D509" s="45"/>
      <c r="E509" s="45"/>
      <c r="F509" s="45"/>
    </row>
    <row r="510" ht="15.75" customHeight="1">
      <c r="A510" s="45"/>
      <c r="B510" s="45"/>
      <c r="C510" s="45"/>
      <c r="D510" s="45"/>
      <c r="E510" s="45"/>
      <c r="F510" s="45"/>
    </row>
    <row r="511" ht="15.75" customHeight="1">
      <c r="A511" s="45"/>
      <c r="B511" s="45"/>
      <c r="C511" s="45"/>
      <c r="D511" s="45"/>
      <c r="E511" s="45"/>
      <c r="F511" s="45"/>
    </row>
    <row r="512" ht="15.75" customHeight="1">
      <c r="A512" s="45"/>
      <c r="B512" s="45"/>
      <c r="C512" s="45"/>
      <c r="D512" s="45"/>
      <c r="E512" s="45"/>
      <c r="F512" s="45"/>
    </row>
    <row r="513" ht="15.75" customHeight="1">
      <c r="A513" s="45"/>
      <c r="B513" s="45"/>
      <c r="C513" s="45"/>
      <c r="D513" s="45"/>
      <c r="E513" s="45"/>
      <c r="F513" s="45"/>
    </row>
    <row r="514" ht="15.75" customHeight="1">
      <c r="A514" s="45"/>
      <c r="B514" s="45"/>
      <c r="C514" s="45"/>
      <c r="D514" s="45"/>
      <c r="E514" s="45"/>
      <c r="F514" s="45"/>
    </row>
    <row r="515" ht="15.75" customHeight="1">
      <c r="A515" s="45"/>
      <c r="B515" s="45"/>
      <c r="C515" s="45"/>
      <c r="D515" s="45"/>
      <c r="E515" s="45"/>
      <c r="F515" s="45"/>
    </row>
    <row r="516" ht="15.75" customHeight="1">
      <c r="A516" s="45"/>
      <c r="B516" s="45"/>
      <c r="C516" s="45"/>
      <c r="D516" s="45"/>
      <c r="E516" s="45"/>
      <c r="F516" s="45"/>
    </row>
    <row r="517" ht="15.75" customHeight="1">
      <c r="A517" s="45"/>
      <c r="B517" s="45"/>
      <c r="C517" s="45"/>
      <c r="D517" s="45"/>
      <c r="E517" s="45"/>
      <c r="F517" s="45"/>
    </row>
    <row r="518" ht="15.75" customHeight="1">
      <c r="A518" s="45"/>
      <c r="B518" s="45"/>
      <c r="C518" s="45"/>
      <c r="D518" s="45"/>
      <c r="E518" s="45"/>
      <c r="F518" s="45"/>
    </row>
    <row r="519" ht="15.75" customHeight="1">
      <c r="A519" s="45"/>
      <c r="B519" s="45"/>
      <c r="C519" s="45"/>
      <c r="D519" s="45"/>
      <c r="E519" s="45"/>
      <c r="F519" s="45"/>
    </row>
    <row r="520" ht="15.75" customHeight="1">
      <c r="A520" s="45"/>
      <c r="B520" s="45"/>
      <c r="C520" s="45"/>
      <c r="D520" s="45"/>
      <c r="E520" s="45"/>
      <c r="F520" s="45"/>
    </row>
    <row r="521" ht="15.75" customHeight="1">
      <c r="A521" s="45"/>
      <c r="B521" s="45"/>
      <c r="C521" s="45"/>
      <c r="D521" s="45"/>
      <c r="E521" s="45"/>
      <c r="F521" s="45"/>
    </row>
    <row r="522" ht="15.75" customHeight="1">
      <c r="A522" s="45"/>
      <c r="B522" s="45"/>
      <c r="C522" s="45"/>
      <c r="D522" s="45"/>
      <c r="E522" s="45"/>
      <c r="F522" s="45"/>
    </row>
    <row r="523" ht="15.75" customHeight="1">
      <c r="A523" s="45"/>
      <c r="B523" s="45"/>
      <c r="C523" s="45"/>
      <c r="D523" s="45"/>
      <c r="E523" s="45"/>
      <c r="F523" s="45"/>
    </row>
    <row r="524" ht="15.75" customHeight="1">
      <c r="A524" s="45"/>
      <c r="B524" s="45"/>
      <c r="C524" s="45"/>
      <c r="D524" s="45"/>
      <c r="E524" s="45"/>
      <c r="F524" s="45"/>
    </row>
    <row r="525" ht="15.75" customHeight="1">
      <c r="A525" s="45"/>
      <c r="B525" s="45"/>
      <c r="C525" s="45"/>
      <c r="D525" s="45"/>
      <c r="E525" s="45"/>
      <c r="F525" s="45"/>
    </row>
    <row r="526" ht="15.75" customHeight="1">
      <c r="A526" s="45"/>
      <c r="B526" s="45"/>
      <c r="C526" s="45"/>
      <c r="D526" s="45"/>
      <c r="E526" s="45"/>
      <c r="F526" s="45"/>
    </row>
    <row r="527" ht="15.75" customHeight="1">
      <c r="A527" s="45"/>
      <c r="B527" s="45"/>
      <c r="C527" s="45"/>
      <c r="D527" s="45"/>
      <c r="E527" s="45"/>
      <c r="F527" s="45"/>
    </row>
    <row r="528" ht="15.75" customHeight="1">
      <c r="A528" s="45"/>
      <c r="B528" s="45"/>
      <c r="C528" s="45"/>
      <c r="D528" s="45"/>
      <c r="E528" s="45"/>
      <c r="F528" s="45"/>
    </row>
    <row r="529" ht="15.75" customHeight="1">
      <c r="A529" s="45"/>
      <c r="B529" s="45"/>
      <c r="C529" s="45"/>
      <c r="D529" s="45"/>
      <c r="E529" s="45"/>
      <c r="F529" s="45"/>
    </row>
    <row r="530" ht="15.75" customHeight="1">
      <c r="A530" s="45"/>
      <c r="B530" s="45"/>
      <c r="C530" s="45"/>
      <c r="D530" s="45"/>
      <c r="E530" s="45"/>
      <c r="F530" s="45"/>
    </row>
    <row r="531" ht="15.75" customHeight="1">
      <c r="A531" s="45"/>
      <c r="B531" s="45"/>
      <c r="C531" s="45"/>
      <c r="D531" s="45"/>
      <c r="E531" s="45"/>
      <c r="F531" s="45"/>
    </row>
    <row r="532" ht="15.75" customHeight="1">
      <c r="A532" s="45"/>
      <c r="B532" s="45"/>
      <c r="C532" s="45"/>
      <c r="D532" s="45"/>
      <c r="E532" s="45"/>
      <c r="F532" s="45"/>
    </row>
    <row r="533" ht="15.75" customHeight="1">
      <c r="A533" s="45"/>
      <c r="B533" s="45"/>
      <c r="C533" s="45"/>
      <c r="D533" s="45"/>
      <c r="E533" s="45"/>
      <c r="F533" s="45"/>
    </row>
    <row r="534" ht="15.75" customHeight="1">
      <c r="A534" s="45"/>
      <c r="B534" s="45"/>
      <c r="C534" s="45"/>
      <c r="D534" s="45"/>
      <c r="E534" s="45"/>
      <c r="F534" s="45"/>
    </row>
    <row r="535" ht="15.75" customHeight="1">
      <c r="A535" s="45"/>
      <c r="B535" s="45"/>
      <c r="C535" s="45"/>
      <c r="D535" s="45"/>
      <c r="E535" s="45"/>
      <c r="F535" s="45"/>
    </row>
    <row r="536" ht="15.75" customHeight="1">
      <c r="A536" s="45"/>
      <c r="B536" s="45"/>
      <c r="C536" s="45"/>
      <c r="D536" s="45"/>
      <c r="E536" s="45"/>
      <c r="F536" s="45"/>
    </row>
    <row r="537" ht="15.75" customHeight="1">
      <c r="A537" s="45"/>
      <c r="B537" s="45"/>
      <c r="C537" s="45"/>
      <c r="D537" s="45"/>
      <c r="E537" s="45"/>
      <c r="F537" s="45"/>
    </row>
    <row r="538" ht="15.75" customHeight="1">
      <c r="A538" s="45"/>
      <c r="B538" s="45"/>
      <c r="C538" s="45"/>
      <c r="D538" s="45"/>
      <c r="E538" s="45"/>
      <c r="F538" s="45"/>
    </row>
    <row r="539" ht="15.75" customHeight="1">
      <c r="A539" s="45"/>
      <c r="B539" s="45"/>
      <c r="C539" s="45"/>
      <c r="D539" s="45"/>
      <c r="E539" s="45"/>
      <c r="F539" s="45"/>
    </row>
    <row r="540" ht="15.75" customHeight="1">
      <c r="A540" s="45"/>
      <c r="B540" s="45"/>
      <c r="C540" s="45"/>
      <c r="D540" s="45"/>
      <c r="E540" s="45"/>
      <c r="F540" s="45"/>
    </row>
    <row r="541" ht="15.75" customHeight="1">
      <c r="A541" s="45"/>
      <c r="B541" s="45"/>
      <c r="C541" s="45"/>
      <c r="D541" s="45"/>
      <c r="E541" s="45"/>
      <c r="F541" s="45"/>
    </row>
    <row r="542" ht="15.75" customHeight="1">
      <c r="A542" s="45"/>
      <c r="B542" s="45"/>
      <c r="C542" s="45"/>
      <c r="D542" s="45"/>
      <c r="E542" s="45"/>
      <c r="F542" s="45"/>
    </row>
    <row r="543" ht="15.75" customHeight="1">
      <c r="A543" s="45"/>
      <c r="B543" s="45"/>
      <c r="C543" s="45"/>
      <c r="D543" s="45"/>
      <c r="E543" s="45"/>
      <c r="F543" s="45"/>
    </row>
    <row r="544" ht="15.75" customHeight="1">
      <c r="A544" s="45"/>
      <c r="B544" s="45"/>
      <c r="C544" s="45"/>
      <c r="D544" s="45"/>
      <c r="E544" s="45"/>
      <c r="F544" s="45"/>
    </row>
    <row r="545" ht="15.75" customHeight="1">
      <c r="A545" s="45"/>
      <c r="B545" s="45"/>
      <c r="C545" s="45"/>
      <c r="D545" s="45"/>
      <c r="E545" s="45"/>
      <c r="F545" s="45"/>
    </row>
    <row r="546" ht="15.75" customHeight="1">
      <c r="A546" s="45"/>
      <c r="B546" s="45"/>
      <c r="C546" s="45"/>
      <c r="D546" s="45"/>
      <c r="E546" s="45"/>
      <c r="F546" s="45"/>
    </row>
    <row r="547" ht="15.75" customHeight="1">
      <c r="A547" s="45"/>
      <c r="B547" s="45"/>
      <c r="C547" s="45"/>
      <c r="D547" s="45"/>
      <c r="E547" s="45"/>
      <c r="F547" s="45"/>
    </row>
    <row r="548" ht="15.75" customHeight="1">
      <c r="A548" s="45"/>
      <c r="B548" s="45"/>
      <c r="C548" s="45"/>
      <c r="D548" s="45"/>
      <c r="E548" s="45"/>
      <c r="F548" s="45"/>
    </row>
    <row r="549" ht="15.75" customHeight="1">
      <c r="A549" s="45"/>
      <c r="B549" s="45"/>
      <c r="C549" s="45"/>
      <c r="D549" s="45"/>
      <c r="E549" s="45"/>
      <c r="F549" s="45"/>
    </row>
    <row r="550" ht="15.75" customHeight="1">
      <c r="A550" s="45"/>
      <c r="B550" s="45"/>
      <c r="C550" s="45"/>
      <c r="D550" s="45"/>
      <c r="E550" s="45"/>
      <c r="F550" s="45"/>
    </row>
    <row r="551" ht="15.75" customHeight="1">
      <c r="A551" s="45"/>
      <c r="B551" s="45"/>
      <c r="C551" s="45"/>
      <c r="D551" s="45"/>
      <c r="E551" s="45"/>
      <c r="F551" s="45"/>
    </row>
    <row r="552" ht="15.75" customHeight="1">
      <c r="A552" s="45"/>
      <c r="B552" s="45"/>
      <c r="C552" s="45"/>
      <c r="D552" s="45"/>
      <c r="E552" s="45"/>
      <c r="F552" s="45"/>
    </row>
    <row r="553" ht="15.75" customHeight="1">
      <c r="A553" s="45"/>
      <c r="B553" s="45"/>
      <c r="C553" s="45"/>
      <c r="D553" s="45"/>
      <c r="E553" s="45"/>
      <c r="F553" s="45"/>
    </row>
    <row r="554" ht="15.75" customHeight="1">
      <c r="A554" s="45"/>
      <c r="B554" s="45"/>
      <c r="C554" s="45"/>
      <c r="D554" s="45"/>
      <c r="E554" s="45"/>
      <c r="F554" s="45"/>
    </row>
    <row r="555" ht="15.75" customHeight="1">
      <c r="A555" s="45"/>
      <c r="B555" s="45"/>
      <c r="C555" s="45"/>
      <c r="D555" s="45"/>
      <c r="E555" s="45"/>
      <c r="F555" s="45"/>
    </row>
    <row r="556" ht="15.75" customHeight="1">
      <c r="A556" s="45"/>
      <c r="B556" s="45"/>
      <c r="C556" s="45"/>
      <c r="D556" s="45"/>
      <c r="E556" s="45"/>
      <c r="F556" s="45"/>
    </row>
    <row r="557" ht="15.75" customHeight="1">
      <c r="A557" s="45"/>
      <c r="B557" s="45"/>
      <c r="C557" s="45"/>
      <c r="D557" s="45"/>
      <c r="E557" s="45"/>
      <c r="F557" s="45"/>
    </row>
    <row r="558" ht="15.75" customHeight="1">
      <c r="A558" s="45"/>
      <c r="B558" s="45"/>
      <c r="C558" s="45"/>
      <c r="D558" s="45"/>
      <c r="E558" s="45"/>
      <c r="F558" s="45"/>
    </row>
    <row r="559" ht="15.75" customHeight="1">
      <c r="A559" s="45"/>
      <c r="B559" s="45"/>
      <c r="C559" s="45"/>
      <c r="D559" s="45"/>
      <c r="E559" s="45"/>
      <c r="F559" s="45"/>
    </row>
    <row r="560" ht="15.75" customHeight="1">
      <c r="A560" s="45"/>
      <c r="B560" s="45"/>
      <c r="C560" s="45"/>
      <c r="D560" s="45"/>
      <c r="E560" s="45"/>
      <c r="F560" s="45"/>
    </row>
    <row r="561" ht="15.75" customHeight="1">
      <c r="A561" s="45"/>
      <c r="B561" s="45"/>
      <c r="C561" s="45"/>
      <c r="D561" s="45"/>
      <c r="E561" s="45"/>
      <c r="F561" s="45"/>
    </row>
    <row r="562" ht="15.75" customHeight="1">
      <c r="A562" s="45"/>
      <c r="B562" s="45"/>
      <c r="C562" s="45"/>
      <c r="D562" s="45"/>
      <c r="E562" s="45"/>
      <c r="F562" s="45"/>
    </row>
    <row r="563" ht="15.75" customHeight="1">
      <c r="A563" s="45"/>
      <c r="B563" s="45"/>
      <c r="C563" s="45"/>
      <c r="D563" s="45"/>
      <c r="E563" s="45"/>
      <c r="F563" s="45"/>
    </row>
    <row r="564" ht="15.75" customHeight="1">
      <c r="A564" s="45"/>
      <c r="B564" s="45"/>
      <c r="C564" s="45"/>
      <c r="D564" s="45"/>
      <c r="E564" s="45"/>
      <c r="F564" s="45"/>
    </row>
    <row r="565" ht="15.75" customHeight="1">
      <c r="A565" s="45"/>
      <c r="B565" s="45"/>
      <c r="C565" s="45"/>
      <c r="D565" s="45"/>
      <c r="E565" s="45"/>
      <c r="F565" s="45"/>
    </row>
    <row r="566" ht="15.75" customHeight="1">
      <c r="A566" s="45"/>
      <c r="B566" s="45"/>
      <c r="C566" s="45"/>
      <c r="D566" s="45"/>
      <c r="E566" s="45"/>
      <c r="F566" s="45"/>
    </row>
    <row r="567" ht="15.75" customHeight="1">
      <c r="A567" s="45"/>
      <c r="B567" s="45"/>
      <c r="C567" s="45"/>
      <c r="D567" s="45"/>
      <c r="E567" s="45"/>
      <c r="F567" s="45"/>
    </row>
    <row r="568" ht="15.75" customHeight="1">
      <c r="A568" s="45"/>
      <c r="B568" s="45"/>
      <c r="C568" s="45"/>
      <c r="D568" s="45"/>
      <c r="E568" s="45"/>
      <c r="F568" s="45"/>
    </row>
    <row r="569" ht="15.75" customHeight="1">
      <c r="A569" s="45"/>
      <c r="B569" s="45"/>
      <c r="C569" s="45"/>
      <c r="D569" s="45"/>
      <c r="E569" s="45"/>
      <c r="F569" s="45"/>
    </row>
    <row r="570" ht="15.75" customHeight="1">
      <c r="A570" s="45"/>
      <c r="B570" s="45"/>
      <c r="C570" s="45"/>
      <c r="D570" s="45"/>
      <c r="E570" s="45"/>
      <c r="F570" s="45"/>
    </row>
    <row r="571" ht="15.75" customHeight="1">
      <c r="A571" s="45"/>
      <c r="B571" s="45"/>
      <c r="C571" s="45"/>
      <c r="D571" s="45"/>
      <c r="E571" s="45"/>
      <c r="F571" s="45"/>
    </row>
    <row r="572" ht="15.75" customHeight="1">
      <c r="A572" s="45"/>
      <c r="B572" s="45"/>
      <c r="C572" s="45"/>
      <c r="D572" s="45"/>
      <c r="E572" s="45"/>
      <c r="F572" s="45"/>
    </row>
    <row r="573" ht="15.75" customHeight="1">
      <c r="A573" s="45"/>
      <c r="B573" s="45"/>
      <c r="C573" s="45"/>
      <c r="D573" s="45"/>
      <c r="E573" s="45"/>
      <c r="F573" s="45"/>
    </row>
    <row r="574" ht="15.75" customHeight="1">
      <c r="A574" s="45"/>
      <c r="B574" s="45"/>
      <c r="C574" s="45"/>
      <c r="D574" s="45"/>
      <c r="E574" s="45"/>
      <c r="F574" s="45"/>
    </row>
    <row r="575" ht="15.75" customHeight="1">
      <c r="A575" s="45"/>
      <c r="B575" s="45"/>
      <c r="C575" s="45"/>
      <c r="D575" s="45"/>
      <c r="E575" s="45"/>
      <c r="F575" s="45"/>
    </row>
    <row r="576" ht="15.75" customHeight="1">
      <c r="A576" s="45"/>
      <c r="B576" s="45"/>
      <c r="C576" s="45"/>
      <c r="D576" s="45"/>
      <c r="E576" s="45"/>
      <c r="F576" s="45"/>
    </row>
    <row r="577" ht="15.75" customHeight="1">
      <c r="A577" s="45"/>
      <c r="B577" s="45"/>
      <c r="C577" s="45"/>
      <c r="D577" s="45"/>
      <c r="E577" s="45"/>
      <c r="F577" s="45"/>
    </row>
    <row r="578" ht="15.75" customHeight="1">
      <c r="A578" s="45"/>
      <c r="B578" s="45"/>
      <c r="C578" s="45"/>
      <c r="D578" s="45"/>
      <c r="E578" s="45"/>
      <c r="F578" s="45"/>
    </row>
    <row r="579" ht="15.75" customHeight="1">
      <c r="A579" s="45"/>
      <c r="B579" s="45"/>
      <c r="C579" s="45"/>
      <c r="D579" s="45"/>
      <c r="E579" s="45"/>
      <c r="F579" s="45"/>
    </row>
    <row r="580" ht="15.75" customHeight="1">
      <c r="A580" s="45"/>
      <c r="B580" s="45"/>
      <c r="C580" s="45"/>
      <c r="D580" s="45"/>
      <c r="E580" s="45"/>
      <c r="F580" s="45"/>
    </row>
    <row r="581" ht="15.75" customHeight="1">
      <c r="A581" s="45"/>
      <c r="B581" s="45"/>
      <c r="C581" s="45"/>
      <c r="D581" s="45"/>
      <c r="E581" s="45"/>
      <c r="F581" s="45"/>
    </row>
    <row r="582" ht="15.75" customHeight="1">
      <c r="A582" s="45"/>
      <c r="B582" s="45"/>
      <c r="C582" s="45"/>
      <c r="D582" s="45"/>
      <c r="E582" s="45"/>
      <c r="F582" s="45"/>
    </row>
    <row r="583" ht="15.75" customHeight="1">
      <c r="A583" s="45"/>
      <c r="B583" s="45"/>
      <c r="C583" s="45"/>
      <c r="D583" s="45"/>
      <c r="E583" s="45"/>
      <c r="F583" s="45"/>
    </row>
    <row r="584" ht="15.75" customHeight="1">
      <c r="A584" s="45"/>
      <c r="B584" s="45"/>
      <c r="C584" s="45"/>
      <c r="D584" s="45"/>
      <c r="E584" s="45"/>
      <c r="F584" s="45"/>
    </row>
    <row r="585" ht="15.75" customHeight="1">
      <c r="A585" s="45"/>
      <c r="B585" s="45"/>
      <c r="C585" s="45"/>
      <c r="D585" s="45"/>
      <c r="E585" s="45"/>
      <c r="F585" s="45"/>
    </row>
    <row r="586" ht="15.75" customHeight="1">
      <c r="A586" s="45"/>
      <c r="B586" s="45"/>
      <c r="C586" s="45"/>
      <c r="D586" s="45"/>
      <c r="E586" s="45"/>
      <c r="F586" s="45"/>
    </row>
    <row r="587" ht="15.75" customHeight="1">
      <c r="A587" s="45"/>
      <c r="B587" s="45"/>
      <c r="C587" s="45"/>
      <c r="D587" s="45"/>
      <c r="E587" s="45"/>
      <c r="F587" s="45"/>
    </row>
    <row r="588" ht="15.75" customHeight="1">
      <c r="A588" s="45"/>
      <c r="B588" s="45"/>
      <c r="C588" s="45"/>
      <c r="D588" s="45"/>
      <c r="E588" s="45"/>
      <c r="F588" s="45"/>
    </row>
    <row r="589" ht="15.75" customHeight="1">
      <c r="A589" s="45"/>
      <c r="B589" s="45"/>
      <c r="C589" s="45"/>
      <c r="D589" s="45"/>
      <c r="E589" s="45"/>
      <c r="F589" s="45"/>
    </row>
    <row r="590" ht="15.75" customHeight="1">
      <c r="A590" s="45"/>
      <c r="B590" s="45"/>
      <c r="C590" s="45"/>
      <c r="D590" s="45"/>
      <c r="E590" s="45"/>
      <c r="F590" s="45"/>
    </row>
    <row r="591" ht="15.75" customHeight="1">
      <c r="A591" s="45"/>
      <c r="B591" s="45"/>
      <c r="C591" s="45"/>
      <c r="D591" s="45"/>
      <c r="E591" s="45"/>
      <c r="F591" s="45"/>
    </row>
    <row r="592" ht="15.75" customHeight="1">
      <c r="A592" s="45"/>
      <c r="B592" s="45"/>
      <c r="C592" s="45"/>
      <c r="D592" s="45"/>
      <c r="E592" s="45"/>
      <c r="F592" s="45"/>
    </row>
    <row r="593" ht="15.75" customHeight="1">
      <c r="A593" s="45"/>
      <c r="B593" s="45"/>
      <c r="C593" s="45"/>
      <c r="D593" s="45"/>
      <c r="E593" s="45"/>
      <c r="F593" s="45"/>
    </row>
    <row r="594" ht="15.75" customHeight="1">
      <c r="A594" s="45"/>
      <c r="B594" s="45"/>
      <c r="C594" s="45"/>
      <c r="D594" s="45"/>
      <c r="E594" s="45"/>
      <c r="F594" s="45"/>
    </row>
    <row r="595" ht="15.75" customHeight="1">
      <c r="A595" s="45"/>
      <c r="B595" s="45"/>
      <c r="C595" s="45"/>
      <c r="D595" s="45"/>
      <c r="E595" s="45"/>
      <c r="F595" s="45"/>
    </row>
    <row r="596" ht="15.75" customHeight="1">
      <c r="A596" s="45"/>
      <c r="B596" s="45"/>
      <c r="C596" s="45"/>
      <c r="D596" s="45"/>
      <c r="E596" s="45"/>
      <c r="F596" s="45"/>
    </row>
    <row r="597" ht="15.75" customHeight="1">
      <c r="A597" s="45"/>
      <c r="B597" s="45"/>
      <c r="C597" s="45"/>
      <c r="D597" s="45"/>
      <c r="E597" s="45"/>
      <c r="F597" s="45"/>
    </row>
    <row r="598" ht="15.75" customHeight="1">
      <c r="A598" s="45"/>
      <c r="B598" s="45"/>
      <c r="C598" s="45"/>
      <c r="D598" s="45"/>
      <c r="E598" s="45"/>
      <c r="F598" s="45"/>
    </row>
    <row r="599" ht="15.75" customHeight="1">
      <c r="A599" s="45"/>
      <c r="B599" s="45"/>
      <c r="C599" s="45"/>
      <c r="D599" s="45"/>
      <c r="E599" s="45"/>
      <c r="F599" s="45"/>
    </row>
    <row r="600" ht="15.75" customHeight="1">
      <c r="A600" s="45"/>
      <c r="B600" s="45"/>
      <c r="C600" s="45"/>
      <c r="D600" s="45"/>
      <c r="E600" s="45"/>
      <c r="F600" s="45"/>
    </row>
    <row r="601" ht="15.75" customHeight="1">
      <c r="A601" s="45"/>
      <c r="B601" s="45"/>
      <c r="C601" s="45"/>
      <c r="D601" s="45"/>
      <c r="E601" s="45"/>
      <c r="F601" s="45"/>
    </row>
    <row r="602" ht="15.75" customHeight="1">
      <c r="A602" s="45"/>
      <c r="B602" s="45"/>
      <c r="C602" s="45"/>
      <c r="D602" s="45"/>
      <c r="E602" s="45"/>
      <c r="F602" s="45"/>
    </row>
    <row r="603" ht="15.75" customHeight="1">
      <c r="A603" s="45"/>
      <c r="B603" s="45"/>
      <c r="C603" s="45"/>
      <c r="D603" s="45"/>
      <c r="E603" s="45"/>
      <c r="F603" s="45"/>
    </row>
    <row r="604" ht="15.75" customHeight="1">
      <c r="A604" s="45"/>
      <c r="B604" s="45"/>
      <c r="C604" s="45"/>
      <c r="D604" s="45"/>
      <c r="E604" s="45"/>
      <c r="F604" s="45"/>
    </row>
    <row r="605" ht="15.75" customHeight="1">
      <c r="A605" s="45"/>
      <c r="B605" s="45"/>
      <c r="C605" s="45"/>
      <c r="D605" s="45"/>
      <c r="E605" s="45"/>
      <c r="F605" s="45"/>
    </row>
    <row r="606" ht="15.75" customHeight="1">
      <c r="A606" s="45"/>
      <c r="B606" s="45"/>
      <c r="C606" s="45"/>
      <c r="D606" s="45"/>
      <c r="E606" s="45"/>
      <c r="F606" s="45"/>
    </row>
    <row r="607" ht="15.75" customHeight="1">
      <c r="A607" s="45"/>
      <c r="B607" s="45"/>
      <c r="C607" s="45"/>
      <c r="D607" s="45"/>
      <c r="E607" s="45"/>
      <c r="F607" s="45"/>
    </row>
    <row r="608" ht="15.75" customHeight="1">
      <c r="A608" s="45"/>
      <c r="B608" s="45"/>
      <c r="C608" s="45"/>
      <c r="D608" s="45"/>
      <c r="E608" s="45"/>
      <c r="F608" s="45"/>
    </row>
    <row r="609" ht="15.75" customHeight="1">
      <c r="A609" s="45"/>
      <c r="B609" s="45"/>
      <c r="C609" s="45"/>
      <c r="D609" s="45"/>
      <c r="E609" s="45"/>
      <c r="F609" s="45"/>
    </row>
    <row r="610" ht="15.75" customHeight="1">
      <c r="A610" s="45"/>
      <c r="B610" s="45"/>
      <c r="C610" s="45"/>
      <c r="D610" s="45"/>
      <c r="E610" s="45"/>
      <c r="F610" s="45"/>
    </row>
    <row r="611" ht="15.75" customHeight="1">
      <c r="A611" s="45"/>
      <c r="B611" s="45"/>
      <c r="C611" s="45"/>
      <c r="D611" s="45"/>
      <c r="E611" s="45"/>
      <c r="F611" s="45"/>
    </row>
    <row r="612" ht="15.75" customHeight="1">
      <c r="A612" s="45"/>
      <c r="B612" s="45"/>
      <c r="C612" s="45"/>
      <c r="D612" s="45"/>
      <c r="E612" s="45"/>
      <c r="F612" s="45"/>
    </row>
    <row r="613" ht="15.75" customHeight="1">
      <c r="A613" s="45"/>
      <c r="B613" s="45"/>
      <c r="C613" s="45"/>
      <c r="D613" s="45"/>
      <c r="E613" s="45"/>
      <c r="F613" s="45"/>
    </row>
    <row r="614" ht="15.75" customHeight="1">
      <c r="A614" s="45"/>
      <c r="B614" s="45"/>
      <c r="C614" s="45"/>
      <c r="D614" s="45"/>
      <c r="E614" s="45"/>
      <c r="F614" s="45"/>
    </row>
    <row r="615" ht="15.75" customHeight="1">
      <c r="A615" s="45"/>
      <c r="B615" s="45"/>
      <c r="C615" s="45"/>
      <c r="D615" s="45"/>
      <c r="E615" s="45"/>
      <c r="F615" s="45"/>
    </row>
    <row r="616" ht="15.75" customHeight="1">
      <c r="A616" s="45"/>
      <c r="B616" s="45"/>
      <c r="C616" s="45"/>
      <c r="D616" s="45"/>
      <c r="E616" s="45"/>
      <c r="F616" s="45"/>
    </row>
    <row r="617" ht="15.75" customHeight="1">
      <c r="A617" s="45"/>
      <c r="B617" s="45"/>
      <c r="C617" s="45"/>
      <c r="D617" s="45"/>
      <c r="E617" s="45"/>
      <c r="F617" s="45"/>
    </row>
    <row r="618" ht="15.75" customHeight="1">
      <c r="A618" s="45"/>
      <c r="B618" s="45"/>
      <c r="C618" s="45"/>
      <c r="D618" s="45"/>
      <c r="E618" s="45"/>
      <c r="F618" s="45"/>
    </row>
    <row r="619" ht="15.75" customHeight="1">
      <c r="A619" s="45"/>
      <c r="B619" s="45"/>
      <c r="C619" s="45"/>
      <c r="D619" s="45"/>
      <c r="E619" s="45"/>
      <c r="F619" s="45"/>
    </row>
    <row r="620" ht="15.75" customHeight="1">
      <c r="A620" s="45"/>
      <c r="B620" s="45"/>
      <c r="C620" s="45"/>
      <c r="D620" s="45"/>
      <c r="E620" s="45"/>
      <c r="F620" s="45"/>
    </row>
    <row r="621" ht="15.75" customHeight="1">
      <c r="A621" s="45"/>
      <c r="B621" s="45"/>
      <c r="C621" s="45"/>
      <c r="D621" s="45"/>
      <c r="E621" s="45"/>
      <c r="F621" s="45"/>
    </row>
    <row r="622" ht="15.75" customHeight="1">
      <c r="A622" s="45"/>
      <c r="B622" s="45"/>
      <c r="C622" s="45"/>
      <c r="D622" s="45"/>
      <c r="E622" s="45"/>
      <c r="F622" s="45"/>
    </row>
    <row r="623" ht="15.75" customHeight="1">
      <c r="A623" s="45"/>
      <c r="B623" s="45"/>
      <c r="C623" s="45"/>
      <c r="D623" s="45"/>
      <c r="E623" s="45"/>
      <c r="F623" s="45"/>
    </row>
    <row r="624" ht="15.75" customHeight="1">
      <c r="A624" s="45"/>
      <c r="B624" s="45"/>
      <c r="C624" s="45"/>
      <c r="D624" s="45"/>
      <c r="E624" s="45"/>
      <c r="F624" s="45"/>
    </row>
    <row r="625" ht="15.75" customHeight="1">
      <c r="A625" s="45"/>
      <c r="B625" s="45"/>
      <c r="C625" s="45"/>
      <c r="D625" s="45"/>
      <c r="E625" s="45"/>
      <c r="F625" s="45"/>
    </row>
    <row r="626" ht="15.75" customHeight="1">
      <c r="A626" s="45"/>
      <c r="B626" s="45"/>
      <c r="C626" s="45"/>
      <c r="D626" s="45"/>
      <c r="E626" s="45"/>
      <c r="F626" s="45"/>
    </row>
    <row r="627" ht="15.75" customHeight="1">
      <c r="A627" s="45"/>
      <c r="B627" s="45"/>
      <c r="C627" s="45"/>
      <c r="D627" s="45"/>
      <c r="E627" s="45"/>
      <c r="F627" s="45"/>
    </row>
    <row r="628" ht="15.75" customHeight="1">
      <c r="A628" s="45"/>
      <c r="B628" s="45"/>
      <c r="C628" s="45"/>
      <c r="D628" s="45"/>
      <c r="E628" s="45"/>
      <c r="F628" s="45"/>
    </row>
    <row r="629" ht="15.75" customHeight="1">
      <c r="A629" s="45"/>
      <c r="B629" s="45"/>
      <c r="C629" s="45"/>
      <c r="D629" s="45"/>
      <c r="E629" s="45"/>
      <c r="F629" s="45"/>
    </row>
    <row r="630" ht="15.75" customHeight="1">
      <c r="A630" s="45"/>
      <c r="B630" s="45"/>
      <c r="C630" s="45"/>
      <c r="D630" s="45"/>
      <c r="E630" s="45"/>
      <c r="F630" s="45"/>
    </row>
    <row r="631" ht="15.75" customHeight="1">
      <c r="A631" s="45"/>
      <c r="B631" s="45"/>
      <c r="C631" s="45"/>
      <c r="D631" s="45"/>
      <c r="E631" s="45"/>
      <c r="F631" s="45"/>
    </row>
    <row r="632" ht="15.75" customHeight="1">
      <c r="A632" s="45"/>
      <c r="B632" s="45"/>
      <c r="C632" s="45"/>
      <c r="D632" s="45"/>
      <c r="E632" s="45"/>
      <c r="F632" s="45"/>
    </row>
    <row r="633" ht="15.75" customHeight="1">
      <c r="A633" s="45"/>
      <c r="B633" s="45"/>
      <c r="C633" s="45"/>
      <c r="D633" s="45"/>
      <c r="E633" s="45"/>
      <c r="F633" s="45"/>
    </row>
    <row r="634" ht="15.75" customHeight="1">
      <c r="A634" s="45"/>
      <c r="B634" s="45"/>
      <c r="C634" s="45"/>
      <c r="D634" s="45"/>
      <c r="E634" s="45"/>
      <c r="F634" s="45"/>
    </row>
    <row r="635" ht="15.75" customHeight="1">
      <c r="A635" s="45"/>
      <c r="B635" s="45"/>
      <c r="C635" s="45"/>
      <c r="D635" s="45"/>
      <c r="E635" s="45"/>
      <c r="F635" s="45"/>
    </row>
    <row r="636" ht="15.75" customHeight="1">
      <c r="A636" s="45"/>
      <c r="B636" s="45"/>
      <c r="C636" s="45"/>
      <c r="D636" s="45"/>
      <c r="E636" s="45"/>
      <c r="F636" s="45"/>
    </row>
    <row r="637" ht="15.75" customHeight="1">
      <c r="A637" s="45"/>
      <c r="B637" s="45"/>
      <c r="C637" s="45"/>
      <c r="D637" s="45"/>
      <c r="E637" s="45"/>
      <c r="F637" s="45"/>
    </row>
    <row r="638" ht="15.75" customHeight="1">
      <c r="A638" s="45"/>
      <c r="B638" s="45"/>
      <c r="C638" s="45"/>
      <c r="D638" s="45"/>
      <c r="E638" s="45"/>
      <c r="F638" s="45"/>
    </row>
    <row r="639" ht="15.75" customHeight="1">
      <c r="A639" s="45"/>
      <c r="B639" s="45"/>
      <c r="C639" s="45"/>
      <c r="D639" s="45"/>
      <c r="E639" s="45"/>
      <c r="F639" s="45"/>
    </row>
    <row r="640" ht="15.75" customHeight="1">
      <c r="A640" s="45"/>
      <c r="B640" s="45"/>
      <c r="C640" s="45"/>
      <c r="D640" s="45"/>
      <c r="E640" s="45"/>
      <c r="F640" s="45"/>
    </row>
    <row r="641" ht="15.75" customHeight="1">
      <c r="A641" s="45"/>
      <c r="B641" s="45"/>
      <c r="C641" s="45"/>
      <c r="D641" s="45"/>
      <c r="E641" s="45"/>
      <c r="F641" s="45"/>
    </row>
    <row r="642" ht="15.75" customHeight="1">
      <c r="A642" s="45"/>
      <c r="B642" s="45"/>
      <c r="C642" s="45"/>
      <c r="D642" s="45"/>
      <c r="E642" s="45"/>
      <c r="F642" s="45"/>
    </row>
    <row r="643" ht="15.75" customHeight="1">
      <c r="A643" s="45"/>
      <c r="B643" s="45"/>
      <c r="C643" s="45"/>
      <c r="D643" s="45"/>
      <c r="E643" s="45"/>
      <c r="F643" s="45"/>
    </row>
    <row r="644" ht="15.75" customHeight="1">
      <c r="A644" s="45"/>
      <c r="B644" s="45"/>
      <c r="C644" s="45"/>
      <c r="D644" s="45"/>
      <c r="E644" s="45"/>
      <c r="F644" s="45"/>
    </row>
    <row r="645" ht="15.75" customHeight="1">
      <c r="A645" s="45"/>
      <c r="B645" s="45"/>
      <c r="C645" s="45"/>
      <c r="D645" s="45"/>
      <c r="E645" s="45"/>
      <c r="F645" s="45"/>
    </row>
    <row r="646" ht="15.75" customHeight="1">
      <c r="A646" s="45"/>
      <c r="B646" s="45"/>
      <c r="C646" s="45"/>
      <c r="D646" s="45"/>
      <c r="E646" s="45"/>
      <c r="F646" s="45"/>
    </row>
    <row r="647" ht="15.75" customHeight="1">
      <c r="A647" s="45"/>
      <c r="B647" s="45"/>
      <c r="C647" s="45"/>
      <c r="D647" s="45"/>
      <c r="E647" s="45"/>
      <c r="F647" s="45"/>
    </row>
    <row r="648" ht="15.75" customHeight="1">
      <c r="A648" s="45"/>
      <c r="B648" s="45"/>
      <c r="C648" s="45"/>
      <c r="D648" s="45"/>
      <c r="E648" s="45"/>
      <c r="F648" s="45"/>
    </row>
    <row r="649" ht="15.75" customHeight="1">
      <c r="A649" s="45"/>
      <c r="B649" s="45"/>
      <c r="C649" s="45"/>
      <c r="D649" s="45"/>
      <c r="E649" s="45"/>
      <c r="F649" s="45"/>
    </row>
    <row r="650" ht="15.75" customHeight="1">
      <c r="A650" s="45"/>
      <c r="B650" s="45"/>
      <c r="C650" s="45"/>
      <c r="D650" s="45"/>
      <c r="E650" s="45"/>
      <c r="F650" s="45"/>
    </row>
    <row r="651" ht="15.75" customHeight="1">
      <c r="A651" s="45"/>
      <c r="B651" s="45"/>
      <c r="C651" s="45"/>
      <c r="D651" s="45"/>
      <c r="E651" s="45"/>
      <c r="F651" s="45"/>
    </row>
    <row r="652" ht="15.75" customHeight="1">
      <c r="A652" s="45"/>
      <c r="B652" s="45"/>
      <c r="C652" s="45"/>
      <c r="D652" s="45"/>
      <c r="E652" s="45"/>
      <c r="F652" s="45"/>
    </row>
    <row r="653" ht="15.75" customHeight="1">
      <c r="A653" s="45"/>
      <c r="B653" s="45"/>
      <c r="C653" s="45"/>
      <c r="D653" s="45"/>
      <c r="E653" s="45"/>
      <c r="F653" s="45"/>
    </row>
    <row r="654" ht="15.75" customHeight="1">
      <c r="A654" s="45"/>
      <c r="B654" s="45"/>
      <c r="C654" s="45"/>
      <c r="D654" s="45"/>
      <c r="E654" s="45"/>
      <c r="F654" s="45"/>
    </row>
    <row r="655" ht="15.75" customHeight="1">
      <c r="A655" s="45"/>
      <c r="B655" s="45"/>
      <c r="C655" s="45"/>
      <c r="D655" s="45"/>
      <c r="E655" s="45"/>
      <c r="F655" s="45"/>
    </row>
    <row r="656" ht="15.75" customHeight="1">
      <c r="A656" s="45"/>
      <c r="B656" s="45"/>
      <c r="C656" s="45"/>
      <c r="D656" s="45"/>
      <c r="E656" s="45"/>
      <c r="F656" s="45"/>
    </row>
    <row r="657" ht="15.75" customHeight="1">
      <c r="A657" s="45"/>
      <c r="B657" s="45"/>
      <c r="C657" s="45"/>
      <c r="D657" s="45"/>
      <c r="E657" s="45"/>
      <c r="F657" s="45"/>
    </row>
    <row r="658" ht="15.75" customHeight="1">
      <c r="A658" s="45"/>
      <c r="B658" s="45"/>
      <c r="C658" s="45"/>
      <c r="D658" s="45"/>
      <c r="E658" s="45"/>
      <c r="F658" s="45"/>
    </row>
    <row r="659" ht="15.75" customHeight="1">
      <c r="A659" s="45"/>
      <c r="B659" s="45"/>
      <c r="C659" s="45"/>
      <c r="D659" s="45"/>
      <c r="E659" s="45"/>
      <c r="F659" s="45"/>
    </row>
    <row r="660" ht="15.75" customHeight="1">
      <c r="A660" s="45"/>
      <c r="B660" s="45"/>
      <c r="C660" s="45"/>
      <c r="D660" s="45"/>
      <c r="E660" s="45"/>
      <c r="F660" s="45"/>
    </row>
    <row r="661" ht="15.75" customHeight="1">
      <c r="A661" s="45"/>
      <c r="B661" s="45"/>
      <c r="C661" s="45"/>
      <c r="D661" s="45"/>
      <c r="E661" s="45"/>
      <c r="F661" s="45"/>
    </row>
    <row r="662" ht="15.75" customHeight="1">
      <c r="A662" s="45"/>
      <c r="B662" s="45"/>
      <c r="C662" s="45"/>
      <c r="D662" s="45"/>
      <c r="E662" s="45"/>
      <c r="F662" s="45"/>
    </row>
    <row r="663" ht="15.75" customHeight="1">
      <c r="A663" s="45"/>
      <c r="B663" s="45"/>
      <c r="C663" s="45"/>
      <c r="D663" s="45"/>
      <c r="E663" s="45"/>
      <c r="F663" s="45"/>
    </row>
    <row r="664" ht="15.75" customHeight="1">
      <c r="A664" s="45"/>
      <c r="B664" s="45"/>
      <c r="C664" s="45"/>
      <c r="D664" s="45"/>
      <c r="E664" s="45"/>
      <c r="F664" s="45"/>
    </row>
    <row r="665" ht="15.75" customHeight="1">
      <c r="A665" s="45"/>
      <c r="B665" s="45"/>
      <c r="C665" s="45"/>
      <c r="D665" s="45"/>
      <c r="E665" s="45"/>
      <c r="F665" s="45"/>
    </row>
    <row r="666" ht="15.75" customHeight="1">
      <c r="A666" s="45"/>
      <c r="B666" s="45"/>
      <c r="C666" s="45"/>
      <c r="D666" s="45"/>
      <c r="E666" s="45"/>
      <c r="F666" s="45"/>
    </row>
    <row r="667" ht="15.75" customHeight="1">
      <c r="A667" s="45"/>
      <c r="B667" s="45"/>
      <c r="C667" s="45"/>
      <c r="D667" s="45"/>
      <c r="E667" s="45"/>
      <c r="F667" s="45"/>
    </row>
    <row r="668" ht="15.75" customHeight="1">
      <c r="A668" s="45"/>
      <c r="B668" s="45"/>
      <c r="C668" s="45"/>
      <c r="D668" s="45"/>
      <c r="E668" s="45"/>
      <c r="F668" s="45"/>
    </row>
    <row r="669" ht="15.75" customHeight="1">
      <c r="A669" s="45"/>
      <c r="B669" s="45"/>
      <c r="C669" s="45"/>
      <c r="D669" s="45"/>
      <c r="E669" s="45"/>
      <c r="F669" s="45"/>
    </row>
    <row r="670" ht="15.75" customHeight="1">
      <c r="A670" s="45"/>
      <c r="B670" s="45"/>
      <c r="C670" s="45"/>
      <c r="D670" s="45"/>
      <c r="E670" s="45"/>
      <c r="F670" s="45"/>
    </row>
    <row r="671" ht="15.75" customHeight="1">
      <c r="A671" s="45"/>
      <c r="B671" s="45"/>
      <c r="C671" s="45"/>
      <c r="D671" s="45"/>
      <c r="E671" s="45"/>
      <c r="F671" s="45"/>
    </row>
    <row r="672" ht="15.75" customHeight="1">
      <c r="A672" s="45"/>
      <c r="B672" s="45"/>
      <c r="C672" s="45"/>
      <c r="D672" s="45"/>
      <c r="E672" s="45"/>
      <c r="F672" s="45"/>
    </row>
    <row r="673" ht="15.75" customHeight="1">
      <c r="A673" s="45"/>
      <c r="B673" s="45"/>
      <c r="C673" s="45"/>
      <c r="D673" s="45"/>
      <c r="E673" s="45"/>
      <c r="F673" s="45"/>
    </row>
    <row r="674" ht="15.75" customHeight="1">
      <c r="A674" s="45"/>
      <c r="B674" s="45"/>
      <c r="C674" s="45"/>
      <c r="D674" s="45"/>
      <c r="E674" s="45"/>
      <c r="F674" s="45"/>
    </row>
    <row r="675" ht="15.75" customHeight="1">
      <c r="A675" s="45"/>
      <c r="B675" s="45"/>
      <c r="C675" s="45"/>
      <c r="D675" s="45"/>
      <c r="E675" s="45"/>
      <c r="F675" s="45"/>
    </row>
    <row r="676" ht="15.75" customHeight="1">
      <c r="A676" s="45"/>
      <c r="B676" s="45"/>
      <c r="C676" s="45"/>
      <c r="D676" s="45"/>
      <c r="E676" s="45"/>
      <c r="F676" s="45"/>
    </row>
    <row r="677" ht="15.75" customHeight="1">
      <c r="A677" s="45"/>
      <c r="B677" s="45"/>
      <c r="C677" s="45"/>
      <c r="D677" s="45"/>
      <c r="E677" s="45"/>
      <c r="F677" s="45"/>
    </row>
    <row r="678" ht="15.75" customHeight="1">
      <c r="A678" s="45"/>
      <c r="B678" s="45"/>
      <c r="C678" s="45"/>
      <c r="D678" s="45"/>
      <c r="E678" s="45"/>
      <c r="F678" s="45"/>
    </row>
    <row r="679" ht="15.75" customHeight="1">
      <c r="A679" s="45"/>
      <c r="B679" s="45"/>
      <c r="C679" s="45"/>
      <c r="D679" s="45"/>
      <c r="E679" s="45"/>
      <c r="F679" s="45"/>
    </row>
    <row r="680" ht="15.75" customHeight="1">
      <c r="A680" s="45"/>
      <c r="B680" s="45"/>
      <c r="C680" s="45"/>
      <c r="D680" s="45"/>
      <c r="E680" s="45"/>
      <c r="F680" s="45"/>
    </row>
    <row r="681" ht="15.75" customHeight="1">
      <c r="A681" s="45"/>
      <c r="B681" s="45"/>
      <c r="C681" s="45"/>
      <c r="D681" s="45"/>
      <c r="E681" s="45"/>
      <c r="F681" s="45"/>
    </row>
    <row r="682" ht="15.75" customHeight="1">
      <c r="A682" s="45"/>
      <c r="B682" s="45"/>
      <c r="C682" s="45"/>
      <c r="D682" s="45"/>
      <c r="E682" s="45"/>
      <c r="F682" s="45"/>
    </row>
    <row r="683" ht="15.75" customHeight="1">
      <c r="A683" s="45"/>
      <c r="B683" s="45"/>
      <c r="C683" s="45"/>
      <c r="D683" s="45"/>
      <c r="E683" s="45"/>
      <c r="F683" s="45"/>
    </row>
    <row r="684" ht="15.75" customHeight="1">
      <c r="A684" s="45"/>
      <c r="B684" s="45"/>
      <c r="C684" s="45"/>
      <c r="D684" s="45"/>
      <c r="E684" s="45"/>
      <c r="F684" s="45"/>
    </row>
    <row r="685" ht="15.75" customHeight="1">
      <c r="A685" s="45"/>
      <c r="B685" s="45"/>
      <c r="C685" s="45"/>
      <c r="D685" s="45"/>
      <c r="E685" s="45"/>
      <c r="F685" s="45"/>
    </row>
    <row r="686" ht="15.75" customHeight="1">
      <c r="A686" s="45"/>
      <c r="B686" s="45"/>
      <c r="C686" s="45"/>
      <c r="D686" s="45"/>
      <c r="E686" s="45"/>
      <c r="F686" s="45"/>
    </row>
    <row r="687" ht="15.75" customHeight="1">
      <c r="A687" s="45"/>
      <c r="B687" s="45"/>
      <c r="C687" s="45"/>
      <c r="D687" s="45"/>
      <c r="E687" s="45"/>
      <c r="F687" s="45"/>
    </row>
    <row r="688" ht="15.75" customHeight="1">
      <c r="A688" s="45"/>
      <c r="B688" s="45"/>
      <c r="C688" s="45"/>
      <c r="D688" s="45"/>
      <c r="E688" s="45"/>
      <c r="F688" s="45"/>
    </row>
    <row r="689" ht="15.75" customHeight="1">
      <c r="A689" s="45"/>
      <c r="B689" s="45"/>
      <c r="C689" s="45"/>
      <c r="D689" s="45"/>
      <c r="E689" s="45"/>
      <c r="F689" s="45"/>
    </row>
    <row r="690" ht="15.75" customHeight="1">
      <c r="A690" s="45"/>
      <c r="B690" s="45"/>
      <c r="C690" s="45"/>
      <c r="D690" s="45"/>
      <c r="E690" s="45"/>
      <c r="F690" s="45"/>
    </row>
    <row r="691" ht="15.75" customHeight="1">
      <c r="A691" s="45"/>
      <c r="B691" s="45"/>
      <c r="C691" s="45"/>
      <c r="D691" s="45"/>
      <c r="E691" s="45"/>
      <c r="F691" s="45"/>
    </row>
    <row r="692" ht="15.75" customHeight="1">
      <c r="A692" s="45"/>
      <c r="B692" s="45"/>
      <c r="C692" s="45"/>
      <c r="D692" s="45"/>
      <c r="E692" s="45"/>
      <c r="F692" s="45"/>
    </row>
    <row r="693" ht="15.75" customHeight="1">
      <c r="A693" s="45"/>
      <c r="B693" s="45"/>
      <c r="C693" s="45"/>
      <c r="D693" s="45"/>
      <c r="E693" s="45"/>
      <c r="F693" s="45"/>
    </row>
    <row r="694" ht="15.75" customHeight="1">
      <c r="A694" s="45"/>
      <c r="B694" s="45"/>
      <c r="C694" s="45"/>
      <c r="D694" s="45"/>
      <c r="E694" s="45"/>
      <c r="F694" s="45"/>
    </row>
    <row r="695" ht="15.75" customHeight="1">
      <c r="A695" s="45"/>
      <c r="B695" s="45"/>
      <c r="C695" s="45"/>
      <c r="D695" s="45"/>
      <c r="E695" s="45"/>
      <c r="F695" s="45"/>
    </row>
    <row r="696" ht="15.75" customHeight="1">
      <c r="A696" s="45"/>
      <c r="B696" s="45"/>
      <c r="C696" s="45"/>
      <c r="D696" s="45"/>
      <c r="E696" s="45"/>
      <c r="F696" s="45"/>
    </row>
    <row r="697" ht="15.75" customHeight="1">
      <c r="A697" s="45"/>
      <c r="B697" s="45"/>
      <c r="C697" s="45"/>
      <c r="D697" s="45"/>
      <c r="E697" s="45"/>
      <c r="F697" s="45"/>
    </row>
    <row r="698" ht="15.75" customHeight="1">
      <c r="A698" s="45"/>
      <c r="B698" s="45"/>
      <c r="C698" s="45"/>
      <c r="D698" s="45"/>
      <c r="E698" s="45"/>
      <c r="F698" s="45"/>
    </row>
    <row r="699" ht="15.75" customHeight="1">
      <c r="A699" s="45"/>
      <c r="B699" s="45"/>
      <c r="C699" s="45"/>
      <c r="D699" s="45"/>
      <c r="E699" s="45"/>
      <c r="F699" s="45"/>
    </row>
    <row r="700" ht="15.75" customHeight="1">
      <c r="A700" s="45"/>
      <c r="B700" s="45"/>
      <c r="C700" s="45"/>
      <c r="D700" s="45"/>
      <c r="E700" s="45"/>
      <c r="F700" s="45"/>
    </row>
    <row r="701" ht="15.75" customHeight="1">
      <c r="A701" s="45"/>
      <c r="B701" s="45"/>
      <c r="C701" s="45"/>
      <c r="D701" s="45"/>
      <c r="E701" s="45"/>
      <c r="F701" s="45"/>
    </row>
    <row r="702" ht="15.75" customHeight="1">
      <c r="A702" s="45"/>
      <c r="B702" s="45"/>
      <c r="C702" s="45"/>
      <c r="D702" s="45"/>
      <c r="E702" s="45"/>
      <c r="F702" s="45"/>
    </row>
    <row r="703" ht="15.75" customHeight="1">
      <c r="A703" s="45"/>
      <c r="B703" s="45"/>
      <c r="C703" s="45"/>
      <c r="D703" s="45"/>
      <c r="E703" s="45"/>
      <c r="F703" s="45"/>
    </row>
    <row r="704" ht="15.75" customHeight="1">
      <c r="A704" s="45"/>
      <c r="B704" s="45"/>
      <c r="C704" s="45"/>
      <c r="D704" s="45"/>
      <c r="E704" s="45"/>
      <c r="F704" s="45"/>
    </row>
    <row r="705" ht="15.75" customHeight="1">
      <c r="A705" s="45"/>
      <c r="B705" s="45"/>
      <c r="C705" s="45"/>
      <c r="D705" s="45"/>
      <c r="E705" s="45"/>
      <c r="F705" s="45"/>
    </row>
    <row r="706" ht="15.75" customHeight="1">
      <c r="A706" s="45"/>
      <c r="B706" s="45"/>
      <c r="C706" s="45"/>
      <c r="D706" s="45"/>
      <c r="E706" s="45"/>
      <c r="F706" s="45"/>
    </row>
    <row r="707" ht="15.75" customHeight="1">
      <c r="A707" s="45"/>
      <c r="B707" s="45"/>
      <c r="C707" s="45"/>
      <c r="D707" s="45"/>
      <c r="E707" s="45"/>
      <c r="F707" s="45"/>
    </row>
    <row r="708" ht="15.75" customHeight="1">
      <c r="A708" s="45"/>
      <c r="B708" s="45"/>
      <c r="C708" s="45"/>
      <c r="D708" s="45"/>
      <c r="E708" s="45"/>
      <c r="F708" s="45"/>
    </row>
    <row r="709" ht="15.75" customHeight="1">
      <c r="A709" s="45"/>
      <c r="B709" s="45"/>
      <c r="C709" s="45"/>
      <c r="D709" s="45"/>
      <c r="E709" s="45"/>
      <c r="F709" s="45"/>
    </row>
    <row r="710" ht="15.75" customHeight="1">
      <c r="A710" s="45"/>
      <c r="B710" s="45"/>
      <c r="C710" s="45"/>
      <c r="D710" s="45"/>
      <c r="E710" s="45"/>
      <c r="F710" s="45"/>
    </row>
    <row r="711" ht="15.75" customHeight="1">
      <c r="A711" s="45"/>
      <c r="B711" s="45"/>
      <c r="C711" s="45"/>
      <c r="D711" s="45"/>
      <c r="E711" s="45"/>
      <c r="F711" s="45"/>
    </row>
    <row r="712" ht="15.75" customHeight="1">
      <c r="A712" s="45"/>
      <c r="B712" s="45"/>
      <c r="C712" s="45"/>
      <c r="D712" s="45"/>
      <c r="E712" s="45"/>
      <c r="F712" s="45"/>
    </row>
    <row r="713" ht="15.75" customHeight="1">
      <c r="A713" s="45"/>
      <c r="B713" s="45"/>
      <c r="C713" s="45"/>
      <c r="D713" s="45"/>
      <c r="E713" s="45"/>
      <c r="F713" s="45"/>
    </row>
    <row r="714" ht="15.75" customHeight="1">
      <c r="A714" s="45"/>
      <c r="B714" s="45"/>
      <c r="C714" s="45"/>
      <c r="D714" s="45"/>
      <c r="E714" s="45"/>
      <c r="F714" s="45"/>
    </row>
    <row r="715" ht="15.75" customHeight="1">
      <c r="A715" s="45"/>
      <c r="B715" s="45"/>
      <c r="C715" s="45"/>
      <c r="D715" s="45"/>
      <c r="E715" s="45"/>
      <c r="F715" s="45"/>
    </row>
    <row r="716" ht="15.75" customHeight="1">
      <c r="A716" s="45"/>
      <c r="B716" s="45"/>
      <c r="C716" s="45"/>
      <c r="D716" s="45"/>
      <c r="E716" s="45"/>
      <c r="F716" s="45"/>
    </row>
    <row r="717" ht="15.75" customHeight="1">
      <c r="A717" s="45"/>
      <c r="B717" s="45"/>
      <c r="C717" s="45"/>
      <c r="D717" s="45"/>
      <c r="E717" s="45"/>
      <c r="F717" s="45"/>
    </row>
    <row r="718" ht="15.75" customHeight="1">
      <c r="A718" s="45"/>
      <c r="B718" s="45"/>
      <c r="C718" s="45"/>
      <c r="D718" s="45"/>
      <c r="E718" s="45"/>
      <c r="F718" s="45"/>
    </row>
    <row r="719" ht="15.75" customHeight="1">
      <c r="A719" s="45"/>
      <c r="B719" s="45"/>
      <c r="C719" s="45"/>
      <c r="D719" s="45"/>
      <c r="E719" s="45"/>
      <c r="F719" s="45"/>
    </row>
    <row r="720" ht="15.75" customHeight="1">
      <c r="A720" s="45"/>
      <c r="B720" s="45"/>
      <c r="C720" s="45"/>
      <c r="D720" s="45"/>
      <c r="E720" s="45"/>
      <c r="F720" s="45"/>
    </row>
    <row r="721" ht="15.75" customHeight="1">
      <c r="A721" s="45"/>
      <c r="B721" s="45"/>
      <c r="C721" s="45"/>
      <c r="D721" s="45"/>
      <c r="E721" s="45"/>
      <c r="F721" s="45"/>
    </row>
    <row r="722" ht="15.75" customHeight="1">
      <c r="A722" s="45"/>
      <c r="B722" s="45"/>
      <c r="C722" s="45"/>
      <c r="D722" s="45"/>
      <c r="E722" s="45"/>
      <c r="F722" s="45"/>
    </row>
    <row r="723" ht="15.75" customHeight="1">
      <c r="A723" s="45"/>
      <c r="B723" s="45"/>
      <c r="C723" s="45"/>
      <c r="D723" s="45"/>
      <c r="E723" s="45"/>
      <c r="F723" s="45"/>
    </row>
    <row r="724" ht="15.75" customHeight="1">
      <c r="A724" s="45"/>
      <c r="B724" s="45"/>
      <c r="C724" s="45"/>
      <c r="D724" s="45"/>
      <c r="E724" s="45"/>
      <c r="F724" s="45"/>
    </row>
    <row r="725" ht="15.75" customHeight="1">
      <c r="A725" s="45"/>
      <c r="B725" s="45"/>
      <c r="C725" s="45"/>
      <c r="D725" s="45"/>
      <c r="E725" s="45"/>
      <c r="F725" s="45"/>
    </row>
    <row r="726" ht="15.75" customHeight="1">
      <c r="A726" s="45"/>
      <c r="B726" s="45"/>
      <c r="C726" s="45"/>
      <c r="D726" s="45"/>
      <c r="E726" s="45"/>
      <c r="F726" s="45"/>
    </row>
    <row r="727" ht="15.75" customHeight="1">
      <c r="A727" s="45"/>
      <c r="B727" s="45"/>
      <c r="C727" s="45"/>
      <c r="D727" s="45"/>
      <c r="E727" s="45"/>
      <c r="F727" s="45"/>
    </row>
    <row r="728" ht="15.75" customHeight="1">
      <c r="A728" s="45"/>
      <c r="B728" s="45"/>
      <c r="C728" s="45"/>
      <c r="D728" s="45"/>
      <c r="E728" s="45"/>
      <c r="F728" s="45"/>
    </row>
    <row r="729" ht="15.75" customHeight="1">
      <c r="A729" s="45"/>
      <c r="B729" s="45"/>
      <c r="C729" s="45"/>
      <c r="D729" s="45"/>
      <c r="E729" s="45"/>
      <c r="F729" s="45"/>
    </row>
    <row r="730" ht="15.75" customHeight="1">
      <c r="A730" s="45"/>
      <c r="B730" s="45"/>
      <c r="C730" s="45"/>
      <c r="D730" s="45"/>
      <c r="E730" s="45"/>
      <c r="F730" s="45"/>
    </row>
    <row r="731" ht="15.75" customHeight="1">
      <c r="A731" s="45"/>
      <c r="B731" s="45"/>
      <c r="C731" s="45"/>
      <c r="D731" s="45"/>
      <c r="E731" s="45"/>
      <c r="F731" s="45"/>
    </row>
    <row r="732" ht="15.75" customHeight="1">
      <c r="A732" s="45"/>
      <c r="B732" s="45"/>
      <c r="C732" s="45"/>
      <c r="D732" s="45"/>
      <c r="E732" s="45"/>
      <c r="F732" s="45"/>
    </row>
    <row r="733" ht="15.75" customHeight="1">
      <c r="A733" s="45"/>
      <c r="B733" s="45"/>
      <c r="C733" s="45"/>
      <c r="D733" s="45"/>
      <c r="E733" s="45"/>
      <c r="F733" s="45"/>
    </row>
    <row r="734" ht="15.75" customHeight="1">
      <c r="A734" s="45"/>
      <c r="B734" s="45"/>
      <c r="C734" s="45"/>
      <c r="D734" s="45"/>
      <c r="E734" s="45"/>
      <c r="F734" s="45"/>
    </row>
    <row r="735" ht="15.75" customHeight="1">
      <c r="A735" s="45"/>
      <c r="B735" s="45"/>
      <c r="C735" s="45"/>
      <c r="D735" s="45"/>
      <c r="E735" s="45"/>
      <c r="F735" s="45"/>
    </row>
    <row r="736" ht="15.75" customHeight="1">
      <c r="A736" s="45"/>
      <c r="B736" s="45"/>
      <c r="C736" s="45"/>
      <c r="D736" s="45"/>
      <c r="E736" s="45"/>
      <c r="F736" s="45"/>
    </row>
    <row r="737" ht="15.75" customHeight="1">
      <c r="A737" s="45"/>
      <c r="B737" s="45"/>
      <c r="C737" s="45"/>
      <c r="D737" s="45"/>
      <c r="E737" s="45"/>
      <c r="F737" s="45"/>
    </row>
    <row r="738" ht="15.75" customHeight="1">
      <c r="A738" s="45"/>
      <c r="B738" s="45"/>
      <c r="C738" s="45"/>
      <c r="D738" s="45"/>
      <c r="E738" s="45"/>
      <c r="F738" s="45"/>
    </row>
    <row r="739" ht="15.75" customHeight="1">
      <c r="A739" s="45"/>
      <c r="B739" s="45"/>
      <c r="C739" s="45"/>
      <c r="D739" s="45"/>
      <c r="E739" s="45"/>
      <c r="F739" s="45"/>
    </row>
    <row r="740" ht="15.75" customHeight="1">
      <c r="A740" s="45"/>
      <c r="B740" s="45"/>
      <c r="C740" s="45"/>
      <c r="D740" s="45"/>
      <c r="E740" s="45"/>
      <c r="F740" s="45"/>
    </row>
    <row r="741" ht="15.75" customHeight="1">
      <c r="A741" s="45"/>
      <c r="B741" s="45"/>
      <c r="C741" s="45"/>
      <c r="D741" s="45"/>
      <c r="E741" s="45"/>
      <c r="F741" s="45"/>
    </row>
    <row r="742" ht="15.75" customHeight="1">
      <c r="A742" s="45"/>
      <c r="B742" s="45"/>
      <c r="C742" s="45"/>
      <c r="D742" s="45"/>
      <c r="E742" s="45"/>
      <c r="F742" s="45"/>
    </row>
    <row r="743" ht="15.75" customHeight="1">
      <c r="A743" s="45"/>
      <c r="B743" s="45"/>
      <c r="C743" s="45"/>
      <c r="D743" s="45"/>
      <c r="E743" s="45"/>
      <c r="F743" s="45"/>
    </row>
    <row r="744" ht="15.75" customHeight="1">
      <c r="A744" s="45"/>
      <c r="B744" s="45"/>
      <c r="C744" s="45"/>
      <c r="D744" s="45"/>
      <c r="E744" s="45"/>
      <c r="F744" s="45"/>
    </row>
    <row r="745" ht="15.75" customHeight="1">
      <c r="A745" s="45"/>
      <c r="B745" s="45"/>
      <c r="C745" s="45"/>
      <c r="D745" s="45"/>
      <c r="E745" s="45"/>
      <c r="F745" s="45"/>
    </row>
    <row r="746" ht="15.75" customHeight="1">
      <c r="A746" s="45"/>
      <c r="B746" s="45"/>
      <c r="C746" s="45"/>
      <c r="D746" s="45"/>
      <c r="E746" s="45"/>
      <c r="F746" s="45"/>
    </row>
    <row r="747" ht="15.75" customHeight="1">
      <c r="A747" s="45"/>
      <c r="B747" s="45"/>
      <c r="C747" s="45"/>
      <c r="D747" s="45"/>
      <c r="E747" s="45"/>
      <c r="F747" s="45"/>
    </row>
    <row r="748" ht="15.75" customHeight="1">
      <c r="A748" s="45"/>
      <c r="B748" s="45"/>
      <c r="C748" s="45"/>
      <c r="D748" s="45"/>
      <c r="E748" s="45"/>
      <c r="F748" s="45"/>
    </row>
    <row r="749" ht="15.75" customHeight="1">
      <c r="A749" s="45"/>
      <c r="B749" s="45"/>
      <c r="C749" s="45"/>
      <c r="D749" s="45"/>
      <c r="E749" s="45"/>
      <c r="F749" s="45"/>
    </row>
    <row r="750" ht="15.75" customHeight="1">
      <c r="A750" s="45"/>
      <c r="B750" s="45"/>
      <c r="C750" s="45"/>
      <c r="D750" s="45"/>
      <c r="E750" s="45"/>
      <c r="F750" s="45"/>
    </row>
    <row r="751" ht="15.75" customHeight="1">
      <c r="A751" s="45"/>
      <c r="B751" s="45"/>
      <c r="C751" s="45"/>
      <c r="D751" s="45"/>
      <c r="E751" s="45"/>
      <c r="F751" s="45"/>
    </row>
    <row r="752" ht="15.75" customHeight="1">
      <c r="A752" s="45"/>
      <c r="B752" s="45"/>
      <c r="C752" s="45"/>
      <c r="D752" s="45"/>
      <c r="E752" s="45"/>
      <c r="F752" s="45"/>
    </row>
    <row r="753" ht="15.75" customHeight="1">
      <c r="A753" s="45"/>
      <c r="B753" s="45"/>
      <c r="C753" s="45"/>
      <c r="D753" s="45"/>
      <c r="E753" s="45"/>
      <c r="F753" s="45"/>
    </row>
    <row r="754" ht="15.75" customHeight="1">
      <c r="A754" s="45"/>
      <c r="B754" s="45"/>
      <c r="C754" s="45"/>
      <c r="D754" s="45"/>
      <c r="E754" s="45"/>
      <c r="F754" s="45"/>
    </row>
    <row r="755" ht="15.75" customHeight="1">
      <c r="A755" s="45"/>
      <c r="B755" s="45"/>
      <c r="C755" s="45"/>
      <c r="D755" s="45"/>
      <c r="E755" s="45"/>
      <c r="F755" s="45"/>
    </row>
    <row r="756" ht="15.75" customHeight="1">
      <c r="A756" s="45"/>
      <c r="B756" s="45"/>
      <c r="C756" s="45"/>
      <c r="D756" s="45"/>
      <c r="E756" s="45"/>
      <c r="F756" s="45"/>
    </row>
    <row r="757" ht="15.75" customHeight="1">
      <c r="A757" s="45"/>
      <c r="B757" s="45"/>
      <c r="C757" s="45"/>
      <c r="D757" s="45"/>
      <c r="E757" s="45"/>
      <c r="F757" s="45"/>
    </row>
    <row r="758" ht="15.75" customHeight="1">
      <c r="A758" s="45"/>
      <c r="B758" s="45"/>
      <c r="C758" s="45"/>
      <c r="D758" s="45"/>
      <c r="E758" s="45"/>
      <c r="F758" s="45"/>
    </row>
    <row r="759" ht="15.75" customHeight="1">
      <c r="A759" s="45"/>
      <c r="B759" s="45"/>
      <c r="C759" s="45"/>
      <c r="D759" s="45"/>
      <c r="E759" s="45"/>
      <c r="F759" s="45"/>
    </row>
    <row r="760" ht="15.75" customHeight="1">
      <c r="A760" s="45"/>
      <c r="B760" s="45"/>
      <c r="C760" s="45"/>
      <c r="D760" s="45"/>
      <c r="E760" s="45"/>
      <c r="F760" s="45"/>
    </row>
    <row r="761" ht="15.75" customHeight="1">
      <c r="A761" s="45"/>
      <c r="B761" s="45"/>
      <c r="C761" s="45"/>
      <c r="D761" s="45"/>
      <c r="E761" s="45"/>
      <c r="F761" s="45"/>
    </row>
    <row r="762" ht="15.75" customHeight="1">
      <c r="A762" s="45"/>
      <c r="B762" s="45"/>
      <c r="C762" s="45"/>
      <c r="D762" s="45"/>
      <c r="E762" s="45"/>
      <c r="F762" s="45"/>
    </row>
    <row r="763" ht="15.75" customHeight="1">
      <c r="A763" s="45"/>
      <c r="B763" s="45"/>
      <c r="C763" s="45"/>
      <c r="D763" s="45"/>
      <c r="E763" s="45"/>
      <c r="F763" s="45"/>
    </row>
    <row r="764" ht="15.75" customHeight="1">
      <c r="A764" s="45"/>
      <c r="B764" s="45"/>
      <c r="C764" s="45"/>
      <c r="D764" s="45"/>
      <c r="E764" s="45"/>
      <c r="F764" s="45"/>
    </row>
    <row r="765" ht="15.75" customHeight="1">
      <c r="A765" s="45"/>
      <c r="B765" s="45"/>
      <c r="C765" s="45"/>
      <c r="D765" s="45"/>
      <c r="E765" s="45"/>
      <c r="F765" s="45"/>
    </row>
    <row r="766" ht="15.75" customHeight="1">
      <c r="A766" s="45"/>
      <c r="B766" s="45"/>
      <c r="C766" s="45"/>
      <c r="D766" s="45"/>
      <c r="E766" s="45"/>
      <c r="F766" s="45"/>
    </row>
    <row r="767" ht="15.75" customHeight="1">
      <c r="A767" s="45"/>
      <c r="B767" s="45"/>
      <c r="C767" s="45"/>
      <c r="D767" s="45"/>
      <c r="E767" s="45"/>
      <c r="F767" s="45"/>
    </row>
    <row r="768" ht="15.75" customHeight="1">
      <c r="A768" s="45"/>
      <c r="B768" s="45"/>
      <c r="C768" s="45"/>
      <c r="D768" s="45"/>
      <c r="E768" s="45"/>
      <c r="F768" s="45"/>
    </row>
    <row r="769" ht="15.75" customHeight="1">
      <c r="A769" s="45"/>
      <c r="B769" s="45"/>
      <c r="C769" s="45"/>
      <c r="D769" s="45"/>
      <c r="E769" s="45"/>
      <c r="F769" s="45"/>
    </row>
    <row r="770" ht="15.75" customHeight="1">
      <c r="A770" s="45"/>
      <c r="B770" s="45"/>
      <c r="C770" s="45"/>
      <c r="D770" s="45"/>
      <c r="E770" s="45"/>
      <c r="F770" s="45"/>
    </row>
    <row r="771" ht="15.75" customHeight="1">
      <c r="A771" s="45"/>
      <c r="B771" s="45"/>
      <c r="C771" s="45"/>
      <c r="D771" s="45"/>
      <c r="E771" s="45"/>
      <c r="F771" s="45"/>
    </row>
    <row r="772" ht="15.75" customHeight="1">
      <c r="A772" s="45"/>
      <c r="B772" s="45"/>
      <c r="C772" s="45"/>
      <c r="D772" s="45"/>
      <c r="E772" s="45"/>
      <c r="F772" s="45"/>
    </row>
    <row r="773" ht="15.75" customHeight="1">
      <c r="A773" s="45"/>
      <c r="B773" s="45"/>
      <c r="C773" s="45"/>
      <c r="D773" s="45"/>
      <c r="E773" s="45"/>
      <c r="F773" s="45"/>
    </row>
    <row r="774" ht="15.75" customHeight="1">
      <c r="A774" s="45"/>
      <c r="B774" s="45"/>
      <c r="C774" s="45"/>
      <c r="D774" s="45"/>
      <c r="E774" s="45"/>
      <c r="F774" s="45"/>
    </row>
    <row r="775" ht="15.75" customHeight="1">
      <c r="A775" s="45"/>
      <c r="B775" s="45"/>
      <c r="C775" s="45"/>
      <c r="D775" s="45"/>
      <c r="E775" s="45"/>
      <c r="F775" s="45"/>
    </row>
    <row r="776" ht="15.75" customHeight="1">
      <c r="A776" s="45"/>
      <c r="B776" s="45"/>
      <c r="C776" s="45"/>
      <c r="D776" s="45"/>
      <c r="E776" s="45"/>
      <c r="F776" s="45"/>
    </row>
    <row r="777" ht="15.75" customHeight="1">
      <c r="A777" s="45"/>
      <c r="B777" s="45"/>
      <c r="C777" s="45"/>
      <c r="D777" s="45"/>
      <c r="E777" s="45"/>
      <c r="F777" s="45"/>
    </row>
    <row r="778" ht="15.75" customHeight="1">
      <c r="A778" s="45"/>
      <c r="B778" s="45"/>
      <c r="C778" s="45"/>
      <c r="D778" s="45"/>
      <c r="E778" s="45"/>
      <c r="F778" s="45"/>
    </row>
    <row r="779" ht="15.75" customHeight="1">
      <c r="A779" s="45"/>
      <c r="B779" s="45"/>
      <c r="C779" s="45"/>
      <c r="D779" s="45"/>
      <c r="E779" s="45"/>
      <c r="F779" s="45"/>
    </row>
    <row r="780" ht="15.75" customHeight="1">
      <c r="A780" s="45"/>
      <c r="B780" s="45"/>
      <c r="C780" s="45"/>
      <c r="D780" s="45"/>
      <c r="E780" s="45"/>
      <c r="F780" s="45"/>
    </row>
    <row r="781" ht="15.75" customHeight="1">
      <c r="A781" s="45"/>
      <c r="B781" s="45"/>
      <c r="C781" s="45"/>
      <c r="D781" s="45"/>
      <c r="E781" s="45"/>
      <c r="F781" s="45"/>
    </row>
    <row r="782" ht="15.75" customHeight="1">
      <c r="A782" s="45"/>
      <c r="B782" s="45"/>
      <c r="C782" s="45"/>
      <c r="D782" s="45"/>
      <c r="E782" s="45"/>
      <c r="F782" s="45"/>
    </row>
    <row r="783" ht="15.75" customHeight="1">
      <c r="A783" s="45"/>
      <c r="B783" s="45"/>
      <c r="C783" s="45"/>
      <c r="D783" s="45"/>
      <c r="E783" s="45"/>
      <c r="F783" s="45"/>
    </row>
    <row r="784" ht="15.75" customHeight="1">
      <c r="A784" s="45"/>
      <c r="B784" s="45"/>
      <c r="C784" s="45"/>
      <c r="D784" s="45"/>
      <c r="E784" s="45"/>
      <c r="F784" s="45"/>
    </row>
    <row r="785" ht="15.75" customHeight="1">
      <c r="A785" s="45"/>
      <c r="B785" s="45"/>
      <c r="C785" s="45"/>
      <c r="D785" s="45"/>
      <c r="E785" s="45"/>
      <c r="F785" s="45"/>
    </row>
    <row r="786" ht="15.75" customHeight="1">
      <c r="A786" s="45"/>
      <c r="B786" s="45"/>
      <c r="C786" s="45"/>
      <c r="D786" s="45"/>
      <c r="E786" s="45"/>
      <c r="F786" s="45"/>
    </row>
    <row r="787" ht="15.75" customHeight="1">
      <c r="A787" s="45"/>
      <c r="B787" s="45"/>
      <c r="C787" s="45"/>
      <c r="D787" s="45"/>
      <c r="E787" s="45"/>
      <c r="F787" s="45"/>
    </row>
    <row r="788" ht="15.75" customHeight="1">
      <c r="A788" s="45"/>
      <c r="B788" s="45"/>
      <c r="C788" s="45"/>
      <c r="D788" s="45"/>
      <c r="E788" s="45"/>
      <c r="F788" s="45"/>
    </row>
    <row r="789" ht="15.75" customHeight="1">
      <c r="A789" s="45"/>
      <c r="B789" s="45"/>
      <c r="C789" s="45"/>
      <c r="D789" s="45"/>
      <c r="E789" s="45"/>
      <c r="F789" s="45"/>
    </row>
    <row r="790" ht="15.75" customHeight="1">
      <c r="A790" s="45"/>
      <c r="B790" s="45"/>
      <c r="C790" s="45"/>
      <c r="D790" s="45"/>
      <c r="E790" s="45"/>
      <c r="F790" s="45"/>
    </row>
    <row r="791" ht="15.75" customHeight="1">
      <c r="A791" s="45"/>
      <c r="B791" s="45"/>
      <c r="C791" s="45"/>
      <c r="D791" s="45"/>
      <c r="E791" s="45"/>
      <c r="F791" s="45"/>
    </row>
    <row r="792" ht="15.75" customHeight="1">
      <c r="A792" s="45"/>
      <c r="B792" s="45"/>
      <c r="C792" s="45"/>
      <c r="D792" s="45"/>
      <c r="E792" s="45"/>
      <c r="F792" s="45"/>
    </row>
    <row r="793" ht="15.75" customHeight="1">
      <c r="A793" s="45"/>
      <c r="B793" s="45"/>
      <c r="C793" s="45"/>
      <c r="D793" s="45"/>
      <c r="E793" s="45"/>
      <c r="F793" s="45"/>
    </row>
    <row r="794" ht="15.75" customHeight="1">
      <c r="A794" s="45"/>
      <c r="B794" s="45"/>
      <c r="C794" s="45"/>
      <c r="D794" s="45"/>
      <c r="E794" s="45"/>
      <c r="F794" s="45"/>
    </row>
    <row r="795" ht="15.75" customHeight="1">
      <c r="A795" s="45"/>
      <c r="B795" s="45"/>
      <c r="C795" s="45"/>
      <c r="D795" s="45"/>
      <c r="E795" s="45"/>
      <c r="F795" s="45"/>
    </row>
    <row r="796" ht="15.75" customHeight="1">
      <c r="A796" s="45"/>
      <c r="B796" s="45"/>
      <c r="C796" s="45"/>
      <c r="D796" s="45"/>
      <c r="E796" s="45"/>
      <c r="F796" s="45"/>
    </row>
    <row r="797" ht="15.75" customHeight="1">
      <c r="A797" s="45"/>
      <c r="B797" s="45"/>
      <c r="C797" s="45"/>
      <c r="D797" s="45"/>
      <c r="E797" s="45"/>
      <c r="F797" s="45"/>
    </row>
    <row r="798" ht="15.75" customHeight="1">
      <c r="A798" s="45"/>
      <c r="B798" s="45"/>
      <c r="C798" s="45"/>
      <c r="D798" s="45"/>
      <c r="E798" s="45"/>
      <c r="F798" s="45"/>
    </row>
    <row r="799" ht="15.75" customHeight="1">
      <c r="A799" s="45"/>
      <c r="B799" s="45"/>
      <c r="C799" s="45"/>
      <c r="D799" s="45"/>
      <c r="E799" s="45"/>
      <c r="F799" s="45"/>
    </row>
    <row r="800" ht="15.75" customHeight="1">
      <c r="A800" s="45"/>
      <c r="B800" s="45"/>
      <c r="C800" s="45"/>
      <c r="D800" s="45"/>
      <c r="E800" s="45"/>
      <c r="F800" s="45"/>
    </row>
    <row r="801" ht="15.75" customHeight="1">
      <c r="A801" s="45"/>
      <c r="B801" s="45"/>
      <c r="C801" s="45"/>
      <c r="D801" s="45"/>
      <c r="E801" s="45"/>
      <c r="F801" s="45"/>
    </row>
    <row r="802" ht="15.75" customHeight="1">
      <c r="A802" s="45"/>
      <c r="B802" s="45"/>
      <c r="C802" s="45"/>
      <c r="D802" s="45"/>
      <c r="E802" s="45"/>
      <c r="F802" s="45"/>
    </row>
    <row r="803" ht="15.75" customHeight="1">
      <c r="A803" s="45"/>
      <c r="B803" s="45"/>
      <c r="C803" s="45"/>
      <c r="D803" s="45"/>
      <c r="E803" s="45"/>
      <c r="F803" s="45"/>
    </row>
    <row r="804" ht="15.75" customHeight="1">
      <c r="A804" s="45"/>
      <c r="B804" s="45"/>
      <c r="C804" s="45"/>
      <c r="D804" s="45"/>
      <c r="E804" s="45"/>
      <c r="F804" s="45"/>
    </row>
    <row r="805" ht="15.75" customHeight="1">
      <c r="A805" s="45"/>
      <c r="B805" s="45"/>
      <c r="C805" s="45"/>
      <c r="D805" s="45"/>
      <c r="E805" s="45"/>
      <c r="F805" s="45"/>
    </row>
    <row r="806" ht="15.75" customHeight="1">
      <c r="A806" s="45"/>
      <c r="B806" s="45"/>
      <c r="C806" s="45"/>
      <c r="D806" s="45"/>
      <c r="E806" s="45"/>
      <c r="F806" s="45"/>
    </row>
    <row r="807" ht="15.75" customHeight="1">
      <c r="A807" s="45"/>
      <c r="B807" s="45"/>
      <c r="C807" s="45"/>
      <c r="D807" s="45"/>
      <c r="E807" s="45"/>
      <c r="F807" s="45"/>
    </row>
    <row r="808" ht="15.75" customHeight="1">
      <c r="A808" s="45"/>
      <c r="B808" s="45"/>
      <c r="C808" s="45"/>
      <c r="D808" s="45"/>
      <c r="E808" s="45"/>
      <c r="F808" s="45"/>
    </row>
    <row r="809" ht="15.75" customHeight="1">
      <c r="A809" s="45"/>
      <c r="B809" s="45"/>
      <c r="C809" s="45"/>
      <c r="D809" s="45"/>
      <c r="E809" s="45"/>
      <c r="F809" s="45"/>
    </row>
    <row r="810" ht="15.75" customHeight="1">
      <c r="A810" s="45"/>
      <c r="B810" s="45"/>
      <c r="C810" s="45"/>
      <c r="D810" s="45"/>
      <c r="E810" s="45"/>
      <c r="F810" s="45"/>
    </row>
    <row r="811" ht="15.75" customHeight="1">
      <c r="A811" s="45"/>
      <c r="B811" s="45"/>
      <c r="C811" s="45"/>
      <c r="D811" s="45"/>
      <c r="E811" s="45"/>
      <c r="F811" s="45"/>
    </row>
    <row r="812" ht="15.75" customHeight="1">
      <c r="A812" s="45"/>
      <c r="B812" s="45"/>
      <c r="C812" s="45"/>
      <c r="D812" s="45"/>
      <c r="E812" s="45"/>
      <c r="F812" s="45"/>
    </row>
    <row r="813" ht="15.75" customHeight="1">
      <c r="A813" s="45"/>
      <c r="B813" s="45"/>
      <c r="C813" s="45"/>
      <c r="D813" s="45"/>
      <c r="E813" s="45"/>
      <c r="F813" s="45"/>
    </row>
    <row r="814" ht="15.75" customHeight="1">
      <c r="A814" s="45"/>
      <c r="B814" s="45"/>
      <c r="C814" s="45"/>
      <c r="D814" s="45"/>
      <c r="E814" s="45"/>
      <c r="F814" s="45"/>
    </row>
    <row r="815" ht="15.75" customHeight="1">
      <c r="A815" s="45"/>
      <c r="B815" s="45"/>
      <c r="C815" s="45"/>
      <c r="D815" s="45"/>
      <c r="E815" s="45"/>
      <c r="F815" s="45"/>
    </row>
    <row r="816" ht="15.75" customHeight="1">
      <c r="A816" s="45"/>
      <c r="B816" s="45"/>
      <c r="C816" s="45"/>
      <c r="D816" s="45"/>
      <c r="E816" s="45"/>
      <c r="F816" s="45"/>
    </row>
    <row r="817" ht="15.75" customHeight="1">
      <c r="A817" s="45"/>
      <c r="B817" s="45"/>
      <c r="C817" s="45"/>
      <c r="D817" s="45"/>
      <c r="E817" s="45"/>
      <c r="F817" s="45"/>
    </row>
    <row r="818" ht="15.75" customHeight="1">
      <c r="A818" s="45"/>
      <c r="B818" s="45"/>
      <c r="C818" s="45"/>
      <c r="D818" s="45"/>
      <c r="E818" s="45"/>
      <c r="F818" s="45"/>
    </row>
    <row r="819" ht="15.75" customHeight="1">
      <c r="A819" s="45"/>
      <c r="B819" s="45"/>
      <c r="C819" s="45"/>
      <c r="D819" s="45"/>
      <c r="E819" s="45"/>
      <c r="F819" s="45"/>
    </row>
    <row r="820" ht="15.75" customHeight="1">
      <c r="A820" s="45"/>
      <c r="B820" s="45"/>
      <c r="C820" s="45"/>
      <c r="D820" s="45"/>
      <c r="E820" s="45"/>
      <c r="F820" s="45"/>
    </row>
    <row r="821" ht="15.75" customHeight="1">
      <c r="A821" s="45"/>
      <c r="B821" s="45"/>
      <c r="C821" s="45"/>
      <c r="D821" s="45"/>
      <c r="E821" s="45"/>
      <c r="F821" s="45"/>
    </row>
    <row r="822" ht="15.75" customHeight="1">
      <c r="A822" s="45"/>
      <c r="B822" s="45"/>
      <c r="C822" s="45"/>
      <c r="D822" s="45"/>
      <c r="E822" s="45"/>
      <c r="F822" s="45"/>
    </row>
    <row r="823" ht="15.75" customHeight="1">
      <c r="A823" s="45"/>
      <c r="B823" s="45"/>
      <c r="C823" s="45"/>
      <c r="D823" s="45"/>
      <c r="E823" s="45"/>
      <c r="F823" s="45"/>
    </row>
    <row r="824" ht="15.75" customHeight="1">
      <c r="A824" s="45"/>
      <c r="B824" s="45"/>
      <c r="C824" s="45"/>
      <c r="D824" s="45"/>
      <c r="E824" s="45"/>
      <c r="F824" s="45"/>
    </row>
    <row r="825" ht="15.75" customHeight="1">
      <c r="A825" s="45"/>
      <c r="B825" s="45"/>
      <c r="C825" s="45"/>
      <c r="D825" s="45"/>
      <c r="E825" s="45"/>
      <c r="F825" s="45"/>
    </row>
    <row r="826" ht="15.75" customHeight="1">
      <c r="A826" s="45"/>
      <c r="B826" s="45"/>
      <c r="C826" s="45"/>
      <c r="D826" s="45"/>
      <c r="E826" s="45"/>
      <c r="F826" s="45"/>
    </row>
    <row r="827" ht="15.75" customHeight="1">
      <c r="A827" s="45"/>
      <c r="B827" s="45"/>
      <c r="C827" s="45"/>
      <c r="D827" s="45"/>
      <c r="E827" s="45"/>
      <c r="F827" s="45"/>
    </row>
    <row r="828" ht="15.75" customHeight="1">
      <c r="A828" s="45"/>
      <c r="B828" s="45"/>
      <c r="C828" s="45"/>
      <c r="D828" s="45"/>
      <c r="E828" s="45"/>
      <c r="F828" s="45"/>
    </row>
    <row r="829" ht="15.75" customHeight="1">
      <c r="A829" s="45"/>
      <c r="B829" s="45"/>
      <c r="C829" s="45"/>
      <c r="D829" s="45"/>
      <c r="E829" s="45"/>
      <c r="F829" s="45"/>
    </row>
    <row r="830" ht="15.75" customHeight="1">
      <c r="A830" s="45"/>
      <c r="B830" s="45"/>
      <c r="C830" s="45"/>
      <c r="D830" s="45"/>
      <c r="E830" s="45"/>
      <c r="F830" s="45"/>
    </row>
    <row r="831" ht="15.75" customHeight="1">
      <c r="A831" s="45"/>
      <c r="B831" s="45"/>
      <c r="C831" s="45"/>
      <c r="D831" s="45"/>
      <c r="E831" s="45"/>
      <c r="F831" s="45"/>
    </row>
    <row r="832" ht="15.75" customHeight="1">
      <c r="A832" s="45"/>
      <c r="B832" s="45"/>
      <c r="C832" s="45"/>
      <c r="D832" s="45"/>
      <c r="E832" s="45"/>
      <c r="F832" s="45"/>
    </row>
    <row r="833" ht="15.75" customHeight="1">
      <c r="A833" s="45"/>
      <c r="B833" s="45"/>
      <c r="C833" s="45"/>
      <c r="D833" s="45"/>
      <c r="E833" s="45"/>
      <c r="F833" s="45"/>
    </row>
    <row r="834" ht="15.75" customHeight="1">
      <c r="A834" s="45"/>
      <c r="B834" s="45"/>
      <c r="C834" s="45"/>
      <c r="D834" s="45"/>
      <c r="E834" s="45"/>
      <c r="F834" s="45"/>
    </row>
    <row r="835" ht="15.75" customHeight="1">
      <c r="A835" s="45"/>
      <c r="B835" s="45"/>
      <c r="C835" s="45"/>
      <c r="D835" s="45"/>
      <c r="E835" s="45"/>
      <c r="F835" s="45"/>
    </row>
    <row r="836" ht="15.75" customHeight="1">
      <c r="A836" s="45"/>
      <c r="B836" s="45"/>
      <c r="C836" s="45"/>
      <c r="D836" s="45"/>
      <c r="E836" s="45"/>
      <c r="F836" s="45"/>
    </row>
    <row r="837" ht="15.75" customHeight="1">
      <c r="A837" s="45"/>
      <c r="B837" s="45"/>
      <c r="C837" s="45"/>
      <c r="D837" s="45"/>
      <c r="E837" s="45"/>
      <c r="F837" s="45"/>
    </row>
    <row r="838" ht="15.75" customHeight="1">
      <c r="A838" s="45"/>
      <c r="B838" s="45"/>
      <c r="C838" s="45"/>
      <c r="D838" s="45"/>
      <c r="E838" s="45"/>
      <c r="F838" s="45"/>
    </row>
    <row r="839" ht="15.75" customHeight="1">
      <c r="A839" s="45"/>
      <c r="B839" s="45"/>
      <c r="C839" s="45"/>
      <c r="D839" s="45"/>
      <c r="E839" s="45"/>
      <c r="F839" s="45"/>
    </row>
    <row r="840" ht="15.75" customHeight="1">
      <c r="A840" s="45"/>
      <c r="B840" s="45"/>
      <c r="C840" s="45"/>
      <c r="D840" s="45"/>
      <c r="E840" s="45"/>
      <c r="F840" s="45"/>
    </row>
    <row r="841" ht="15.75" customHeight="1">
      <c r="A841" s="45"/>
      <c r="B841" s="45"/>
      <c r="C841" s="45"/>
      <c r="D841" s="45"/>
      <c r="E841" s="45"/>
      <c r="F841" s="45"/>
    </row>
    <row r="842" ht="15.75" customHeight="1">
      <c r="A842" s="45"/>
      <c r="B842" s="45"/>
      <c r="C842" s="45"/>
      <c r="D842" s="45"/>
      <c r="E842" s="45"/>
      <c r="F842" s="45"/>
    </row>
    <row r="843" ht="15.75" customHeight="1">
      <c r="A843" s="45"/>
      <c r="B843" s="45"/>
      <c r="C843" s="45"/>
      <c r="D843" s="45"/>
      <c r="E843" s="45"/>
      <c r="F843" s="45"/>
    </row>
    <row r="844" ht="15.75" customHeight="1">
      <c r="A844" s="45"/>
      <c r="B844" s="45"/>
      <c r="C844" s="45"/>
      <c r="D844" s="45"/>
      <c r="E844" s="45"/>
      <c r="F844" s="45"/>
    </row>
    <row r="845" ht="15.75" customHeight="1">
      <c r="A845" s="45"/>
      <c r="B845" s="45"/>
      <c r="C845" s="45"/>
      <c r="D845" s="45"/>
      <c r="E845" s="45"/>
      <c r="F845" s="45"/>
    </row>
    <row r="846" ht="15.75" customHeight="1">
      <c r="A846" s="45"/>
      <c r="B846" s="45"/>
      <c r="C846" s="45"/>
      <c r="D846" s="45"/>
      <c r="E846" s="45"/>
      <c r="F846" s="45"/>
    </row>
    <row r="847" ht="15.75" customHeight="1">
      <c r="A847" s="45"/>
      <c r="B847" s="45"/>
      <c r="C847" s="45"/>
      <c r="D847" s="45"/>
      <c r="E847" s="45"/>
      <c r="F847" s="45"/>
    </row>
    <row r="848" ht="15.75" customHeight="1">
      <c r="A848" s="45"/>
      <c r="B848" s="45"/>
      <c r="C848" s="45"/>
      <c r="D848" s="45"/>
      <c r="E848" s="45"/>
      <c r="F848" s="45"/>
    </row>
    <row r="849" ht="15.75" customHeight="1">
      <c r="A849" s="45"/>
      <c r="B849" s="45"/>
      <c r="C849" s="45"/>
      <c r="D849" s="45"/>
      <c r="E849" s="45"/>
      <c r="F849" s="45"/>
    </row>
    <row r="850" ht="15.75" customHeight="1">
      <c r="A850" s="45"/>
      <c r="B850" s="45"/>
      <c r="C850" s="45"/>
      <c r="D850" s="45"/>
      <c r="E850" s="45"/>
      <c r="F850" s="45"/>
    </row>
    <row r="851" ht="15.75" customHeight="1">
      <c r="A851" s="45"/>
      <c r="B851" s="45"/>
      <c r="C851" s="45"/>
      <c r="D851" s="45"/>
      <c r="E851" s="45"/>
      <c r="F851" s="45"/>
    </row>
    <row r="852" ht="15.75" customHeight="1">
      <c r="A852" s="45"/>
      <c r="B852" s="45"/>
      <c r="C852" s="45"/>
      <c r="D852" s="45"/>
      <c r="E852" s="45"/>
      <c r="F852" s="45"/>
    </row>
    <row r="853" ht="15.75" customHeight="1">
      <c r="A853" s="45"/>
      <c r="B853" s="45"/>
      <c r="C853" s="45"/>
      <c r="D853" s="45"/>
      <c r="E853" s="45"/>
      <c r="F853" s="45"/>
    </row>
    <row r="854" ht="15.75" customHeight="1">
      <c r="A854" s="45"/>
      <c r="B854" s="45"/>
      <c r="C854" s="45"/>
      <c r="D854" s="45"/>
      <c r="E854" s="45"/>
      <c r="F854" s="45"/>
    </row>
    <row r="855" ht="15.75" customHeight="1">
      <c r="A855" s="45"/>
      <c r="B855" s="45"/>
      <c r="C855" s="45"/>
      <c r="D855" s="45"/>
      <c r="E855" s="45"/>
      <c r="F855" s="45"/>
    </row>
    <row r="856" ht="15.75" customHeight="1">
      <c r="A856" s="45"/>
      <c r="B856" s="45"/>
      <c r="C856" s="45"/>
      <c r="D856" s="45"/>
      <c r="E856" s="45"/>
      <c r="F856" s="45"/>
    </row>
    <row r="857" ht="15.75" customHeight="1">
      <c r="A857" s="45"/>
      <c r="B857" s="45"/>
      <c r="C857" s="45"/>
      <c r="D857" s="45"/>
      <c r="E857" s="45"/>
      <c r="F857" s="45"/>
    </row>
    <row r="858" ht="15.75" customHeight="1">
      <c r="A858" s="45"/>
      <c r="B858" s="45"/>
      <c r="C858" s="45"/>
      <c r="D858" s="45"/>
      <c r="E858" s="45"/>
      <c r="F858" s="45"/>
    </row>
    <row r="859" ht="15.75" customHeight="1">
      <c r="A859" s="45"/>
      <c r="B859" s="45"/>
      <c r="C859" s="45"/>
      <c r="D859" s="45"/>
      <c r="E859" s="45"/>
      <c r="F859" s="45"/>
    </row>
    <row r="860" ht="15.75" customHeight="1">
      <c r="A860" s="45"/>
      <c r="B860" s="45"/>
      <c r="C860" s="45"/>
      <c r="D860" s="45"/>
      <c r="E860" s="45"/>
      <c r="F860" s="45"/>
    </row>
    <row r="861" ht="15.75" customHeight="1">
      <c r="A861" s="45"/>
      <c r="B861" s="45"/>
      <c r="C861" s="45"/>
      <c r="D861" s="45"/>
      <c r="E861" s="45"/>
      <c r="F861" s="45"/>
    </row>
    <row r="862" ht="15.75" customHeight="1">
      <c r="A862" s="45"/>
      <c r="B862" s="45"/>
      <c r="C862" s="45"/>
      <c r="D862" s="45"/>
      <c r="E862" s="45"/>
      <c r="F862" s="45"/>
    </row>
    <row r="863" ht="15.75" customHeight="1">
      <c r="A863" s="45"/>
      <c r="B863" s="45"/>
      <c r="C863" s="45"/>
      <c r="D863" s="45"/>
      <c r="E863" s="45"/>
      <c r="F863" s="45"/>
    </row>
    <row r="864" ht="15.75" customHeight="1">
      <c r="A864" s="45"/>
      <c r="B864" s="45"/>
      <c r="C864" s="45"/>
      <c r="D864" s="45"/>
      <c r="E864" s="45"/>
      <c r="F864" s="45"/>
    </row>
    <row r="865" ht="15.75" customHeight="1">
      <c r="A865" s="45"/>
      <c r="B865" s="45"/>
      <c r="C865" s="45"/>
      <c r="D865" s="45"/>
      <c r="E865" s="45"/>
      <c r="F865" s="45"/>
    </row>
    <row r="866" ht="15.75" customHeight="1">
      <c r="A866" s="45"/>
      <c r="B866" s="45"/>
      <c r="C866" s="45"/>
      <c r="D866" s="45"/>
      <c r="E866" s="45"/>
      <c r="F866" s="45"/>
    </row>
    <row r="867" ht="15.75" customHeight="1">
      <c r="A867" s="45"/>
      <c r="B867" s="45"/>
      <c r="C867" s="45"/>
      <c r="D867" s="45"/>
      <c r="E867" s="45"/>
      <c r="F867" s="45"/>
    </row>
    <row r="868" ht="15.75" customHeight="1">
      <c r="A868" s="45"/>
      <c r="B868" s="45"/>
      <c r="C868" s="45"/>
      <c r="D868" s="45"/>
      <c r="E868" s="45"/>
      <c r="F868" s="45"/>
    </row>
    <row r="869" ht="15.75" customHeight="1">
      <c r="A869" s="45"/>
      <c r="B869" s="45"/>
      <c r="C869" s="45"/>
      <c r="D869" s="45"/>
      <c r="E869" s="45"/>
      <c r="F869" s="45"/>
    </row>
    <row r="870" ht="15.75" customHeight="1">
      <c r="A870" s="45"/>
      <c r="B870" s="45"/>
      <c r="C870" s="45"/>
      <c r="D870" s="45"/>
      <c r="E870" s="45"/>
      <c r="F870" s="45"/>
    </row>
    <row r="871" ht="15.75" customHeight="1">
      <c r="A871" s="45"/>
      <c r="B871" s="45"/>
      <c r="C871" s="45"/>
      <c r="D871" s="45"/>
      <c r="E871" s="45"/>
      <c r="F871" s="45"/>
    </row>
    <row r="872" ht="15.75" customHeight="1">
      <c r="A872" s="45"/>
      <c r="B872" s="45"/>
      <c r="C872" s="45"/>
      <c r="D872" s="45"/>
      <c r="E872" s="45"/>
      <c r="F872" s="45"/>
    </row>
    <row r="873" ht="15.75" customHeight="1">
      <c r="A873" s="45"/>
      <c r="B873" s="45"/>
      <c r="C873" s="45"/>
      <c r="D873" s="45"/>
      <c r="E873" s="45"/>
      <c r="F873" s="45"/>
    </row>
    <row r="874" ht="15.75" customHeight="1">
      <c r="A874" s="45"/>
      <c r="B874" s="45"/>
      <c r="C874" s="45"/>
      <c r="D874" s="45"/>
      <c r="E874" s="45"/>
      <c r="F874" s="45"/>
    </row>
    <row r="875" ht="15.75" customHeight="1">
      <c r="A875" s="45"/>
      <c r="B875" s="45"/>
      <c r="C875" s="45"/>
      <c r="D875" s="45"/>
      <c r="E875" s="45"/>
      <c r="F875" s="45"/>
    </row>
    <row r="876" ht="15.75" customHeight="1">
      <c r="A876" s="45"/>
      <c r="B876" s="45"/>
      <c r="C876" s="45"/>
      <c r="D876" s="45"/>
      <c r="E876" s="45"/>
      <c r="F876" s="45"/>
    </row>
    <row r="877" ht="15.75" customHeight="1">
      <c r="A877" s="45"/>
      <c r="B877" s="45"/>
      <c r="C877" s="45"/>
      <c r="D877" s="45"/>
      <c r="E877" s="45"/>
      <c r="F877" s="45"/>
    </row>
    <row r="878" ht="15.75" customHeight="1">
      <c r="A878" s="45"/>
      <c r="B878" s="45"/>
      <c r="C878" s="45"/>
      <c r="D878" s="45"/>
      <c r="E878" s="45"/>
      <c r="F878" s="45"/>
    </row>
    <row r="879" ht="15.75" customHeight="1">
      <c r="A879" s="45"/>
      <c r="B879" s="45"/>
      <c r="C879" s="45"/>
      <c r="D879" s="45"/>
      <c r="E879" s="45"/>
      <c r="F879" s="45"/>
    </row>
    <row r="880" ht="15.75" customHeight="1">
      <c r="A880" s="45"/>
      <c r="B880" s="45"/>
      <c r="C880" s="45"/>
      <c r="D880" s="45"/>
      <c r="E880" s="45"/>
      <c r="F880" s="45"/>
    </row>
    <row r="881" ht="15.75" customHeight="1">
      <c r="A881" s="45"/>
      <c r="B881" s="45"/>
      <c r="C881" s="45"/>
      <c r="D881" s="45"/>
      <c r="E881" s="45"/>
      <c r="F881" s="45"/>
    </row>
    <row r="882" ht="15.75" customHeight="1">
      <c r="A882" s="45"/>
      <c r="B882" s="45"/>
      <c r="C882" s="45"/>
      <c r="D882" s="45"/>
      <c r="E882" s="45"/>
      <c r="F882" s="45"/>
    </row>
    <row r="883" ht="15.75" customHeight="1">
      <c r="A883" s="45"/>
      <c r="B883" s="45"/>
      <c r="C883" s="45"/>
      <c r="D883" s="45"/>
      <c r="E883" s="45"/>
      <c r="F883" s="45"/>
    </row>
    <row r="884" ht="15.75" customHeight="1">
      <c r="A884" s="45"/>
      <c r="B884" s="45"/>
      <c r="C884" s="45"/>
      <c r="D884" s="45"/>
      <c r="E884" s="45"/>
      <c r="F884" s="45"/>
    </row>
    <row r="885" ht="15.75" customHeight="1">
      <c r="A885" s="45"/>
      <c r="B885" s="45"/>
      <c r="C885" s="45"/>
      <c r="D885" s="45"/>
      <c r="E885" s="45"/>
      <c r="F885" s="45"/>
    </row>
    <row r="886" ht="15.75" customHeight="1">
      <c r="A886" s="45"/>
      <c r="B886" s="45"/>
      <c r="C886" s="45"/>
      <c r="D886" s="45"/>
      <c r="E886" s="45"/>
      <c r="F886" s="45"/>
    </row>
    <row r="887" ht="15.75" customHeight="1">
      <c r="A887" s="45"/>
      <c r="B887" s="45"/>
      <c r="C887" s="45"/>
      <c r="D887" s="45"/>
      <c r="E887" s="45"/>
      <c r="F887" s="45"/>
    </row>
    <row r="888" ht="15.75" customHeight="1">
      <c r="A888" s="45"/>
      <c r="B888" s="45"/>
      <c r="C888" s="45"/>
      <c r="D888" s="45"/>
      <c r="E888" s="45"/>
      <c r="F888" s="45"/>
    </row>
    <row r="889" ht="15.75" customHeight="1">
      <c r="A889" s="45"/>
      <c r="B889" s="45"/>
      <c r="C889" s="45"/>
      <c r="D889" s="45"/>
      <c r="E889" s="45"/>
      <c r="F889" s="45"/>
    </row>
    <row r="890" ht="15.75" customHeight="1">
      <c r="A890" s="45"/>
      <c r="B890" s="45"/>
      <c r="C890" s="45"/>
      <c r="D890" s="45"/>
      <c r="E890" s="45"/>
      <c r="F890" s="45"/>
    </row>
    <row r="891" ht="15.75" customHeight="1">
      <c r="A891" s="45"/>
      <c r="B891" s="45"/>
      <c r="C891" s="45"/>
      <c r="D891" s="45"/>
      <c r="E891" s="45"/>
      <c r="F891" s="45"/>
    </row>
    <row r="892" ht="15.75" customHeight="1">
      <c r="A892" s="45"/>
      <c r="B892" s="45"/>
      <c r="C892" s="45"/>
      <c r="D892" s="45"/>
      <c r="E892" s="45"/>
      <c r="F892" s="45"/>
    </row>
    <row r="893" ht="15.75" customHeight="1">
      <c r="A893" s="45"/>
      <c r="B893" s="45"/>
      <c r="C893" s="45"/>
      <c r="D893" s="45"/>
      <c r="E893" s="45"/>
      <c r="F893" s="45"/>
    </row>
    <row r="894" ht="15.75" customHeight="1">
      <c r="A894" s="45"/>
      <c r="B894" s="45"/>
      <c r="C894" s="45"/>
      <c r="D894" s="45"/>
      <c r="E894" s="45"/>
      <c r="F894" s="45"/>
    </row>
    <row r="895" ht="15.75" customHeight="1">
      <c r="A895" s="45"/>
      <c r="B895" s="45"/>
      <c r="C895" s="45"/>
      <c r="D895" s="45"/>
      <c r="E895" s="45"/>
      <c r="F895" s="45"/>
    </row>
    <row r="896" ht="15.75" customHeight="1">
      <c r="A896" s="45"/>
      <c r="B896" s="45"/>
      <c r="C896" s="45"/>
      <c r="D896" s="45"/>
      <c r="E896" s="45"/>
      <c r="F896" s="45"/>
    </row>
    <row r="897" ht="15.75" customHeight="1">
      <c r="A897" s="45"/>
      <c r="B897" s="45"/>
      <c r="C897" s="45"/>
      <c r="D897" s="45"/>
      <c r="E897" s="45"/>
      <c r="F897" s="45"/>
    </row>
    <row r="898" ht="15.75" customHeight="1">
      <c r="A898" s="45"/>
      <c r="B898" s="45"/>
      <c r="C898" s="45"/>
      <c r="D898" s="45"/>
      <c r="E898" s="45"/>
      <c r="F898" s="45"/>
    </row>
    <row r="899" ht="15.75" customHeight="1">
      <c r="A899" s="45"/>
      <c r="B899" s="45"/>
      <c r="C899" s="45"/>
      <c r="D899" s="45"/>
      <c r="E899" s="45"/>
      <c r="F899" s="45"/>
    </row>
    <row r="900" ht="15.75" customHeight="1">
      <c r="A900" s="45"/>
      <c r="B900" s="45"/>
      <c r="C900" s="45"/>
      <c r="D900" s="45"/>
      <c r="E900" s="45"/>
      <c r="F900" s="45"/>
    </row>
    <row r="901" ht="15.75" customHeight="1">
      <c r="A901" s="45"/>
      <c r="B901" s="45"/>
      <c r="C901" s="45"/>
      <c r="D901" s="45"/>
      <c r="E901" s="45"/>
      <c r="F901" s="45"/>
    </row>
    <row r="902" ht="15.75" customHeight="1">
      <c r="A902" s="45"/>
      <c r="B902" s="45"/>
      <c r="C902" s="45"/>
      <c r="D902" s="45"/>
      <c r="E902" s="45"/>
      <c r="F902" s="45"/>
    </row>
    <row r="903" ht="15.75" customHeight="1">
      <c r="A903" s="45"/>
      <c r="B903" s="45"/>
      <c r="C903" s="45"/>
      <c r="D903" s="45"/>
      <c r="E903" s="45"/>
      <c r="F903" s="45"/>
    </row>
    <row r="904" ht="15.75" customHeight="1">
      <c r="A904" s="45"/>
      <c r="B904" s="45"/>
      <c r="C904" s="45"/>
      <c r="D904" s="45"/>
      <c r="E904" s="45"/>
      <c r="F904" s="45"/>
    </row>
    <row r="905" ht="15.75" customHeight="1">
      <c r="A905" s="45"/>
      <c r="B905" s="45"/>
      <c r="C905" s="45"/>
      <c r="D905" s="45"/>
      <c r="E905" s="45"/>
      <c r="F905" s="45"/>
    </row>
    <row r="906" ht="15.75" customHeight="1">
      <c r="A906" s="45"/>
      <c r="B906" s="45"/>
      <c r="C906" s="45"/>
      <c r="D906" s="45"/>
      <c r="E906" s="45"/>
      <c r="F906" s="45"/>
    </row>
    <row r="907" ht="15.75" customHeight="1">
      <c r="A907" s="45"/>
      <c r="B907" s="45"/>
      <c r="C907" s="45"/>
      <c r="D907" s="45"/>
      <c r="E907" s="45"/>
      <c r="F907" s="45"/>
    </row>
    <row r="908" ht="15.75" customHeight="1">
      <c r="A908" s="45"/>
      <c r="B908" s="45"/>
      <c r="C908" s="45"/>
      <c r="D908" s="45"/>
      <c r="E908" s="45"/>
      <c r="F908" s="45"/>
    </row>
    <row r="909" ht="15.75" customHeight="1">
      <c r="A909" s="45"/>
      <c r="B909" s="45"/>
      <c r="C909" s="45"/>
      <c r="D909" s="45"/>
      <c r="E909" s="45"/>
      <c r="F909" s="45"/>
    </row>
    <row r="910" ht="15.75" customHeight="1">
      <c r="A910" s="45"/>
      <c r="B910" s="45"/>
      <c r="C910" s="45"/>
      <c r="D910" s="45"/>
      <c r="E910" s="45"/>
      <c r="F910" s="45"/>
    </row>
    <row r="911" ht="15.75" customHeight="1">
      <c r="A911" s="45"/>
      <c r="B911" s="45"/>
      <c r="C911" s="45"/>
      <c r="D911" s="45"/>
      <c r="E911" s="45"/>
      <c r="F911" s="45"/>
    </row>
    <row r="912" ht="15.75" customHeight="1">
      <c r="A912" s="45"/>
      <c r="B912" s="45"/>
      <c r="C912" s="45"/>
      <c r="D912" s="45"/>
      <c r="E912" s="45"/>
      <c r="F912" s="45"/>
    </row>
    <row r="913" ht="15.75" customHeight="1">
      <c r="A913" s="45"/>
      <c r="B913" s="45"/>
      <c r="C913" s="45"/>
      <c r="D913" s="45"/>
      <c r="E913" s="45"/>
      <c r="F913" s="45"/>
    </row>
    <row r="914" ht="15.75" customHeight="1">
      <c r="A914" s="45"/>
      <c r="B914" s="45"/>
      <c r="C914" s="45"/>
      <c r="D914" s="45"/>
      <c r="E914" s="45"/>
      <c r="F914" s="45"/>
    </row>
    <row r="915" ht="15.75" customHeight="1">
      <c r="A915" s="45"/>
      <c r="B915" s="45"/>
      <c r="C915" s="45"/>
      <c r="D915" s="45"/>
      <c r="E915" s="45"/>
      <c r="F915" s="45"/>
    </row>
    <row r="916" ht="15.75" customHeight="1">
      <c r="A916" s="45"/>
      <c r="B916" s="45"/>
      <c r="C916" s="45"/>
      <c r="D916" s="45"/>
      <c r="E916" s="45"/>
      <c r="F916" s="45"/>
    </row>
    <row r="917" ht="15.75" customHeight="1">
      <c r="A917" s="45"/>
      <c r="B917" s="45"/>
      <c r="C917" s="45"/>
      <c r="D917" s="45"/>
      <c r="E917" s="45"/>
      <c r="F917" s="45"/>
    </row>
    <row r="918" ht="15.75" customHeight="1">
      <c r="A918" s="45"/>
      <c r="B918" s="45"/>
      <c r="C918" s="45"/>
      <c r="D918" s="45"/>
      <c r="E918" s="45"/>
      <c r="F918" s="45"/>
    </row>
    <row r="919" ht="15.75" customHeight="1">
      <c r="A919" s="45"/>
      <c r="B919" s="45"/>
      <c r="C919" s="45"/>
      <c r="D919" s="45"/>
      <c r="E919" s="45"/>
      <c r="F919" s="45"/>
    </row>
    <row r="920" ht="15.75" customHeight="1">
      <c r="A920" s="45"/>
      <c r="B920" s="45"/>
      <c r="C920" s="45"/>
      <c r="D920" s="45"/>
      <c r="E920" s="45"/>
      <c r="F920" s="45"/>
    </row>
    <row r="921" ht="15.75" customHeight="1">
      <c r="A921" s="45"/>
      <c r="B921" s="45"/>
      <c r="C921" s="45"/>
      <c r="D921" s="45"/>
      <c r="E921" s="45"/>
      <c r="F921" s="45"/>
    </row>
    <row r="922" ht="15.75" customHeight="1">
      <c r="A922" s="45"/>
      <c r="B922" s="45"/>
      <c r="C922" s="45"/>
      <c r="D922" s="45"/>
      <c r="E922" s="45"/>
      <c r="F922" s="45"/>
    </row>
    <row r="923" ht="15.75" customHeight="1">
      <c r="A923" s="45"/>
      <c r="B923" s="45"/>
      <c r="C923" s="45"/>
      <c r="D923" s="45"/>
      <c r="E923" s="45"/>
      <c r="F923" s="45"/>
    </row>
    <row r="924" ht="15.75" customHeight="1">
      <c r="A924" s="45"/>
      <c r="B924" s="45"/>
      <c r="C924" s="45"/>
      <c r="D924" s="45"/>
      <c r="E924" s="45"/>
      <c r="F924" s="45"/>
    </row>
    <row r="925" ht="15.75" customHeight="1">
      <c r="A925" s="45"/>
      <c r="B925" s="45"/>
      <c r="C925" s="45"/>
      <c r="D925" s="45"/>
      <c r="E925" s="45"/>
      <c r="F925" s="45"/>
    </row>
    <row r="926" ht="15.75" customHeight="1">
      <c r="A926" s="45"/>
      <c r="B926" s="45"/>
      <c r="C926" s="45"/>
      <c r="D926" s="45"/>
      <c r="E926" s="45"/>
      <c r="F926" s="45"/>
    </row>
    <row r="927" ht="15.75" customHeight="1">
      <c r="A927" s="45"/>
      <c r="B927" s="45"/>
      <c r="C927" s="45"/>
      <c r="D927" s="45"/>
      <c r="E927" s="45"/>
      <c r="F927" s="45"/>
    </row>
    <row r="928" ht="15.75" customHeight="1">
      <c r="A928" s="45"/>
      <c r="B928" s="45"/>
      <c r="C928" s="45"/>
      <c r="D928" s="45"/>
      <c r="E928" s="45"/>
      <c r="F928" s="45"/>
    </row>
    <row r="929" ht="15.75" customHeight="1">
      <c r="A929" s="45"/>
      <c r="B929" s="45"/>
      <c r="C929" s="45"/>
      <c r="D929" s="45"/>
      <c r="E929" s="45"/>
      <c r="F929" s="45"/>
    </row>
    <row r="930" ht="15.75" customHeight="1">
      <c r="A930" s="45"/>
      <c r="B930" s="45"/>
      <c r="C930" s="45"/>
      <c r="D930" s="45"/>
      <c r="E930" s="45"/>
      <c r="F930" s="45"/>
    </row>
    <row r="931" ht="15.75" customHeight="1">
      <c r="A931" s="45"/>
      <c r="B931" s="45"/>
      <c r="C931" s="45"/>
      <c r="D931" s="45"/>
      <c r="E931" s="45"/>
      <c r="F931" s="45"/>
    </row>
    <row r="932" ht="15.75" customHeight="1">
      <c r="A932" s="45"/>
      <c r="B932" s="45"/>
      <c r="C932" s="45"/>
      <c r="D932" s="45"/>
      <c r="E932" s="45"/>
      <c r="F932" s="45"/>
    </row>
    <row r="933" ht="15.75" customHeight="1">
      <c r="A933" s="45"/>
      <c r="B933" s="45"/>
      <c r="C933" s="45"/>
      <c r="D933" s="45"/>
      <c r="E933" s="45"/>
      <c r="F933" s="45"/>
    </row>
    <row r="934" ht="15.75" customHeight="1">
      <c r="A934" s="45"/>
      <c r="B934" s="45"/>
      <c r="C934" s="45"/>
      <c r="D934" s="45"/>
      <c r="E934" s="45"/>
      <c r="F934" s="45"/>
    </row>
    <row r="935" ht="15.75" customHeight="1">
      <c r="A935" s="45"/>
      <c r="B935" s="45"/>
      <c r="C935" s="45"/>
      <c r="D935" s="45"/>
      <c r="E935" s="45"/>
      <c r="F935" s="45"/>
    </row>
    <row r="936" ht="15.75" customHeight="1">
      <c r="A936" s="45"/>
      <c r="B936" s="45"/>
      <c r="C936" s="45"/>
      <c r="D936" s="45"/>
      <c r="E936" s="45"/>
      <c r="F936" s="45"/>
    </row>
    <row r="937" ht="15.75" customHeight="1">
      <c r="A937" s="45"/>
      <c r="B937" s="45"/>
      <c r="C937" s="45"/>
      <c r="D937" s="45"/>
      <c r="E937" s="45"/>
      <c r="F937" s="45"/>
    </row>
    <row r="938" ht="15.75" customHeight="1">
      <c r="A938" s="45"/>
      <c r="B938" s="45"/>
      <c r="C938" s="45"/>
      <c r="D938" s="45"/>
      <c r="E938" s="45"/>
      <c r="F938" s="45"/>
    </row>
    <row r="939" ht="15.75" customHeight="1">
      <c r="A939" s="45"/>
      <c r="B939" s="45"/>
      <c r="C939" s="45"/>
      <c r="D939" s="45"/>
      <c r="E939" s="45"/>
      <c r="F939" s="45"/>
    </row>
    <row r="940" ht="15.75" customHeight="1">
      <c r="A940" s="45"/>
      <c r="B940" s="45"/>
      <c r="C940" s="45"/>
      <c r="D940" s="45"/>
      <c r="E940" s="45"/>
      <c r="F940" s="45"/>
    </row>
    <row r="941" ht="15.75" customHeight="1">
      <c r="A941" s="45"/>
      <c r="B941" s="45"/>
      <c r="C941" s="45"/>
      <c r="D941" s="45"/>
      <c r="E941" s="45"/>
      <c r="F941" s="45"/>
    </row>
    <row r="942" ht="15.75" customHeight="1">
      <c r="A942" s="45"/>
      <c r="B942" s="45"/>
      <c r="C942" s="45"/>
      <c r="D942" s="45"/>
      <c r="E942" s="45"/>
      <c r="F942" s="45"/>
    </row>
    <row r="943" ht="15.75" customHeight="1">
      <c r="A943" s="45"/>
      <c r="B943" s="45"/>
      <c r="C943" s="45"/>
      <c r="D943" s="45"/>
      <c r="E943" s="45"/>
      <c r="F943" s="45"/>
    </row>
    <row r="944" ht="15.75" customHeight="1">
      <c r="A944" s="45"/>
      <c r="B944" s="45"/>
      <c r="C944" s="45"/>
      <c r="D944" s="45"/>
      <c r="E944" s="45"/>
      <c r="F944" s="45"/>
    </row>
    <row r="945" ht="15.75" customHeight="1">
      <c r="A945" s="45"/>
      <c r="B945" s="45"/>
      <c r="C945" s="45"/>
      <c r="D945" s="45"/>
      <c r="E945" s="45"/>
      <c r="F945" s="45"/>
    </row>
    <row r="946" ht="15.75" customHeight="1">
      <c r="A946" s="45"/>
      <c r="B946" s="45"/>
      <c r="C946" s="45"/>
      <c r="D946" s="45"/>
      <c r="E946" s="45"/>
      <c r="F946" s="45"/>
    </row>
    <row r="947" ht="15.75" customHeight="1">
      <c r="A947" s="45"/>
      <c r="B947" s="45"/>
      <c r="C947" s="45"/>
      <c r="D947" s="45"/>
      <c r="E947" s="45"/>
      <c r="F947" s="45"/>
    </row>
    <row r="948" ht="15.75" customHeight="1">
      <c r="A948" s="45"/>
      <c r="B948" s="45"/>
      <c r="C948" s="45"/>
      <c r="D948" s="45"/>
      <c r="E948" s="45"/>
      <c r="F948" s="45"/>
    </row>
    <row r="949" ht="15.75" customHeight="1">
      <c r="A949" s="45"/>
      <c r="B949" s="45"/>
      <c r="C949" s="45"/>
      <c r="D949" s="45"/>
      <c r="E949" s="45"/>
      <c r="F949" s="45"/>
    </row>
    <row r="950" ht="15.75" customHeight="1">
      <c r="A950" s="45"/>
      <c r="B950" s="45"/>
      <c r="C950" s="45"/>
      <c r="D950" s="45"/>
      <c r="E950" s="45"/>
      <c r="F950" s="45"/>
    </row>
    <row r="951" ht="15.75" customHeight="1">
      <c r="A951" s="45"/>
      <c r="B951" s="45"/>
      <c r="C951" s="45"/>
      <c r="D951" s="45"/>
      <c r="E951" s="45"/>
      <c r="F951" s="45"/>
    </row>
    <row r="952" ht="15.75" customHeight="1">
      <c r="A952" s="45"/>
      <c r="B952" s="45"/>
      <c r="C952" s="45"/>
      <c r="D952" s="45"/>
      <c r="E952" s="45"/>
      <c r="F952" s="45"/>
    </row>
    <row r="953" ht="15.75" customHeight="1">
      <c r="A953" s="45"/>
      <c r="B953" s="45"/>
      <c r="C953" s="45"/>
      <c r="D953" s="45"/>
      <c r="E953" s="45"/>
      <c r="F953" s="45"/>
    </row>
    <row r="954" ht="15.75" customHeight="1">
      <c r="A954" s="45"/>
      <c r="B954" s="45"/>
      <c r="C954" s="45"/>
      <c r="D954" s="45"/>
      <c r="E954" s="45"/>
      <c r="F954" s="45"/>
    </row>
    <row r="955" ht="15.75" customHeight="1">
      <c r="A955" s="45"/>
      <c r="B955" s="45"/>
      <c r="C955" s="45"/>
      <c r="D955" s="45"/>
      <c r="E955" s="45"/>
      <c r="F955" s="45"/>
    </row>
    <row r="956" ht="15.75" customHeight="1">
      <c r="A956" s="45"/>
      <c r="B956" s="45"/>
      <c r="C956" s="45"/>
      <c r="D956" s="45"/>
      <c r="E956" s="45"/>
      <c r="F956" s="45"/>
    </row>
    <row r="957" ht="15.75" customHeight="1">
      <c r="A957" s="45"/>
      <c r="B957" s="45"/>
      <c r="C957" s="45"/>
      <c r="D957" s="45"/>
      <c r="E957" s="45"/>
      <c r="F957" s="45"/>
    </row>
    <row r="958" ht="15.75" customHeight="1">
      <c r="A958" s="45"/>
      <c r="B958" s="45"/>
      <c r="C958" s="45"/>
      <c r="D958" s="45"/>
      <c r="E958" s="45"/>
      <c r="F958" s="45"/>
    </row>
    <row r="959" ht="15.75" customHeight="1">
      <c r="A959" s="45"/>
      <c r="B959" s="45"/>
      <c r="C959" s="45"/>
      <c r="D959" s="45"/>
      <c r="E959" s="45"/>
      <c r="F959" s="45"/>
    </row>
    <row r="960" ht="15.75" customHeight="1">
      <c r="A960" s="45"/>
      <c r="B960" s="45"/>
      <c r="C960" s="45"/>
      <c r="D960" s="45"/>
      <c r="E960" s="45"/>
      <c r="F960" s="45"/>
    </row>
    <row r="961" ht="15.75" customHeight="1">
      <c r="A961" s="45"/>
      <c r="B961" s="45"/>
      <c r="C961" s="45"/>
      <c r="D961" s="45"/>
      <c r="E961" s="45"/>
      <c r="F961" s="45"/>
    </row>
    <row r="962" ht="15.75" customHeight="1">
      <c r="A962" s="45"/>
      <c r="B962" s="45"/>
      <c r="C962" s="45"/>
      <c r="D962" s="45"/>
      <c r="E962" s="45"/>
      <c r="F962" s="45"/>
    </row>
    <row r="963" ht="15.75" customHeight="1">
      <c r="A963" s="45"/>
      <c r="B963" s="45"/>
      <c r="C963" s="45"/>
      <c r="D963" s="45"/>
      <c r="E963" s="45"/>
      <c r="F963" s="45"/>
    </row>
    <row r="964" ht="15.75" customHeight="1">
      <c r="A964" s="45"/>
      <c r="B964" s="45"/>
      <c r="C964" s="45"/>
      <c r="D964" s="45"/>
      <c r="E964" s="45"/>
      <c r="F964" s="45"/>
    </row>
    <row r="965" ht="15.75" customHeight="1">
      <c r="A965" s="45"/>
      <c r="B965" s="45"/>
      <c r="C965" s="45"/>
      <c r="D965" s="45"/>
      <c r="E965" s="45"/>
      <c r="F965" s="45"/>
    </row>
    <row r="966" ht="15.75" customHeight="1">
      <c r="A966" s="45"/>
      <c r="B966" s="45"/>
      <c r="C966" s="45"/>
      <c r="D966" s="45"/>
      <c r="E966" s="45"/>
      <c r="F966" s="45"/>
    </row>
    <row r="967" ht="15.75" customHeight="1">
      <c r="A967" s="45"/>
      <c r="B967" s="45"/>
      <c r="C967" s="45"/>
      <c r="D967" s="45"/>
      <c r="E967" s="45"/>
      <c r="F967" s="45"/>
    </row>
    <row r="968" ht="15.75" customHeight="1">
      <c r="A968" s="45"/>
      <c r="B968" s="45"/>
      <c r="C968" s="45"/>
      <c r="D968" s="45"/>
      <c r="E968" s="45"/>
      <c r="F968" s="45"/>
    </row>
    <row r="969" ht="15.75" customHeight="1">
      <c r="A969" s="45"/>
      <c r="B969" s="45"/>
      <c r="C969" s="45"/>
      <c r="D969" s="45"/>
      <c r="E969" s="45"/>
      <c r="F969" s="45"/>
    </row>
    <row r="970" ht="15.75" customHeight="1">
      <c r="A970" s="45"/>
      <c r="B970" s="45"/>
      <c r="C970" s="45"/>
      <c r="D970" s="45"/>
      <c r="E970" s="45"/>
      <c r="F970" s="45"/>
    </row>
    <row r="971" ht="15.75" customHeight="1">
      <c r="A971" s="45"/>
      <c r="B971" s="45"/>
      <c r="C971" s="45"/>
      <c r="D971" s="45"/>
      <c r="E971" s="45"/>
      <c r="F971" s="45"/>
    </row>
    <row r="972" ht="15.75" customHeight="1">
      <c r="A972" s="45"/>
      <c r="B972" s="45"/>
      <c r="C972" s="45"/>
      <c r="D972" s="45"/>
      <c r="E972" s="45"/>
      <c r="F972" s="45"/>
    </row>
    <row r="973" ht="15.75" customHeight="1">
      <c r="A973" s="45"/>
      <c r="B973" s="45"/>
      <c r="C973" s="45"/>
      <c r="D973" s="45"/>
      <c r="E973" s="45"/>
      <c r="F973" s="45"/>
    </row>
    <row r="974" ht="15.75" customHeight="1">
      <c r="A974" s="45"/>
      <c r="B974" s="45"/>
      <c r="C974" s="45"/>
      <c r="D974" s="45"/>
      <c r="E974" s="45"/>
      <c r="F974" s="45"/>
    </row>
    <row r="975" ht="15.75" customHeight="1">
      <c r="A975" s="45"/>
      <c r="B975" s="45"/>
      <c r="C975" s="45"/>
      <c r="D975" s="45"/>
      <c r="E975" s="45"/>
      <c r="F975" s="45"/>
    </row>
    <row r="976" ht="15.75" customHeight="1">
      <c r="A976" s="45"/>
      <c r="B976" s="45"/>
      <c r="C976" s="45"/>
      <c r="D976" s="45"/>
      <c r="E976" s="45"/>
      <c r="F976" s="45"/>
    </row>
    <row r="977" ht="15.75" customHeight="1">
      <c r="A977" s="45"/>
      <c r="B977" s="45"/>
      <c r="C977" s="45"/>
      <c r="D977" s="45"/>
      <c r="E977" s="45"/>
      <c r="F977" s="45"/>
    </row>
    <row r="978" ht="15.75" customHeight="1">
      <c r="A978" s="45"/>
      <c r="B978" s="45"/>
      <c r="C978" s="45"/>
      <c r="D978" s="45"/>
      <c r="E978" s="45"/>
      <c r="F978" s="45"/>
    </row>
    <row r="979" ht="15.75" customHeight="1">
      <c r="A979" s="45"/>
      <c r="B979" s="45"/>
      <c r="C979" s="45"/>
      <c r="D979" s="45"/>
      <c r="E979" s="45"/>
      <c r="F979" s="45"/>
    </row>
    <row r="980" ht="15.75" customHeight="1">
      <c r="A980" s="45"/>
      <c r="B980" s="45"/>
      <c r="C980" s="45"/>
      <c r="D980" s="45"/>
      <c r="E980" s="45"/>
      <c r="F980" s="45"/>
    </row>
    <row r="981" ht="15.75" customHeight="1">
      <c r="A981" s="45"/>
      <c r="B981" s="45"/>
      <c r="C981" s="45"/>
      <c r="D981" s="45"/>
      <c r="E981" s="45"/>
      <c r="F981" s="45"/>
    </row>
    <row r="982" ht="15.75" customHeight="1">
      <c r="A982" s="45"/>
      <c r="B982" s="45"/>
      <c r="C982" s="45"/>
      <c r="D982" s="45"/>
      <c r="E982" s="45"/>
      <c r="F982" s="45"/>
    </row>
    <row r="983" ht="15.75" customHeight="1">
      <c r="A983" s="45"/>
      <c r="B983" s="45"/>
      <c r="C983" s="45"/>
      <c r="D983" s="45"/>
      <c r="E983" s="45"/>
      <c r="F983" s="45"/>
    </row>
    <row r="984" ht="15.75" customHeight="1">
      <c r="A984" s="45"/>
      <c r="B984" s="45"/>
      <c r="C984" s="45"/>
      <c r="D984" s="45"/>
      <c r="E984" s="45"/>
      <c r="F984" s="45"/>
    </row>
    <row r="985" ht="15.75" customHeight="1">
      <c r="A985" s="45"/>
      <c r="B985" s="45"/>
      <c r="C985" s="45"/>
      <c r="D985" s="45"/>
      <c r="E985" s="45"/>
      <c r="F985" s="45"/>
    </row>
    <row r="986" ht="15.75" customHeight="1">
      <c r="A986" s="45"/>
      <c r="B986" s="45"/>
      <c r="C986" s="45"/>
      <c r="D986" s="45"/>
      <c r="E986" s="45"/>
      <c r="F986" s="45"/>
    </row>
    <row r="987" ht="15.75" customHeight="1">
      <c r="A987" s="45"/>
      <c r="B987" s="45"/>
      <c r="C987" s="45"/>
      <c r="D987" s="45"/>
      <c r="E987" s="45"/>
      <c r="F987" s="45"/>
    </row>
    <row r="988" ht="15.75" customHeight="1">
      <c r="A988" s="45"/>
      <c r="B988" s="45"/>
      <c r="C988" s="45"/>
      <c r="D988" s="45"/>
      <c r="E988" s="45"/>
      <c r="F988" s="45"/>
    </row>
    <row r="989" ht="15.75" customHeight="1">
      <c r="A989" s="45"/>
      <c r="B989" s="45"/>
      <c r="C989" s="45"/>
      <c r="D989" s="45"/>
      <c r="E989" s="45"/>
      <c r="F989" s="45"/>
    </row>
    <row r="990" ht="15.75" customHeight="1">
      <c r="A990" s="45"/>
      <c r="B990" s="45"/>
      <c r="C990" s="45"/>
      <c r="D990" s="45"/>
      <c r="E990" s="45"/>
      <c r="F990" s="45"/>
    </row>
    <row r="991" ht="15.75" customHeight="1">
      <c r="A991" s="45"/>
      <c r="B991" s="45"/>
      <c r="C991" s="45"/>
      <c r="D991" s="45"/>
      <c r="E991" s="45"/>
      <c r="F991" s="45"/>
    </row>
    <row r="992" ht="15.75" customHeight="1">
      <c r="A992" s="45"/>
      <c r="B992" s="45"/>
      <c r="C992" s="45"/>
      <c r="D992" s="45"/>
      <c r="E992" s="45"/>
      <c r="F992" s="45"/>
    </row>
    <row r="993" ht="15.75" customHeight="1">
      <c r="A993" s="45"/>
      <c r="B993" s="45"/>
      <c r="C993" s="45"/>
      <c r="D993" s="45"/>
      <c r="E993" s="45"/>
      <c r="F993" s="45"/>
    </row>
    <row r="994" ht="15.75" customHeight="1">
      <c r="A994" s="45"/>
      <c r="B994" s="45"/>
      <c r="C994" s="45"/>
      <c r="D994" s="45"/>
      <c r="E994" s="45"/>
      <c r="F994" s="45"/>
    </row>
    <row r="995" ht="15.75" customHeight="1">
      <c r="A995" s="45"/>
      <c r="B995" s="45"/>
      <c r="C995" s="45"/>
      <c r="D995" s="45"/>
      <c r="E995" s="45"/>
      <c r="F995" s="45"/>
    </row>
    <row r="996" ht="15.75" customHeight="1">
      <c r="A996" s="45"/>
      <c r="B996" s="45"/>
      <c r="C996" s="45"/>
      <c r="D996" s="45"/>
      <c r="E996" s="45"/>
      <c r="F996" s="45"/>
    </row>
    <row r="997" ht="15.75" customHeight="1">
      <c r="A997" s="45"/>
      <c r="B997" s="45"/>
      <c r="C997" s="45"/>
      <c r="D997" s="45"/>
      <c r="E997" s="45"/>
      <c r="F997" s="45"/>
    </row>
    <row r="998" ht="15.75" customHeight="1">
      <c r="A998" s="45"/>
      <c r="B998" s="45"/>
      <c r="C998" s="45"/>
      <c r="D998" s="45"/>
      <c r="E998" s="45"/>
      <c r="F998" s="45"/>
    </row>
    <row r="999" ht="15.75" customHeight="1">
      <c r="A999" s="45"/>
      <c r="B999" s="45"/>
      <c r="C999" s="45"/>
      <c r="D999" s="45"/>
      <c r="E999" s="45"/>
      <c r="F999" s="45"/>
    </row>
    <row r="1000" ht="15.75" customHeight="1">
      <c r="A1000" s="45"/>
      <c r="B1000" s="45"/>
      <c r="C1000" s="45"/>
      <c r="D1000" s="45"/>
      <c r="E1000" s="45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5" width="3.0"/>
    <col customWidth="1" min="6" max="6" width="31.29"/>
    <col customWidth="1" min="7" max="11" width="8.71"/>
    <col customWidth="1" min="12" max="12" width="9.14"/>
    <col customWidth="1" min="13" max="13" width="15.14"/>
    <col customWidth="1" min="14" max="14" width="3.43"/>
    <col customWidth="1" min="15" max="15" width="1.14"/>
    <col customWidth="1" min="16" max="16" width="1.71"/>
    <col customWidth="1" min="17" max="17" width="2.86"/>
    <col customWidth="1" min="18" max="18" width="2.29"/>
    <col customWidth="1" min="19" max="19" width="10.0"/>
    <col customWidth="1" min="20" max="20" width="8.86"/>
    <col customWidth="1" min="21" max="21" width="3.0"/>
    <col customWidth="1" min="22" max="26" width="8.86"/>
  </cols>
  <sheetData>
    <row r="1">
      <c r="A1" s="34"/>
      <c r="B1" s="34"/>
      <c r="C1" s="34"/>
      <c r="D1" s="34"/>
      <c r="E1" s="34"/>
      <c r="F1" s="34"/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  <c r="L1" s="35" t="s">
        <v>90</v>
      </c>
      <c r="M1" s="35" t="s">
        <v>91</v>
      </c>
      <c r="N1" s="34"/>
      <c r="O1" s="34"/>
      <c r="P1" s="34"/>
      <c r="Q1" s="34"/>
      <c r="R1" s="36"/>
      <c r="S1" s="35" t="s">
        <v>93</v>
      </c>
      <c r="T1" s="37"/>
      <c r="U1" s="34"/>
      <c r="V1" s="37"/>
      <c r="W1" s="37"/>
      <c r="X1" s="37"/>
      <c r="Y1" s="37"/>
      <c r="Z1" s="37"/>
    </row>
    <row r="2">
      <c r="A2" s="38"/>
      <c r="B2" s="38" t="s">
        <v>94</v>
      </c>
      <c r="C2" s="38"/>
      <c r="D2" s="38"/>
      <c r="E2" s="38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39"/>
      <c r="U2" s="38"/>
    </row>
    <row r="3">
      <c r="A3" s="38"/>
      <c r="B3" s="38"/>
      <c r="C3" s="38"/>
      <c r="D3" s="38" t="s">
        <v>95</v>
      </c>
      <c r="E3" s="38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39"/>
      <c r="U3" s="38"/>
    </row>
    <row r="4">
      <c r="A4" s="38"/>
      <c r="B4" s="38"/>
      <c r="C4" s="38"/>
      <c r="D4" s="38"/>
      <c r="E4" s="38" t="s">
        <v>139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39"/>
      <c r="U4" s="38" t="s">
        <v>139</v>
      </c>
    </row>
    <row r="5">
      <c r="A5" s="38"/>
      <c r="B5" s="38"/>
      <c r="C5" s="38"/>
      <c r="D5" s="38"/>
      <c r="E5" s="38"/>
      <c r="F5" s="38" t="s">
        <v>379</v>
      </c>
      <c r="G5" s="47">
        <v>253606.8</v>
      </c>
      <c r="H5" s="47">
        <v>230626.84</v>
      </c>
      <c r="I5" s="47">
        <v>286145.72</v>
      </c>
      <c r="J5" s="47">
        <v>255107.99</v>
      </c>
      <c r="K5" s="47">
        <v>240538.48</v>
      </c>
      <c r="L5" s="47">
        <v>275694.0</v>
      </c>
      <c r="M5" s="47">
        <v>322718.77</v>
      </c>
      <c r="N5" s="39"/>
      <c r="O5" s="39"/>
      <c r="P5" s="39"/>
      <c r="Q5" s="39"/>
      <c r="R5" s="40"/>
      <c r="S5" s="47">
        <f t="shared" ref="S5:S10" si="2">ROUND(SUM(G5:M5),5)</f>
        <v>1864438.6</v>
      </c>
      <c r="U5" s="38" t="s">
        <v>379</v>
      </c>
    </row>
    <row r="6">
      <c r="A6" s="38"/>
      <c r="B6" s="38"/>
      <c r="C6" s="38"/>
      <c r="D6" s="38"/>
      <c r="E6" s="38" t="s">
        <v>380</v>
      </c>
      <c r="F6" s="38"/>
      <c r="G6" s="39">
        <f t="shared" ref="G6:M6" si="1">ROUND(SUM(G4:G5),5)</f>
        <v>253606.8</v>
      </c>
      <c r="H6" s="39">
        <f t="shared" si="1"/>
        <v>230626.84</v>
      </c>
      <c r="I6" s="39">
        <f t="shared" si="1"/>
        <v>286145.72</v>
      </c>
      <c r="J6" s="39">
        <f t="shared" si="1"/>
        <v>255107.99</v>
      </c>
      <c r="K6" s="39">
        <f t="shared" si="1"/>
        <v>240538.48</v>
      </c>
      <c r="L6" s="39">
        <f t="shared" si="1"/>
        <v>275694</v>
      </c>
      <c r="M6" s="39">
        <f t="shared" si="1"/>
        <v>322718.77</v>
      </c>
      <c r="N6" s="39"/>
      <c r="O6" s="39"/>
      <c r="P6" s="39"/>
      <c r="Q6" s="39"/>
      <c r="R6" s="40"/>
      <c r="S6" s="39">
        <f t="shared" si="2"/>
        <v>1864438.6</v>
      </c>
      <c r="U6" s="38" t="s">
        <v>380</v>
      </c>
    </row>
    <row r="7">
      <c r="A7" s="38"/>
      <c r="B7" s="38"/>
      <c r="C7" s="38"/>
      <c r="D7" s="38"/>
      <c r="E7" s="38" t="s">
        <v>141</v>
      </c>
      <c r="F7" s="38"/>
      <c r="G7" s="39">
        <v>18075.93</v>
      </c>
      <c r="H7" s="39">
        <v>23786.68</v>
      </c>
      <c r="I7" s="39">
        <v>32465.24</v>
      </c>
      <c r="J7" s="39">
        <v>38723.07</v>
      </c>
      <c r="K7" s="39">
        <v>47208.26</v>
      </c>
      <c r="L7" s="39">
        <v>49603.85</v>
      </c>
      <c r="M7" s="39">
        <v>45088.87</v>
      </c>
      <c r="N7" s="39"/>
      <c r="O7" s="39"/>
      <c r="P7" s="39"/>
      <c r="Q7" s="39"/>
      <c r="R7" s="40"/>
      <c r="S7" s="39">
        <f t="shared" si="2"/>
        <v>254951.9</v>
      </c>
      <c r="U7" s="38" t="s">
        <v>141</v>
      </c>
    </row>
    <row r="8">
      <c r="A8" s="38"/>
      <c r="B8" s="38"/>
      <c r="C8" s="38"/>
      <c r="D8" s="38"/>
      <c r="E8" s="38" t="s">
        <v>142</v>
      </c>
      <c r="F8" s="38"/>
      <c r="G8" s="39">
        <v>93600.0</v>
      </c>
      <c r="H8" s="39">
        <v>85212.89</v>
      </c>
      <c r="I8" s="39">
        <v>83200.0</v>
      </c>
      <c r="J8" s="39">
        <v>83200.0</v>
      </c>
      <c r="K8" s="39">
        <v>83200.0</v>
      </c>
      <c r="L8" s="39">
        <v>83200.0</v>
      </c>
      <c r="M8" s="39">
        <v>83200.0</v>
      </c>
      <c r="N8" s="39"/>
      <c r="O8" s="39"/>
      <c r="P8" s="39"/>
      <c r="Q8" s="39"/>
      <c r="R8" s="40"/>
      <c r="S8" s="39">
        <f t="shared" si="2"/>
        <v>594812.89</v>
      </c>
      <c r="U8" s="38" t="s">
        <v>142</v>
      </c>
    </row>
    <row r="9">
      <c r="A9" s="38"/>
      <c r="B9" s="38"/>
      <c r="C9" s="38"/>
      <c r="D9" s="38"/>
      <c r="E9" s="38" t="s">
        <v>143</v>
      </c>
      <c r="F9" s="38"/>
      <c r="G9" s="47">
        <v>24750.0</v>
      </c>
      <c r="H9" s="47">
        <v>0.0</v>
      </c>
      <c r="I9" s="47">
        <v>0.0</v>
      </c>
      <c r="J9" s="47">
        <v>0.0</v>
      </c>
      <c r="K9" s="47">
        <v>24480.0</v>
      </c>
      <c r="L9" s="47">
        <v>0.0</v>
      </c>
      <c r="M9" s="47">
        <v>0.0</v>
      </c>
      <c r="N9" s="39"/>
      <c r="O9" s="39"/>
      <c r="P9" s="39"/>
      <c r="Q9" s="39"/>
      <c r="R9" s="40"/>
      <c r="S9" s="47">
        <f t="shared" si="2"/>
        <v>49230</v>
      </c>
      <c r="U9" s="38" t="s">
        <v>143</v>
      </c>
    </row>
    <row r="10">
      <c r="A10" s="38"/>
      <c r="B10" s="38"/>
      <c r="C10" s="38"/>
      <c r="D10" s="38" t="s">
        <v>102</v>
      </c>
      <c r="E10" s="38"/>
      <c r="F10" s="38"/>
      <c r="G10" s="39">
        <f t="shared" ref="G10:M10" si="3">ROUND(G3+SUM(G6:G9),5)</f>
        <v>390032.73</v>
      </c>
      <c r="H10" s="39">
        <f t="shared" si="3"/>
        <v>339626.41</v>
      </c>
      <c r="I10" s="39">
        <f t="shared" si="3"/>
        <v>401810.96</v>
      </c>
      <c r="J10" s="39">
        <f t="shared" si="3"/>
        <v>377031.06</v>
      </c>
      <c r="K10" s="39">
        <f t="shared" si="3"/>
        <v>395426.74</v>
      </c>
      <c r="L10" s="39">
        <f t="shared" si="3"/>
        <v>408497.85</v>
      </c>
      <c r="M10" s="39">
        <f t="shared" si="3"/>
        <v>451007.64</v>
      </c>
      <c r="N10" s="39"/>
      <c r="O10" s="39"/>
      <c r="P10" s="39"/>
      <c r="Q10" s="39"/>
      <c r="R10" s="40"/>
      <c r="S10" s="39">
        <f t="shared" si="2"/>
        <v>2763433.39</v>
      </c>
      <c r="U10" s="38" t="s">
        <v>102</v>
      </c>
    </row>
    <row r="11">
      <c r="A11" s="38"/>
      <c r="B11" s="38"/>
      <c r="C11" s="38"/>
      <c r="D11" s="38" t="s">
        <v>103</v>
      </c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39"/>
      <c r="U11" s="38"/>
    </row>
    <row r="12">
      <c r="A12" s="38"/>
      <c r="B12" s="38"/>
      <c r="C12" s="38"/>
      <c r="D12" s="38"/>
      <c r="E12" s="38" t="s">
        <v>144</v>
      </c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  <c r="S12" s="39"/>
      <c r="U12" s="38" t="s">
        <v>144</v>
      </c>
    </row>
    <row r="13">
      <c r="A13" s="38"/>
      <c r="B13" s="38"/>
      <c r="C13" s="38"/>
      <c r="D13" s="38"/>
      <c r="E13" s="38"/>
      <c r="F13" s="38" t="s">
        <v>145</v>
      </c>
      <c r="G13" s="39">
        <v>0.0</v>
      </c>
      <c r="H13" s="39">
        <v>0.0</v>
      </c>
      <c r="I13" s="39">
        <v>0.0</v>
      </c>
      <c r="J13" s="39">
        <v>0.0</v>
      </c>
      <c r="K13" s="39">
        <v>0.0</v>
      </c>
      <c r="L13" s="39">
        <v>0.0</v>
      </c>
      <c r="M13" s="39">
        <v>25000.0</v>
      </c>
      <c r="N13" s="39"/>
      <c r="O13" s="39"/>
      <c r="P13" s="39"/>
      <c r="Q13" s="39"/>
      <c r="R13" s="40"/>
      <c r="S13" s="39">
        <f t="shared" ref="S13:S17" si="4">ROUND(SUM(G13:M13),5)</f>
        <v>25000</v>
      </c>
      <c r="U13" s="38" t="s">
        <v>145</v>
      </c>
    </row>
    <row r="14">
      <c r="A14" s="38"/>
      <c r="B14" s="38"/>
      <c r="C14" s="38"/>
      <c r="D14" s="38"/>
      <c r="E14" s="38"/>
      <c r="F14" s="38" t="s">
        <v>147</v>
      </c>
      <c r="G14" s="39">
        <v>167859.6</v>
      </c>
      <c r="H14" s="39">
        <v>89470.04</v>
      </c>
      <c r="I14" s="39">
        <v>132363.22</v>
      </c>
      <c r="J14" s="39">
        <v>171612.01</v>
      </c>
      <c r="K14" s="39">
        <v>299259.24</v>
      </c>
      <c r="L14" s="39">
        <v>229886.08</v>
      </c>
      <c r="M14" s="39">
        <v>216299.96</v>
      </c>
      <c r="N14" s="39"/>
      <c r="O14" s="39"/>
      <c r="P14" s="39"/>
      <c r="Q14" s="39"/>
      <c r="R14" s="40"/>
      <c r="S14" s="39">
        <f t="shared" si="4"/>
        <v>1306750.15</v>
      </c>
      <c r="U14" s="38" t="s">
        <v>147</v>
      </c>
    </row>
    <row r="15">
      <c r="A15" s="38"/>
      <c r="B15" s="38"/>
      <c r="C15" s="38"/>
      <c r="D15" s="38"/>
      <c r="E15" s="38" t="s">
        <v>148</v>
      </c>
      <c r="F15" s="38"/>
      <c r="G15" s="42">
        <f t="shared" ref="G15:M15" si="5">ROUND(SUM(G12:G14),5)</f>
        <v>167859.6</v>
      </c>
      <c r="H15" s="42">
        <f t="shared" si="5"/>
        <v>89470.04</v>
      </c>
      <c r="I15" s="42">
        <f t="shared" si="5"/>
        <v>132363.22</v>
      </c>
      <c r="J15" s="42">
        <f t="shared" si="5"/>
        <v>171612.01</v>
      </c>
      <c r="K15" s="42">
        <f t="shared" si="5"/>
        <v>299259.24</v>
      </c>
      <c r="L15" s="42">
        <f t="shared" si="5"/>
        <v>229886.08</v>
      </c>
      <c r="M15" s="42">
        <f t="shared" si="5"/>
        <v>241299.96</v>
      </c>
      <c r="N15" s="39"/>
      <c r="O15" s="39"/>
      <c r="P15" s="39"/>
      <c r="Q15" s="39"/>
      <c r="R15" s="40"/>
      <c r="S15" s="42">
        <f t="shared" si="4"/>
        <v>1331750.15</v>
      </c>
      <c r="U15" s="38" t="s">
        <v>148</v>
      </c>
    </row>
    <row r="16">
      <c r="A16" s="38"/>
      <c r="B16" s="38"/>
      <c r="C16" s="38"/>
      <c r="D16" s="38" t="s">
        <v>110</v>
      </c>
      <c r="E16" s="38"/>
      <c r="F16" s="38"/>
      <c r="G16" s="41">
        <f t="shared" ref="G16:M16" si="6">ROUND(G11+G15,5)</f>
        <v>167859.6</v>
      </c>
      <c r="H16" s="41">
        <f t="shared" si="6"/>
        <v>89470.04</v>
      </c>
      <c r="I16" s="41">
        <f t="shared" si="6"/>
        <v>132363.22</v>
      </c>
      <c r="J16" s="41">
        <f t="shared" si="6"/>
        <v>171612.01</v>
      </c>
      <c r="K16" s="41">
        <f t="shared" si="6"/>
        <v>299259.24</v>
      </c>
      <c r="L16" s="41">
        <f t="shared" si="6"/>
        <v>229886.08</v>
      </c>
      <c r="M16" s="41">
        <f t="shared" si="6"/>
        <v>241299.96</v>
      </c>
      <c r="N16" s="39"/>
      <c r="O16" s="39"/>
      <c r="P16" s="39"/>
      <c r="Q16" s="39"/>
      <c r="R16" s="40"/>
      <c r="S16" s="41">
        <f t="shared" si="4"/>
        <v>1331750.15</v>
      </c>
      <c r="U16" s="38" t="s">
        <v>110</v>
      </c>
    </row>
    <row r="17">
      <c r="A17" s="38"/>
      <c r="B17" s="38"/>
      <c r="C17" s="38" t="s">
        <v>111</v>
      </c>
      <c r="D17" s="38"/>
      <c r="E17" s="38"/>
      <c r="F17" s="38"/>
      <c r="G17" s="39">
        <f t="shared" ref="G17:M17" si="7">ROUND(G10-G16,5)</f>
        <v>222173.13</v>
      </c>
      <c r="H17" s="39">
        <f t="shared" si="7"/>
        <v>250156.37</v>
      </c>
      <c r="I17" s="39">
        <f t="shared" si="7"/>
        <v>269447.74</v>
      </c>
      <c r="J17" s="39">
        <f t="shared" si="7"/>
        <v>205419.05</v>
      </c>
      <c r="K17" s="39">
        <f t="shared" si="7"/>
        <v>96167.5</v>
      </c>
      <c r="L17" s="39">
        <f t="shared" si="7"/>
        <v>178611.77</v>
      </c>
      <c r="M17" s="39">
        <f t="shared" si="7"/>
        <v>209707.68</v>
      </c>
      <c r="N17" s="39"/>
      <c r="O17" s="39"/>
      <c r="P17" s="39"/>
      <c r="Q17" s="39"/>
      <c r="R17" s="40"/>
      <c r="S17" s="39">
        <f t="shared" si="4"/>
        <v>1431683.24</v>
      </c>
      <c r="U17" s="38" t="s">
        <v>111</v>
      </c>
    </row>
    <row r="18">
      <c r="A18" s="38"/>
      <c r="B18" s="38"/>
      <c r="C18" s="38"/>
      <c r="D18" s="38" t="s">
        <v>112</v>
      </c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9"/>
      <c r="U18" s="38"/>
    </row>
    <row r="19">
      <c r="A19" s="38"/>
      <c r="B19" s="38"/>
      <c r="C19" s="38"/>
      <c r="D19" s="38"/>
      <c r="E19" s="38" t="s">
        <v>150</v>
      </c>
      <c r="F19" s="38"/>
      <c r="G19" s="39">
        <v>0.0</v>
      </c>
      <c r="H19" s="39">
        <v>0.0</v>
      </c>
      <c r="I19" s="39">
        <v>0.0</v>
      </c>
      <c r="J19" s="39">
        <v>0.0</v>
      </c>
      <c r="K19" s="39">
        <v>657.16</v>
      </c>
      <c r="L19" s="39">
        <v>657.16</v>
      </c>
      <c r="M19" s="39">
        <v>0.0</v>
      </c>
      <c r="N19" s="39"/>
      <c r="O19" s="39"/>
      <c r="P19" s="39"/>
      <c r="Q19" s="39"/>
      <c r="R19" s="40"/>
      <c r="S19" s="39">
        <f t="shared" ref="S19:S42" si="8">ROUND(SUM(G19:M19),5)</f>
        <v>1314.32</v>
      </c>
      <c r="U19" s="38" t="s">
        <v>150</v>
      </c>
    </row>
    <row r="20">
      <c r="A20" s="38"/>
      <c r="B20" s="38"/>
      <c r="C20" s="38"/>
      <c r="D20" s="38"/>
      <c r="E20" s="38" t="s">
        <v>151</v>
      </c>
      <c r="F20" s="38"/>
      <c r="G20" s="39">
        <v>1358.32</v>
      </c>
      <c r="H20" s="39">
        <v>900.82</v>
      </c>
      <c r="I20" s="39">
        <v>0.0</v>
      </c>
      <c r="J20" s="39">
        <v>172.4</v>
      </c>
      <c r="K20" s="39">
        <v>-8169.77</v>
      </c>
      <c r="L20" s="39">
        <v>878.22</v>
      </c>
      <c r="M20" s="39">
        <v>172.4</v>
      </c>
      <c r="N20" s="39"/>
      <c r="O20" s="39"/>
      <c r="P20" s="39"/>
      <c r="Q20" s="39"/>
      <c r="R20" s="40"/>
      <c r="S20" s="39">
        <f t="shared" si="8"/>
        <v>-4687.61</v>
      </c>
      <c r="U20" s="38" t="s">
        <v>151</v>
      </c>
    </row>
    <row r="21" ht="15.75" customHeight="1">
      <c r="A21" s="38"/>
      <c r="B21" s="38"/>
      <c r="C21" s="38"/>
      <c r="D21" s="38"/>
      <c r="E21" s="38" t="s">
        <v>152</v>
      </c>
      <c r="F21" s="38"/>
      <c r="G21" s="39">
        <v>0.0</v>
      </c>
      <c r="H21" s="39">
        <v>4019.0</v>
      </c>
      <c r="I21" s="39">
        <v>0.0</v>
      </c>
      <c r="J21" s="39">
        <v>300.0</v>
      </c>
      <c r="K21" s="39">
        <v>0.0</v>
      </c>
      <c r="L21" s="39">
        <v>0.0</v>
      </c>
      <c r="M21" s="39">
        <v>14040.0</v>
      </c>
      <c r="N21" s="39"/>
      <c r="O21" s="39"/>
      <c r="P21" s="39"/>
      <c r="Q21" s="39"/>
      <c r="R21" s="40"/>
      <c r="S21" s="39">
        <f t="shared" si="8"/>
        <v>18359</v>
      </c>
      <c r="U21" s="38" t="s">
        <v>152</v>
      </c>
    </row>
    <row r="22" ht="15.75" customHeight="1">
      <c r="A22" s="38"/>
      <c r="B22" s="38"/>
      <c r="C22" s="38"/>
      <c r="D22" s="38"/>
      <c r="E22" s="38" t="s">
        <v>154</v>
      </c>
      <c r="F22" s="38"/>
      <c r="G22" s="39">
        <v>5582.49</v>
      </c>
      <c r="H22" s="39">
        <v>1539.6</v>
      </c>
      <c r="I22" s="39">
        <v>10764.47</v>
      </c>
      <c r="J22" s="39">
        <v>6435.49</v>
      </c>
      <c r="K22" s="39">
        <v>1346.25</v>
      </c>
      <c r="L22" s="39">
        <v>21965.33</v>
      </c>
      <c r="M22" s="39">
        <v>1000.0</v>
      </c>
      <c r="N22" s="39"/>
      <c r="O22" s="39"/>
      <c r="P22" s="39"/>
      <c r="Q22" s="39"/>
      <c r="R22" s="40"/>
      <c r="S22" s="39">
        <f t="shared" si="8"/>
        <v>48633.63</v>
      </c>
      <c r="U22" s="38" t="s">
        <v>154</v>
      </c>
    </row>
    <row r="23" ht="15.75" customHeight="1">
      <c r="A23" s="38"/>
      <c r="B23" s="38"/>
      <c r="C23" s="38"/>
      <c r="D23" s="38"/>
      <c r="E23" s="38" t="s">
        <v>155</v>
      </c>
      <c r="F23" s="38"/>
      <c r="G23" s="39">
        <v>0.0</v>
      </c>
      <c r="H23" s="39">
        <v>2000.0</v>
      </c>
      <c r="I23" s="39">
        <v>5020.0</v>
      </c>
      <c r="J23" s="39">
        <v>645.0</v>
      </c>
      <c r="K23" s="39">
        <v>0.0</v>
      </c>
      <c r="L23" s="39">
        <v>0.0</v>
      </c>
      <c r="M23" s="39">
        <v>0.0</v>
      </c>
      <c r="N23" s="39"/>
      <c r="O23" s="39"/>
      <c r="P23" s="39"/>
      <c r="Q23" s="39"/>
      <c r="R23" s="40"/>
      <c r="S23" s="39">
        <f t="shared" si="8"/>
        <v>7665</v>
      </c>
      <c r="U23" s="38" t="s">
        <v>155</v>
      </c>
    </row>
    <row r="24" ht="15.75" customHeight="1">
      <c r="A24" s="38"/>
      <c r="B24" s="38"/>
      <c r="C24" s="38"/>
      <c r="D24" s="38"/>
      <c r="E24" s="38" t="s">
        <v>156</v>
      </c>
      <c r="F24" s="38"/>
      <c r="G24" s="39">
        <v>575.0</v>
      </c>
      <c r="H24" s="39">
        <v>0.0</v>
      </c>
      <c r="I24" s="39">
        <v>0.0</v>
      </c>
      <c r="J24" s="39">
        <v>0.0</v>
      </c>
      <c r="K24" s="39">
        <v>0.0</v>
      </c>
      <c r="L24" s="39">
        <v>0.0</v>
      </c>
      <c r="M24" s="39">
        <v>0.0</v>
      </c>
      <c r="N24" s="39"/>
      <c r="O24" s="39"/>
      <c r="P24" s="39"/>
      <c r="Q24" s="39"/>
      <c r="R24" s="40"/>
      <c r="S24" s="39">
        <f t="shared" si="8"/>
        <v>575</v>
      </c>
      <c r="U24" s="38" t="s">
        <v>156</v>
      </c>
    </row>
    <row r="25" ht="15.75" customHeight="1">
      <c r="A25" s="38"/>
      <c r="B25" s="38"/>
      <c r="C25" s="38"/>
      <c r="D25" s="38"/>
      <c r="E25" s="38" t="s">
        <v>157</v>
      </c>
      <c r="F25" s="38"/>
      <c r="G25" s="39">
        <v>-20.0</v>
      </c>
      <c r="H25" s="39">
        <v>10.0</v>
      </c>
      <c r="I25" s="39">
        <v>9.99</v>
      </c>
      <c r="J25" s="39">
        <v>-20.0</v>
      </c>
      <c r="K25" s="39">
        <v>30.0</v>
      </c>
      <c r="L25" s="39">
        <v>0.0</v>
      </c>
      <c r="M25" s="39">
        <v>20.0</v>
      </c>
      <c r="N25" s="39"/>
      <c r="O25" s="39"/>
      <c r="P25" s="39"/>
      <c r="Q25" s="39"/>
      <c r="R25" s="40"/>
      <c r="S25" s="39">
        <f t="shared" si="8"/>
        <v>29.99</v>
      </c>
      <c r="U25" s="38" t="s">
        <v>157</v>
      </c>
    </row>
    <row r="26" ht="15.75" customHeight="1">
      <c r="A26" s="38"/>
      <c r="B26" s="38"/>
      <c r="C26" s="38"/>
      <c r="D26" s="38"/>
      <c r="E26" s="38" t="s">
        <v>158</v>
      </c>
      <c r="F26" s="38"/>
      <c r="G26" s="39">
        <v>0.0</v>
      </c>
      <c r="H26" s="39">
        <v>21.31</v>
      </c>
      <c r="I26" s="39">
        <v>0.0</v>
      </c>
      <c r="J26" s="39">
        <v>0.0</v>
      </c>
      <c r="K26" s="39">
        <v>0.0</v>
      </c>
      <c r="L26" s="39">
        <v>0.0</v>
      </c>
      <c r="M26" s="39">
        <v>0.0</v>
      </c>
      <c r="N26" s="39"/>
      <c r="O26" s="39"/>
      <c r="P26" s="39"/>
      <c r="Q26" s="39"/>
      <c r="R26" s="40"/>
      <c r="S26" s="39">
        <f t="shared" si="8"/>
        <v>21.31</v>
      </c>
      <c r="U26" s="38" t="s">
        <v>158</v>
      </c>
    </row>
    <row r="27" ht="15.75" customHeight="1">
      <c r="A27" s="38"/>
      <c r="B27" s="38"/>
      <c r="C27" s="38"/>
      <c r="D27" s="38"/>
      <c r="E27" s="38" t="s">
        <v>159</v>
      </c>
      <c r="F27" s="38"/>
      <c r="G27" s="39">
        <v>3227.55</v>
      </c>
      <c r="H27" s="39">
        <v>9010.5</v>
      </c>
      <c r="I27" s="39">
        <v>6537.93</v>
      </c>
      <c r="J27" s="39">
        <v>-27866.33</v>
      </c>
      <c r="K27" s="39">
        <v>-1969.67</v>
      </c>
      <c r="L27" s="39">
        <v>-3572.75</v>
      </c>
      <c r="M27" s="39">
        <v>-4689.69</v>
      </c>
      <c r="N27" s="39"/>
      <c r="O27" s="39"/>
      <c r="P27" s="39"/>
      <c r="Q27" s="39"/>
      <c r="R27" s="40"/>
      <c r="S27" s="39">
        <f t="shared" si="8"/>
        <v>-19322.46</v>
      </c>
      <c r="U27" s="38" t="s">
        <v>159</v>
      </c>
    </row>
    <row r="28" ht="15.75" customHeight="1">
      <c r="A28" s="38"/>
      <c r="B28" s="38"/>
      <c r="C28" s="38"/>
      <c r="D28" s="38"/>
      <c r="E28" s="38" t="s">
        <v>160</v>
      </c>
      <c r="F28" s="38"/>
      <c r="G28" s="39">
        <v>691.8</v>
      </c>
      <c r="H28" s="39">
        <v>7616.71</v>
      </c>
      <c r="I28" s="39">
        <v>3805.62</v>
      </c>
      <c r="J28" s="39">
        <v>3601.38</v>
      </c>
      <c r="K28" s="39">
        <v>3255.73</v>
      </c>
      <c r="L28" s="39">
        <v>4252.07</v>
      </c>
      <c r="M28" s="39">
        <v>14936.35</v>
      </c>
      <c r="N28" s="39"/>
      <c r="O28" s="39"/>
      <c r="P28" s="39"/>
      <c r="Q28" s="39"/>
      <c r="R28" s="40"/>
      <c r="S28" s="39">
        <f t="shared" si="8"/>
        <v>38159.66</v>
      </c>
      <c r="U28" s="38" t="s">
        <v>160</v>
      </c>
    </row>
    <row r="29" ht="15.75" customHeight="1">
      <c r="A29" s="38"/>
      <c r="B29" s="38"/>
      <c r="C29" s="38"/>
      <c r="D29" s="38"/>
      <c r="E29" s="38" t="s">
        <v>161</v>
      </c>
      <c r="F29" s="38"/>
      <c r="G29" s="39">
        <v>2.99</v>
      </c>
      <c r="H29" s="39">
        <v>9513.34</v>
      </c>
      <c r="I29" s="39">
        <v>0.0</v>
      </c>
      <c r="J29" s="39">
        <v>19813.49</v>
      </c>
      <c r="K29" s="39">
        <v>0.0</v>
      </c>
      <c r="L29" s="39">
        <v>7593.19</v>
      </c>
      <c r="M29" s="39">
        <v>15291.73</v>
      </c>
      <c r="N29" s="39"/>
      <c r="O29" s="39"/>
      <c r="P29" s="39"/>
      <c r="Q29" s="39"/>
      <c r="R29" s="40"/>
      <c r="S29" s="39">
        <f t="shared" si="8"/>
        <v>52214.74</v>
      </c>
      <c r="U29" s="38" t="s">
        <v>161</v>
      </c>
    </row>
    <row r="30" ht="15.75" customHeight="1">
      <c r="A30" s="38"/>
      <c r="B30" s="38"/>
      <c r="C30" s="38"/>
      <c r="D30" s="38"/>
      <c r="E30" s="38" t="s">
        <v>162</v>
      </c>
      <c r="F30" s="38"/>
      <c r="G30" s="39">
        <v>0.0</v>
      </c>
      <c r="H30" s="39">
        <v>0.0</v>
      </c>
      <c r="I30" s="39">
        <v>0.0</v>
      </c>
      <c r="J30" s="39">
        <v>0.0</v>
      </c>
      <c r="K30" s="39">
        <v>0.0</v>
      </c>
      <c r="L30" s="39">
        <v>27.0</v>
      </c>
      <c r="M30" s="39">
        <v>0.0</v>
      </c>
      <c r="N30" s="39"/>
      <c r="O30" s="39"/>
      <c r="P30" s="39"/>
      <c r="Q30" s="39"/>
      <c r="R30" s="40"/>
      <c r="S30" s="39">
        <f t="shared" si="8"/>
        <v>27</v>
      </c>
      <c r="U30" s="38" t="s">
        <v>162</v>
      </c>
    </row>
    <row r="31" ht="15.75" customHeight="1">
      <c r="A31" s="38"/>
      <c r="B31" s="38"/>
      <c r="C31" s="38"/>
      <c r="D31" s="38"/>
      <c r="E31" s="38" t="s">
        <v>163</v>
      </c>
      <c r="F31" s="38"/>
      <c r="G31" s="39">
        <v>3051.93</v>
      </c>
      <c r="H31" s="39">
        <v>3051.93</v>
      </c>
      <c r="I31" s="39">
        <v>3051.86</v>
      </c>
      <c r="J31" s="39">
        <v>3051.93</v>
      </c>
      <c r="K31" s="39">
        <v>3051.93</v>
      </c>
      <c r="L31" s="39">
        <v>0.0</v>
      </c>
      <c r="M31" s="39">
        <v>6273.56</v>
      </c>
      <c r="N31" s="39"/>
      <c r="O31" s="39"/>
      <c r="P31" s="39"/>
      <c r="Q31" s="39"/>
      <c r="R31" s="40"/>
      <c r="S31" s="39">
        <f t="shared" si="8"/>
        <v>21533.14</v>
      </c>
      <c r="U31" s="38" t="s">
        <v>163</v>
      </c>
    </row>
    <row r="32" ht="15.75" customHeight="1">
      <c r="A32" s="38"/>
      <c r="B32" s="38"/>
      <c r="C32" s="38"/>
      <c r="D32" s="38"/>
      <c r="E32" s="38" t="s">
        <v>164</v>
      </c>
      <c r="F32" s="38"/>
      <c r="G32" s="39">
        <v>110287.2</v>
      </c>
      <c r="H32" s="39">
        <v>129126.23</v>
      </c>
      <c r="I32" s="39">
        <v>135509.75</v>
      </c>
      <c r="J32" s="39">
        <v>148511.4</v>
      </c>
      <c r="K32" s="39">
        <v>131989.56</v>
      </c>
      <c r="L32" s="39">
        <v>117563.88</v>
      </c>
      <c r="M32" s="39">
        <v>122439.24</v>
      </c>
      <c r="N32" s="39"/>
      <c r="O32" s="39"/>
      <c r="P32" s="39"/>
      <c r="Q32" s="39"/>
      <c r="R32" s="40"/>
      <c r="S32" s="39">
        <f t="shared" si="8"/>
        <v>895427.26</v>
      </c>
      <c r="U32" s="38" t="s">
        <v>164</v>
      </c>
    </row>
    <row r="33" ht="15.75" customHeight="1">
      <c r="A33" s="38"/>
      <c r="B33" s="38"/>
      <c r="C33" s="38"/>
      <c r="D33" s="38"/>
      <c r="E33" s="38" t="s">
        <v>165</v>
      </c>
      <c r="F33" s="38"/>
      <c r="G33" s="39">
        <v>1333.26</v>
      </c>
      <c r="H33" s="39">
        <v>2415.99</v>
      </c>
      <c r="I33" s="39">
        <v>1192.67</v>
      </c>
      <c r="J33" s="39">
        <v>1535.54</v>
      </c>
      <c r="K33" s="39">
        <v>1329.92</v>
      </c>
      <c r="L33" s="39">
        <v>1370.1</v>
      </c>
      <c r="M33" s="39">
        <v>1099.57</v>
      </c>
      <c r="N33" s="39"/>
      <c r="O33" s="39"/>
      <c r="P33" s="39"/>
      <c r="Q33" s="39"/>
      <c r="R33" s="40"/>
      <c r="S33" s="39">
        <f t="shared" si="8"/>
        <v>10277.05</v>
      </c>
      <c r="U33" s="38" t="s">
        <v>165</v>
      </c>
    </row>
    <row r="34" ht="15.75" customHeight="1">
      <c r="A34" s="38"/>
      <c r="B34" s="38"/>
      <c r="C34" s="38"/>
      <c r="D34" s="38"/>
      <c r="E34" s="38" t="s">
        <v>166</v>
      </c>
      <c r="F34" s="38"/>
      <c r="G34" s="39">
        <v>0.05</v>
      </c>
      <c r="H34" s="39">
        <v>-0.4</v>
      </c>
      <c r="I34" s="39">
        <v>0.0</v>
      </c>
      <c r="J34" s="39">
        <v>0.0</v>
      </c>
      <c r="K34" s="39">
        <v>0.2</v>
      </c>
      <c r="L34" s="39">
        <v>0.0</v>
      </c>
      <c r="M34" s="39">
        <v>0.0</v>
      </c>
      <c r="N34" s="39"/>
      <c r="O34" s="39"/>
      <c r="P34" s="39"/>
      <c r="Q34" s="39"/>
      <c r="R34" s="40"/>
      <c r="S34" s="39">
        <f t="shared" si="8"/>
        <v>-0.15</v>
      </c>
      <c r="U34" s="38" t="s">
        <v>166</v>
      </c>
    </row>
    <row r="35" ht="15.75" customHeight="1">
      <c r="A35" s="38"/>
      <c r="B35" s="38"/>
      <c r="C35" s="38"/>
      <c r="D35" s="38"/>
      <c r="E35" s="38" t="s">
        <v>167</v>
      </c>
      <c r="F35" s="38"/>
      <c r="G35" s="39">
        <v>0.0</v>
      </c>
      <c r="H35" s="39">
        <v>0.0</v>
      </c>
      <c r="I35" s="39">
        <v>329.49</v>
      </c>
      <c r="J35" s="39">
        <v>22516.52</v>
      </c>
      <c r="K35" s="39">
        <v>10606.64</v>
      </c>
      <c r="L35" s="39">
        <v>3588.38</v>
      </c>
      <c r="M35" s="39">
        <v>473.21</v>
      </c>
      <c r="N35" s="39"/>
      <c r="O35" s="39"/>
      <c r="P35" s="39"/>
      <c r="Q35" s="39"/>
      <c r="R35" s="40"/>
      <c r="S35" s="39">
        <f t="shared" si="8"/>
        <v>37514.24</v>
      </c>
      <c r="U35" s="38" t="s">
        <v>167</v>
      </c>
    </row>
    <row r="36" ht="15.75" customHeight="1">
      <c r="A36" s="38"/>
      <c r="B36" s="38"/>
      <c r="C36" s="38"/>
      <c r="D36" s="38"/>
      <c r="E36" s="38" t="s">
        <v>168</v>
      </c>
      <c r="F36" s="38"/>
      <c r="G36" s="39">
        <v>0.0</v>
      </c>
      <c r="H36" s="39">
        <v>2000.0</v>
      </c>
      <c r="I36" s="39">
        <v>3750.0</v>
      </c>
      <c r="J36" s="39">
        <v>0.0</v>
      </c>
      <c r="K36" s="39">
        <v>0.0</v>
      </c>
      <c r="L36" s="39">
        <v>0.0</v>
      </c>
      <c r="M36" s="39">
        <v>0.0</v>
      </c>
      <c r="N36" s="39"/>
      <c r="O36" s="39"/>
      <c r="P36" s="39"/>
      <c r="Q36" s="39"/>
      <c r="R36" s="40"/>
      <c r="S36" s="39">
        <f t="shared" si="8"/>
        <v>5750</v>
      </c>
      <c r="U36" s="38" t="s">
        <v>168</v>
      </c>
    </row>
    <row r="37" ht="15.75" customHeight="1">
      <c r="A37" s="38"/>
      <c r="B37" s="38"/>
      <c r="C37" s="38"/>
      <c r="D37" s="38"/>
      <c r="E37" s="38" t="s">
        <v>169</v>
      </c>
      <c r="F37" s="38"/>
      <c r="G37" s="39">
        <v>0.0</v>
      </c>
      <c r="H37" s="39">
        <v>0.0</v>
      </c>
      <c r="I37" s="39">
        <v>0.0</v>
      </c>
      <c r="J37" s="39">
        <v>0.0</v>
      </c>
      <c r="K37" s="39">
        <v>0.0</v>
      </c>
      <c r="L37" s="39">
        <v>0.0</v>
      </c>
      <c r="M37" s="39">
        <v>103.5</v>
      </c>
      <c r="N37" s="39"/>
      <c r="O37" s="39"/>
      <c r="P37" s="39"/>
      <c r="Q37" s="39"/>
      <c r="R37" s="40"/>
      <c r="S37" s="39">
        <f t="shared" si="8"/>
        <v>103.5</v>
      </c>
      <c r="U37" s="38" t="s">
        <v>169</v>
      </c>
    </row>
    <row r="38" ht="15.75" customHeight="1">
      <c r="A38" s="38"/>
      <c r="B38" s="38"/>
      <c r="C38" s="38"/>
      <c r="D38" s="38"/>
      <c r="E38" s="38" t="s">
        <v>170</v>
      </c>
      <c r="F38" s="38"/>
      <c r="G38" s="39">
        <v>9744.28</v>
      </c>
      <c r="H38" s="39">
        <v>10064.3</v>
      </c>
      <c r="I38" s="39">
        <v>10398.78</v>
      </c>
      <c r="J38" s="39">
        <v>11295.88</v>
      </c>
      <c r="K38" s="39">
        <v>10621.72</v>
      </c>
      <c r="L38" s="39">
        <v>8922.69</v>
      </c>
      <c r="M38" s="39">
        <v>9285.5</v>
      </c>
      <c r="N38" s="39"/>
      <c r="O38" s="39"/>
      <c r="P38" s="39"/>
      <c r="Q38" s="39"/>
      <c r="R38" s="40"/>
      <c r="S38" s="39">
        <f t="shared" si="8"/>
        <v>70333.15</v>
      </c>
      <c r="U38" s="38" t="s">
        <v>170</v>
      </c>
    </row>
    <row r="39" ht="15.75" customHeight="1">
      <c r="A39" s="38"/>
      <c r="B39" s="38"/>
      <c r="C39" s="38"/>
      <c r="D39" s="38"/>
      <c r="E39" s="38" t="s">
        <v>171</v>
      </c>
      <c r="F39" s="38"/>
      <c r="G39" s="39">
        <v>5722.76</v>
      </c>
      <c r="H39" s="39">
        <v>76.91</v>
      </c>
      <c r="I39" s="39">
        <v>2285.0</v>
      </c>
      <c r="J39" s="39">
        <v>19275.68</v>
      </c>
      <c r="K39" s="39">
        <v>558.03</v>
      </c>
      <c r="L39" s="39">
        <v>4196.2</v>
      </c>
      <c r="M39" s="39">
        <v>1256.93</v>
      </c>
      <c r="N39" s="39"/>
      <c r="O39" s="39"/>
      <c r="P39" s="39"/>
      <c r="Q39" s="39"/>
      <c r="R39" s="40"/>
      <c r="S39" s="39">
        <f t="shared" si="8"/>
        <v>33371.51</v>
      </c>
      <c r="U39" s="38" t="s">
        <v>171</v>
      </c>
    </row>
    <row r="40" ht="15.75" customHeight="1">
      <c r="A40" s="38"/>
      <c r="B40" s="38"/>
      <c r="C40" s="38"/>
      <c r="D40" s="38" t="s">
        <v>130</v>
      </c>
      <c r="E40" s="38"/>
      <c r="F40" s="38"/>
      <c r="G40" s="42">
        <f t="shared" ref="G40:M40" si="9">ROUND(SUM(G18:G39),5)</f>
        <v>141557.63</v>
      </c>
      <c r="H40" s="42">
        <f t="shared" si="9"/>
        <v>181366.24</v>
      </c>
      <c r="I40" s="42">
        <f t="shared" si="9"/>
        <v>182655.56</v>
      </c>
      <c r="J40" s="42">
        <f t="shared" si="9"/>
        <v>209268.38</v>
      </c>
      <c r="K40" s="42">
        <f t="shared" si="9"/>
        <v>153307.7</v>
      </c>
      <c r="L40" s="42">
        <f t="shared" si="9"/>
        <v>167441.47</v>
      </c>
      <c r="M40" s="42">
        <f t="shared" si="9"/>
        <v>181702.3</v>
      </c>
      <c r="N40" s="39"/>
      <c r="O40" s="39"/>
      <c r="P40" s="39"/>
      <c r="Q40" s="39"/>
      <c r="R40" s="40"/>
      <c r="S40" s="42">
        <f t="shared" si="8"/>
        <v>1217299.28</v>
      </c>
      <c r="U40" s="38" t="s">
        <v>130</v>
      </c>
    </row>
    <row r="41" ht="15.75" customHeight="1">
      <c r="A41" s="38"/>
      <c r="B41" s="38" t="s">
        <v>131</v>
      </c>
      <c r="C41" s="38"/>
      <c r="D41" s="38"/>
      <c r="E41" s="38"/>
      <c r="F41" s="38"/>
      <c r="G41" s="42">
        <f t="shared" ref="G41:M41" si="10">ROUND(G2+G17-G40,5)</f>
        <v>80615.5</v>
      </c>
      <c r="H41" s="42">
        <f t="shared" si="10"/>
        <v>68790.13</v>
      </c>
      <c r="I41" s="42">
        <f t="shared" si="10"/>
        <v>86792.18</v>
      </c>
      <c r="J41" s="42">
        <f t="shared" si="10"/>
        <v>-3849.33</v>
      </c>
      <c r="K41" s="42">
        <f t="shared" si="10"/>
        <v>-57140.2</v>
      </c>
      <c r="L41" s="42">
        <f t="shared" si="10"/>
        <v>11170.3</v>
      </c>
      <c r="M41" s="42">
        <f t="shared" si="10"/>
        <v>28005.38</v>
      </c>
      <c r="N41" s="39"/>
      <c r="O41" s="39"/>
      <c r="P41" s="39"/>
      <c r="Q41" s="39"/>
      <c r="R41" s="40"/>
      <c r="S41" s="42">
        <f t="shared" si="8"/>
        <v>214383.96</v>
      </c>
      <c r="U41" s="38" t="s">
        <v>131</v>
      </c>
    </row>
    <row r="42" ht="15.75" customHeight="1">
      <c r="A42" s="38" t="s">
        <v>5</v>
      </c>
      <c r="B42" s="38"/>
      <c r="C42" s="38"/>
      <c r="D42" s="38"/>
      <c r="E42" s="38"/>
      <c r="F42" s="38"/>
      <c r="G42" s="43">
        <f t="shared" ref="G42:M42" si="11">G41</f>
        <v>80615.5</v>
      </c>
      <c r="H42" s="43">
        <f t="shared" si="11"/>
        <v>68790.13</v>
      </c>
      <c r="I42" s="43">
        <f t="shared" si="11"/>
        <v>86792.18</v>
      </c>
      <c r="J42" s="43">
        <f t="shared" si="11"/>
        <v>-3849.33</v>
      </c>
      <c r="K42" s="43">
        <f t="shared" si="11"/>
        <v>-57140.2</v>
      </c>
      <c r="L42" s="43">
        <f t="shared" si="11"/>
        <v>11170.3</v>
      </c>
      <c r="M42" s="43">
        <f t="shared" si="11"/>
        <v>28005.38</v>
      </c>
      <c r="N42" s="44"/>
      <c r="O42" s="44"/>
      <c r="P42" s="44"/>
      <c r="Q42" s="44"/>
      <c r="R42" s="38"/>
      <c r="S42" s="43">
        <f t="shared" si="8"/>
        <v>214383.96</v>
      </c>
      <c r="T42" s="45"/>
      <c r="U42" s="38" t="s">
        <v>5</v>
      </c>
      <c r="V42" s="45"/>
      <c r="W42" s="45"/>
      <c r="X42" s="45"/>
      <c r="Y42" s="45"/>
      <c r="Z42" s="45"/>
    </row>
    <row r="43" ht="15.75" customHeight="1">
      <c r="A43" s="45"/>
      <c r="B43" s="45"/>
      <c r="C43" s="45"/>
      <c r="D43" s="45"/>
      <c r="E43" s="45"/>
      <c r="F43" s="45"/>
      <c r="U43" s="45"/>
    </row>
    <row r="44" ht="15.75" customHeight="1">
      <c r="A44" s="45"/>
      <c r="B44" s="45"/>
      <c r="C44" s="45"/>
      <c r="D44" s="45"/>
      <c r="E44" s="45"/>
      <c r="F44" s="45" t="s">
        <v>112</v>
      </c>
      <c r="G44" s="46">
        <f t="shared" ref="G44:K44" si="12">SUM(G40,-G32,-G38)</f>
        <v>21526.15</v>
      </c>
      <c r="H44" s="46">
        <f t="shared" si="12"/>
        <v>42175.71</v>
      </c>
      <c r="I44" s="46">
        <f t="shared" si="12"/>
        <v>36747.03</v>
      </c>
      <c r="J44" s="46">
        <f t="shared" si="12"/>
        <v>49461.1</v>
      </c>
      <c r="K44" s="46">
        <f t="shared" si="12"/>
        <v>10696.42</v>
      </c>
      <c r="L44" s="46">
        <f>SUM(L40,-L32,-L38,-7500,-7500)</f>
        <v>25954.9</v>
      </c>
      <c r="M44" s="46">
        <f t="shared" ref="M44:S44" si="13">SUM(M40,-M32,-M38)</f>
        <v>49977.56</v>
      </c>
      <c r="N44" s="46">
        <f t="shared" si="13"/>
        <v>0</v>
      </c>
      <c r="O44" s="46">
        <f t="shared" si="13"/>
        <v>0</v>
      </c>
      <c r="P44" s="46">
        <f t="shared" si="13"/>
        <v>0</v>
      </c>
      <c r="Q44" s="46">
        <f t="shared" si="13"/>
        <v>0</v>
      </c>
      <c r="R44" s="46">
        <f t="shared" si="13"/>
        <v>0</v>
      </c>
      <c r="S44" s="46">
        <f t="shared" si="13"/>
        <v>251538.87</v>
      </c>
      <c r="U44" s="45"/>
    </row>
    <row r="45" ht="15.75" customHeight="1">
      <c r="A45" s="45"/>
      <c r="B45" s="45"/>
      <c r="C45" s="45"/>
      <c r="D45" s="45"/>
      <c r="E45" s="45"/>
      <c r="F45" s="45"/>
      <c r="U45" s="45"/>
    </row>
    <row r="46" ht="15.75" customHeight="1">
      <c r="A46" s="45"/>
      <c r="B46" s="45"/>
      <c r="C46" s="45"/>
      <c r="D46" s="45"/>
      <c r="E46" s="45"/>
      <c r="F46" s="45"/>
      <c r="L46" s="3" t="s">
        <v>381</v>
      </c>
      <c r="U46" s="45"/>
    </row>
    <row r="47" ht="15.75" customHeight="1">
      <c r="A47" s="45"/>
      <c r="B47" s="45"/>
      <c r="C47" s="45"/>
      <c r="D47" s="45"/>
      <c r="E47" s="45"/>
      <c r="F47" s="45"/>
      <c r="U47" s="45"/>
    </row>
    <row r="48" ht="15.75" customHeight="1">
      <c r="A48" s="45"/>
      <c r="B48" s="45"/>
      <c r="C48" s="45"/>
      <c r="D48" s="45"/>
      <c r="E48" s="45"/>
      <c r="F48" s="45"/>
      <c r="U48" s="45"/>
    </row>
    <row r="49" ht="15.75" customHeight="1">
      <c r="A49" s="45"/>
      <c r="B49" s="45"/>
      <c r="C49" s="45"/>
      <c r="D49" s="45"/>
      <c r="E49" s="45"/>
      <c r="F49" s="45"/>
      <c r="U49" s="45"/>
    </row>
    <row r="50" ht="15.75" customHeight="1">
      <c r="A50" s="45"/>
      <c r="B50" s="45"/>
      <c r="C50" s="45"/>
      <c r="D50" s="45"/>
      <c r="E50" s="45"/>
      <c r="F50" s="45"/>
      <c r="U50" s="45"/>
    </row>
    <row r="51" ht="15.75" customHeight="1">
      <c r="A51" s="45"/>
      <c r="B51" s="45"/>
      <c r="C51" s="45"/>
      <c r="D51" s="45"/>
      <c r="E51" s="45"/>
      <c r="F51" s="45"/>
      <c r="U51" s="45"/>
    </row>
    <row r="52" ht="15.75" customHeight="1">
      <c r="A52" s="45"/>
      <c r="B52" s="45"/>
      <c r="C52" s="45"/>
      <c r="D52" s="45"/>
      <c r="E52" s="45"/>
      <c r="F52" s="45"/>
      <c r="U52" s="45"/>
    </row>
    <row r="53" ht="15.75" customHeight="1">
      <c r="A53" s="45"/>
      <c r="B53" s="45"/>
      <c r="C53" s="45"/>
      <c r="D53" s="45"/>
      <c r="E53" s="45"/>
      <c r="F53" s="45"/>
      <c r="U53" s="45"/>
    </row>
    <row r="54" ht="15.75" customHeight="1">
      <c r="A54" s="45"/>
      <c r="B54" s="45"/>
      <c r="C54" s="45"/>
      <c r="D54" s="45"/>
      <c r="E54" s="45"/>
      <c r="F54" s="45"/>
      <c r="U54" s="45"/>
    </row>
    <row r="55" ht="15.75" customHeight="1">
      <c r="A55" s="45"/>
      <c r="B55" s="45"/>
      <c r="C55" s="45"/>
      <c r="D55" s="45"/>
      <c r="E55" s="45"/>
      <c r="F55" s="45"/>
      <c r="U55" s="45"/>
    </row>
    <row r="56" ht="15.75" customHeight="1">
      <c r="A56" s="45"/>
      <c r="B56" s="45"/>
      <c r="C56" s="45"/>
      <c r="D56" s="45"/>
      <c r="E56" s="45"/>
      <c r="F56" s="45"/>
      <c r="U56" s="45"/>
    </row>
    <row r="57" ht="15.75" customHeight="1">
      <c r="A57" s="45"/>
      <c r="B57" s="45"/>
      <c r="C57" s="45"/>
      <c r="D57" s="45"/>
      <c r="E57" s="45"/>
      <c r="F57" s="45"/>
      <c r="U57" s="45"/>
    </row>
    <row r="58" ht="15.75" customHeight="1">
      <c r="A58" s="45"/>
      <c r="B58" s="45"/>
      <c r="C58" s="45"/>
      <c r="D58" s="45"/>
      <c r="E58" s="45"/>
      <c r="F58" s="45"/>
      <c r="U58" s="45"/>
    </row>
    <row r="59" ht="15.75" customHeight="1">
      <c r="A59" s="45"/>
      <c r="B59" s="45"/>
      <c r="C59" s="45"/>
      <c r="D59" s="45"/>
      <c r="E59" s="45"/>
      <c r="F59" s="45"/>
      <c r="U59" s="45"/>
    </row>
    <row r="60" ht="15.75" customHeight="1">
      <c r="A60" s="45"/>
      <c r="B60" s="45"/>
      <c r="C60" s="45"/>
      <c r="D60" s="45"/>
      <c r="E60" s="45"/>
      <c r="F60" s="45"/>
      <c r="U60" s="45"/>
    </row>
    <row r="61" ht="15.75" customHeight="1">
      <c r="A61" s="45"/>
      <c r="B61" s="45"/>
      <c r="C61" s="45"/>
      <c r="D61" s="45"/>
      <c r="E61" s="45"/>
      <c r="F61" s="45"/>
      <c r="U61" s="45"/>
    </row>
    <row r="62" ht="15.75" customHeight="1">
      <c r="A62" s="45"/>
      <c r="B62" s="45"/>
      <c r="C62" s="45"/>
      <c r="D62" s="45"/>
      <c r="E62" s="45"/>
      <c r="F62" s="45"/>
      <c r="U62" s="45"/>
    </row>
    <row r="63" ht="15.75" customHeight="1">
      <c r="A63" s="45"/>
      <c r="B63" s="45"/>
      <c r="C63" s="45"/>
      <c r="D63" s="45"/>
      <c r="E63" s="45"/>
      <c r="F63" s="45"/>
      <c r="U63" s="45"/>
    </row>
    <row r="64" ht="15.75" customHeight="1">
      <c r="A64" s="45"/>
      <c r="B64" s="45"/>
      <c r="C64" s="45"/>
      <c r="D64" s="45"/>
      <c r="E64" s="45"/>
      <c r="F64" s="45"/>
      <c r="U64" s="45"/>
    </row>
    <row r="65" ht="15.75" customHeight="1">
      <c r="A65" s="45"/>
      <c r="B65" s="45"/>
      <c r="C65" s="45"/>
      <c r="D65" s="45"/>
      <c r="E65" s="45"/>
      <c r="F65" s="45"/>
      <c r="U65" s="45"/>
    </row>
    <row r="66" ht="15.75" customHeight="1">
      <c r="A66" s="45"/>
      <c r="B66" s="45"/>
      <c r="C66" s="45"/>
      <c r="D66" s="45"/>
      <c r="E66" s="45"/>
      <c r="F66" s="45"/>
      <c r="U66" s="45"/>
    </row>
    <row r="67" ht="15.75" customHeight="1">
      <c r="A67" s="45"/>
      <c r="B67" s="45"/>
      <c r="C67" s="45"/>
      <c r="D67" s="45"/>
      <c r="E67" s="45"/>
      <c r="F67" s="45"/>
      <c r="U67" s="45"/>
    </row>
    <row r="68" ht="15.75" customHeight="1">
      <c r="A68" s="45"/>
      <c r="B68" s="45"/>
      <c r="C68" s="45"/>
      <c r="D68" s="45"/>
      <c r="E68" s="45"/>
      <c r="F68" s="45"/>
      <c r="U68" s="45"/>
    </row>
    <row r="69" ht="15.75" customHeight="1">
      <c r="A69" s="45"/>
      <c r="B69" s="45"/>
      <c r="C69" s="45"/>
      <c r="D69" s="45"/>
      <c r="E69" s="45"/>
      <c r="F69" s="45"/>
      <c r="U69" s="45"/>
    </row>
    <row r="70" ht="15.75" customHeight="1">
      <c r="A70" s="45"/>
      <c r="B70" s="45"/>
      <c r="C70" s="45"/>
      <c r="D70" s="45"/>
      <c r="E70" s="45"/>
      <c r="F70" s="45"/>
      <c r="U70" s="45"/>
    </row>
    <row r="71" ht="15.75" customHeight="1">
      <c r="A71" s="45"/>
      <c r="B71" s="45"/>
      <c r="C71" s="45"/>
      <c r="D71" s="45"/>
      <c r="E71" s="45"/>
      <c r="F71" s="45"/>
      <c r="U71" s="45"/>
    </row>
    <row r="72" ht="15.75" customHeight="1">
      <c r="A72" s="45"/>
      <c r="B72" s="45"/>
      <c r="C72" s="45"/>
      <c r="D72" s="45"/>
      <c r="E72" s="45"/>
      <c r="F72" s="45"/>
      <c r="U72" s="45"/>
    </row>
    <row r="73" ht="15.75" customHeight="1">
      <c r="A73" s="45"/>
      <c r="B73" s="45"/>
      <c r="C73" s="45"/>
      <c r="D73" s="45"/>
      <c r="E73" s="45"/>
      <c r="F73" s="45"/>
      <c r="U73" s="45"/>
    </row>
    <row r="74" ht="15.75" customHeight="1">
      <c r="A74" s="45"/>
      <c r="B74" s="45"/>
      <c r="C74" s="45"/>
      <c r="D74" s="45"/>
      <c r="E74" s="45"/>
      <c r="F74" s="45"/>
      <c r="U74" s="45"/>
    </row>
    <row r="75" ht="15.75" customHeight="1">
      <c r="A75" s="45"/>
      <c r="B75" s="45"/>
      <c r="C75" s="45"/>
      <c r="D75" s="45"/>
      <c r="E75" s="45"/>
      <c r="F75" s="45"/>
      <c r="U75" s="45"/>
    </row>
    <row r="76" ht="15.75" customHeight="1">
      <c r="A76" s="45"/>
      <c r="B76" s="45"/>
      <c r="C76" s="45"/>
      <c r="D76" s="45"/>
      <c r="E76" s="45"/>
      <c r="F76" s="45"/>
      <c r="U76" s="45"/>
    </row>
    <row r="77" ht="15.75" customHeight="1">
      <c r="A77" s="45"/>
      <c r="B77" s="45"/>
      <c r="C77" s="45"/>
      <c r="D77" s="45"/>
      <c r="E77" s="45"/>
      <c r="F77" s="45"/>
      <c r="U77" s="45"/>
    </row>
    <row r="78" ht="15.75" customHeight="1">
      <c r="A78" s="45"/>
      <c r="B78" s="45"/>
      <c r="C78" s="45"/>
      <c r="D78" s="45"/>
      <c r="E78" s="45"/>
      <c r="F78" s="45"/>
      <c r="U78" s="45"/>
    </row>
    <row r="79" ht="15.75" customHeight="1">
      <c r="A79" s="45"/>
      <c r="B79" s="45"/>
      <c r="C79" s="45"/>
      <c r="D79" s="45"/>
      <c r="E79" s="45"/>
      <c r="F79" s="45"/>
      <c r="U79" s="45"/>
    </row>
    <row r="80" ht="15.75" customHeight="1">
      <c r="A80" s="45"/>
      <c r="B80" s="45"/>
      <c r="C80" s="45"/>
      <c r="D80" s="45"/>
      <c r="E80" s="45"/>
      <c r="F80" s="45"/>
      <c r="U80" s="45"/>
    </row>
    <row r="81" ht="15.75" customHeight="1">
      <c r="A81" s="45"/>
      <c r="B81" s="45"/>
      <c r="C81" s="45"/>
      <c r="D81" s="45"/>
      <c r="E81" s="45"/>
      <c r="F81" s="45"/>
      <c r="U81" s="45"/>
    </row>
    <row r="82" ht="15.75" customHeight="1">
      <c r="A82" s="45"/>
      <c r="B82" s="45"/>
      <c r="C82" s="45"/>
      <c r="D82" s="45"/>
      <c r="E82" s="45"/>
      <c r="F82" s="45"/>
      <c r="U82" s="45"/>
    </row>
    <row r="83" ht="15.75" customHeight="1">
      <c r="A83" s="45"/>
      <c r="B83" s="45"/>
      <c r="C83" s="45"/>
      <c r="D83" s="45"/>
      <c r="E83" s="45"/>
      <c r="F83" s="45"/>
      <c r="U83" s="45"/>
    </row>
    <row r="84" ht="15.75" customHeight="1">
      <c r="A84" s="45"/>
      <c r="B84" s="45"/>
      <c r="C84" s="45"/>
      <c r="D84" s="45"/>
      <c r="E84" s="45"/>
      <c r="F84" s="45"/>
      <c r="U84" s="45"/>
    </row>
    <row r="85" ht="15.75" customHeight="1">
      <c r="A85" s="45"/>
      <c r="B85" s="45"/>
      <c r="C85" s="45"/>
      <c r="D85" s="45"/>
      <c r="E85" s="45"/>
      <c r="F85" s="45"/>
      <c r="U85" s="45"/>
    </row>
    <row r="86" ht="15.75" customHeight="1">
      <c r="A86" s="45"/>
      <c r="B86" s="45"/>
      <c r="C86" s="45"/>
      <c r="D86" s="45"/>
      <c r="E86" s="45"/>
      <c r="F86" s="45"/>
      <c r="U86" s="45"/>
    </row>
    <row r="87" ht="15.75" customHeight="1">
      <c r="A87" s="45"/>
      <c r="B87" s="45"/>
      <c r="C87" s="45"/>
      <c r="D87" s="45"/>
      <c r="E87" s="45"/>
      <c r="F87" s="45"/>
      <c r="U87" s="45"/>
    </row>
    <row r="88" ht="15.75" customHeight="1">
      <c r="A88" s="45"/>
      <c r="B88" s="45"/>
      <c r="C88" s="45"/>
      <c r="D88" s="45"/>
      <c r="E88" s="45"/>
      <c r="F88" s="45"/>
      <c r="U88" s="45"/>
    </row>
    <row r="89" ht="15.75" customHeight="1">
      <c r="A89" s="45"/>
      <c r="B89" s="45"/>
      <c r="C89" s="45"/>
      <c r="D89" s="45"/>
      <c r="E89" s="45"/>
      <c r="F89" s="45"/>
      <c r="U89" s="45"/>
    </row>
    <row r="90" ht="15.75" customHeight="1">
      <c r="A90" s="45"/>
      <c r="B90" s="45"/>
      <c r="C90" s="45"/>
      <c r="D90" s="45"/>
      <c r="E90" s="45"/>
      <c r="F90" s="45"/>
      <c r="U90" s="45"/>
    </row>
    <row r="91" ht="15.75" customHeight="1">
      <c r="A91" s="45"/>
      <c r="B91" s="45"/>
      <c r="C91" s="45"/>
      <c r="D91" s="45"/>
      <c r="E91" s="45"/>
      <c r="F91" s="45"/>
      <c r="U91" s="45"/>
    </row>
    <row r="92" ht="15.75" customHeight="1">
      <c r="A92" s="45"/>
      <c r="B92" s="45"/>
      <c r="C92" s="45"/>
      <c r="D92" s="45"/>
      <c r="E92" s="45"/>
      <c r="F92" s="45"/>
      <c r="U92" s="45"/>
    </row>
    <row r="93" ht="15.75" customHeight="1">
      <c r="A93" s="45"/>
      <c r="B93" s="45"/>
      <c r="C93" s="45"/>
      <c r="D93" s="45"/>
      <c r="E93" s="45"/>
      <c r="F93" s="45"/>
      <c r="U93" s="45"/>
    </row>
    <row r="94" ht="15.75" customHeight="1">
      <c r="A94" s="45"/>
      <c r="B94" s="45"/>
      <c r="C94" s="45"/>
      <c r="D94" s="45"/>
      <c r="E94" s="45"/>
      <c r="F94" s="45"/>
      <c r="U94" s="45"/>
    </row>
    <row r="95" ht="15.75" customHeight="1">
      <c r="A95" s="45"/>
      <c r="B95" s="45"/>
      <c r="C95" s="45"/>
      <c r="D95" s="45"/>
      <c r="E95" s="45"/>
      <c r="F95" s="45"/>
      <c r="U95" s="45"/>
    </row>
    <row r="96" ht="15.75" customHeight="1">
      <c r="A96" s="45"/>
      <c r="B96" s="45"/>
      <c r="C96" s="45"/>
      <c r="D96" s="45"/>
      <c r="E96" s="45"/>
      <c r="F96" s="45"/>
      <c r="U96" s="45"/>
    </row>
    <row r="97" ht="15.75" customHeight="1">
      <c r="A97" s="45"/>
      <c r="B97" s="45"/>
      <c r="C97" s="45"/>
      <c r="D97" s="45"/>
      <c r="E97" s="45"/>
      <c r="F97" s="45"/>
      <c r="U97" s="45"/>
    </row>
    <row r="98" ht="15.75" customHeight="1">
      <c r="A98" s="45"/>
      <c r="B98" s="45"/>
      <c r="C98" s="45"/>
      <c r="D98" s="45"/>
      <c r="E98" s="45"/>
      <c r="F98" s="45"/>
      <c r="U98" s="45"/>
    </row>
    <row r="99" ht="15.75" customHeight="1">
      <c r="A99" s="45"/>
      <c r="B99" s="45"/>
      <c r="C99" s="45"/>
      <c r="D99" s="45"/>
      <c r="E99" s="45"/>
      <c r="F99" s="45"/>
      <c r="U99" s="45"/>
    </row>
    <row r="100" ht="15.75" customHeight="1">
      <c r="A100" s="45"/>
      <c r="B100" s="45"/>
      <c r="C100" s="45"/>
      <c r="D100" s="45"/>
      <c r="E100" s="45"/>
      <c r="F100" s="45"/>
      <c r="U100" s="45"/>
    </row>
    <row r="101" ht="15.75" customHeight="1">
      <c r="A101" s="45"/>
      <c r="B101" s="45"/>
      <c r="C101" s="45"/>
      <c r="D101" s="45"/>
      <c r="E101" s="45"/>
      <c r="F101" s="45"/>
      <c r="U101" s="45"/>
    </row>
    <row r="102" ht="15.75" customHeight="1">
      <c r="A102" s="45"/>
      <c r="B102" s="45"/>
      <c r="C102" s="45"/>
      <c r="D102" s="45"/>
      <c r="E102" s="45"/>
      <c r="F102" s="45"/>
      <c r="U102" s="45"/>
    </row>
    <row r="103" ht="15.75" customHeight="1">
      <c r="A103" s="45"/>
      <c r="B103" s="45"/>
      <c r="C103" s="45"/>
      <c r="D103" s="45"/>
      <c r="E103" s="45"/>
      <c r="F103" s="45"/>
      <c r="U103" s="45"/>
    </row>
    <row r="104" ht="15.75" customHeight="1">
      <c r="A104" s="45"/>
      <c r="B104" s="45"/>
      <c r="C104" s="45"/>
      <c r="D104" s="45"/>
      <c r="E104" s="45"/>
      <c r="F104" s="45"/>
      <c r="U104" s="45"/>
    </row>
    <row r="105" ht="15.75" customHeight="1">
      <c r="A105" s="45"/>
      <c r="B105" s="45"/>
      <c r="C105" s="45"/>
      <c r="D105" s="45"/>
      <c r="E105" s="45"/>
      <c r="F105" s="45"/>
      <c r="U105" s="45"/>
    </row>
    <row r="106" ht="15.75" customHeight="1">
      <c r="A106" s="45"/>
      <c r="B106" s="45"/>
      <c r="C106" s="45"/>
      <c r="D106" s="45"/>
      <c r="E106" s="45"/>
      <c r="F106" s="45"/>
      <c r="U106" s="45"/>
    </row>
    <row r="107" ht="15.75" customHeight="1">
      <c r="A107" s="45"/>
      <c r="B107" s="45"/>
      <c r="C107" s="45"/>
      <c r="D107" s="45"/>
      <c r="E107" s="45"/>
      <c r="F107" s="45"/>
      <c r="U107" s="45"/>
    </row>
    <row r="108" ht="15.75" customHeight="1">
      <c r="A108" s="45"/>
      <c r="B108" s="45"/>
      <c r="C108" s="45"/>
      <c r="D108" s="45"/>
      <c r="E108" s="45"/>
      <c r="F108" s="45"/>
      <c r="U108" s="45"/>
    </row>
    <row r="109" ht="15.75" customHeight="1">
      <c r="A109" s="45"/>
      <c r="B109" s="45"/>
      <c r="C109" s="45"/>
      <c r="D109" s="45"/>
      <c r="E109" s="45"/>
      <c r="F109" s="45"/>
      <c r="U109" s="45"/>
    </row>
    <row r="110" ht="15.75" customHeight="1">
      <c r="A110" s="45"/>
      <c r="B110" s="45"/>
      <c r="C110" s="45"/>
      <c r="D110" s="45"/>
      <c r="E110" s="45"/>
      <c r="F110" s="45"/>
      <c r="U110" s="45"/>
    </row>
    <row r="111" ht="15.75" customHeight="1">
      <c r="A111" s="45"/>
      <c r="B111" s="45"/>
      <c r="C111" s="45"/>
      <c r="D111" s="45"/>
      <c r="E111" s="45"/>
      <c r="F111" s="45"/>
      <c r="U111" s="45"/>
    </row>
    <row r="112" ht="15.75" customHeight="1">
      <c r="A112" s="45"/>
      <c r="B112" s="45"/>
      <c r="C112" s="45"/>
      <c r="D112" s="45"/>
      <c r="E112" s="45"/>
      <c r="F112" s="45"/>
      <c r="U112" s="45"/>
    </row>
    <row r="113" ht="15.75" customHeight="1">
      <c r="A113" s="45"/>
      <c r="B113" s="45"/>
      <c r="C113" s="45"/>
      <c r="D113" s="45"/>
      <c r="E113" s="45"/>
      <c r="F113" s="45"/>
      <c r="U113" s="45"/>
    </row>
    <row r="114" ht="15.75" customHeight="1">
      <c r="A114" s="45"/>
      <c r="B114" s="45"/>
      <c r="C114" s="45"/>
      <c r="D114" s="45"/>
      <c r="E114" s="45"/>
      <c r="F114" s="45"/>
      <c r="U114" s="45"/>
    </row>
    <row r="115" ht="15.75" customHeight="1">
      <c r="A115" s="45"/>
      <c r="B115" s="45"/>
      <c r="C115" s="45"/>
      <c r="D115" s="45"/>
      <c r="E115" s="45"/>
      <c r="F115" s="45"/>
      <c r="U115" s="45"/>
    </row>
    <row r="116" ht="15.75" customHeight="1">
      <c r="A116" s="45"/>
      <c r="B116" s="45"/>
      <c r="C116" s="45"/>
      <c r="D116" s="45"/>
      <c r="E116" s="45"/>
      <c r="F116" s="45"/>
      <c r="U116" s="45"/>
    </row>
    <row r="117" ht="15.75" customHeight="1">
      <c r="A117" s="45"/>
      <c r="B117" s="45"/>
      <c r="C117" s="45"/>
      <c r="D117" s="45"/>
      <c r="E117" s="45"/>
      <c r="F117" s="45"/>
      <c r="U117" s="45"/>
    </row>
    <row r="118" ht="15.75" customHeight="1">
      <c r="A118" s="45"/>
      <c r="B118" s="45"/>
      <c r="C118" s="45"/>
      <c r="D118" s="45"/>
      <c r="E118" s="45"/>
      <c r="F118" s="45"/>
      <c r="U118" s="45"/>
    </row>
    <row r="119" ht="15.75" customHeight="1">
      <c r="A119" s="45"/>
      <c r="B119" s="45"/>
      <c r="C119" s="45"/>
      <c r="D119" s="45"/>
      <c r="E119" s="45"/>
      <c r="F119" s="45"/>
      <c r="U119" s="45"/>
    </row>
    <row r="120" ht="15.75" customHeight="1">
      <c r="A120" s="45"/>
      <c r="B120" s="45"/>
      <c r="C120" s="45"/>
      <c r="D120" s="45"/>
      <c r="E120" s="45"/>
      <c r="F120" s="45"/>
      <c r="U120" s="45"/>
    </row>
    <row r="121" ht="15.75" customHeight="1">
      <c r="A121" s="45"/>
      <c r="B121" s="45"/>
      <c r="C121" s="45"/>
      <c r="D121" s="45"/>
      <c r="E121" s="45"/>
      <c r="F121" s="45"/>
      <c r="U121" s="45"/>
    </row>
    <row r="122" ht="15.75" customHeight="1">
      <c r="A122" s="45"/>
      <c r="B122" s="45"/>
      <c r="C122" s="45"/>
      <c r="D122" s="45"/>
      <c r="E122" s="45"/>
      <c r="F122" s="45"/>
      <c r="U122" s="45"/>
    </row>
    <row r="123" ht="15.75" customHeight="1">
      <c r="A123" s="45"/>
      <c r="B123" s="45"/>
      <c r="C123" s="45"/>
      <c r="D123" s="45"/>
      <c r="E123" s="45"/>
      <c r="F123" s="45"/>
      <c r="U123" s="45"/>
    </row>
    <row r="124" ht="15.75" customHeight="1">
      <c r="A124" s="45"/>
      <c r="B124" s="45"/>
      <c r="C124" s="45"/>
      <c r="D124" s="45"/>
      <c r="E124" s="45"/>
      <c r="F124" s="45"/>
      <c r="U124" s="45"/>
    </row>
    <row r="125" ht="15.75" customHeight="1">
      <c r="A125" s="45"/>
      <c r="B125" s="45"/>
      <c r="C125" s="45"/>
      <c r="D125" s="45"/>
      <c r="E125" s="45"/>
      <c r="F125" s="45"/>
      <c r="U125" s="45"/>
    </row>
    <row r="126" ht="15.75" customHeight="1">
      <c r="A126" s="45"/>
      <c r="B126" s="45"/>
      <c r="C126" s="45"/>
      <c r="D126" s="45"/>
      <c r="E126" s="45"/>
      <c r="F126" s="45"/>
      <c r="U126" s="45"/>
    </row>
    <row r="127" ht="15.75" customHeight="1">
      <c r="A127" s="45"/>
      <c r="B127" s="45"/>
      <c r="C127" s="45"/>
      <c r="D127" s="45"/>
      <c r="E127" s="45"/>
      <c r="F127" s="45"/>
      <c r="U127" s="45"/>
    </row>
    <row r="128" ht="15.75" customHeight="1">
      <c r="A128" s="45"/>
      <c r="B128" s="45"/>
      <c r="C128" s="45"/>
      <c r="D128" s="45"/>
      <c r="E128" s="45"/>
      <c r="F128" s="45"/>
      <c r="U128" s="45"/>
    </row>
    <row r="129" ht="15.75" customHeight="1">
      <c r="A129" s="45"/>
      <c r="B129" s="45"/>
      <c r="C129" s="45"/>
      <c r="D129" s="45"/>
      <c r="E129" s="45"/>
      <c r="F129" s="45"/>
      <c r="U129" s="45"/>
    </row>
    <row r="130" ht="15.75" customHeight="1">
      <c r="A130" s="45"/>
      <c r="B130" s="45"/>
      <c r="C130" s="45"/>
      <c r="D130" s="45"/>
      <c r="E130" s="45"/>
      <c r="F130" s="45"/>
      <c r="U130" s="45"/>
    </row>
    <row r="131" ht="15.75" customHeight="1">
      <c r="A131" s="45"/>
      <c r="B131" s="45"/>
      <c r="C131" s="45"/>
      <c r="D131" s="45"/>
      <c r="E131" s="45"/>
      <c r="F131" s="45"/>
      <c r="U131" s="45"/>
    </row>
    <row r="132" ht="15.75" customHeight="1">
      <c r="A132" s="45"/>
      <c r="B132" s="45"/>
      <c r="C132" s="45"/>
      <c r="D132" s="45"/>
      <c r="E132" s="45"/>
      <c r="F132" s="45"/>
      <c r="U132" s="45"/>
    </row>
    <row r="133" ht="15.75" customHeight="1">
      <c r="A133" s="45"/>
      <c r="B133" s="45"/>
      <c r="C133" s="45"/>
      <c r="D133" s="45"/>
      <c r="E133" s="45"/>
      <c r="F133" s="45"/>
      <c r="U133" s="45"/>
    </row>
    <row r="134" ht="15.75" customHeight="1">
      <c r="A134" s="45"/>
      <c r="B134" s="45"/>
      <c r="C134" s="45"/>
      <c r="D134" s="45"/>
      <c r="E134" s="45"/>
      <c r="F134" s="45"/>
      <c r="U134" s="45"/>
    </row>
    <row r="135" ht="15.75" customHeight="1">
      <c r="A135" s="45"/>
      <c r="B135" s="45"/>
      <c r="C135" s="45"/>
      <c r="D135" s="45"/>
      <c r="E135" s="45"/>
      <c r="F135" s="45"/>
      <c r="U135" s="45"/>
    </row>
    <row r="136" ht="15.75" customHeight="1">
      <c r="A136" s="45"/>
      <c r="B136" s="45"/>
      <c r="C136" s="45"/>
      <c r="D136" s="45"/>
      <c r="E136" s="45"/>
      <c r="F136" s="45"/>
      <c r="U136" s="45"/>
    </row>
    <row r="137" ht="15.75" customHeight="1">
      <c r="A137" s="45"/>
      <c r="B137" s="45"/>
      <c r="C137" s="45"/>
      <c r="D137" s="45"/>
      <c r="E137" s="45"/>
      <c r="F137" s="45"/>
      <c r="U137" s="45"/>
    </row>
    <row r="138" ht="15.75" customHeight="1">
      <c r="A138" s="45"/>
      <c r="B138" s="45"/>
      <c r="C138" s="45"/>
      <c r="D138" s="45"/>
      <c r="E138" s="45"/>
      <c r="F138" s="45"/>
      <c r="U138" s="45"/>
    </row>
    <row r="139" ht="15.75" customHeight="1">
      <c r="A139" s="45"/>
      <c r="B139" s="45"/>
      <c r="C139" s="45"/>
      <c r="D139" s="45"/>
      <c r="E139" s="45"/>
      <c r="F139" s="45"/>
      <c r="U139" s="45"/>
    </row>
    <row r="140" ht="15.75" customHeight="1">
      <c r="A140" s="45"/>
      <c r="B140" s="45"/>
      <c r="C140" s="45"/>
      <c r="D140" s="45"/>
      <c r="E140" s="45"/>
      <c r="F140" s="45"/>
      <c r="U140" s="45"/>
    </row>
    <row r="141" ht="15.75" customHeight="1">
      <c r="A141" s="45"/>
      <c r="B141" s="45"/>
      <c r="C141" s="45"/>
      <c r="D141" s="45"/>
      <c r="E141" s="45"/>
      <c r="F141" s="45"/>
      <c r="U141" s="45"/>
    </row>
    <row r="142" ht="15.75" customHeight="1">
      <c r="A142" s="45"/>
      <c r="B142" s="45"/>
      <c r="C142" s="45"/>
      <c r="D142" s="45"/>
      <c r="E142" s="45"/>
      <c r="F142" s="45"/>
      <c r="U142" s="45"/>
    </row>
    <row r="143" ht="15.75" customHeight="1">
      <c r="A143" s="45"/>
      <c r="B143" s="45"/>
      <c r="C143" s="45"/>
      <c r="D143" s="45"/>
      <c r="E143" s="45"/>
      <c r="F143" s="45"/>
      <c r="U143" s="45"/>
    </row>
    <row r="144" ht="15.75" customHeight="1">
      <c r="A144" s="45"/>
      <c r="B144" s="45"/>
      <c r="C144" s="45"/>
      <c r="D144" s="45"/>
      <c r="E144" s="45"/>
      <c r="F144" s="45"/>
      <c r="U144" s="45"/>
    </row>
    <row r="145" ht="15.75" customHeight="1">
      <c r="A145" s="45"/>
      <c r="B145" s="45"/>
      <c r="C145" s="45"/>
      <c r="D145" s="45"/>
      <c r="E145" s="45"/>
      <c r="F145" s="45"/>
      <c r="U145" s="45"/>
    </row>
    <row r="146" ht="15.75" customHeight="1">
      <c r="A146" s="45"/>
      <c r="B146" s="45"/>
      <c r="C146" s="45"/>
      <c r="D146" s="45"/>
      <c r="E146" s="45"/>
      <c r="F146" s="45"/>
      <c r="U146" s="45"/>
    </row>
    <row r="147" ht="15.75" customHeight="1">
      <c r="A147" s="45"/>
      <c r="B147" s="45"/>
      <c r="C147" s="45"/>
      <c r="D147" s="45"/>
      <c r="E147" s="45"/>
      <c r="F147" s="45"/>
      <c r="U147" s="45"/>
    </row>
    <row r="148" ht="15.75" customHeight="1">
      <c r="A148" s="45"/>
      <c r="B148" s="45"/>
      <c r="C148" s="45"/>
      <c r="D148" s="45"/>
      <c r="E148" s="45"/>
      <c r="F148" s="45"/>
      <c r="U148" s="45"/>
    </row>
    <row r="149" ht="15.75" customHeight="1">
      <c r="A149" s="45"/>
      <c r="B149" s="45"/>
      <c r="C149" s="45"/>
      <c r="D149" s="45"/>
      <c r="E149" s="45"/>
      <c r="F149" s="45"/>
      <c r="U149" s="45"/>
    </row>
    <row r="150" ht="15.75" customHeight="1">
      <c r="A150" s="45"/>
      <c r="B150" s="45"/>
      <c r="C150" s="45"/>
      <c r="D150" s="45"/>
      <c r="E150" s="45"/>
      <c r="F150" s="45"/>
      <c r="U150" s="45"/>
    </row>
    <row r="151" ht="15.75" customHeight="1">
      <c r="A151" s="45"/>
      <c r="B151" s="45"/>
      <c r="C151" s="45"/>
      <c r="D151" s="45"/>
      <c r="E151" s="45"/>
      <c r="F151" s="45"/>
      <c r="U151" s="45"/>
    </row>
    <row r="152" ht="15.75" customHeight="1">
      <c r="A152" s="45"/>
      <c r="B152" s="45"/>
      <c r="C152" s="45"/>
      <c r="D152" s="45"/>
      <c r="E152" s="45"/>
      <c r="F152" s="45"/>
      <c r="U152" s="45"/>
    </row>
    <row r="153" ht="15.75" customHeight="1">
      <c r="A153" s="45"/>
      <c r="B153" s="45"/>
      <c r="C153" s="45"/>
      <c r="D153" s="45"/>
      <c r="E153" s="45"/>
      <c r="F153" s="45"/>
      <c r="U153" s="45"/>
    </row>
    <row r="154" ht="15.75" customHeight="1">
      <c r="A154" s="45"/>
      <c r="B154" s="45"/>
      <c r="C154" s="45"/>
      <c r="D154" s="45"/>
      <c r="E154" s="45"/>
      <c r="F154" s="45"/>
      <c r="U154" s="45"/>
    </row>
    <row r="155" ht="15.75" customHeight="1">
      <c r="A155" s="45"/>
      <c r="B155" s="45"/>
      <c r="C155" s="45"/>
      <c r="D155" s="45"/>
      <c r="E155" s="45"/>
      <c r="F155" s="45"/>
      <c r="U155" s="45"/>
    </row>
    <row r="156" ht="15.75" customHeight="1">
      <c r="A156" s="45"/>
      <c r="B156" s="45"/>
      <c r="C156" s="45"/>
      <c r="D156" s="45"/>
      <c r="E156" s="45"/>
      <c r="F156" s="45"/>
      <c r="U156" s="45"/>
    </row>
    <row r="157" ht="15.75" customHeight="1">
      <c r="A157" s="45"/>
      <c r="B157" s="45"/>
      <c r="C157" s="45"/>
      <c r="D157" s="45"/>
      <c r="E157" s="45"/>
      <c r="F157" s="45"/>
      <c r="U157" s="45"/>
    </row>
    <row r="158" ht="15.75" customHeight="1">
      <c r="A158" s="45"/>
      <c r="B158" s="45"/>
      <c r="C158" s="45"/>
      <c r="D158" s="45"/>
      <c r="E158" s="45"/>
      <c r="F158" s="45"/>
      <c r="U158" s="45"/>
    </row>
    <row r="159" ht="15.75" customHeight="1">
      <c r="A159" s="45"/>
      <c r="B159" s="45"/>
      <c r="C159" s="45"/>
      <c r="D159" s="45"/>
      <c r="E159" s="45"/>
      <c r="F159" s="45"/>
      <c r="U159" s="45"/>
    </row>
    <row r="160" ht="15.75" customHeight="1">
      <c r="A160" s="45"/>
      <c r="B160" s="45"/>
      <c r="C160" s="45"/>
      <c r="D160" s="45"/>
      <c r="E160" s="45"/>
      <c r="F160" s="45"/>
      <c r="U160" s="45"/>
    </row>
    <row r="161" ht="15.75" customHeight="1">
      <c r="A161" s="45"/>
      <c r="B161" s="45"/>
      <c r="C161" s="45"/>
      <c r="D161" s="45"/>
      <c r="E161" s="45"/>
      <c r="F161" s="45"/>
      <c r="U161" s="45"/>
    </row>
    <row r="162" ht="15.75" customHeight="1">
      <c r="A162" s="45"/>
      <c r="B162" s="45"/>
      <c r="C162" s="45"/>
      <c r="D162" s="45"/>
      <c r="E162" s="45"/>
      <c r="F162" s="45"/>
      <c r="U162" s="45"/>
    </row>
    <row r="163" ht="15.75" customHeight="1">
      <c r="A163" s="45"/>
      <c r="B163" s="45"/>
      <c r="C163" s="45"/>
      <c r="D163" s="45"/>
      <c r="E163" s="45"/>
      <c r="F163" s="45"/>
      <c r="U163" s="45"/>
    </row>
    <row r="164" ht="15.75" customHeight="1">
      <c r="A164" s="45"/>
      <c r="B164" s="45"/>
      <c r="C164" s="45"/>
      <c r="D164" s="45"/>
      <c r="E164" s="45"/>
      <c r="F164" s="45"/>
      <c r="U164" s="45"/>
    </row>
    <row r="165" ht="15.75" customHeight="1">
      <c r="A165" s="45"/>
      <c r="B165" s="45"/>
      <c r="C165" s="45"/>
      <c r="D165" s="45"/>
      <c r="E165" s="45"/>
      <c r="F165" s="45"/>
      <c r="U165" s="45"/>
    </row>
    <row r="166" ht="15.75" customHeight="1">
      <c r="A166" s="45"/>
      <c r="B166" s="45"/>
      <c r="C166" s="45"/>
      <c r="D166" s="45"/>
      <c r="E166" s="45"/>
      <c r="F166" s="45"/>
      <c r="U166" s="45"/>
    </row>
    <row r="167" ht="15.75" customHeight="1">
      <c r="A167" s="45"/>
      <c r="B167" s="45"/>
      <c r="C167" s="45"/>
      <c r="D167" s="45"/>
      <c r="E167" s="45"/>
      <c r="F167" s="45"/>
      <c r="U167" s="45"/>
    </row>
    <row r="168" ht="15.75" customHeight="1">
      <c r="A168" s="45"/>
      <c r="B168" s="45"/>
      <c r="C168" s="45"/>
      <c r="D168" s="45"/>
      <c r="E168" s="45"/>
      <c r="F168" s="45"/>
      <c r="U168" s="45"/>
    </row>
    <row r="169" ht="15.75" customHeight="1">
      <c r="A169" s="45"/>
      <c r="B169" s="45"/>
      <c r="C169" s="45"/>
      <c r="D169" s="45"/>
      <c r="E169" s="45"/>
      <c r="F169" s="45"/>
      <c r="U169" s="45"/>
    </row>
    <row r="170" ht="15.75" customHeight="1">
      <c r="A170" s="45"/>
      <c r="B170" s="45"/>
      <c r="C170" s="45"/>
      <c r="D170" s="45"/>
      <c r="E170" s="45"/>
      <c r="F170" s="45"/>
      <c r="U170" s="45"/>
    </row>
    <row r="171" ht="15.75" customHeight="1">
      <c r="A171" s="45"/>
      <c r="B171" s="45"/>
      <c r="C171" s="45"/>
      <c r="D171" s="45"/>
      <c r="E171" s="45"/>
      <c r="F171" s="45"/>
      <c r="U171" s="45"/>
    </row>
    <row r="172" ht="15.75" customHeight="1">
      <c r="A172" s="45"/>
      <c r="B172" s="45"/>
      <c r="C172" s="45"/>
      <c r="D172" s="45"/>
      <c r="E172" s="45"/>
      <c r="F172" s="45"/>
      <c r="U172" s="45"/>
    </row>
    <row r="173" ht="15.75" customHeight="1">
      <c r="A173" s="45"/>
      <c r="B173" s="45"/>
      <c r="C173" s="45"/>
      <c r="D173" s="45"/>
      <c r="E173" s="45"/>
      <c r="F173" s="45"/>
      <c r="U173" s="45"/>
    </row>
    <row r="174" ht="15.75" customHeight="1">
      <c r="A174" s="45"/>
      <c r="B174" s="45"/>
      <c r="C174" s="45"/>
      <c r="D174" s="45"/>
      <c r="E174" s="45"/>
      <c r="F174" s="45"/>
      <c r="U174" s="45"/>
    </row>
    <row r="175" ht="15.75" customHeight="1">
      <c r="A175" s="45"/>
      <c r="B175" s="45"/>
      <c r="C175" s="45"/>
      <c r="D175" s="45"/>
      <c r="E175" s="45"/>
      <c r="F175" s="45"/>
      <c r="U175" s="45"/>
    </row>
    <row r="176" ht="15.75" customHeight="1">
      <c r="A176" s="45"/>
      <c r="B176" s="45"/>
      <c r="C176" s="45"/>
      <c r="D176" s="45"/>
      <c r="E176" s="45"/>
      <c r="F176" s="45"/>
      <c r="U176" s="45"/>
    </row>
    <row r="177" ht="15.75" customHeight="1">
      <c r="A177" s="45"/>
      <c r="B177" s="45"/>
      <c r="C177" s="45"/>
      <c r="D177" s="45"/>
      <c r="E177" s="45"/>
      <c r="F177" s="45"/>
      <c r="U177" s="45"/>
    </row>
    <row r="178" ht="15.75" customHeight="1">
      <c r="A178" s="45"/>
      <c r="B178" s="45"/>
      <c r="C178" s="45"/>
      <c r="D178" s="45"/>
      <c r="E178" s="45"/>
      <c r="F178" s="45"/>
      <c r="U178" s="45"/>
    </row>
    <row r="179" ht="15.75" customHeight="1">
      <c r="A179" s="45"/>
      <c r="B179" s="45"/>
      <c r="C179" s="45"/>
      <c r="D179" s="45"/>
      <c r="E179" s="45"/>
      <c r="F179" s="45"/>
      <c r="U179" s="45"/>
    </row>
    <row r="180" ht="15.75" customHeight="1">
      <c r="A180" s="45"/>
      <c r="B180" s="45"/>
      <c r="C180" s="45"/>
      <c r="D180" s="45"/>
      <c r="E180" s="45"/>
      <c r="F180" s="45"/>
      <c r="U180" s="45"/>
    </row>
    <row r="181" ht="15.75" customHeight="1">
      <c r="A181" s="45"/>
      <c r="B181" s="45"/>
      <c r="C181" s="45"/>
      <c r="D181" s="45"/>
      <c r="E181" s="45"/>
      <c r="F181" s="45"/>
      <c r="U181" s="45"/>
    </row>
    <row r="182" ht="15.75" customHeight="1">
      <c r="A182" s="45"/>
      <c r="B182" s="45"/>
      <c r="C182" s="45"/>
      <c r="D182" s="45"/>
      <c r="E182" s="45"/>
      <c r="F182" s="45"/>
      <c r="U182" s="45"/>
    </row>
    <row r="183" ht="15.75" customHeight="1">
      <c r="A183" s="45"/>
      <c r="B183" s="45"/>
      <c r="C183" s="45"/>
      <c r="D183" s="45"/>
      <c r="E183" s="45"/>
      <c r="F183" s="45"/>
      <c r="U183" s="45"/>
    </row>
    <row r="184" ht="15.75" customHeight="1">
      <c r="A184" s="45"/>
      <c r="B184" s="45"/>
      <c r="C184" s="45"/>
      <c r="D184" s="45"/>
      <c r="E184" s="45"/>
      <c r="F184" s="45"/>
      <c r="U184" s="45"/>
    </row>
    <row r="185" ht="15.75" customHeight="1">
      <c r="A185" s="45"/>
      <c r="B185" s="45"/>
      <c r="C185" s="45"/>
      <c r="D185" s="45"/>
      <c r="E185" s="45"/>
      <c r="F185" s="45"/>
      <c r="U185" s="45"/>
    </row>
    <row r="186" ht="15.75" customHeight="1">
      <c r="A186" s="45"/>
      <c r="B186" s="45"/>
      <c r="C186" s="45"/>
      <c r="D186" s="45"/>
      <c r="E186" s="45"/>
      <c r="F186" s="45"/>
      <c r="U186" s="45"/>
    </row>
    <row r="187" ht="15.75" customHeight="1">
      <c r="A187" s="45"/>
      <c r="B187" s="45"/>
      <c r="C187" s="45"/>
      <c r="D187" s="45"/>
      <c r="E187" s="45"/>
      <c r="F187" s="45"/>
      <c r="U187" s="45"/>
    </row>
    <row r="188" ht="15.75" customHeight="1">
      <c r="A188" s="45"/>
      <c r="B188" s="45"/>
      <c r="C188" s="45"/>
      <c r="D188" s="45"/>
      <c r="E188" s="45"/>
      <c r="F188" s="45"/>
      <c r="U188" s="45"/>
    </row>
    <row r="189" ht="15.75" customHeight="1">
      <c r="A189" s="45"/>
      <c r="B189" s="45"/>
      <c r="C189" s="45"/>
      <c r="D189" s="45"/>
      <c r="E189" s="45"/>
      <c r="F189" s="45"/>
      <c r="U189" s="45"/>
    </row>
    <row r="190" ht="15.75" customHeight="1">
      <c r="A190" s="45"/>
      <c r="B190" s="45"/>
      <c r="C190" s="45"/>
      <c r="D190" s="45"/>
      <c r="E190" s="45"/>
      <c r="F190" s="45"/>
      <c r="U190" s="45"/>
    </row>
    <row r="191" ht="15.75" customHeight="1">
      <c r="A191" s="45"/>
      <c r="B191" s="45"/>
      <c r="C191" s="45"/>
      <c r="D191" s="45"/>
      <c r="E191" s="45"/>
      <c r="F191" s="45"/>
      <c r="U191" s="45"/>
    </row>
    <row r="192" ht="15.75" customHeight="1">
      <c r="A192" s="45"/>
      <c r="B192" s="45"/>
      <c r="C192" s="45"/>
      <c r="D192" s="45"/>
      <c r="E192" s="45"/>
      <c r="F192" s="45"/>
      <c r="U192" s="45"/>
    </row>
    <row r="193" ht="15.75" customHeight="1">
      <c r="A193" s="45"/>
      <c r="B193" s="45"/>
      <c r="C193" s="45"/>
      <c r="D193" s="45"/>
      <c r="E193" s="45"/>
      <c r="F193" s="45"/>
      <c r="U193" s="45"/>
    </row>
    <row r="194" ht="15.75" customHeight="1">
      <c r="A194" s="45"/>
      <c r="B194" s="45"/>
      <c r="C194" s="45"/>
      <c r="D194" s="45"/>
      <c r="E194" s="45"/>
      <c r="F194" s="45"/>
      <c r="U194" s="45"/>
    </row>
    <row r="195" ht="15.75" customHeight="1">
      <c r="A195" s="45"/>
      <c r="B195" s="45"/>
      <c r="C195" s="45"/>
      <c r="D195" s="45"/>
      <c r="E195" s="45"/>
      <c r="F195" s="45"/>
      <c r="U195" s="45"/>
    </row>
    <row r="196" ht="15.75" customHeight="1">
      <c r="A196" s="45"/>
      <c r="B196" s="45"/>
      <c r="C196" s="45"/>
      <c r="D196" s="45"/>
      <c r="E196" s="45"/>
      <c r="F196" s="45"/>
      <c r="U196" s="45"/>
    </row>
    <row r="197" ht="15.75" customHeight="1">
      <c r="A197" s="45"/>
      <c r="B197" s="45"/>
      <c r="C197" s="45"/>
      <c r="D197" s="45"/>
      <c r="E197" s="45"/>
      <c r="F197" s="45"/>
      <c r="U197" s="45"/>
    </row>
    <row r="198" ht="15.75" customHeight="1">
      <c r="A198" s="45"/>
      <c r="B198" s="45"/>
      <c r="C198" s="45"/>
      <c r="D198" s="45"/>
      <c r="E198" s="45"/>
      <c r="F198" s="45"/>
      <c r="U198" s="45"/>
    </row>
    <row r="199" ht="15.75" customHeight="1">
      <c r="A199" s="45"/>
      <c r="B199" s="45"/>
      <c r="C199" s="45"/>
      <c r="D199" s="45"/>
      <c r="E199" s="45"/>
      <c r="F199" s="45"/>
      <c r="U199" s="45"/>
    </row>
    <row r="200" ht="15.75" customHeight="1">
      <c r="A200" s="45"/>
      <c r="B200" s="45"/>
      <c r="C200" s="45"/>
      <c r="D200" s="45"/>
      <c r="E200" s="45"/>
      <c r="F200" s="45"/>
      <c r="U200" s="45"/>
    </row>
    <row r="201" ht="15.75" customHeight="1">
      <c r="A201" s="45"/>
      <c r="B201" s="45"/>
      <c r="C201" s="45"/>
      <c r="D201" s="45"/>
      <c r="E201" s="45"/>
      <c r="F201" s="45"/>
      <c r="U201" s="45"/>
    </row>
    <row r="202" ht="15.75" customHeight="1">
      <c r="A202" s="45"/>
      <c r="B202" s="45"/>
      <c r="C202" s="45"/>
      <c r="D202" s="45"/>
      <c r="E202" s="45"/>
      <c r="F202" s="45"/>
      <c r="U202" s="45"/>
    </row>
    <row r="203" ht="15.75" customHeight="1">
      <c r="A203" s="45"/>
      <c r="B203" s="45"/>
      <c r="C203" s="45"/>
      <c r="D203" s="45"/>
      <c r="E203" s="45"/>
      <c r="F203" s="45"/>
      <c r="U203" s="45"/>
    </row>
    <row r="204" ht="15.75" customHeight="1">
      <c r="A204" s="45"/>
      <c r="B204" s="45"/>
      <c r="C204" s="45"/>
      <c r="D204" s="45"/>
      <c r="E204" s="45"/>
      <c r="F204" s="45"/>
      <c r="U204" s="45"/>
    </row>
    <row r="205" ht="15.75" customHeight="1">
      <c r="A205" s="45"/>
      <c r="B205" s="45"/>
      <c r="C205" s="45"/>
      <c r="D205" s="45"/>
      <c r="E205" s="45"/>
      <c r="F205" s="45"/>
      <c r="U205" s="45"/>
    </row>
    <row r="206" ht="15.75" customHeight="1">
      <c r="A206" s="45"/>
      <c r="B206" s="45"/>
      <c r="C206" s="45"/>
      <c r="D206" s="45"/>
      <c r="E206" s="45"/>
      <c r="F206" s="45"/>
      <c r="U206" s="45"/>
    </row>
    <row r="207" ht="15.75" customHeight="1">
      <c r="A207" s="45"/>
      <c r="B207" s="45"/>
      <c r="C207" s="45"/>
      <c r="D207" s="45"/>
      <c r="E207" s="45"/>
      <c r="F207" s="45"/>
      <c r="U207" s="45"/>
    </row>
    <row r="208" ht="15.75" customHeight="1">
      <c r="A208" s="45"/>
      <c r="B208" s="45"/>
      <c r="C208" s="45"/>
      <c r="D208" s="45"/>
      <c r="E208" s="45"/>
      <c r="F208" s="45"/>
      <c r="U208" s="45"/>
    </row>
    <row r="209" ht="15.75" customHeight="1">
      <c r="A209" s="45"/>
      <c r="B209" s="45"/>
      <c r="C209" s="45"/>
      <c r="D209" s="45"/>
      <c r="E209" s="45"/>
      <c r="F209" s="45"/>
      <c r="U209" s="45"/>
    </row>
    <row r="210" ht="15.75" customHeight="1">
      <c r="A210" s="45"/>
      <c r="B210" s="45"/>
      <c r="C210" s="45"/>
      <c r="D210" s="45"/>
      <c r="E210" s="45"/>
      <c r="F210" s="45"/>
      <c r="U210" s="45"/>
    </row>
    <row r="211" ht="15.75" customHeight="1">
      <c r="A211" s="45"/>
      <c r="B211" s="45"/>
      <c r="C211" s="45"/>
      <c r="D211" s="45"/>
      <c r="E211" s="45"/>
      <c r="F211" s="45"/>
      <c r="U211" s="45"/>
    </row>
    <row r="212" ht="15.75" customHeight="1">
      <c r="A212" s="45"/>
      <c r="B212" s="45"/>
      <c r="C212" s="45"/>
      <c r="D212" s="45"/>
      <c r="E212" s="45"/>
      <c r="F212" s="45"/>
      <c r="U212" s="45"/>
    </row>
    <row r="213" ht="15.75" customHeight="1">
      <c r="A213" s="45"/>
      <c r="B213" s="45"/>
      <c r="C213" s="45"/>
      <c r="D213" s="45"/>
      <c r="E213" s="45"/>
      <c r="F213" s="45"/>
      <c r="U213" s="45"/>
    </row>
    <row r="214" ht="15.75" customHeight="1">
      <c r="A214" s="45"/>
      <c r="B214" s="45"/>
      <c r="C214" s="45"/>
      <c r="D214" s="45"/>
      <c r="E214" s="45"/>
      <c r="F214" s="45"/>
      <c r="U214" s="45"/>
    </row>
    <row r="215" ht="15.75" customHeight="1">
      <c r="A215" s="45"/>
      <c r="B215" s="45"/>
      <c r="C215" s="45"/>
      <c r="D215" s="45"/>
      <c r="E215" s="45"/>
      <c r="F215" s="45"/>
      <c r="U215" s="45"/>
    </row>
    <row r="216" ht="15.75" customHeight="1">
      <c r="A216" s="45"/>
      <c r="B216" s="45"/>
      <c r="C216" s="45"/>
      <c r="D216" s="45"/>
      <c r="E216" s="45"/>
      <c r="F216" s="45"/>
      <c r="U216" s="45"/>
    </row>
    <row r="217" ht="15.75" customHeight="1">
      <c r="A217" s="45"/>
      <c r="B217" s="45"/>
      <c r="C217" s="45"/>
      <c r="D217" s="45"/>
      <c r="E217" s="45"/>
      <c r="F217" s="45"/>
      <c r="U217" s="45"/>
    </row>
    <row r="218" ht="15.75" customHeight="1">
      <c r="A218" s="45"/>
      <c r="B218" s="45"/>
      <c r="C218" s="45"/>
      <c r="D218" s="45"/>
      <c r="E218" s="45"/>
      <c r="F218" s="45"/>
      <c r="U218" s="45"/>
    </row>
    <row r="219" ht="15.75" customHeight="1">
      <c r="A219" s="45"/>
      <c r="B219" s="45"/>
      <c r="C219" s="45"/>
      <c r="D219" s="45"/>
      <c r="E219" s="45"/>
      <c r="F219" s="45"/>
      <c r="U219" s="45"/>
    </row>
    <row r="220" ht="15.75" customHeight="1">
      <c r="A220" s="45"/>
      <c r="B220" s="45"/>
      <c r="C220" s="45"/>
      <c r="D220" s="45"/>
      <c r="E220" s="45"/>
      <c r="F220" s="45"/>
      <c r="U220" s="45"/>
    </row>
    <row r="221" ht="15.75" customHeight="1">
      <c r="A221" s="45"/>
      <c r="B221" s="45"/>
      <c r="C221" s="45"/>
      <c r="D221" s="45"/>
      <c r="E221" s="45"/>
      <c r="F221" s="45"/>
      <c r="U221" s="45"/>
    </row>
    <row r="222" ht="15.75" customHeight="1">
      <c r="A222" s="45"/>
      <c r="B222" s="45"/>
      <c r="C222" s="45"/>
      <c r="D222" s="45"/>
      <c r="E222" s="45"/>
      <c r="F222" s="45"/>
      <c r="U222" s="45"/>
    </row>
    <row r="223" ht="15.75" customHeight="1">
      <c r="A223" s="45"/>
      <c r="B223" s="45"/>
      <c r="C223" s="45"/>
      <c r="D223" s="45"/>
      <c r="E223" s="45"/>
      <c r="F223" s="45"/>
      <c r="U223" s="45"/>
    </row>
    <row r="224" ht="15.75" customHeight="1">
      <c r="A224" s="45"/>
      <c r="B224" s="45"/>
      <c r="C224" s="45"/>
      <c r="D224" s="45"/>
      <c r="E224" s="45"/>
      <c r="F224" s="45"/>
      <c r="U224" s="45"/>
    </row>
    <row r="225" ht="15.75" customHeight="1">
      <c r="A225" s="45"/>
      <c r="B225" s="45"/>
      <c r="C225" s="45"/>
      <c r="D225" s="45"/>
      <c r="E225" s="45"/>
      <c r="F225" s="45"/>
      <c r="U225" s="45"/>
    </row>
    <row r="226" ht="15.75" customHeight="1">
      <c r="A226" s="45"/>
      <c r="B226" s="45"/>
      <c r="C226" s="45"/>
      <c r="D226" s="45"/>
      <c r="E226" s="45"/>
      <c r="F226" s="45"/>
      <c r="U226" s="45"/>
    </row>
    <row r="227" ht="15.75" customHeight="1">
      <c r="A227" s="45"/>
      <c r="B227" s="45"/>
      <c r="C227" s="45"/>
      <c r="D227" s="45"/>
      <c r="E227" s="45"/>
      <c r="F227" s="45"/>
      <c r="U227" s="45"/>
    </row>
    <row r="228" ht="15.75" customHeight="1">
      <c r="A228" s="45"/>
      <c r="B228" s="45"/>
      <c r="C228" s="45"/>
      <c r="D228" s="45"/>
      <c r="E228" s="45"/>
      <c r="F228" s="45"/>
      <c r="U228" s="45"/>
    </row>
    <row r="229" ht="15.75" customHeight="1">
      <c r="A229" s="45"/>
      <c r="B229" s="45"/>
      <c r="C229" s="45"/>
      <c r="D229" s="45"/>
      <c r="E229" s="45"/>
      <c r="F229" s="45"/>
      <c r="U229" s="45"/>
    </row>
    <row r="230" ht="15.75" customHeight="1">
      <c r="A230" s="45"/>
      <c r="B230" s="45"/>
      <c r="C230" s="45"/>
      <c r="D230" s="45"/>
      <c r="E230" s="45"/>
      <c r="F230" s="45"/>
      <c r="U230" s="45"/>
    </row>
    <row r="231" ht="15.75" customHeight="1">
      <c r="A231" s="45"/>
      <c r="B231" s="45"/>
      <c r="C231" s="45"/>
      <c r="D231" s="45"/>
      <c r="E231" s="45"/>
      <c r="F231" s="45"/>
      <c r="U231" s="45"/>
    </row>
    <row r="232" ht="15.75" customHeight="1">
      <c r="A232" s="45"/>
      <c r="B232" s="45"/>
      <c r="C232" s="45"/>
      <c r="D232" s="45"/>
      <c r="E232" s="45"/>
      <c r="F232" s="45"/>
      <c r="U232" s="45"/>
    </row>
    <row r="233" ht="15.75" customHeight="1">
      <c r="A233" s="45"/>
      <c r="B233" s="45"/>
      <c r="C233" s="45"/>
      <c r="D233" s="45"/>
      <c r="E233" s="45"/>
      <c r="F233" s="45"/>
      <c r="U233" s="45"/>
    </row>
    <row r="234" ht="15.75" customHeight="1">
      <c r="A234" s="45"/>
      <c r="B234" s="45"/>
      <c r="C234" s="45"/>
      <c r="D234" s="45"/>
      <c r="E234" s="45"/>
      <c r="F234" s="45"/>
      <c r="U234" s="45"/>
    </row>
    <row r="235" ht="15.75" customHeight="1">
      <c r="A235" s="45"/>
      <c r="B235" s="45"/>
      <c r="C235" s="45"/>
      <c r="D235" s="45"/>
      <c r="E235" s="45"/>
      <c r="F235" s="45"/>
      <c r="U235" s="45"/>
    </row>
    <row r="236" ht="15.75" customHeight="1">
      <c r="A236" s="45"/>
      <c r="B236" s="45"/>
      <c r="C236" s="45"/>
      <c r="D236" s="45"/>
      <c r="E236" s="45"/>
      <c r="F236" s="45"/>
      <c r="U236" s="45"/>
    </row>
    <row r="237" ht="15.75" customHeight="1">
      <c r="A237" s="45"/>
      <c r="B237" s="45"/>
      <c r="C237" s="45"/>
      <c r="D237" s="45"/>
      <c r="E237" s="45"/>
      <c r="F237" s="45"/>
      <c r="U237" s="45"/>
    </row>
    <row r="238" ht="15.75" customHeight="1">
      <c r="A238" s="45"/>
      <c r="B238" s="45"/>
      <c r="C238" s="45"/>
      <c r="D238" s="45"/>
      <c r="E238" s="45"/>
      <c r="F238" s="45"/>
      <c r="U238" s="45"/>
    </row>
    <row r="239" ht="15.75" customHeight="1">
      <c r="A239" s="45"/>
      <c r="B239" s="45"/>
      <c r="C239" s="45"/>
      <c r="D239" s="45"/>
      <c r="E239" s="45"/>
      <c r="F239" s="45"/>
      <c r="U239" s="45"/>
    </row>
    <row r="240" ht="15.75" customHeight="1">
      <c r="A240" s="45"/>
      <c r="B240" s="45"/>
      <c r="C240" s="45"/>
      <c r="D240" s="45"/>
      <c r="E240" s="45"/>
      <c r="F240" s="45"/>
      <c r="U240" s="45"/>
    </row>
    <row r="241" ht="15.75" customHeight="1">
      <c r="A241" s="45"/>
      <c r="B241" s="45"/>
      <c r="C241" s="45"/>
      <c r="D241" s="45"/>
      <c r="E241" s="45"/>
      <c r="F241" s="45"/>
      <c r="U241" s="45"/>
    </row>
    <row r="242" ht="15.75" customHeight="1">
      <c r="A242" s="45"/>
      <c r="B242" s="45"/>
      <c r="C242" s="45"/>
      <c r="D242" s="45"/>
      <c r="E242" s="45"/>
      <c r="F242" s="45"/>
      <c r="U242" s="45"/>
    </row>
    <row r="243" ht="15.75" customHeight="1">
      <c r="A243" s="45"/>
      <c r="B243" s="45"/>
      <c r="C243" s="45"/>
      <c r="D243" s="45"/>
      <c r="E243" s="45"/>
      <c r="F243" s="45"/>
      <c r="U243" s="45"/>
    </row>
    <row r="244" ht="15.75" customHeight="1">
      <c r="A244" s="45"/>
      <c r="B244" s="45"/>
      <c r="C244" s="45"/>
      <c r="D244" s="45"/>
      <c r="E244" s="45"/>
      <c r="F244" s="45"/>
      <c r="U244" s="45"/>
    </row>
    <row r="245" ht="15.75" customHeight="1">
      <c r="A245" s="45"/>
      <c r="B245" s="45"/>
      <c r="C245" s="45"/>
      <c r="D245" s="45"/>
      <c r="E245" s="45"/>
      <c r="F245" s="45"/>
      <c r="U245" s="45"/>
    </row>
    <row r="246" ht="15.75" customHeight="1">
      <c r="A246" s="45"/>
      <c r="B246" s="45"/>
      <c r="C246" s="45"/>
      <c r="D246" s="45"/>
      <c r="E246" s="45"/>
      <c r="F246" s="45"/>
      <c r="U246" s="45"/>
    </row>
    <row r="247" ht="15.75" customHeight="1">
      <c r="A247" s="45"/>
      <c r="B247" s="45"/>
      <c r="C247" s="45"/>
      <c r="D247" s="45"/>
      <c r="E247" s="45"/>
      <c r="F247" s="45"/>
      <c r="U247" s="45"/>
    </row>
    <row r="248" ht="15.75" customHeight="1">
      <c r="A248" s="45"/>
      <c r="B248" s="45"/>
      <c r="C248" s="45"/>
      <c r="D248" s="45"/>
      <c r="E248" s="45"/>
      <c r="F248" s="45"/>
      <c r="U248" s="45"/>
    </row>
    <row r="249" ht="15.75" customHeight="1">
      <c r="A249" s="45"/>
      <c r="B249" s="45"/>
      <c r="C249" s="45"/>
      <c r="D249" s="45"/>
      <c r="E249" s="45"/>
      <c r="F249" s="45"/>
      <c r="U249" s="45"/>
    </row>
    <row r="250" ht="15.75" customHeight="1">
      <c r="A250" s="45"/>
      <c r="B250" s="45"/>
      <c r="C250" s="45"/>
      <c r="D250" s="45"/>
      <c r="E250" s="45"/>
      <c r="F250" s="45"/>
      <c r="U250" s="45"/>
    </row>
    <row r="251" ht="15.75" customHeight="1">
      <c r="A251" s="45"/>
      <c r="B251" s="45"/>
      <c r="C251" s="45"/>
      <c r="D251" s="45"/>
      <c r="E251" s="45"/>
      <c r="F251" s="45"/>
      <c r="U251" s="45"/>
    </row>
    <row r="252" ht="15.75" customHeight="1">
      <c r="A252" s="45"/>
      <c r="B252" s="45"/>
      <c r="C252" s="45"/>
      <c r="D252" s="45"/>
      <c r="E252" s="45"/>
      <c r="F252" s="45"/>
      <c r="U252" s="45"/>
    </row>
    <row r="253" ht="15.75" customHeight="1">
      <c r="A253" s="45"/>
      <c r="B253" s="45"/>
      <c r="C253" s="45"/>
      <c r="D253" s="45"/>
      <c r="E253" s="45"/>
      <c r="F253" s="45"/>
      <c r="U253" s="45"/>
    </row>
    <row r="254" ht="15.75" customHeight="1">
      <c r="A254" s="45"/>
      <c r="B254" s="45"/>
      <c r="C254" s="45"/>
      <c r="D254" s="45"/>
      <c r="E254" s="45"/>
      <c r="F254" s="45"/>
      <c r="U254" s="45"/>
    </row>
    <row r="255" ht="15.75" customHeight="1">
      <c r="A255" s="45"/>
      <c r="B255" s="45"/>
      <c r="C255" s="45"/>
      <c r="D255" s="45"/>
      <c r="E255" s="45"/>
      <c r="F255" s="45"/>
      <c r="U255" s="45"/>
    </row>
    <row r="256" ht="15.75" customHeight="1">
      <c r="A256" s="45"/>
      <c r="B256" s="45"/>
      <c r="C256" s="45"/>
      <c r="D256" s="45"/>
      <c r="E256" s="45"/>
      <c r="F256" s="45"/>
      <c r="U256" s="45"/>
    </row>
    <row r="257" ht="15.75" customHeight="1">
      <c r="A257" s="45"/>
      <c r="B257" s="45"/>
      <c r="C257" s="45"/>
      <c r="D257" s="45"/>
      <c r="E257" s="45"/>
      <c r="F257" s="45"/>
      <c r="U257" s="45"/>
    </row>
    <row r="258" ht="15.75" customHeight="1">
      <c r="A258" s="45"/>
      <c r="B258" s="45"/>
      <c r="C258" s="45"/>
      <c r="D258" s="45"/>
      <c r="E258" s="45"/>
      <c r="F258" s="45"/>
      <c r="U258" s="45"/>
    </row>
    <row r="259" ht="15.75" customHeight="1">
      <c r="A259" s="45"/>
      <c r="B259" s="45"/>
      <c r="C259" s="45"/>
      <c r="D259" s="45"/>
      <c r="E259" s="45"/>
      <c r="F259" s="45"/>
      <c r="U259" s="45"/>
    </row>
    <row r="260" ht="15.75" customHeight="1">
      <c r="A260" s="45"/>
      <c r="B260" s="45"/>
      <c r="C260" s="45"/>
      <c r="D260" s="45"/>
      <c r="E260" s="45"/>
      <c r="F260" s="45"/>
      <c r="U260" s="45"/>
    </row>
    <row r="261" ht="15.75" customHeight="1">
      <c r="A261" s="45"/>
      <c r="B261" s="45"/>
      <c r="C261" s="45"/>
      <c r="D261" s="45"/>
      <c r="E261" s="45"/>
      <c r="F261" s="45"/>
      <c r="U261" s="45"/>
    </row>
    <row r="262" ht="15.75" customHeight="1">
      <c r="A262" s="45"/>
      <c r="B262" s="45"/>
      <c r="C262" s="45"/>
      <c r="D262" s="45"/>
      <c r="E262" s="45"/>
      <c r="F262" s="45"/>
      <c r="U262" s="45"/>
    </row>
    <row r="263" ht="15.75" customHeight="1">
      <c r="A263" s="45"/>
      <c r="B263" s="45"/>
      <c r="C263" s="45"/>
      <c r="D263" s="45"/>
      <c r="E263" s="45"/>
      <c r="F263" s="45"/>
      <c r="U263" s="45"/>
    </row>
    <row r="264" ht="15.75" customHeight="1">
      <c r="A264" s="45"/>
      <c r="B264" s="45"/>
      <c r="C264" s="45"/>
      <c r="D264" s="45"/>
      <c r="E264" s="45"/>
      <c r="F264" s="45"/>
      <c r="U264" s="45"/>
    </row>
    <row r="265" ht="15.75" customHeight="1">
      <c r="A265" s="45"/>
      <c r="B265" s="45"/>
      <c r="C265" s="45"/>
      <c r="D265" s="45"/>
      <c r="E265" s="45"/>
      <c r="F265" s="45"/>
      <c r="U265" s="45"/>
    </row>
    <row r="266" ht="15.75" customHeight="1">
      <c r="A266" s="45"/>
      <c r="B266" s="45"/>
      <c r="C266" s="45"/>
      <c r="D266" s="45"/>
      <c r="E266" s="45"/>
      <c r="F266" s="45"/>
      <c r="U266" s="45"/>
    </row>
    <row r="267" ht="15.75" customHeight="1">
      <c r="A267" s="45"/>
      <c r="B267" s="45"/>
      <c r="C267" s="45"/>
      <c r="D267" s="45"/>
      <c r="E267" s="45"/>
      <c r="F267" s="45"/>
      <c r="U267" s="45"/>
    </row>
    <row r="268" ht="15.75" customHeight="1">
      <c r="A268" s="45"/>
      <c r="B268" s="45"/>
      <c r="C268" s="45"/>
      <c r="D268" s="45"/>
      <c r="E268" s="45"/>
      <c r="F268" s="45"/>
      <c r="U268" s="45"/>
    </row>
    <row r="269" ht="15.75" customHeight="1">
      <c r="A269" s="45"/>
      <c r="B269" s="45"/>
      <c r="C269" s="45"/>
      <c r="D269" s="45"/>
      <c r="E269" s="45"/>
      <c r="F269" s="45"/>
      <c r="U269" s="45"/>
    </row>
    <row r="270" ht="15.75" customHeight="1">
      <c r="A270" s="45"/>
      <c r="B270" s="45"/>
      <c r="C270" s="45"/>
      <c r="D270" s="45"/>
      <c r="E270" s="45"/>
      <c r="F270" s="45"/>
      <c r="U270" s="45"/>
    </row>
    <row r="271" ht="15.75" customHeight="1">
      <c r="A271" s="45"/>
      <c r="B271" s="45"/>
      <c r="C271" s="45"/>
      <c r="D271" s="45"/>
      <c r="E271" s="45"/>
      <c r="F271" s="45"/>
      <c r="U271" s="45"/>
    </row>
    <row r="272" ht="15.75" customHeight="1">
      <c r="A272" s="45"/>
      <c r="B272" s="45"/>
      <c r="C272" s="45"/>
      <c r="D272" s="45"/>
      <c r="E272" s="45"/>
      <c r="F272" s="45"/>
      <c r="U272" s="45"/>
    </row>
    <row r="273" ht="15.75" customHeight="1">
      <c r="A273" s="45"/>
      <c r="B273" s="45"/>
      <c r="C273" s="45"/>
      <c r="D273" s="45"/>
      <c r="E273" s="45"/>
      <c r="F273" s="45"/>
      <c r="U273" s="45"/>
    </row>
    <row r="274" ht="15.75" customHeight="1">
      <c r="A274" s="45"/>
      <c r="B274" s="45"/>
      <c r="C274" s="45"/>
      <c r="D274" s="45"/>
      <c r="E274" s="45"/>
      <c r="F274" s="45"/>
      <c r="U274" s="45"/>
    </row>
    <row r="275" ht="15.75" customHeight="1">
      <c r="A275" s="45"/>
      <c r="B275" s="45"/>
      <c r="C275" s="45"/>
      <c r="D275" s="45"/>
      <c r="E275" s="45"/>
      <c r="F275" s="45"/>
      <c r="U275" s="45"/>
    </row>
    <row r="276" ht="15.75" customHeight="1">
      <c r="A276" s="45"/>
      <c r="B276" s="45"/>
      <c r="C276" s="45"/>
      <c r="D276" s="45"/>
      <c r="E276" s="45"/>
      <c r="F276" s="45"/>
      <c r="U276" s="45"/>
    </row>
    <row r="277" ht="15.75" customHeight="1">
      <c r="A277" s="45"/>
      <c r="B277" s="45"/>
      <c r="C277" s="45"/>
      <c r="D277" s="45"/>
      <c r="E277" s="45"/>
      <c r="F277" s="45"/>
      <c r="U277" s="45"/>
    </row>
    <row r="278" ht="15.75" customHeight="1">
      <c r="A278" s="45"/>
      <c r="B278" s="45"/>
      <c r="C278" s="45"/>
      <c r="D278" s="45"/>
      <c r="E278" s="45"/>
      <c r="F278" s="45"/>
      <c r="U278" s="45"/>
    </row>
    <row r="279" ht="15.75" customHeight="1">
      <c r="A279" s="45"/>
      <c r="B279" s="45"/>
      <c r="C279" s="45"/>
      <c r="D279" s="45"/>
      <c r="E279" s="45"/>
      <c r="F279" s="45"/>
      <c r="U279" s="45"/>
    </row>
    <row r="280" ht="15.75" customHeight="1">
      <c r="A280" s="45"/>
      <c r="B280" s="45"/>
      <c r="C280" s="45"/>
      <c r="D280" s="45"/>
      <c r="E280" s="45"/>
      <c r="F280" s="45"/>
      <c r="U280" s="45"/>
    </row>
    <row r="281" ht="15.75" customHeight="1">
      <c r="A281" s="45"/>
      <c r="B281" s="45"/>
      <c r="C281" s="45"/>
      <c r="D281" s="45"/>
      <c r="E281" s="45"/>
      <c r="F281" s="45"/>
      <c r="U281" s="45"/>
    </row>
    <row r="282" ht="15.75" customHeight="1">
      <c r="A282" s="45"/>
      <c r="B282" s="45"/>
      <c r="C282" s="45"/>
      <c r="D282" s="45"/>
      <c r="E282" s="45"/>
      <c r="F282" s="45"/>
      <c r="U282" s="45"/>
    </row>
    <row r="283" ht="15.75" customHeight="1">
      <c r="A283" s="45"/>
      <c r="B283" s="45"/>
      <c r="C283" s="45"/>
      <c r="D283" s="45"/>
      <c r="E283" s="45"/>
      <c r="F283" s="45"/>
      <c r="U283" s="45"/>
    </row>
    <row r="284" ht="15.75" customHeight="1">
      <c r="A284" s="45"/>
      <c r="B284" s="45"/>
      <c r="C284" s="45"/>
      <c r="D284" s="45"/>
      <c r="E284" s="45"/>
      <c r="F284" s="45"/>
      <c r="U284" s="45"/>
    </row>
    <row r="285" ht="15.75" customHeight="1">
      <c r="A285" s="45"/>
      <c r="B285" s="45"/>
      <c r="C285" s="45"/>
      <c r="D285" s="45"/>
      <c r="E285" s="45"/>
      <c r="F285" s="45"/>
      <c r="U285" s="45"/>
    </row>
    <row r="286" ht="15.75" customHeight="1">
      <c r="A286" s="45"/>
      <c r="B286" s="45"/>
      <c r="C286" s="45"/>
      <c r="D286" s="45"/>
      <c r="E286" s="45"/>
      <c r="F286" s="45"/>
      <c r="U286" s="45"/>
    </row>
    <row r="287" ht="15.75" customHeight="1">
      <c r="A287" s="45"/>
      <c r="B287" s="45"/>
      <c r="C287" s="45"/>
      <c r="D287" s="45"/>
      <c r="E287" s="45"/>
      <c r="F287" s="45"/>
      <c r="U287" s="45"/>
    </row>
    <row r="288" ht="15.75" customHeight="1">
      <c r="A288" s="45"/>
      <c r="B288" s="45"/>
      <c r="C288" s="45"/>
      <c r="D288" s="45"/>
      <c r="E288" s="45"/>
      <c r="F288" s="45"/>
      <c r="U288" s="45"/>
    </row>
    <row r="289" ht="15.75" customHeight="1">
      <c r="A289" s="45"/>
      <c r="B289" s="45"/>
      <c r="C289" s="45"/>
      <c r="D289" s="45"/>
      <c r="E289" s="45"/>
      <c r="F289" s="45"/>
      <c r="U289" s="45"/>
    </row>
    <row r="290" ht="15.75" customHeight="1">
      <c r="A290" s="45"/>
      <c r="B290" s="45"/>
      <c r="C290" s="45"/>
      <c r="D290" s="45"/>
      <c r="E290" s="45"/>
      <c r="F290" s="45"/>
      <c r="U290" s="45"/>
    </row>
    <row r="291" ht="15.75" customHeight="1">
      <c r="A291" s="45"/>
      <c r="B291" s="45"/>
      <c r="C291" s="45"/>
      <c r="D291" s="45"/>
      <c r="E291" s="45"/>
      <c r="F291" s="45"/>
      <c r="U291" s="45"/>
    </row>
    <row r="292" ht="15.75" customHeight="1">
      <c r="A292" s="45"/>
      <c r="B292" s="45"/>
      <c r="C292" s="45"/>
      <c r="D292" s="45"/>
      <c r="E292" s="45"/>
      <c r="F292" s="45"/>
      <c r="U292" s="45"/>
    </row>
    <row r="293" ht="15.75" customHeight="1">
      <c r="A293" s="45"/>
      <c r="B293" s="45"/>
      <c r="C293" s="45"/>
      <c r="D293" s="45"/>
      <c r="E293" s="45"/>
      <c r="F293" s="45"/>
      <c r="U293" s="45"/>
    </row>
    <row r="294" ht="15.75" customHeight="1">
      <c r="A294" s="45"/>
      <c r="B294" s="45"/>
      <c r="C294" s="45"/>
      <c r="D294" s="45"/>
      <c r="E294" s="45"/>
      <c r="F294" s="45"/>
      <c r="U294" s="45"/>
    </row>
    <row r="295" ht="15.75" customHeight="1">
      <c r="A295" s="45"/>
      <c r="B295" s="45"/>
      <c r="C295" s="45"/>
      <c r="D295" s="45"/>
      <c r="E295" s="45"/>
      <c r="F295" s="45"/>
      <c r="U295" s="45"/>
    </row>
    <row r="296" ht="15.75" customHeight="1">
      <c r="A296" s="45"/>
      <c r="B296" s="45"/>
      <c r="C296" s="45"/>
      <c r="D296" s="45"/>
      <c r="E296" s="45"/>
      <c r="F296" s="45"/>
      <c r="U296" s="45"/>
    </row>
    <row r="297" ht="15.75" customHeight="1">
      <c r="A297" s="45"/>
      <c r="B297" s="45"/>
      <c r="C297" s="45"/>
      <c r="D297" s="45"/>
      <c r="E297" s="45"/>
      <c r="F297" s="45"/>
      <c r="U297" s="45"/>
    </row>
    <row r="298" ht="15.75" customHeight="1">
      <c r="A298" s="45"/>
      <c r="B298" s="45"/>
      <c r="C298" s="45"/>
      <c r="D298" s="45"/>
      <c r="E298" s="45"/>
      <c r="F298" s="45"/>
      <c r="U298" s="45"/>
    </row>
    <row r="299" ht="15.75" customHeight="1">
      <c r="A299" s="45"/>
      <c r="B299" s="45"/>
      <c r="C299" s="45"/>
      <c r="D299" s="45"/>
      <c r="E299" s="45"/>
      <c r="F299" s="45"/>
      <c r="U299" s="45"/>
    </row>
    <row r="300" ht="15.75" customHeight="1">
      <c r="A300" s="45"/>
      <c r="B300" s="45"/>
      <c r="C300" s="45"/>
      <c r="D300" s="45"/>
      <c r="E300" s="45"/>
      <c r="F300" s="45"/>
      <c r="U300" s="45"/>
    </row>
    <row r="301" ht="15.75" customHeight="1">
      <c r="A301" s="45"/>
      <c r="B301" s="45"/>
      <c r="C301" s="45"/>
      <c r="D301" s="45"/>
      <c r="E301" s="45"/>
      <c r="F301" s="45"/>
      <c r="U301" s="45"/>
    </row>
    <row r="302" ht="15.75" customHeight="1">
      <c r="A302" s="45"/>
      <c r="B302" s="45"/>
      <c r="C302" s="45"/>
      <c r="D302" s="45"/>
      <c r="E302" s="45"/>
      <c r="F302" s="45"/>
      <c r="U302" s="45"/>
    </row>
    <row r="303" ht="15.75" customHeight="1">
      <c r="A303" s="45"/>
      <c r="B303" s="45"/>
      <c r="C303" s="45"/>
      <c r="D303" s="45"/>
      <c r="E303" s="45"/>
      <c r="F303" s="45"/>
      <c r="U303" s="45"/>
    </row>
    <row r="304" ht="15.75" customHeight="1">
      <c r="A304" s="45"/>
      <c r="B304" s="45"/>
      <c r="C304" s="45"/>
      <c r="D304" s="45"/>
      <c r="E304" s="45"/>
      <c r="F304" s="45"/>
      <c r="U304" s="45"/>
    </row>
    <row r="305" ht="15.75" customHeight="1">
      <c r="A305" s="45"/>
      <c r="B305" s="45"/>
      <c r="C305" s="45"/>
      <c r="D305" s="45"/>
      <c r="E305" s="45"/>
      <c r="F305" s="45"/>
      <c r="U305" s="45"/>
    </row>
    <row r="306" ht="15.75" customHeight="1">
      <c r="A306" s="45"/>
      <c r="B306" s="45"/>
      <c r="C306" s="45"/>
      <c r="D306" s="45"/>
      <c r="E306" s="45"/>
      <c r="F306" s="45"/>
      <c r="U306" s="45"/>
    </row>
    <row r="307" ht="15.75" customHeight="1">
      <c r="A307" s="45"/>
      <c r="B307" s="45"/>
      <c r="C307" s="45"/>
      <c r="D307" s="45"/>
      <c r="E307" s="45"/>
      <c r="F307" s="45"/>
      <c r="U307" s="45"/>
    </row>
    <row r="308" ht="15.75" customHeight="1">
      <c r="A308" s="45"/>
      <c r="B308" s="45"/>
      <c r="C308" s="45"/>
      <c r="D308" s="45"/>
      <c r="E308" s="45"/>
      <c r="F308" s="45"/>
      <c r="U308" s="45"/>
    </row>
    <row r="309" ht="15.75" customHeight="1">
      <c r="A309" s="45"/>
      <c r="B309" s="45"/>
      <c r="C309" s="45"/>
      <c r="D309" s="45"/>
      <c r="E309" s="45"/>
      <c r="F309" s="45"/>
      <c r="U309" s="45"/>
    </row>
    <row r="310" ht="15.75" customHeight="1">
      <c r="A310" s="45"/>
      <c r="B310" s="45"/>
      <c r="C310" s="45"/>
      <c r="D310" s="45"/>
      <c r="E310" s="45"/>
      <c r="F310" s="45"/>
      <c r="U310" s="45"/>
    </row>
    <row r="311" ht="15.75" customHeight="1">
      <c r="A311" s="45"/>
      <c r="B311" s="45"/>
      <c r="C311" s="45"/>
      <c r="D311" s="45"/>
      <c r="E311" s="45"/>
      <c r="F311" s="45"/>
      <c r="U311" s="45"/>
    </row>
    <row r="312" ht="15.75" customHeight="1">
      <c r="A312" s="45"/>
      <c r="B312" s="45"/>
      <c r="C312" s="45"/>
      <c r="D312" s="45"/>
      <c r="E312" s="45"/>
      <c r="F312" s="45"/>
      <c r="U312" s="45"/>
    </row>
    <row r="313" ht="15.75" customHeight="1">
      <c r="A313" s="45"/>
      <c r="B313" s="45"/>
      <c r="C313" s="45"/>
      <c r="D313" s="45"/>
      <c r="E313" s="45"/>
      <c r="F313" s="45"/>
      <c r="U313" s="45"/>
    </row>
    <row r="314" ht="15.75" customHeight="1">
      <c r="A314" s="45"/>
      <c r="B314" s="45"/>
      <c r="C314" s="45"/>
      <c r="D314" s="45"/>
      <c r="E314" s="45"/>
      <c r="F314" s="45"/>
      <c r="U314" s="45"/>
    </row>
    <row r="315" ht="15.75" customHeight="1">
      <c r="A315" s="45"/>
      <c r="B315" s="45"/>
      <c r="C315" s="45"/>
      <c r="D315" s="45"/>
      <c r="E315" s="45"/>
      <c r="F315" s="45"/>
      <c r="U315" s="45"/>
    </row>
    <row r="316" ht="15.75" customHeight="1">
      <c r="A316" s="45"/>
      <c r="B316" s="45"/>
      <c r="C316" s="45"/>
      <c r="D316" s="45"/>
      <c r="E316" s="45"/>
      <c r="F316" s="45"/>
      <c r="U316" s="45"/>
    </row>
    <row r="317" ht="15.75" customHeight="1">
      <c r="A317" s="45"/>
      <c r="B317" s="45"/>
      <c r="C317" s="45"/>
      <c r="D317" s="45"/>
      <c r="E317" s="45"/>
      <c r="F317" s="45"/>
      <c r="U317" s="45"/>
    </row>
    <row r="318" ht="15.75" customHeight="1">
      <c r="A318" s="45"/>
      <c r="B318" s="45"/>
      <c r="C318" s="45"/>
      <c r="D318" s="45"/>
      <c r="E318" s="45"/>
      <c r="F318" s="45"/>
      <c r="U318" s="45"/>
    </row>
    <row r="319" ht="15.75" customHeight="1">
      <c r="A319" s="45"/>
      <c r="B319" s="45"/>
      <c r="C319" s="45"/>
      <c r="D319" s="45"/>
      <c r="E319" s="45"/>
      <c r="F319" s="45"/>
      <c r="U319" s="45"/>
    </row>
    <row r="320" ht="15.75" customHeight="1">
      <c r="A320" s="45"/>
      <c r="B320" s="45"/>
      <c r="C320" s="45"/>
      <c r="D320" s="45"/>
      <c r="E320" s="45"/>
      <c r="F320" s="45"/>
      <c r="U320" s="45"/>
    </row>
    <row r="321" ht="15.75" customHeight="1">
      <c r="A321" s="45"/>
      <c r="B321" s="45"/>
      <c r="C321" s="45"/>
      <c r="D321" s="45"/>
      <c r="E321" s="45"/>
      <c r="F321" s="45"/>
      <c r="U321" s="45"/>
    </row>
    <row r="322" ht="15.75" customHeight="1">
      <c r="A322" s="45"/>
      <c r="B322" s="45"/>
      <c r="C322" s="45"/>
      <c r="D322" s="45"/>
      <c r="E322" s="45"/>
      <c r="F322" s="45"/>
      <c r="U322" s="45"/>
    </row>
    <row r="323" ht="15.75" customHeight="1">
      <c r="A323" s="45"/>
      <c r="B323" s="45"/>
      <c r="C323" s="45"/>
      <c r="D323" s="45"/>
      <c r="E323" s="45"/>
      <c r="F323" s="45"/>
      <c r="U323" s="45"/>
    </row>
    <row r="324" ht="15.75" customHeight="1">
      <c r="A324" s="45"/>
      <c r="B324" s="45"/>
      <c r="C324" s="45"/>
      <c r="D324" s="45"/>
      <c r="E324" s="45"/>
      <c r="F324" s="45"/>
      <c r="U324" s="45"/>
    </row>
    <row r="325" ht="15.75" customHeight="1">
      <c r="A325" s="45"/>
      <c r="B325" s="45"/>
      <c r="C325" s="45"/>
      <c r="D325" s="45"/>
      <c r="E325" s="45"/>
      <c r="F325" s="45"/>
      <c r="U325" s="45"/>
    </row>
    <row r="326" ht="15.75" customHeight="1">
      <c r="A326" s="45"/>
      <c r="B326" s="45"/>
      <c r="C326" s="45"/>
      <c r="D326" s="45"/>
      <c r="E326" s="45"/>
      <c r="F326" s="45"/>
      <c r="U326" s="45"/>
    </row>
    <row r="327" ht="15.75" customHeight="1">
      <c r="A327" s="45"/>
      <c r="B327" s="45"/>
      <c r="C327" s="45"/>
      <c r="D327" s="45"/>
      <c r="E327" s="45"/>
      <c r="F327" s="45"/>
      <c r="U327" s="45"/>
    </row>
    <row r="328" ht="15.75" customHeight="1">
      <c r="A328" s="45"/>
      <c r="B328" s="45"/>
      <c r="C328" s="45"/>
      <c r="D328" s="45"/>
      <c r="E328" s="45"/>
      <c r="F328" s="45"/>
      <c r="U328" s="45"/>
    </row>
    <row r="329" ht="15.75" customHeight="1">
      <c r="A329" s="45"/>
      <c r="B329" s="45"/>
      <c r="C329" s="45"/>
      <c r="D329" s="45"/>
      <c r="E329" s="45"/>
      <c r="F329" s="45"/>
      <c r="U329" s="45"/>
    </row>
    <row r="330" ht="15.75" customHeight="1">
      <c r="A330" s="45"/>
      <c r="B330" s="45"/>
      <c r="C330" s="45"/>
      <c r="D330" s="45"/>
      <c r="E330" s="45"/>
      <c r="F330" s="45"/>
      <c r="U330" s="45"/>
    </row>
    <row r="331" ht="15.75" customHeight="1">
      <c r="A331" s="45"/>
      <c r="B331" s="45"/>
      <c r="C331" s="45"/>
      <c r="D331" s="45"/>
      <c r="E331" s="45"/>
      <c r="F331" s="45"/>
      <c r="U331" s="45"/>
    </row>
    <row r="332" ht="15.75" customHeight="1">
      <c r="A332" s="45"/>
      <c r="B332" s="45"/>
      <c r="C332" s="45"/>
      <c r="D332" s="45"/>
      <c r="E332" s="45"/>
      <c r="F332" s="45"/>
      <c r="U332" s="45"/>
    </row>
    <row r="333" ht="15.75" customHeight="1">
      <c r="A333" s="45"/>
      <c r="B333" s="45"/>
      <c r="C333" s="45"/>
      <c r="D333" s="45"/>
      <c r="E333" s="45"/>
      <c r="F333" s="45"/>
      <c r="U333" s="45"/>
    </row>
    <row r="334" ht="15.75" customHeight="1">
      <c r="A334" s="45"/>
      <c r="B334" s="45"/>
      <c r="C334" s="45"/>
      <c r="D334" s="45"/>
      <c r="E334" s="45"/>
      <c r="F334" s="45"/>
      <c r="U334" s="45"/>
    </row>
    <row r="335" ht="15.75" customHeight="1">
      <c r="A335" s="45"/>
      <c r="B335" s="45"/>
      <c r="C335" s="45"/>
      <c r="D335" s="45"/>
      <c r="E335" s="45"/>
      <c r="F335" s="45"/>
      <c r="U335" s="45"/>
    </row>
    <row r="336" ht="15.75" customHeight="1">
      <c r="A336" s="45"/>
      <c r="B336" s="45"/>
      <c r="C336" s="45"/>
      <c r="D336" s="45"/>
      <c r="E336" s="45"/>
      <c r="F336" s="45"/>
      <c r="U336" s="45"/>
    </row>
    <row r="337" ht="15.75" customHeight="1">
      <c r="A337" s="45"/>
      <c r="B337" s="45"/>
      <c r="C337" s="45"/>
      <c r="D337" s="45"/>
      <c r="E337" s="45"/>
      <c r="F337" s="45"/>
      <c r="U337" s="45"/>
    </row>
    <row r="338" ht="15.75" customHeight="1">
      <c r="A338" s="45"/>
      <c r="B338" s="45"/>
      <c r="C338" s="45"/>
      <c r="D338" s="45"/>
      <c r="E338" s="45"/>
      <c r="F338" s="45"/>
      <c r="U338" s="45"/>
    </row>
    <row r="339" ht="15.75" customHeight="1">
      <c r="A339" s="45"/>
      <c r="B339" s="45"/>
      <c r="C339" s="45"/>
      <c r="D339" s="45"/>
      <c r="E339" s="45"/>
      <c r="F339" s="45"/>
      <c r="U339" s="45"/>
    </row>
    <row r="340" ht="15.75" customHeight="1">
      <c r="A340" s="45"/>
      <c r="B340" s="45"/>
      <c r="C340" s="45"/>
      <c r="D340" s="45"/>
      <c r="E340" s="45"/>
      <c r="F340" s="45"/>
      <c r="U340" s="45"/>
    </row>
    <row r="341" ht="15.75" customHeight="1">
      <c r="A341" s="45"/>
      <c r="B341" s="45"/>
      <c r="C341" s="45"/>
      <c r="D341" s="45"/>
      <c r="E341" s="45"/>
      <c r="F341" s="45"/>
      <c r="U341" s="45"/>
    </row>
    <row r="342" ht="15.75" customHeight="1">
      <c r="A342" s="45"/>
      <c r="B342" s="45"/>
      <c r="C342" s="45"/>
      <c r="D342" s="45"/>
      <c r="E342" s="45"/>
      <c r="F342" s="45"/>
      <c r="U342" s="45"/>
    </row>
    <row r="343" ht="15.75" customHeight="1">
      <c r="A343" s="45"/>
      <c r="B343" s="45"/>
      <c r="C343" s="45"/>
      <c r="D343" s="45"/>
      <c r="E343" s="45"/>
      <c r="F343" s="45"/>
      <c r="U343" s="45"/>
    </row>
    <row r="344" ht="15.75" customHeight="1">
      <c r="A344" s="45"/>
      <c r="B344" s="45"/>
      <c r="C344" s="45"/>
      <c r="D344" s="45"/>
      <c r="E344" s="45"/>
      <c r="F344" s="45"/>
      <c r="U344" s="45"/>
    </row>
    <row r="345" ht="15.75" customHeight="1">
      <c r="A345" s="45"/>
      <c r="B345" s="45"/>
      <c r="C345" s="45"/>
      <c r="D345" s="45"/>
      <c r="E345" s="45"/>
      <c r="F345" s="45"/>
      <c r="U345" s="45"/>
    </row>
    <row r="346" ht="15.75" customHeight="1">
      <c r="A346" s="45"/>
      <c r="B346" s="45"/>
      <c r="C346" s="45"/>
      <c r="D346" s="45"/>
      <c r="E346" s="45"/>
      <c r="F346" s="45"/>
      <c r="U346" s="45"/>
    </row>
    <row r="347" ht="15.75" customHeight="1">
      <c r="A347" s="45"/>
      <c r="B347" s="45"/>
      <c r="C347" s="45"/>
      <c r="D347" s="45"/>
      <c r="E347" s="45"/>
      <c r="F347" s="45"/>
      <c r="U347" s="45"/>
    </row>
    <row r="348" ht="15.75" customHeight="1">
      <c r="A348" s="45"/>
      <c r="B348" s="45"/>
      <c r="C348" s="45"/>
      <c r="D348" s="45"/>
      <c r="E348" s="45"/>
      <c r="F348" s="45"/>
      <c r="U348" s="45"/>
    </row>
    <row r="349" ht="15.75" customHeight="1">
      <c r="A349" s="45"/>
      <c r="B349" s="45"/>
      <c r="C349" s="45"/>
      <c r="D349" s="45"/>
      <c r="E349" s="45"/>
      <c r="F349" s="45"/>
      <c r="U349" s="45"/>
    </row>
    <row r="350" ht="15.75" customHeight="1">
      <c r="A350" s="45"/>
      <c r="B350" s="45"/>
      <c r="C350" s="45"/>
      <c r="D350" s="45"/>
      <c r="E350" s="45"/>
      <c r="F350" s="45"/>
      <c r="U350" s="45"/>
    </row>
    <row r="351" ht="15.75" customHeight="1">
      <c r="A351" s="45"/>
      <c r="B351" s="45"/>
      <c r="C351" s="45"/>
      <c r="D351" s="45"/>
      <c r="E351" s="45"/>
      <c r="F351" s="45"/>
      <c r="U351" s="45"/>
    </row>
    <row r="352" ht="15.75" customHeight="1">
      <c r="A352" s="45"/>
      <c r="B352" s="45"/>
      <c r="C352" s="45"/>
      <c r="D352" s="45"/>
      <c r="E352" s="45"/>
      <c r="F352" s="45"/>
      <c r="U352" s="45"/>
    </row>
    <row r="353" ht="15.75" customHeight="1">
      <c r="A353" s="45"/>
      <c r="B353" s="45"/>
      <c r="C353" s="45"/>
      <c r="D353" s="45"/>
      <c r="E353" s="45"/>
      <c r="F353" s="45"/>
      <c r="U353" s="45"/>
    </row>
    <row r="354" ht="15.75" customHeight="1">
      <c r="A354" s="45"/>
      <c r="B354" s="45"/>
      <c r="C354" s="45"/>
      <c r="D354" s="45"/>
      <c r="E354" s="45"/>
      <c r="F354" s="45"/>
      <c r="U354" s="45"/>
    </row>
    <row r="355" ht="15.75" customHeight="1">
      <c r="A355" s="45"/>
      <c r="B355" s="45"/>
      <c r="C355" s="45"/>
      <c r="D355" s="45"/>
      <c r="E355" s="45"/>
      <c r="F355" s="45"/>
      <c r="U355" s="45"/>
    </row>
    <row r="356" ht="15.75" customHeight="1">
      <c r="A356" s="45"/>
      <c r="B356" s="45"/>
      <c r="C356" s="45"/>
      <c r="D356" s="45"/>
      <c r="E356" s="45"/>
      <c r="F356" s="45"/>
      <c r="U356" s="45"/>
    </row>
    <row r="357" ht="15.75" customHeight="1">
      <c r="A357" s="45"/>
      <c r="B357" s="45"/>
      <c r="C357" s="45"/>
      <c r="D357" s="45"/>
      <c r="E357" s="45"/>
      <c r="F357" s="45"/>
      <c r="U357" s="45"/>
    </row>
    <row r="358" ht="15.75" customHeight="1">
      <c r="A358" s="45"/>
      <c r="B358" s="45"/>
      <c r="C358" s="45"/>
      <c r="D358" s="45"/>
      <c r="E358" s="45"/>
      <c r="F358" s="45"/>
      <c r="U358" s="45"/>
    </row>
    <row r="359" ht="15.75" customHeight="1">
      <c r="A359" s="45"/>
      <c r="B359" s="45"/>
      <c r="C359" s="45"/>
      <c r="D359" s="45"/>
      <c r="E359" s="45"/>
      <c r="F359" s="45"/>
      <c r="U359" s="45"/>
    </row>
    <row r="360" ht="15.75" customHeight="1">
      <c r="A360" s="45"/>
      <c r="B360" s="45"/>
      <c r="C360" s="45"/>
      <c r="D360" s="45"/>
      <c r="E360" s="45"/>
      <c r="F360" s="45"/>
      <c r="U360" s="45"/>
    </row>
    <row r="361" ht="15.75" customHeight="1">
      <c r="A361" s="45"/>
      <c r="B361" s="45"/>
      <c r="C361" s="45"/>
      <c r="D361" s="45"/>
      <c r="E361" s="45"/>
      <c r="F361" s="45"/>
      <c r="U361" s="45"/>
    </row>
    <row r="362" ht="15.75" customHeight="1">
      <c r="A362" s="45"/>
      <c r="B362" s="45"/>
      <c r="C362" s="45"/>
      <c r="D362" s="45"/>
      <c r="E362" s="45"/>
      <c r="F362" s="45"/>
      <c r="U362" s="45"/>
    </row>
    <row r="363" ht="15.75" customHeight="1">
      <c r="A363" s="45"/>
      <c r="B363" s="45"/>
      <c r="C363" s="45"/>
      <c r="D363" s="45"/>
      <c r="E363" s="45"/>
      <c r="F363" s="45"/>
      <c r="U363" s="45"/>
    </row>
    <row r="364" ht="15.75" customHeight="1">
      <c r="A364" s="45"/>
      <c r="B364" s="45"/>
      <c r="C364" s="45"/>
      <c r="D364" s="45"/>
      <c r="E364" s="45"/>
      <c r="F364" s="45"/>
      <c r="U364" s="45"/>
    </row>
    <row r="365" ht="15.75" customHeight="1">
      <c r="A365" s="45"/>
      <c r="B365" s="45"/>
      <c r="C365" s="45"/>
      <c r="D365" s="45"/>
      <c r="E365" s="45"/>
      <c r="F365" s="45"/>
      <c r="U365" s="45"/>
    </row>
    <row r="366" ht="15.75" customHeight="1">
      <c r="A366" s="45"/>
      <c r="B366" s="45"/>
      <c r="C366" s="45"/>
      <c r="D366" s="45"/>
      <c r="E366" s="45"/>
      <c r="F366" s="45"/>
      <c r="U366" s="45"/>
    </row>
    <row r="367" ht="15.75" customHeight="1">
      <c r="A367" s="45"/>
      <c r="B367" s="45"/>
      <c r="C367" s="45"/>
      <c r="D367" s="45"/>
      <c r="E367" s="45"/>
      <c r="F367" s="45"/>
      <c r="U367" s="45"/>
    </row>
    <row r="368" ht="15.75" customHeight="1">
      <c r="A368" s="45"/>
      <c r="B368" s="45"/>
      <c r="C368" s="45"/>
      <c r="D368" s="45"/>
      <c r="E368" s="45"/>
      <c r="F368" s="45"/>
      <c r="U368" s="45"/>
    </row>
    <row r="369" ht="15.75" customHeight="1">
      <c r="A369" s="45"/>
      <c r="B369" s="45"/>
      <c r="C369" s="45"/>
      <c r="D369" s="45"/>
      <c r="E369" s="45"/>
      <c r="F369" s="45"/>
      <c r="U369" s="45"/>
    </row>
    <row r="370" ht="15.75" customHeight="1">
      <c r="A370" s="45"/>
      <c r="B370" s="45"/>
      <c r="C370" s="45"/>
      <c r="D370" s="45"/>
      <c r="E370" s="45"/>
      <c r="F370" s="45"/>
      <c r="U370" s="45"/>
    </row>
    <row r="371" ht="15.75" customHeight="1">
      <c r="A371" s="45"/>
      <c r="B371" s="45"/>
      <c r="C371" s="45"/>
      <c r="D371" s="45"/>
      <c r="E371" s="45"/>
      <c r="F371" s="45"/>
      <c r="U371" s="45"/>
    </row>
    <row r="372" ht="15.75" customHeight="1">
      <c r="A372" s="45"/>
      <c r="B372" s="45"/>
      <c r="C372" s="45"/>
      <c r="D372" s="45"/>
      <c r="E372" s="45"/>
      <c r="F372" s="45"/>
      <c r="U372" s="45"/>
    </row>
    <row r="373" ht="15.75" customHeight="1">
      <c r="A373" s="45"/>
      <c r="B373" s="45"/>
      <c r="C373" s="45"/>
      <c r="D373" s="45"/>
      <c r="E373" s="45"/>
      <c r="F373" s="45"/>
      <c r="U373" s="45"/>
    </row>
    <row r="374" ht="15.75" customHeight="1">
      <c r="A374" s="45"/>
      <c r="B374" s="45"/>
      <c r="C374" s="45"/>
      <c r="D374" s="45"/>
      <c r="E374" s="45"/>
      <c r="F374" s="45"/>
      <c r="U374" s="45"/>
    </row>
    <row r="375" ht="15.75" customHeight="1">
      <c r="A375" s="45"/>
      <c r="B375" s="45"/>
      <c r="C375" s="45"/>
      <c r="D375" s="45"/>
      <c r="E375" s="45"/>
      <c r="F375" s="45"/>
      <c r="U375" s="45"/>
    </row>
    <row r="376" ht="15.75" customHeight="1">
      <c r="A376" s="45"/>
      <c r="B376" s="45"/>
      <c r="C376" s="45"/>
      <c r="D376" s="45"/>
      <c r="E376" s="45"/>
      <c r="F376" s="45"/>
      <c r="U376" s="45"/>
    </row>
    <row r="377" ht="15.75" customHeight="1">
      <c r="A377" s="45"/>
      <c r="B377" s="45"/>
      <c r="C377" s="45"/>
      <c r="D377" s="45"/>
      <c r="E377" s="45"/>
      <c r="F377" s="45"/>
      <c r="U377" s="45"/>
    </row>
    <row r="378" ht="15.75" customHeight="1">
      <c r="A378" s="45"/>
      <c r="B378" s="45"/>
      <c r="C378" s="45"/>
      <c r="D378" s="45"/>
      <c r="E378" s="45"/>
      <c r="F378" s="45"/>
      <c r="U378" s="45"/>
    </row>
    <row r="379" ht="15.75" customHeight="1">
      <c r="A379" s="45"/>
      <c r="B379" s="45"/>
      <c r="C379" s="45"/>
      <c r="D379" s="45"/>
      <c r="E379" s="45"/>
      <c r="F379" s="45"/>
      <c r="U379" s="45"/>
    </row>
    <row r="380" ht="15.75" customHeight="1">
      <c r="A380" s="45"/>
      <c r="B380" s="45"/>
      <c r="C380" s="45"/>
      <c r="D380" s="45"/>
      <c r="E380" s="45"/>
      <c r="F380" s="45"/>
      <c r="U380" s="45"/>
    </row>
    <row r="381" ht="15.75" customHeight="1">
      <c r="A381" s="45"/>
      <c r="B381" s="45"/>
      <c r="C381" s="45"/>
      <c r="D381" s="45"/>
      <c r="E381" s="45"/>
      <c r="F381" s="45"/>
      <c r="U381" s="45"/>
    </row>
    <row r="382" ht="15.75" customHeight="1">
      <c r="A382" s="45"/>
      <c r="B382" s="45"/>
      <c r="C382" s="45"/>
      <c r="D382" s="45"/>
      <c r="E382" s="45"/>
      <c r="F382" s="45"/>
      <c r="U382" s="45"/>
    </row>
    <row r="383" ht="15.75" customHeight="1">
      <c r="A383" s="45"/>
      <c r="B383" s="45"/>
      <c r="C383" s="45"/>
      <c r="D383" s="45"/>
      <c r="E383" s="45"/>
      <c r="F383" s="45"/>
      <c r="U383" s="45"/>
    </row>
    <row r="384" ht="15.75" customHeight="1">
      <c r="A384" s="45"/>
      <c r="B384" s="45"/>
      <c r="C384" s="45"/>
      <c r="D384" s="45"/>
      <c r="E384" s="45"/>
      <c r="F384" s="45"/>
      <c r="U384" s="45"/>
    </row>
    <row r="385" ht="15.75" customHeight="1">
      <c r="A385" s="45"/>
      <c r="B385" s="45"/>
      <c r="C385" s="45"/>
      <c r="D385" s="45"/>
      <c r="E385" s="45"/>
      <c r="F385" s="45"/>
      <c r="U385" s="45"/>
    </row>
    <row r="386" ht="15.75" customHeight="1">
      <c r="A386" s="45"/>
      <c r="B386" s="45"/>
      <c r="C386" s="45"/>
      <c r="D386" s="45"/>
      <c r="E386" s="45"/>
      <c r="F386" s="45"/>
      <c r="U386" s="45"/>
    </row>
    <row r="387" ht="15.75" customHeight="1">
      <c r="A387" s="45"/>
      <c r="B387" s="45"/>
      <c r="C387" s="45"/>
      <c r="D387" s="45"/>
      <c r="E387" s="45"/>
      <c r="F387" s="45"/>
      <c r="U387" s="45"/>
    </row>
    <row r="388" ht="15.75" customHeight="1">
      <c r="A388" s="45"/>
      <c r="B388" s="45"/>
      <c r="C388" s="45"/>
      <c r="D388" s="45"/>
      <c r="E388" s="45"/>
      <c r="F388" s="45"/>
      <c r="U388" s="45"/>
    </row>
    <row r="389" ht="15.75" customHeight="1">
      <c r="A389" s="45"/>
      <c r="B389" s="45"/>
      <c r="C389" s="45"/>
      <c r="D389" s="45"/>
      <c r="E389" s="45"/>
      <c r="F389" s="45"/>
      <c r="U389" s="45"/>
    </row>
    <row r="390" ht="15.75" customHeight="1">
      <c r="A390" s="45"/>
      <c r="B390" s="45"/>
      <c r="C390" s="45"/>
      <c r="D390" s="45"/>
      <c r="E390" s="45"/>
      <c r="F390" s="45"/>
      <c r="U390" s="45"/>
    </row>
    <row r="391" ht="15.75" customHeight="1">
      <c r="A391" s="45"/>
      <c r="B391" s="45"/>
      <c r="C391" s="45"/>
      <c r="D391" s="45"/>
      <c r="E391" s="45"/>
      <c r="F391" s="45"/>
      <c r="U391" s="45"/>
    </row>
    <row r="392" ht="15.75" customHeight="1">
      <c r="A392" s="45"/>
      <c r="B392" s="45"/>
      <c r="C392" s="45"/>
      <c r="D392" s="45"/>
      <c r="E392" s="45"/>
      <c r="F392" s="45"/>
      <c r="U392" s="45"/>
    </row>
    <row r="393" ht="15.75" customHeight="1">
      <c r="A393" s="45"/>
      <c r="B393" s="45"/>
      <c r="C393" s="45"/>
      <c r="D393" s="45"/>
      <c r="E393" s="45"/>
      <c r="F393" s="45"/>
      <c r="U393" s="45"/>
    </row>
    <row r="394" ht="15.75" customHeight="1">
      <c r="A394" s="45"/>
      <c r="B394" s="45"/>
      <c r="C394" s="45"/>
      <c r="D394" s="45"/>
      <c r="E394" s="45"/>
      <c r="F394" s="45"/>
      <c r="U394" s="45"/>
    </row>
    <row r="395" ht="15.75" customHeight="1">
      <c r="A395" s="45"/>
      <c r="B395" s="45"/>
      <c r="C395" s="45"/>
      <c r="D395" s="45"/>
      <c r="E395" s="45"/>
      <c r="F395" s="45"/>
      <c r="U395" s="45"/>
    </row>
    <row r="396" ht="15.75" customHeight="1">
      <c r="A396" s="45"/>
      <c r="B396" s="45"/>
      <c r="C396" s="45"/>
      <c r="D396" s="45"/>
      <c r="E396" s="45"/>
      <c r="F396" s="45"/>
      <c r="U396" s="45"/>
    </row>
    <row r="397" ht="15.75" customHeight="1">
      <c r="A397" s="45"/>
      <c r="B397" s="45"/>
      <c r="C397" s="45"/>
      <c r="D397" s="45"/>
      <c r="E397" s="45"/>
      <c r="F397" s="45"/>
      <c r="U397" s="45"/>
    </row>
    <row r="398" ht="15.75" customHeight="1">
      <c r="A398" s="45"/>
      <c r="B398" s="45"/>
      <c r="C398" s="45"/>
      <c r="D398" s="45"/>
      <c r="E398" s="45"/>
      <c r="F398" s="45"/>
      <c r="U398" s="45"/>
    </row>
    <row r="399" ht="15.75" customHeight="1">
      <c r="A399" s="45"/>
      <c r="B399" s="45"/>
      <c r="C399" s="45"/>
      <c r="D399" s="45"/>
      <c r="E399" s="45"/>
      <c r="F399" s="45"/>
      <c r="U399" s="45"/>
    </row>
    <row r="400" ht="15.75" customHeight="1">
      <c r="A400" s="45"/>
      <c r="B400" s="45"/>
      <c r="C400" s="45"/>
      <c r="D400" s="45"/>
      <c r="E400" s="45"/>
      <c r="F400" s="45"/>
      <c r="U400" s="45"/>
    </row>
    <row r="401" ht="15.75" customHeight="1">
      <c r="A401" s="45"/>
      <c r="B401" s="45"/>
      <c r="C401" s="45"/>
      <c r="D401" s="45"/>
      <c r="E401" s="45"/>
      <c r="F401" s="45"/>
      <c r="U401" s="45"/>
    </row>
    <row r="402" ht="15.75" customHeight="1">
      <c r="A402" s="45"/>
      <c r="B402" s="45"/>
      <c r="C402" s="45"/>
      <c r="D402" s="45"/>
      <c r="E402" s="45"/>
      <c r="F402" s="45"/>
      <c r="U402" s="45"/>
    </row>
    <row r="403" ht="15.75" customHeight="1">
      <c r="A403" s="45"/>
      <c r="B403" s="45"/>
      <c r="C403" s="45"/>
      <c r="D403" s="45"/>
      <c r="E403" s="45"/>
      <c r="F403" s="45"/>
      <c r="U403" s="45"/>
    </row>
    <row r="404" ht="15.75" customHeight="1">
      <c r="A404" s="45"/>
      <c r="B404" s="45"/>
      <c r="C404" s="45"/>
      <c r="D404" s="45"/>
      <c r="E404" s="45"/>
      <c r="F404" s="45"/>
      <c r="U404" s="45"/>
    </row>
    <row r="405" ht="15.75" customHeight="1">
      <c r="A405" s="45"/>
      <c r="B405" s="45"/>
      <c r="C405" s="45"/>
      <c r="D405" s="45"/>
      <c r="E405" s="45"/>
      <c r="F405" s="45"/>
      <c r="U405" s="45"/>
    </row>
    <row r="406" ht="15.75" customHeight="1">
      <c r="A406" s="45"/>
      <c r="B406" s="45"/>
      <c r="C406" s="45"/>
      <c r="D406" s="45"/>
      <c r="E406" s="45"/>
      <c r="F406" s="45"/>
      <c r="U406" s="45"/>
    </row>
    <row r="407" ht="15.75" customHeight="1">
      <c r="A407" s="45"/>
      <c r="B407" s="45"/>
      <c r="C407" s="45"/>
      <c r="D407" s="45"/>
      <c r="E407" s="45"/>
      <c r="F407" s="45"/>
      <c r="U407" s="45"/>
    </row>
    <row r="408" ht="15.75" customHeight="1">
      <c r="A408" s="45"/>
      <c r="B408" s="45"/>
      <c r="C408" s="45"/>
      <c r="D408" s="45"/>
      <c r="E408" s="45"/>
      <c r="F408" s="45"/>
      <c r="U408" s="45"/>
    </row>
    <row r="409" ht="15.75" customHeight="1">
      <c r="A409" s="45"/>
      <c r="B409" s="45"/>
      <c r="C409" s="45"/>
      <c r="D409" s="45"/>
      <c r="E409" s="45"/>
      <c r="F409" s="45"/>
      <c r="U409" s="45"/>
    </row>
    <row r="410" ht="15.75" customHeight="1">
      <c r="A410" s="45"/>
      <c r="B410" s="45"/>
      <c r="C410" s="45"/>
      <c r="D410" s="45"/>
      <c r="E410" s="45"/>
      <c r="F410" s="45"/>
      <c r="U410" s="45"/>
    </row>
    <row r="411" ht="15.75" customHeight="1">
      <c r="A411" s="45"/>
      <c r="B411" s="45"/>
      <c r="C411" s="45"/>
      <c r="D411" s="45"/>
      <c r="E411" s="45"/>
      <c r="F411" s="45"/>
      <c r="U411" s="45"/>
    </row>
    <row r="412" ht="15.75" customHeight="1">
      <c r="A412" s="45"/>
      <c r="B412" s="45"/>
      <c r="C412" s="45"/>
      <c r="D412" s="45"/>
      <c r="E412" s="45"/>
      <c r="F412" s="45"/>
      <c r="U412" s="45"/>
    </row>
    <row r="413" ht="15.75" customHeight="1">
      <c r="A413" s="45"/>
      <c r="B413" s="45"/>
      <c r="C413" s="45"/>
      <c r="D413" s="45"/>
      <c r="E413" s="45"/>
      <c r="F413" s="45"/>
      <c r="U413" s="45"/>
    </row>
    <row r="414" ht="15.75" customHeight="1">
      <c r="A414" s="45"/>
      <c r="B414" s="45"/>
      <c r="C414" s="45"/>
      <c r="D414" s="45"/>
      <c r="E414" s="45"/>
      <c r="F414" s="45"/>
      <c r="U414" s="45"/>
    </row>
    <row r="415" ht="15.75" customHeight="1">
      <c r="A415" s="45"/>
      <c r="B415" s="45"/>
      <c r="C415" s="45"/>
      <c r="D415" s="45"/>
      <c r="E415" s="45"/>
      <c r="F415" s="45"/>
      <c r="U415" s="45"/>
    </row>
    <row r="416" ht="15.75" customHeight="1">
      <c r="A416" s="45"/>
      <c r="B416" s="45"/>
      <c r="C416" s="45"/>
      <c r="D416" s="45"/>
      <c r="E416" s="45"/>
      <c r="F416" s="45"/>
      <c r="U416" s="45"/>
    </row>
    <row r="417" ht="15.75" customHeight="1">
      <c r="A417" s="45"/>
      <c r="B417" s="45"/>
      <c r="C417" s="45"/>
      <c r="D417" s="45"/>
      <c r="E417" s="45"/>
      <c r="F417" s="45"/>
      <c r="U417" s="45"/>
    </row>
    <row r="418" ht="15.75" customHeight="1">
      <c r="A418" s="45"/>
      <c r="B418" s="45"/>
      <c r="C418" s="45"/>
      <c r="D418" s="45"/>
      <c r="E418" s="45"/>
      <c r="F418" s="45"/>
      <c r="U418" s="45"/>
    </row>
    <row r="419" ht="15.75" customHeight="1">
      <c r="A419" s="45"/>
      <c r="B419" s="45"/>
      <c r="C419" s="45"/>
      <c r="D419" s="45"/>
      <c r="E419" s="45"/>
      <c r="F419" s="45"/>
      <c r="U419" s="45"/>
    </row>
    <row r="420" ht="15.75" customHeight="1">
      <c r="A420" s="45"/>
      <c r="B420" s="45"/>
      <c r="C420" s="45"/>
      <c r="D420" s="45"/>
      <c r="E420" s="45"/>
      <c r="F420" s="45"/>
      <c r="U420" s="45"/>
    </row>
    <row r="421" ht="15.75" customHeight="1">
      <c r="A421" s="45"/>
      <c r="B421" s="45"/>
      <c r="C421" s="45"/>
      <c r="D421" s="45"/>
      <c r="E421" s="45"/>
      <c r="F421" s="45"/>
      <c r="U421" s="45"/>
    </row>
    <row r="422" ht="15.75" customHeight="1">
      <c r="A422" s="45"/>
      <c r="B422" s="45"/>
      <c r="C422" s="45"/>
      <c r="D422" s="45"/>
      <c r="E422" s="45"/>
      <c r="F422" s="45"/>
      <c r="U422" s="45"/>
    </row>
    <row r="423" ht="15.75" customHeight="1">
      <c r="A423" s="45"/>
      <c r="B423" s="45"/>
      <c r="C423" s="45"/>
      <c r="D423" s="45"/>
      <c r="E423" s="45"/>
      <c r="F423" s="45"/>
      <c r="U423" s="45"/>
    </row>
    <row r="424" ht="15.75" customHeight="1">
      <c r="A424" s="45"/>
      <c r="B424" s="45"/>
      <c r="C424" s="45"/>
      <c r="D424" s="45"/>
      <c r="E424" s="45"/>
      <c r="F424" s="45"/>
      <c r="U424" s="45"/>
    </row>
    <row r="425" ht="15.75" customHeight="1">
      <c r="A425" s="45"/>
      <c r="B425" s="45"/>
      <c r="C425" s="45"/>
      <c r="D425" s="45"/>
      <c r="E425" s="45"/>
      <c r="F425" s="45"/>
      <c r="U425" s="45"/>
    </row>
    <row r="426" ht="15.75" customHeight="1">
      <c r="A426" s="45"/>
      <c r="B426" s="45"/>
      <c r="C426" s="45"/>
      <c r="D426" s="45"/>
      <c r="E426" s="45"/>
      <c r="F426" s="45"/>
      <c r="U426" s="45"/>
    </row>
    <row r="427" ht="15.75" customHeight="1">
      <c r="A427" s="45"/>
      <c r="B427" s="45"/>
      <c r="C427" s="45"/>
      <c r="D427" s="45"/>
      <c r="E427" s="45"/>
      <c r="F427" s="45"/>
      <c r="U427" s="45"/>
    </row>
    <row r="428" ht="15.75" customHeight="1">
      <c r="A428" s="45"/>
      <c r="B428" s="45"/>
      <c r="C428" s="45"/>
      <c r="D428" s="45"/>
      <c r="E428" s="45"/>
      <c r="F428" s="45"/>
      <c r="U428" s="45"/>
    </row>
    <row r="429" ht="15.75" customHeight="1">
      <c r="A429" s="45"/>
      <c r="B429" s="45"/>
      <c r="C429" s="45"/>
      <c r="D429" s="45"/>
      <c r="E429" s="45"/>
      <c r="F429" s="45"/>
      <c r="U429" s="45"/>
    </row>
    <row r="430" ht="15.75" customHeight="1">
      <c r="A430" s="45"/>
      <c r="B430" s="45"/>
      <c r="C430" s="45"/>
      <c r="D430" s="45"/>
      <c r="E430" s="45"/>
      <c r="F430" s="45"/>
      <c r="U430" s="45"/>
    </row>
    <row r="431" ht="15.75" customHeight="1">
      <c r="A431" s="45"/>
      <c r="B431" s="45"/>
      <c r="C431" s="45"/>
      <c r="D431" s="45"/>
      <c r="E431" s="45"/>
      <c r="F431" s="45"/>
      <c r="U431" s="45"/>
    </row>
    <row r="432" ht="15.75" customHeight="1">
      <c r="A432" s="45"/>
      <c r="B432" s="45"/>
      <c r="C432" s="45"/>
      <c r="D432" s="45"/>
      <c r="E432" s="45"/>
      <c r="F432" s="45"/>
      <c r="U432" s="45"/>
    </row>
    <row r="433" ht="15.75" customHeight="1">
      <c r="A433" s="45"/>
      <c r="B433" s="45"/>
      <c r="C433" s="45"/>
      <c r="D433" s="45"/>
      <c r="E433" s="45"/>
      <c r="F433" s="45"/>
      <c r="U433" s="45"/>
    </row>
    <row r="434" ht="15.75" customHeight="1">
      <c r="A434" s="45"/>
      <c r="B434" s="45"/>
      <c r="C434" s="45"/>
      <c r="D434" s="45"/>
      <c r="E434" s="45"/>
      <c r="F434" s="45"/>
      <c r="U434" s="45"/>
    </row>
    <row r="435" ht="15.75" customHeight="1">
      <c r="A435" s="45"/>
      <c r="B435" s="45"/>
      <c r="C435" s="45"/>
      <c r="D435" s="45"/>
      <c r="E435" s="45"/>
      <c r="F435" s="45"/>
      <c r="U435" s="45"/>
    </row>
    <row r="436" ht="15.75" customHeight="1">
      <c r="A436" s="45"/>
      <c r="B436" s="45"/>
      <c r="C436" s="45"/>
      <c r="D436" s="45"/>
      <c r="E436" s="45"/>
      <c r="F436" s="45"/>
      <c r="U436" s="45"/>
    </row>
    <row r="437" ht="15.75" customHeight="1">
      <c r="A437" s="45"/>
      <c r="B437" s="45"/>
      <c r="C437" s="45"/>
      <c r="D437" s="45"/>
      <c r="E437" s="45"/>
      <c r="F437" s="45"/>
      <c r="U437" s="45"/>
    </row>
    <row r="438" ht="15.75" customHeight="1">
      <c r="A438" s="45"/>
      <c r="B438" s="45"/>
      <c r="C438" s="45"/>
      <c r="D438" s="45"/>
      <c r="E438" s="45"/>
      <c r="F438" s="45"/>
      <c r="U438" s="45"/>
    </row>
    <row r="439" ht="15.75" customHeight="1">
      <c r="A439" s="45"/>
      <c r="B439" s="45"/>
      <c r="C439" s="45"/>
      <c r="D439" s="45"/>
      <c r="E439" s="45"/>
      <c r="F439" s="45"/>
      <c r="U439" s="45"/>
    </row>
    <row r="440" ht="15.75" customHeight="1">
      <c r="A440" s="45"/>
      <c r="B440" s="45"/>
      <c r="C440" s="45"/>
      <c r="D440" s="45"/>
      <c r="E440" s="45"/>
      <c r="F440" s="45"/>
      <c r="U440" s="45"/>
    </row>
    <row r="441" ht="15.75" customHeight="1">
      <c r="A441" s="45"/>
      <c r="B441" s="45"/>
      <c r="C441" s="45"/>
      <c r="D441" s="45"/>
      <c r="E441" s="45"/>
      <c r="F441" s="45"/>
      <c r="U441" s="45"/>
    </row>
    <row r="442" ht="15.75" customHeight="1">
      <c r="A442" s="45"/>
      <c r="B442" s="45"/>
      <c r="C442" s="45"/>
      <c r="D442" s="45"/>
      <c r="E442" s="45"/>
      <c r="F442" s="45"/>
      <c r="U442" s="45"/>
    </row>
    <row r="443" ht="15.75" customHeight="1">
      <c r="A443" s="45"/>
      <c r="B443" s="45"/>
      <c r="C443" s="45"/>
      <c r="D443" s="45"/>
      <c r="E443" s="45"/>
      <c r="F443" s="45"/>
      <c r="U443" s="45"/>
    </row>
    <row r="444" ht="15.75" customHeight="1">
      <c r="A444" s="45"/>
      <c r="B444" s="45"/>
      <c r="C444" s="45"/>
      <c r="D444" s="45"/>
      <c r="E444" s="45"/>
      <c r="F444" s="45"/>
      <c r="U444" s="45"/>
    </row>
    <row r="445" ht="15.75" customHeight="1">
      <c r="A445" s="45"/>
      <c r="B445" s="45"/>
      <c r="C445" s="45"/>
      <c r="D445" s="45"/>
      <c r="E445" s="45"/>
      <c r="F445" s="45"/>
      <c r="U445" s="45"/>
    </row>
    <row r="446" ht="15.75" customHeight="1">
      <c r="A446" s="45"/>
      <c r="B446" s="45"/>
      <c r="C446" s="45"/>
      <c r="D446" s="45"/>
      <c r="E446" s="45"/>
      <c r="F446" s="45"/>
      <c r="U446" s="45"/>
    </row>
    <row r="447" ht="15.75" customHeight="1">
      <c r="A447" s="45"/>
      <c r="B447" s="45"/>
      <c r="C447" s="45"/>
      <c r="D447" s="45"/>
      <c r="E447" s="45"/>
      <c r="F447" s="45"/>
      <c r="U447" s="45"/>
    </row>
    <row r="448" ht="15.75" customHeight="1">
      <c r="A448" s="45"/>
      <c r="B448" s="45"/>
      <c r="C448" s="45"/>
      <c r="D448" s="45"/>
      <c r="E448" s="45"/>
      <c r="F448" s="45"/>
      <c r="U448" s="45"/>
    </row>
    <row r="449" ht="15.75" customHeight="1">
      <c r="A449" s="45"/>
      <c r="B449" s="45"/>
      <c r="C449" s="45"/>
      <c r="D449" s="45"/>
      <c r="E449" s="45"/>
      <c r="F449" s="45"/>
      <c r="U449" s="45"/>
    </row>
    <row r="450" ht="15.75" customHeight="1">
      <c r="A450" s="45"/>
      <c r="B450" s="45"/>
      <c r="C450" s="45"/>
      <c r="D450" s="45"/>
      <c r="E450" s="45"/>
      <c r="F450" s="45"/>
      <c r="U450" s="45"/>
    </row>
    <row r="451" ht="15.75" customHeight="1">
      <c r="A451" s="45"/>
      <c r="B451" s="45"/>
      <c r="C451" s="45"/>
      <c r="D451" s="45"/>
      <c r="E451" s="45"/>
      <c r="F451" s="45"/>
      <c r="U451" s="45"/>
    </row>
    <row r="452" ht="15.75" customHeight="1">
      <c r="A452" s="45"/>
      <c r="B452" s="45"/>
      <c r="C452" s="45"/>
      <c r="D452" s="45"/>
      <c r="E452" s="45"/>
      <c r="F452" s="45"/>
      <c r="U452" s="45"/>
    </row>
    <row r="453" ht="15.75" customHeight="1">
      <c r="A453" s="45"/>
      <c r="B453" s="45"/>
      <c r="C453" s="45"/>
      <c r="D453" s="45"/>
      <c r="E453" s="45"/>
      <c r="F453" s="45"/>
      <c r="U453" s="45"/>
    </row>
    <row r="454" ht="15.75" customHeight="1">
      <c r="A454" s="45"/>
      <c r="B454" s="45"/>
      <c r="C454" s="45"/>
      <c r="D454" s="45"/>
      <c r="E454" s="45"/>
      <c r="F454" s="45"/>
      <c r="U454" s="45"/>
    </row>
    <row r="455" ht="15.75" customHeight="1">
      <c r="A455" s="45"/>
      <c r="B455" s="45"/>
      <c r="C455" s="45"/>
      <c r="D455" s="45"/>
      <c r="E455" s="45"/>
      <c r="F455" s="45"/>
      <c r="U455" s="45"/>
    </row>
    <row r="456" ht="15.75" customHeight="1">
      <c r="A456" s="45"/>
      <c r="B456" s="45"/>
      <c r="C456" s="45"/>
      <c r="D456" s="45"/>
      <c r="E456" s="45"/>
      <c r="F456" s="45"/>
      <c r="U456" s="45"/>
    </row>
    <row r="457" ht="15.75" customHeight="1">
      <c r="A457" s="45"/>
      <c r="B457" s="45"/>
      <c r="C457" s="45"/>
      <c r="D457" s="45"/>
      <c r="E457" s="45"/>
      <c r="F457" s="45"/>
      <c r="U457" s="45"/>
    </row>
    <row r="458" ht="15.75" customHeight="1">
      <c r="A458" s="45"/>
      <c r="B458" s="45"/>
      <c r="C458" s="45"/>
      <c r="D458" s="45"/>
      <c r="E458" s="45"/>
      <c r="F458" s="45"/>
      <c r="U458" s="45"/>
    </row>
    <row r="459" ht="15.75" customHeight="1">
      <c r="A459" s="45"/>
      <c r="B459" s="45"/>
      <c r="C459" s="45"/>
      <c r="D459" s="45"/>
      <c r="E459" s="45"/>
      <c r="F459" s="45"/>
      <c r="U459" s="45"/>
    </row>
    <row r="460" ht="15.75" customHeight="1">
      <c r="A460" s="45"/>
      <c r="B460" s="45"/>
      <c r="C460" s="45"/>
      <c r="D460" s="45"/>
      <c r="E460" s="45"/>
      <c r="F460" s="45"/>
      <c r="U460" s="45"/>
    </row>
    <row r="461" ht="15.75" customHeight="1">
      <c r="A461" s="45"/>
      <c r="B461" s="45"/>
      <c r="C461" s="45"/>
      <c r="D461" s="45"/>
      <c r="E461" s="45"/>
      <c r="F461" s="45"/>
      <c r="U461" s="45"/>
    </row>
    <row r="462" ht="15.75" customHeight="1">
      <c r="A462" s="45"/>
      <c r="B462" s="45"/>
      <c r="C462" s="45"/>
      <c r="D462" s="45"/>
      <c r="E462" s="45"/>
      <c r="F462" s="45"/>
      <c r="U462" s="45"/>
    </row>
    <row r="463" ht="15.75" customHeight="1">
      <c r="A463" s="45"/>
      <c r="B463" s="45"/>
      <c r="C463" s="45"/>
      <c r="D463" s="45"/>
      <c r="E463" s="45"/>
      <c r="F463" s="45"/>
      <c r="U463" s="45"/>
    </row>
    <row r="464" ht="15.75" customHeight="1">
      <c r="A464" s="45"/>
      <c r="B464" s="45"/>
      <c r="C464" s="45"/>
      <c r="D464" s="45"/>
      <c r="E464" s="45"/>
      <c r="F464" s="45"/>
      <c r="U464" s="45"/>
    </row>
    <row r="465" ht="15.75" customHeight="1">
      <c r="A465" s="45"/>
      <c r="B465" s="45"/>
      <c r="C465" s="45"/>
      <c r="D465" s="45"/>
      <c r="E465" s="45"/>
      <c r="F465" s="45"/>
      <c r="U465" s="45"/>
    </row>
    <row r="466" ht="15.75" customHeight="1">
      <c r="A466" s="45"/>
      <c r="B466" s="45"/>
      <c r="C466" s="45"/>
      <c r="D466" s="45"/>
      <c r="E466" s="45"/>
      <c r="F466" s="45"/>
      <c r="U466" s="45"/>
    </row>
    <row r="467" ht="15.75" customHeight="1">
      <c r="A467" s="45"/>
      <c r="B467" s="45"/>
      <c r="C467" s="45"/>
      <c r="D467" s="45"/>
      <c r="E467" s="45"/>
      <c r="F467" s="45"/>
      <c r="U467" s="45"/>
    </row>
    <row r="468" ht="15.75" customHeight="1">
      <c r="A468" s="45"/>
      <c r="B468" s="45"/>
      <c r="C468" s="45"/>
      <c r="D468" s="45"/>
      <c r="E468" s="45"/>
      <c r="F468" s="45"/>
      <c r="U468" s="45"/>
    </row>
    <row r="469" ht="15.75" customHeight="1">
      <c r="A469" s="45"/>
      <c r="B469" s="45"/>
      <c r="C469" s="45"/>
      <c r="D469" s="45"/>
      <c r="E469" s="45"/>
      <c r="F469" s="45"/>
      <c r="U469" s="45"/>
    </row>
    <row r="470" ht="15.75" customHeight="1">
      <c r="A470" s="45"/>
      <c r="B470" s="45"/>
      <c r="C470" s="45"/>
      <c r="D470" s="45"/>
      <c r="E470" s="45"/>
      <c r="F470" s="45"/>
      <c r="U470" s="45"/>
    </row>
    <row r="471" ht="15.75" customHeight="1">
      <c r="A471" s="45"/>
      <c r="B471" s="45"/>
      <c r="C471" s="45"/>
      <c r="D471" s="45"/>
      <c r="E471" s="45"/>
      <c r="F471" s="45"/>
      <c r="U471" s="45"/>
    </row>
    <row r="472" ht="15.75" customHeight="1">
      <c r="A472" s="45"/>
      <c r="B472" s="45"/>
      <c r="C472" s="45"/>
      <c r="D472" s="45"/>
      <c r="E472" s="45"/>
      <c r="F472" s="45"/>
      <c r="U472" s="45"/>
    </row>
    <row r="473" ht="15.75" customHeight="1">
      <c r="A473" s="45"/>
      <c r="B473" s="45"/>
      <c r="C473" s="45"/>
      <c r="D473" s="45"/>
      <c r="E473" s="45"/>
      <c r="F473" s="45"/>
      <c r="U473" s="45"/>
    </row>
    <row r="474" ht="15.75" customHeight="1">
      <c r="A474" s="45"/>
      <c r="B474" s="45"/>
      <c r="C474" s="45"/>
      <c r="D474" s="45"/>
      <c r="E474" s="45"/>
      <c r="F474" s="45"/>
      <c r="U474" s="45"/>
    </row>
    <row r="475" ht="15.75" customHeight="1">
      <c r="A475" s="45"/>
      <c r="B475" s="45"/>
      <c r="C475" s="45"/>
      <c r="D475" s="45"/>
      <c r="E475" s="45"/>
      <c r="F475" s="45"/>
      <c r="U475" s="45"/>
    </row>
    <row r="476" ht="15.75" customHeight="1">
      <c r="A476" s="45"/>
      <c r="B476" s="45"/>
      <c r="C476" s="45"/>
      <c r="D476" s="45"/>
      <c r="E476" s="45"/>
      <c r="F476" s="45"/>
      <c r="U476" s="45"/>
    </row>
    <row r="477" ht="15.75" customHeight="1">
      <c r="A477" s="45"/>
      <c r="B477" s="45"/>
      <c r="C477" s="45"/>
      <c r="D477" s="45"/>
      <c r="E477" s="45"/>
      <c r="F477" s="45"/>
      <c r="U477" s="45"/>
    </row>
    <row r="478" ht="15.75" customHeight="1">
      <c r="A478" s="45"/>
      <c r="B478" s="45"/>
      <c r="C478" s="45"/>
      <c r="D478" s="45"/>
      <c r="E478" s="45"/>
      <c r="F478" s="45"/>
      <c r="U478" s="45"/>
    </row>
    <row r="479" ht="15.75" customHeight="1">
      <c r="A479" s="45"/>
      <c r="B479" s="45"/>
      <c r="C479" s="45"/>
      <c r="D479" s="45"/>
      <c r="E479" s="45"/>
      <c r="F479" s="45"/>
      <c r="U479" s="45"/>
    </row>
    <row r="480" ht="15.75" customHeight="1">
      <c r="A480" s="45"/>
      <c r="B480" s="45"/>
      <c r="C480" s="45"/>
      <c r="D480" s="45"/>
      <c r="E480" s="45"/>
      <c r="F480" s="45"/>
      <c r="U480" s="45"/>
    </row>
    <row r="481" ht="15.75" customHeight="1">
      <c r="A481" s="45"/>
      <c r="B481" s="45"/>
      <c r="C481" s="45"/>
      <c r="D481" s="45"/>
      <c r="E481" s="45"/>
      <c r="F481" s="45"/>
      <c r="U481" s="45"/>
    </row>
    <row r="482" ht="15.75" customHeight="1">
      <c r="A482" s="45"/>
      <c r="B482" s="45"/>
      <c r="C482" s="45"/>
      <c r="D482" s="45"/>
      <c r="E482" s="45"/>
      <c r="F482" s="45"/>
      <c r="U482" s="45"/>
    </row>
    <row r="483" ht="15.75" customHeight="1">
      <c r="A483" s="45"/>
      <c r="B483" s="45"/>
      <c r="C483" s="45"/>
      <c r="D483" s="45"/>
      <c r="E483" s="45"/>
      <c r="F483" s="45"/>
      <c r="U483" s="45"/>
    </row>
    <row r="484" ht="15.75" customHeight="1">
      <c r="A484" s="45"/>
      <c r="B484" s="45"/>
      <c r="C484" s="45"/>
      <c r="D484" s="45"/>
      <c r="E484" s="45"/>
      <c r="F484" s="45"/>
      <c r="U484" s="45"/>
    </row>
    <row r="485" ht="15.75" customHeight="1">
      <c r="A485" s="45"/>
      <c r="B485" s="45"/>
      <c r="C485" s="45"/>
      <c r="D485" s="45"/>
      <c r="E485" s="45"/>
      <c r="F485" s="45"/>
      <c r="U485" s="45"/>
    </row>
    <row r="486" ht="15.75" customHeight="1">
      <c r="A486" s="45"/>
      <c r="B486" s="45"/>
      <c r="C486" s="45"/>
      <c r="D486" s="45"/>
      <c r="E486" s="45"/>
      <c r="F486" s="45"/>
      <c r="U486" s="45"/>
    </row>
    <row r="487" ht="15.75" customHeight="1">
      <c r="A487" s="45"/>
      <c r="B487" s="45"/>
      <c r="C487" s="45"/>
      <c r="D487" s="45"/>
      <c r="E487" s="45"/>
      <c r="F487" s="45"/>
      <c r="U487" s="45"/>
    </row>
    <row r="488" ht="15.75" customHeight="1">
      <c r="A488" s="45"/>
      <c r="B488" s="45"/>
      <c r="C488" s="45"/>
      <c r="D488" s="45"/>
      <c r="E488" s="45"/>
      <c r="F488" s="45"/>
      <c r="U488" s="45"/>
    </row>
    <row r="489" ht="15.75" customHeight="1">
      <c r="A489" s="45"/>
      <c r="B489" s="45"/>
      <c r="C489" s="45"/>
      <c r="D489" s="45"/>
      <c r="E489" s="45"/>
      <c r="F489" s="45"/>
      <c r="U489" s="45"/>
    </row>
    <row r="490" ht="15.75" customHeight="1">
      <c r="A490" s="45"/>
      <c r="B490" s="45"/>
      <c r="C490" s="45"/>
      <c r="D490" s="45"/>
      <c r="E490" s="45"/>
      <c r="F490" s="45"/>
      <c r="U490" s="45"/>
    </row>
    <row r="491" ht="15.75" customHeight="1">
      <c r="A491" s="45"/>
      <c r="B491" s="45"/>
      <c r="C491" s="45"/>
      <c r="D491" s="45"/>
      <c r="E491" s="45"/>
      <c r="F491" s="45"/>
      <c r="U491" s="45"/>
    </row>
    <row r="492" ht="15.75" customHeight="1">
      <c r="A492" s="45"/>
      <c r="B492" s="45"/>
      <c r="C492" s="45"/>
      <c r="D492" s="45"/>
      <c r="E492" s="45"/>
      <c r="F492" s="45"/>
      <c r="U492" s="45"/>
    </row>
    <row r="493" ht="15.75" customHeight="1">
      <c r="A493" s="45"/>
      <c r="B493" s="45"/>
      <c r="C493" s="45"/>
      <c r="D493" s="45"/>
      <c r="E493" s="45"/>
      <c r="F493" s="45"/>
      <c r="U493" s="45"/>
    </row>
    <row r="494" ht="15.75" customHeight="1">
      <c r="A494" s="45"/>
      <c r="B494" s="45"/>
      <c r="C494" s="45"/>
      <c r="D494" s="45"/>
      <c r="E494" s="45"/>
      <c r="F494" s="45"/>
      <c r="U494" s="45"/>
    </row>
    <row r="495" ht="15.75" customHeight="1">
      <c r="A495" s="45"/>
      <c r="B495" s="45"/>
      <c r="C495" s="45"/>
      <c r="D495" s="45"/>
      <c r="E495" s="45"/>
      <c r="F495" s="45"/>
      <c r="U495" s="45"/>
    </row>
    <row r="496" ht="15.75" customHeight="1">
      <c r="A496" s="45"/>
      <c r="B496" s="45"/>
      <c r="C496" s="45"/>
      <c r="D496" s="45"/>
      <c r="E496" s="45"/>
      <c r="F496" s="45"/>
      <c r="U496" s="45"/>
    </row>
    <row r="497" ht="15.75" customHeight="1">
      <c r="A497" s="45"/>
      <c r="B497" s="45"/>
      <c r="C497" s="45"/>
      <c r="D497" s="45"/>
      <c r="E497" s="45"/>
      <c r="F497" s="45"/>
      <c r="U497" s="45"/>
    </row>
    <row r="498" ht="15.75" customHeight="1">
      <c r="A498" s="45"/>
      <c r="B498" s="45"/>
      <c r="C498" s="45"/>
      <c r="D498" s="45"/>
      <c r="E498" s="45"/>
      <c r="F498" s="45"/>
      <c r="U498" s="45"/>
    </row>
    <row r="499" ht="15.75" customHeight="1">
      <c r="A499" s="45"/>
      <c r="B499" s="45"/>
      <c r="C499" s="45"/>
      <c r="D499" s="45"/>
      <c r="E499" s="45"/>
      <c r="F499" s="45"/>
      <c r="U499" s="45"/>
    </row>
    <row r="500" ht="15.75" customHeight="1">
      <c r="A500" s="45"/>
      <c r="B500" s="45"/>
      <c r="C500" s="45"/>
      <c r="D500" s="45"/>
      <c r="E500" s="45"/>
      <c r="F500" s="45"/>
      <c r="U500" s="45"/>
    </row>
    <row r="501" ht="15.75" customHeight="1">
      <c r="A501" s="45"/>
      <c r="B501" s="45"/>
      <c r="C501" s="45"/>
      <c r="D501" s="45"/>
      <c r="E501" s="45"/>
      <c r="F501" s="45"/>
      <c r="U501" s="45"/>
    </row>
    <row r="502" ht="15.75" customHeight="1">
      <c r="A502" s="45"/>
      <c r="B502" s="45"/>
      <c r="C502" s="45"/>
      <c r="D502" s="45"/>
      <c r="E502" s="45"/>
      <c r="F502" s="45"/>
      <c r="U502" s="45"/>
    </row>
    <row r="503" ht="15.75" customHeight="1">
      <c r="A503" s="45"/>
      <c r="B503" s="45"/>
      <c r="C503" s="45"/>
      <c r="D503" s="45"/>
      <c r="E503" s="45"/>
      <c r="F503" s="45"/>
      <c r="U503" s="45"/>
    </row>
    <row r="504" ht="15.75" customHeight="1">
      <c r="A504" s="45"/>
      <c r="B504" s="45"/>
      <c r="C504" s="45"/>
      <c r="D504" s="45"/>
      <c r="E504" s="45"/>
      <c r="F504" s="45"/>
      <c r="U504" s="45"/>
    </row>
    <row r="505" ht="15.75" customHeight="1">
      <c r="A505" s="45"/>
      <c r="B505" s="45"/>
      <c r="C505" s="45"/>
      <c r="D505" s="45"/>
      <c r="E505" s="45"/>
      <c r="F505" s="45"/>
      <c r="U505" s="45"/>
    </row>
    <row r="506" ht="15.75" customHeight="1">
      <c r="A506" s="45"/>
      <c r="B506" s="45"/>
      <c r="C506" s="45"/>
      <c r="D506" s="45"/>
      <c r="E506" s="45"/>
      <c r="F506" s="45"/>
      <c r="U506" s="45"/>
    </row>
    <row r="507" ht="15.75" customHeight="1">
      <c r="A507" s="45"/>
      <c r="B507" s="45"/>
      <c r="C507" s="45"/>
      <c r="D507" s="45"/>
      <c r="E507" s="45"/>
      <c r="F507" s="45"/>
      <c r="U507" s="45"/>
    </row>
    <row r="508" ht="15.75" customHeight="1">
      <c r="A508" s="45"/>
      <c r="B508" s="45"/>
      <c r="C508" s="45"/>
      <c r="D508" s="45"/>
      <c r="E508" s="45"/>
      <c r="F508" s="45"/>
      <c r="U508" s="45"/>
    </row>
    <row r="509" ht="15.75" customHeight="1">
      <c r="A509" s="45"/>
      <c r="B509" s="45"/>
      <c r="C509" s="45"/>
      <c r="D509" s="45"/>
      <c r="E509" s="45"/>
      <c r="F509" s="45"/>
      <c r="U509" s="45"/>
    </row>
    <row r="510" ht="15.75" customHeight="1">
      <c r="A510" s="45"/>
      <c r="B510" s="45"/>
      <c r="C510" s="45"/>
      <c r="D510" s="45"/>
      <c r="E510" s="45"/>
      <c r="F510" s="45"/>
      <c r="U510" s="45"/>
    </row>
    <row r="511" ht="15.75" customHeight="1">
      <c r="A511" s="45"/>
      <c r="B511" s="45"/>
      <c r="C511" s="45"/>
      <c r="D511" s="45"/>
      <c r="E511" s="45"/>
      <c r="F511" s="45"/>
      <c r="U511" s="45"/>
    </row>
    <row r="512" ht="15.75" customHeight="1">
      <c r="A512" s="45"/>
      <c r="B512" s="45"/>
      <c r="C512" s="45"/>
      <c r="D512" s="45"/>
      <c r="E512" s="45"/>
      <c r="F512" s="45"/>
      <c r="U512" s="45"/>
    </row>
    <row r="513" ht="15.75" customHeight="1">
      <c r="A513" s="45"/>
      <c r="B513" s="45"/>
      <c r="C513" s="45"/>
      <c r="D513" s="45"/>
      <c r="E513" s="45"/>
      <c r="F513" s="45"/>
      <c r="U513" s="45"/>
    </row>
    <row r="514" ht="15.75" customHeight="1">
      <c r="A514" s="45"/>
      <c r="B514" s="45"/>
      <c r="C514" s="45"/>
      <c r="D514" s="45"/>
      <c r="E514" s="45"/>
      <c r="F514" s="45"/>
      <c r="U514" s="45"/>
    </row>
    <row r="515" ht="15.75" customHeight="1">
      <c r="A515" s="45"/>
      <c r="B515" s="45"/>
      <c r="C515" s="45"/>
      <c r="D515" s="45"/>
      <c r="E515" s="45"/>
      <c r="F515" s="45"/>
      <c r="U515" s="45"/>
    </row>
    <row r="516" ht="15.75" customHeight="1">
      <c r="A516" s="45"/>
      <c r="B516" s="45"/>
      <c r="C516" s="45"/>
      <c r="D516" s="45"/>
      <c r="E516" s="45"/>
      <c r="F516" s="45"/>
      <c r="U516" s="45"/>
    </row>
    <row r="517" ht="15.75" customHeight="1">
      <c r="A517" s="45"/>
      <c r="B517" s="45"/>
      <c r="C517" s="45"/>
      <c r="D517" s="45"/>
      <c r="E517" s="45"/>
      <c r="F517" s="45"/>
      <c r="U517" s="45"/>
    </row>
    <row r="518" ht="15.75" customHeight="1">
      <c r="A518" s="45"/>
      <c r="B518" s="45"/>
      <c r="C518" s="45"/>
      <c r="D518" s="45"/>
      <c r="E518" s="45"/>
      <c r="F518" s="45"/>
      <c r="U518" s="45"/>
    </row>
    <row r="519" ht="15.75" customHeight="1">
      <c r="A519" s="45"/>
      <c r="B519" s="45"/>
      <c r="C519" s="45"/>
      <c r="D519" s="45"/>
      <c r="E519" s="45"/>
      <c r="F519" s="45"/>
      <c r="U519" s="45"/>
    </row>
    <row r="520" ht="15.75" customHeight="1">
      <c r="A520" s="45"/>
      <c r="B520" s="45"/>
      <c r="C520" s="45"/>
      <c r="D520" s="45"/>
      <c r="E520" s="45"/>
      <c r="F520" s="45"/>
      <c r="U520" s="45"/>
    </row>
    <row r="521" ht="15.75" customHeight="1">
      <c r="A521" s="45"/>
      <c r="B521" s="45"/>
      <c r="C521" s="45"/>
      <c r="D521" s="45"/>
      <c r="E521" s="45"/>
      <c r="F521" s="45"/>
      <c r="U521" s="45"/>
    </row>
    <row r="522" ht="15.75" customHeight="1">
      <c r="A522" s="45"/>
      <c r="B522" s="45"/>
      <c r="C522" s="45"/>
      <c r="D522" s="45"/>
      <c r="E522" s="45"/>
      <c r="F522" s="45"/>
      <c r="U522" s="45"/>
    </row>
    <row r="523" ht="15.75" customHeight="1">
      <c r="A523" s="45"/>
      <c r="B523" s="45"/>
      <c r="C523" s="45"/>
      <c r="D523" s="45"/>
      <c r="E523" s="45"/>
      <c r="F523" s="45"/>
      <c r="U523" s="45"/>
    </row>
    <row r="524" ht="15.75" customHeight="1">
      <c r="A524" s="45"/>
      <c r="B524" s="45"/>
      <c r="C524" s="45"/>
      <c r="D524" s="45"/>
      <c r="E524" s="45"/>
      <c r="F524" s="45"/>
      <c r="U524" s="45"/>
    </row>
    <row r="525" ht="15.75" customHeight="1">
      <c r="A525" s="45"/>
      <c r="B525" s="45"/>
      <c r="C525" s="45"/>
      <c r="D525" s="45"/>
      <c r="E525" s="45"/>
      <c r="F525" s="45"/>
      <c r="U525" s="45"/>
    </row>
    <row r="526" ht="15.75" customHeight="1">
      <c r="A526" s="45"/>
      <c r="B526" s="45"/>
      <c r="C526" s="45"/>
      <c r="D526" s="45"/>
      <c r="E526" s="45"/>
      <c r="F526" s="45"/>
      <c r="U526" s="45"/>
    </row>
    <row r="527" ht="15.75" customHeight="1">
      <c r="A527" s="45"/>
      <c r="B527" s="45"/>
      <c r="C527" s="45"/>
      <c r="D527" s="45"/>
      <c r="E527" s="45"/>
      <c r="F527" s="45"/>
      <c r="U527" s="45"/>
    </row>
    <row r="528" ht="15.75" customHeight="1">
      <c r="A528" s="45"/>
      <c r="B528" s="45"/>
      <c r="C528" s="45"/>
      <c r="D528" s="45"/>
      <c r="E528" s="45"/>
      <c r="F528" s="45"/>
      <c r="U528" s="45"/>
    </row>
    <row r="529" ht="15.75" customHeight="1">
      <c r="A529" s="45"/>
      <c r="B529" s="45"/>
      <c r="C529" s="45"/>
      <c r="D529" s="45"/>
      <c r="E529" s="45"/>
      <c r="F529" s="45"/>
      <c r="U529" s="45"/>
    </row>
    <row r="530" ht="15.75" customHeight="1">
      <c r="A530" s="45"/>
      <c r="B530" s="45"/>
      <c r="C530" s="45"/>
      <c r="D530" s="45"/>
      <c r="E530" s="45"/>
      <c r="F530" s="45"/>
      <c r="U530" s="45"/>
    </row>
    <row r="531" ht="15.75" customHeight="1">
      <c r="A531" s="45"/>
      <c r="B531" s="45"/>
      <c r="C531" s="45"/>
      <c r="D531" s="45"/>
      <c r="E531" s="45"/>
      <c r="F531" s="45"/>
      <c r="U531" s="45"/>
    </row>
    <row r="532" ht="15.75" customHeight="1">
      <c r="A532" s="45"/>
      <c r="B532" s="45"/>
      <c r="C532" s="45"/>
      <c r="D532" s="45"/>
      <c r="E532" s="45"/>
      <c r="F532" s="45"/>
      <c r="U532" s="45"/>
    </row>
    <row r="533" ht="15.75" customHeight="1">
      <c r="A533" s="45"/>
      <c r="B533" s="45"/>
      <c r="C533" s="45"/>
      <c r="D533" s="45"/>
      <c r="E533" s="45"/>
      <c r="F533" s="45"/>
      <c r="U533" s="45"/>
    </row>
    <row r="534" ht="15.75" customHeight="1">
      <c r="A534" s="45"/>
      <c r="B534" s="45"/>
      <c r="C534" s="45"/>
      <c r="D534" s="45"/>
      <c r="E534" s="45"/>
      <c r="F534" s="45"/>
      <c r="U534" s="45"/>
    </row>
    <row r="535" ht="15.75" customHeight="1">
      <c r="A535" s="45"/>
      <c r="B535" s="45"/>
      <c r="C535" s="45"/>
      <c r="D535" s="45"/>
      <c r="E535" s="45"/>
      <c r="F535" s="45"/>
      <c r="U535" s="45"/>
    </row>
    <row r="536" ht="15.75" customHeight="1">
      <c r="A536" s="45"/>
      <c r="B536" s="45"/>
      <c r="C536" s="45"/>
      <c r="D536" s="45"/>
      <c r="E536" s="45"/>
      <c r="F536" s="45"/>
      <c r="U536" s="45"/>
    </row>
    <row r="537" ht="15.75" customHeight="1">
      <c r="A537" s="45"/>
      <c r="B537" s="45"/>
      <c r="C537" s="45"/>
      <c r="D537" s="45"/>
      <c r="E537" s="45"/>
      <c r="F537" s="45"/>
      <c r="U537" s="45"/>
    </row>
    <row r="538" ht="15.75" customHeight="1">
      <c r="A538" s="45"/>
      <c r="B538" s="45"/>
      <c r="C538" s="45"/>
      <c r="D538" s="45"/>
      <c r="E538" s="45"/>
      <c r="F538" s="45"/>
      <c r="U538" s="45"/>
    </row>
    <row r="539" ht="15.75" customHeight="1">
      <c r="A539" s="45"/>
      <c r="B539" s="45"/>
      <c r="C539" s="45"/>
      <c r="D539" s="45"/>
      <c r="E539" s="45"/>
      <c r="F539" s="45"/>
      <c r="U539" s="45"/>
    </row>
    <row r="540" ht="15.75" customHeight="1">
      <c r="A540" s="45"/>
      <c r="B540" s="45"/>
      <c r="C540" s="45"/>
      <c r="D540" s="45"/>
      <c r="E540" s="45"/>
      <c r="F540" s="45"/>
      <c r="U540" s="45"/>
    </row>
    <row r="541" ht="15.75" customHeight="1">
      <c r="A541" s="45"/>
      <c r="B541" s="45"/>
      <c r="C541" s="45"/>
      <c r="D541" s="45"/>
      <c r="E541" s="45"/>
      <c r="F541" s="45"/>
      <c r="U541" s="45"/>
    </row>
    <row r="542" ht="15.75" customHeight="1">
      <c r="A542" s="45"/>
      <c r="B542" s="45"/>
      <c r="C542" s="45"/>
      <c r="D542" s="45"/>
      <c r="E542" s="45"/>
      <c r="F542" s="45"/>
      <c r="U542" s="45"/>
    </row>
    <row r="543" ht="15.75" customHeight="1">
      <c r="A543" s="45"/>
      <c r="B543" s="45"/>
      <c r="C543" s="45"/>
      <c r="D543" s="45"/>
      <c r="E543" s="45"/>
      <c r="F543" s="45"/>
      <c r="U543" s="45"/>
    </row>
    <row r="544" ht="15.75" customHeight="1">
      <c r="A544" s="45"/>
      <c r="B544" s="45"/>
      <c r="C544" s="45"/>
      <c r="D544" s="45"/>
      <c r="E544" s="45"/>
      <c r="F544" s="45"/>
      <c r="U544" s="45"/>
    </row>
    <row r="545" ht="15.75" customHeight="1">
      <c r="A545" s="45"/>
      <c r="B545" s="45"/>
      <c r="C545" s="45"/>
      <c r="D545" s="45"/>
      <c r="E545" s="45"/>
      <c r="F545" s="45"/>
      <c r="U545" s="45"/>
    </row>
    <row r="546" ht="15.75" customHeight="1">
      <c r="A546" s="45"/>
      <c r="B546" s="45"/>
      <c r="C546" s="45"/>
      <c r="D546" s="45"/>
      <c r="E546" s="45"/>
      <c r="F546" s="45"/>
      <c r="U546" s="45"/>
    </row>
    <row r="547" ht="15.75" customHeight="1">
      <c r="A547" s="45"/>
      <c r="B547" s="45"/>
      <c r="C547" s="45"/>
      <c r="D547" s="45"/>
      <c r="E547" s="45"/>
      <c r="F547" s="45"/>
      <c r="U547" s="45"/>
    </row>
    <row r="548" ht="15.75" customHeight="1">
      <c r="A548" s="45"/>
      <c r="B548" s="45"/>
      <c r="C548" s="45"/>
      <c r="D548" s="45"/>
      <c r="E548" s="45"/>
      <c r="F548" s="45"/>
      <c r="U548" s="45"/>
    </row>
    <row r="549" ht="15.75" customHeight="1">
      <c r="A549" s="45"/>
      <c r="B549" s="45"/>
      <c r="C549" s="45"/>
      <c r="D549" s="45"/>
      <c r="E549" s="45"/>
      <c r="F549" s="45"/>
      <c r="U549" s="45"/>
    </row>
    <row r="550" ht="15.75" customHeight="1">
      <c r="A550" s="45"/>
      <c r="B550" s="45"/>
      <c r="C550" s="45"/>
      <c r="D550" s="45"/>
      <c r="E550" s="45"/>
      <c r="F550" s="45"/>
      <c r="U550" s="45"/>
    </row>
    <row r="551" ht="15.75" customHeight="1">
      <c r="A551" s="45"/>
      <c r="B551" s="45"/>
      <c r="C551" s="45"/>
      <c r="D551" s="45"/>
      <c r="E551" s="45"/>
      <c r="F551" s="45"/>
      <c r="U551" s="45"/>
    </row>
    <row r="552" ht="15.75" customHeight="1">
      <c r="A552" s="45"/>
      <c r="B552" s="45"/>
      <c r="C552" s="45"/>
      <c r="D552" s="45"/>
      <c r="E552" s="45"/>
      <c r="F552" s="45"/>
      <c r="U552" s="45"/>
    </row>
    <row r="553" ht="15.75" customHeight="1">
      <c r="A553" s="45"/>
      <c r="B553" s="45"/>
      <c r="C553" s="45"/>
      <c r="D553" s="45"/>
      <c r="E553" s="45"/>
      <c r="F553" s="45"/>
      <c r="U553" s="45"/>
    </row>
    <row r="554" ht="15.75" customHeight="1">
      <c r="A554" s="45"/>
      <c r="B554" s="45"/>
      <c r="C554" s="45"/>
      <c r="D554" s="45"/>
      <c r="E554" s="45"/>
      <c r="F554" s="45"/>
      <c r="U554" s="45"/>
    </row>
    <row r="555" ht="15.75" customHeight="1">
      <c r="A555" s="45"/>
      <c r="B555" s="45"/>
      <c r="C555" s="45"/>
      <c r="D555" s="45"/>
      <c r="E555" s="45"/>
      <c r="F555" s="45"/>
      <c r="U555" s="45"/>
    </row>
    <row r="556" ht="15.75" customHeight="1">
      <c r="A556" s="45"/>
      <c r="B556" s="45"/>
      <c r="C556" s="45"/>
      <c r="D556" s="45"/>
      <c r="E556" s="45"/>
      <c r="F556" s="45"/>
      <c r="U556" s="45"/>
    </row>
    <row r="557" ht="15.75" customHeight="1">
      <c r="A557" s="45"/>
      <c r="B557" s="45"/>
      <c r="C557" s="45"/>
      <c r="D557" s="45"/>
      <c r="E557" s="45"/>
      <c r="F557" s="45"/>
      <c r="U557" s="45"/>
    </row>
    <row r="558" ht="15.75" customHeight="1">
      <c r="A558" s="45"/>
      <c r="B558" s="45"/>
      <c r="C558" s="45"/>
      <c r="D558" s="45"/>
      <c r="E558" s="45"/>
      <c r="F558" s="45"/>
      <c r="U558" s="45"/>
    </row>
    <row r="559" ht="15.75" customHeight="1">
      <c r="A559" s="45"/>
      <c r="B559" s="45"/>
      <c r="C559" s="45"/>
      <c r="D559" s="45"/>
      <c r="E559" s="45"/>
      <c r="F559" s="45"/>
      <c r="U559" s="45"/>
    </row>
    <row r="560" ht="15.75" customHeight="1">
      <c r="A560" s="45"/>
      <c r="B560" s="45"/>
      <c r="C560" s="45"/>
      <c r="D560" s="45"/>
      <c r="E560" s="45"/>
      <c r="F560" s="45"/>
      <c r="U560" s="45"/>
    </row>
    <row r="561" ht="15.75" customHeight="1">
      <c r="A561" s="45"/>
      <c r="B561" s="45"/>
      <c r="C561" s="45"/>
      <c r="D561" s="45"/>
      <c r="E561" s="45"/>
      <c r="F561" s="45"/>
      <c r="U561" s="45"/>
    </row>
    <row r="562" ht="15.75" customHeight="1">
      <c r="A562" s="45"/>
      <c r="B562" s="45"/>
      <c r="C562" s="45"/>
      <c r="D562" s="45"/>
      <c r="E562" s="45"/>
      <c r="F562" s="45"/>
      <c r="U562" s="45"/>
    </row>
    <row r="563" ht="15.75" customHeight="1">
      <c r="A563" s="45"/>
      <c r="B563" s="45"/>
      <c r="C563" s="45"/>
      <c r="D563" s="45"/>
      <c r="E563" s="45"/>
      <c r="F563" s="45"/>
      <c r="U563" s="45"/>
    </row>
    <row r="564" ht="15.75" customHeight="1">
      <c r="A564" s="45"/>
      <c r="B564" s="45"/>
      <c r="C564" s="45"/>
      <c r="D564" s="45"/>
      <c r="E564" s="45"/>
      <c r="F564" s="45"/>
      <c r="U564" s="45"/>
    </row>
    <row r="565" ht="15.75" customHeight="1">
      <c r="A565" s="45"/>
      <c r="B565" s="45"/>
      <c r="C565" s="45"/>
      <c r="D565" s="45"/>
      <c r="E565" s="45"/>
      <c r="F565" s="45"/>
      <c r="U565" s="45"/>
    </row>
    <row r="566" ht="15.75" customHeight="1">
      <c r="A566" s="45"/>
      <c r="B566" s="45"/>
      <c r="C566" s="45"/>
      <c r="D566" s="45"/>
      <c r="E566" s="45"/>
      <c r="F566" s="45"/>
      <c r="U566" s="45"/>
    </row>
    <row r="567" ht="15.75" customHeight="1">
      <c r="A567" s="45"/>
      <c r="B567" s="45"/>
      <c r="C567" s="45"/>
      <c r="D567" s="45"/>
      <c r="E567" s="45"/>
      <c r="F567" s="45"/>
      <c r="U567" s="45"/>
    </row>
    <row r="568" ht="15.75" customHeight="1">
      <c r="A568" s="45"/>
      <c r="B568" s="45"/>
      <c r="C568" s="45"/>
      <c r="D568" s="45"/>
      <c r="E568" s="45"/>
      <c r="F568" s="45"/>
      <c r="U568" s="45"/>
    </row>
    <row r="569" ht="15.75" customHeight="1">
      <c r="A569" s="45"/>
      <c r="B569" s="45"/>
      <c r="C569" s="45"/>
      <c r="D569" s="45"/>
      <c r="E569" s="45"/>
      <c r="F569" s="45"/>
      <c r="U569" s="45"/>
    </row>
    <row r="570" ht="15.75" customHeight="1">
      <c r="A570" s="45"/>
      <c r="B570" s="45"/>
      <c r="C570" s="45"/>
      <c r="D570" s="45"/>
      <c r="E570" s="45"/>
      <c r="F570" s="45"/>
      <c r="U570" s="45"/>
    </row>
    <row r="571" ht="15.75" customHeight="1">
      <c r="A571" s="45"/>
      <c r="B571" s="45"/>
      <c r="C571" s="45"/>
      <c r="D571" s="45"/>
      <c r="E571" s="45"/>
      <c r="F571" s="45"/>
      <c r="U571" s="45"/>
    </row>
    <row r="572" ht="15.75" customHeight="1">
      <c r="A572" s="45"/>
      <c r="B572" s="45"/>
      <c r="C572" s="45"/>
      <c r="D572" s="45"/>
      <c r="E572" s="45"/>
      <c r="F572" s="45"/>
      <c r="U572" s="45"/>
    </row>
    <row r="573" ht="15.75" customHeight="1">
      <c r="A573" s="45"/>
      <c r="B573" s="45"/>
      <c r="C573" s="45"/>
      <c r="D573" s="45"/>
      <c r="E573" s="45"/>
      <c r="F573" s="45"/>
      <c r="U573" s="45"/>
    </row>
    <row r="574" ht="15.75" customHeight="1">
      <c r="A574" s="45"/>
      <c r="B574" s="45"/>
      <c r="C574" s="45"/>
      <c r="D574" s="45"/>
      <c r="E574" s="45"/>
      <c r="F574" s="45"/>
      <c r="U574" s="45"/>
    </row>
    <row r="575" ht="15.75" customHeight="1">
      <c r="A575" s="45"/>
      <c r="B575" s="45"/>
      <c r="C575" s="45"/>
      <c r="D575" s="45"/>
      <c r="E575" s="45"/>
      <c r="F575" s="45"/>
      <c r="U575" s="45"/>
    </row>
    <row r="576" ht="15.75" customHeight="1">
      <c r="A576" s="45"/>
      <c r="B576" s="45"/>
      <c r="C576" s="45"/>
      <c r="D576" s="45"/>
      <c r="E576" s="45"/>
      <c r="F576" s="45"/>
      <c r="U576" s="45"/>
    </row>
    <row r="577" ht="15.75" customHeight="1">
      <c r="A577" s="45"/>
      <c r="B577" s="45"/>
      <c r="C577" s="45"/>
      <c r="D577" s="45"/>
      <c r="E577" s="45"/>
      <c r="F577" s="45"/>
      <c r="U577" s="45"/>
    </row>
    <row r="578" ht="15.75" customHeight="1">
      <c r="A578" s="45"/>
      <c r="B578" s="45"/>
      <c r="C578" s="45"/>
      <c r="D578" s="45"/>
      <c r="E578" s="45"/>
      <c r="F578" s="45"/>
      <c r="U578" s="45"/>
    </row>
    <row r="579" ht="15.75" customHeight="1">
      <c r="A579" s="45"/>
      <c r="B579" s="45"/>
      <c r="C579" s="45"/>
      <c r="D579" s="45"/>
      <c r="E579" s="45"/>
      <c r="F579" s="45"/>
      <c r="U579" s="45"/>
    </row>
    <row r="580" ht="15.75" customHeight="1">
      <c r="A580" s="45"/>
      <c r="B580" s="45"/>
      <c r="C580" s="45"/>
      <c r="D580" s="45"/>
      <c r="E580" s="45"/>
      <c r="F580" s="45"/>
      <c r="U580" s="45"/>
    </row>
    <row r="581" ht="15.75" customHeight="1">
      <c r="A581" s="45"/>
      <c r="B581" s="45"/>
      <c r="C581" s="45"/>
      <c r="D581" s="45"/>
      <c r="E581" s="45"/>
      <c r="F581" s="45"/>
      <c r="U581" s="45"/>
    </row>
    <row r="582" ht="15.75" customHeight="1">
      <c r="A582" s="45"/>
      <c r="B582" s="45"/>
      <c r="C582" s="45"/>
      <c r="D582" s="45"/>
      <c r="E582" s="45"/>
      <c r="F582" s="45"/>
      <c r="U582" s="45"/>
    </row>
    <row r="583" ht="15.75" customHeight="1">
      <c r="A583" s="45"/>
      <c r="B583" s="45"/>
      <c r="C583" s="45"/>
      <c r="D583" s="45"/>
      <c r="E583" s="45"/>
      <c r="F583" s="45"/>
      <c r="U583" s="45"/>
    </row>
    <row r="584" ht="15.75" customHeight="1">
      <c r="A584" s="45"/>
      <c r="B584" s="45"/>
      <c r="C584" s="45"/>
      <c r="D584" s="45"/>
      <c r="E584" s="45"/>
      <c r="F584" s="45"/>
      <c r="U584" s="45"/>
    </row>
    <row r="585" ht="15.75" customHeight="1">
      <c r="A585" s="45"/>
      <c r="B585" s="45"/>
      <c r="C585" s="45"/>
      <c r="D585" s="45"/>
      <c r="E585" s="45"/>
      <c r="F585" s="45"/>
      <c r="U585" s="45"/>
    </row>
    <row r="586" ht="15.75" customHeight="1">
      <c r="A586" s="45"/>
      <c r="B586" s="45"/>
      <c r="C586" s="45"/>
      <c r="D586" s="45"/>
      <c r="E586" s="45"/>
      <c r="F586" s="45"/>
      <c r="U586" s="45"/>
    </row>
    <row r="587" ht="15.75" customHeight="1">
      <c r="A587" s="45"/>
      <c r="B587" s="45"/>
      <c r="C587" s="45"/>
      <c r="D587" s="45"/>
      <c r="E587" s="45"/>
      <c r="F587" s="45"/>
      <c r="U587" s="45"/>
    </row>
    <row r="588" ht="15.75" customHeight="1">
      <c r="A588" s="45"/>
      <c r="B588" s="45"/>
      <c r="C588" s="45"/>
      <c r="D588" s="45"/>
      <c r="E588" s="45"/>
      <c r="F588" s="45"/>
      <c r="U588" s="45"/>
    </row>
    <row r="589" ht="15.75" customHeight="1">
      <c r="A589" s="45"/>
      <c r="B589" s="45"/>
      <c r="C589" s="45"/>
      <c r="D589" s="45"/>
      <c r="E589" s="45"/>
      <c r="F589" s="45"/>
      <c r="U589" s="45"/>
    </row>
    <row r="590" ht="15.75" customHeight="1">
      <c r="A590" s="45"/>
      <c r="B590" s="45"/>
      <c r="C590" s="45"/>
      <c r="D590" s="45"/>
      <c r="E590" s="45"/>
      <c r="F590" s="45"/>
      <c r="U590" s="45"/>
    </row>
    <row r="591" ht="15.75" customHeight="1">
      <c r="A591" s="45"/>
      <c r="B591" s="45"/>
      <c r="C591" s="45"/>
      <c r="D591" s="45"/>
      <c r="E591" s="45"/>
      <c r="F591" s="45"/>
      <c r="U591" s="45"/>
    </row>
    <row r="592" ht="15.75" customHeight="1">
      <c r="A592" s="45"/>
      <c r="B592" s="45"/>
      <c r="C592" s="45"/>
      <c r="D592" s="45"/>
      <c r="E592" s="45"/>
      <c r="F592" s="45"/>
      <c r="U592" s="45"/>
    </row>
    <row r="593" ht="15.75" customHeight="1">
      <c r="A593" s="45"/>
      <c r="B593" s="45"/>
      <c r="C593" s="45"/>
      <c r="D593" s="45"/>
      <c r="E593" s="45"/>
      <c r="F593" s="45"/>
      <c r="U593" s="45"/>
    </row>
    <row r="594" ht="15.75" customHeight="1">
      <c r="A594" s="45"/>
      <c r="B594" s="45"/>
      <c r="C594" s="45"/>
      <c r="D594" s="45"/>
      <c r="E594" s="45"/>
      <c r="F594" s="45"/>
      <c r="U594" s="45"/>
    </row>
    <row r="595" ht="15.75" customHeight="1">
      <c r="A595" s="45"/>
      <c r="B595" s="45"/>
      <c r="C595" s="45"/>
      <c r="D595" s="45"/>
      <c r="E595" s="45"/>
      <c r="F595" s="45"/>
      <c r="U595" s="45"/>
    </row>
    <row r="596" ht="15.75" customHeight="1">
      <c r="A596" s="45"/>
      <c r="B596" s="45"/>
      <c r="C596" s="45"/>
      <c r="D596" s="45"/>
      <c r="E596" s="45"/>
      <c r="F596" s="45"/>
      <c r="U596" s="45"/>
    </row>
    <row r="597" ht="15.75" customHeight="1">
      <c r="A597" s="45"/>
      <c r="B597" s="45"/>
      <c r="C597" s="45"/>
      <c r="D597" s="45"/>
      <c r="E597" s="45"/>
      <c r="F597" s="45"/>
      <c r="U597" s="45"/>
    </row>
    <row r="598" ht="15.75" customHeight="1">
      <c r="A598" s="45"/>
      <c r="B598" s="45"/>
      <c r="C598" s="45"/>
      <c r="D598" s="45"/>
      <c r="E598" s="45"/>
      <c r="F598" s="45"/>
      <c r="U598" s="45"/>
    </row>
    <row r="599" ht="15.75" customHeight="1">
      <c r="A599" s="45"/>
      <c r="B599" s="45"/>
      <c r="C599" s="45"/>
      <c r="D599" s="45"/>
      <c r="E599" s="45"/>
      <c r="F599" s="45"/>
      <c r="U599" s="45"/>
    </row>
    <row r="600" ht="15.75" customHeight="1">
      <c r="A600" s="45"/>
      <c r="B600" s="45"/>
      <c r="C600" s="45"/>
      <c r="D600" s="45"/>
      <c r="E600" s="45"/>
      <c r="F600" s="45"/>
      <c r="U600" s="45"/>
    </row>
    <row r="601" ht="15.75" customHeight="1">
      <c r="A601" s="45"/>
      <c r="B601" s="45"/>
      <c r="C601" s="45"/>
      <c r="D601" s="45"/>
      <c r="E601" s="45"/>
      <c r="F601" s="45"/>
      <c r="U601" s="45"/>
    </row>
    <row r="602" ht="15.75" customHeight="1">
      <c r="A602" s="45"/>
      <c r="B602" s="45"/>
      <c r="C602" s="45"/>
      <c r="D602" s="45"/>
      <c r="E602" s="45"/>
      <c r="F602" s="45"/>
      <c r="U602" s="45"/>
    </row>
    <row r="603" ht="15.75" customHeight="1">
      <c r="A603" s="45"/>
      <c r="B603" s="45"/>
      <c r="C603" s="45"/>
      <c r="D603" s="45"/>
      <c r="E603" s="45"/>
      <c r="F603" s="45"/>
      <c r="U603" s="45"/>
    </row>
    <row r="604" ht="15.75" customHeight="1">
      <c r="A604" s="45"/>
      <c r="B604" s="45"/>
      <c r="C604" s="45"/>
      <c r="D604" s="45"/>
      <c r="E604" s="45"/>
      <c r="F604" s="45"/>
      <c r="U604" s="45"/>
    </row>
    <row r="605" ht="15.75" customHeight="1">
      <c r="A605" s="45"/>
      <c r="B605" s="45"/>
      <c r="C605" s="45"/>
      <c r="D605" s="45"/>
      <c r="E605" s="45"/>
      <c r="F605" s="45"/>
      <c r="U605" s="45"/>
    </row>
    <row r="606" ht="15.75" customHeight="1">
      <c r="A606" s="45"/>
      <c r="B606" s="45"/>
      <c r="C606" s="45"/>
      <c r="D606" s="45"/>
      <c r="E606" s="45"/>
      <c r="F606" s="45"/>
      <c r="U606" s="45"/>
    </row>
    <row r="607" ht="15.75" customHeight="1">
      <c r="A607" s="45"/>
      <c r="B607" s="45"/>
      <c r="C607" s="45"/>
      <c r="D607" s="45"/>
      <c r="E607" s="45"/>
      <c r="F607" s="45"/>
      <c r="U607" s="45"/>
    </row>
    <row r="608" ht="15.75" customHeight="1">
      <c r="A608" s="45"/>
      <c r="B608" s="45"/>
      <c r="C608" s="45"/>
      <c r="D608" s="45"/>
      <c r="E608" s="45"/>
      <c r="F608" s="45"/>
      <c r="U608" s="45"/>
    </row>
    <row r="609" ht="15.75" customHeight="1">
      <c r="A609" s="45"/>
      <c r="B609" s="45"/>
      <c r="C609" s="45"/>
      <c r="D609" s="45"/>
      <c r="E609" s="45"/>
      <c r="F609" s="45"/>
      <c r="U609" s="45"/>
    </row>
    <row r="610" ht="15.75" customHeight="1">
      <c r="A610" s="45"/>
      <c r="B610" s="45"/>
      <c r="C610" s="45"/>
      <c r="D610" s="45"/>
      <c r="E610" s="45"/>
      <c r="F610" s="45"/>
      <c r="U610" s="45"/>
    </row>
    <row r="611" ht="15.75" customHeight="1">
      <c r="A611" s="45"/>
      <c r="B611" s="45"/>
      <c r="C611" s="45"/>
      <c r="D611" s="45"/>
      <c r="E611" s="45"/>
      <c r="F611" s="45"/>
      <c r="U611" s="45"/>
    </row>
    <row r="612" ht="15.75" customHeight="1">
      <c r="A612" s="45"/>
      <c r="B612" s="45"/>
      <c r="C612" s="45"/>
      <c r="D612" s="45"/>
      <c r="E612" s="45"/>
      <c r="F612" s="45"/>
      <c r="U612" s="45"/>
    </row>
    <row r="613" ht="15.75" customHeight="1">
      <c r="A613" s="45"/>
      <c r="B613" s="45"/>
      <c r="C613" s="45"/>
      <c r="D613" s="45"/>
      <c r="E613" s="45"/>
      <c r="F613" s="45"/>
      <c r="U613" s="45"/>
    </row>
    <row r="614" ht="15.75" customHeight="1">
      <c r="A614" s="45"/>
      <c r="B614" s="45"/>
      <c r="C614" s="45"/>
      <c r="D614" s="45"/>
      <c r="E614" s="45"/>
      <c r="F614" s="45"/>
      <c r="U614" s="45"/>
    </row>
    <row r="615" ht="15.75" customHeight="1">
      <c r="A615" s="45"/>
      <c r="B615" s="45"/>
      <c r="C615" s="45"/>
      <c r="D615" s="45"/>
      <c r="E615" s="45"/>
      <c r="F615" s="45"/>
      <c r="U615" s="45"/>
    </row>
    <row r="616" ht="15.75" customHeight="1">
      <c r="A616" s="45"/>
      <c r="B616" s="45"/>
      <c r="C616" s="45"/>
      <c r="D616" s="45"/>
      <c r="E616" s="45"/>
      <c r="F616" s="45"/>
      <c r="U616" s="45"/>
    </row>
    <row r="617" ht="15.75" customHeight="1">
      <c r="A617" s="45"/>
      <c r="B617" s="45"/>
      <c r="C617" s="45"/>
      <c r="D617" s="45"/>
      <c r="E617" s="45"/>
      <c r="F617" s="45"/>
      <c r="U617" s="45"/>
    </row>
    <row r="618" ht="15.75" customHeight="1">
      <c r="A618" s="45"/>
      <c r="B618" s="45"/>
      <c r="C618" s="45"/>
      <c r="D618" s="45"/>
      <c r="E618" s="45"/>
      <c r="F618" s="45"/>
      <c r="U618" s="45"/>
    </row>
    <row r="619" ht="15.75" customHeight="1">
      <c r="A619" s="45"/>
      <c r="B619" s="45"/>
      <c r="C619" s="45"/>
      <c r="D619" s="45"/>
      <c r="E619" s="45"/>
      <c r="F619" s="45"/>
      <c r="U619" s="45"/>
    </row>
    <row r="620" ht="15.75" customHeight="1">
      <c r="A620" s="45"/>
      <c r="B620" s="45"/>
      <c r="C620" s="45"/>
      <c r="D620" s="45"/>
      <c r="E620" s="45"/>
      <c r="F620" s="45"/>
      <c r="U620" s="45"/>
    </row>
    <row r="621" ht="15.75" customHeight="1">
      <c r="A621" s="45"/>
      <c r="B621" s="45"/>
      <c r="C621" s="45"/>
      <c r="D621" s="45"/>
      <c r="E621" s="45"/>
      <c r="F621" s="45"/>
      <c r="U621" s="45"/>
    </row>
    <row r="622" ht="15.75" customHeight="1">
      <c r="A622" s="45"/>
      <c r="B622" s="45"/>
      <c r="C622" s="45"/>
      <c r="D622" s="45"/>
      <c r="E622" s="45"/>
      <c r="F622" s="45"/>
      <c r="U622" s="45"/>
    </row>
    <row r="623" ht="15.75" customHeight="1">
      <c r="A623" s="45"/>
      <c r="B623" s="45"/>
      <c r="C623" s="45"/>
      <c r="D623" s="45"/>
      <c r="E623" s="45"/>
      <c r="F623" s="45"/>
      <c r="U623" s="45"/>
    </row>
    <row r="624" ht="15.75" customHeight="1">
      <c r="A624" s="45"/>
      <c r="B624" s="45"/>
      <c r="C624" s="45"/>
      <c r="D624" s="45"/>
      <c r="E624" s="45"/>
      <c r="F624" s="45"/>
      <c r="U624" s="45"/>
    </row>
    <row r="625" ht="15.75" customHeight="1">
      <c r="A625" s="45"/>
      <c r="B625" s="45"/>
      <c r="C625" s="45"/>
      <c r="D625" s="45"/>
      <c r="E625" s="45"/>
      <c r="F625" s="45"/>
      <c r="U625" s="45"/>
    </row>
    <row r="626" ht="15.75" customHeight="1">
      <c r="A626" s="45"/>
      <c r="B626" s="45"/>
      <c r="C626" s="45"/>
      <c r="D626" s="45"/>
      <c r="E626" s="45"/>
      <c r="F626" s="45"/>
      <c r="U626" s="45"/>
    </row>
    <row r="627" ht="15.75" customHeight="1">
      <c r="A627" s="45"/>
      <c r="B627" s="45"/>
      <c r="C627" s="45"/>
      <c r="D627" s="45"/>
      <c r="E627" s="45"/>
      <c r="F627" s="45"/>
      <c r="U627" s="45"/>
    </row>
    <row r="628" ht="15.75" customHeight="1">
      <c r="A628" s="45"/>
      <c r="B628" s="45"/>
      <c r="C628" s="45"/>
      <c r="D628" s="45"/>
      <c r="E628" s="45"/>
      <c r="F628" s="45"/>
      <c r="U628" s="45"/>
    </row>
    <row r="629" ht="15.75" customHeight="1">
      <c r="A629" s="45"/>
      <c r="B629" s="45"/>
      <c r="C629" s="45"/>
      <c r="D629" s="45"/>
      <c r="E629" s="45"/>
      <c r="F629" s="45"/>
      <c r="U629" s="45"/>
    </row>
    <row r="630" ht="15.75" customHeight="1">
      <c r="A630" s="45"/>
      <c r="B630" s="45"/>
      <c r="C630" s="45"/>
      <c r="D630" s="45"/>
      <c r="E630" s="45"/>
      <c r="F630" s="45"/>
      <c r="U630" s="45"/>
    </row>
    <row r="631" ht="15.75" customHeight="1">
      <c r="A631" s="45"/>
      <c r="B631" s="45"/>
      <c r="C631" s="45"/>
      <c r="D631" s="45"/>
      <c r="E631" s="45"/>
      <c r="F631" s="45"/>
      <c r="U631" s="45"/>
    </row>
    <row r="632" ht="15.75" customHeight="1">
      <c r="A632" s="45"/>
      <c r="B632" s="45"/>
      <c r="C632" s="45"/>
      <c r="D632" s="45"/>
      <c r="E632" s="45"/>
      <c r="F632" s="45"/>
      <c r="U632" s="45"/>
    </row>
    <row r="633" ht="15.75" customHeight="1">
      <c r="A633" s="45"/>
      <c r="B633" s="45"/>
      <c r="C633" s="45"/>
      <c r="D633" s="45"/>
      <c r="E633" s="45"/>
      <c r="F633" s="45"/>
      <c r="U633" s="45"/>
    </row>
    <row r="634" ht="15.75" customHeight="1">
      <c r="A634" s="45"/>
      <c r="B634" s="45"/>
      <c r="C634" s="45"/>
      <c r="D634" s="45"/>
      <c r="E634" s="45"/>
      <c r="F634" s="45"/>
      <c r="U634" s="45"/>
    </row>
    <row r="635" ht="15.75" customHeight="1">
      <c r="A635" s="45"/>
      <c r="B635" s="45"/>
      <c r="C635" s="45"/>
      <c r="D635" s="45"/>
      <c r="E635" s="45"/>
      <c r="F635" s="45"/>
      <c r="U635" s="45"/>
    </row>
    <row r="636" ht="15.75" customHeight="1">
      <c r="A636" s="45"/>
      <c r="B636" s="45"/>
      <c r="C636" s="45"/>
      <c r="D636" s="45"/>
      <c r="E636" s="45"/>
      <c r="F636" s="45"/>
      <c r="U636" s="45"/>
    </row>
    <row r="637" ht="15.75" customHeight="1">
      <c r="A637" s="45"/>
      <c r="B637" s="45"/>
      <c r="C637" s="45"/>
      <c r="D637" s="45"/>
      <c r="E637" s="45"/>
      <c r="F637" s="45"/>
      <c r="U637" s="45"/>
    </row>
    <row r="638" ht="15.75" customHeight="1">
      <c r="A638" s="45"/>
      <c r="B638" s="45"/>
      <c r="C638" s="45"/>
      <c r="D638" s="45"/>
      <c r="E638" s="45"/>
      <c r="F638" s="45"/>
      <c r="U638" s="45"/>
    </row>
    <row r="639" ht="15.75" customHeight="1">
      <c r="A639" s="45"/>
      <c r="B639" s="45"/>
      <c r="C639" s="45"/>
      <c r="D639" s="45"/>
      <c r="E639" s="45"/>
      <c r="F639" s="45"/>
      <c r="U639" s="45"/>
    </row>
    <row r="640" ht="15.75" customHeight="1">
      <c r="A640" s="45"/>
      <c r="B640" s="45"/>
      <c r="C640" s="45"/>
      <c r="D640" s="45"/>
      <c r="E640" s="45"/>
      <c r="F640" s="45"/>
      <c r="U640" s="45"/>
    </row>
    <row r="641" ht="15.75" customHeight="1">
      <c r="A641" s="45"/>
      <c r="B641" s="45"/>
      <c r="C641" s="45"/>
      <c r="D641" s="45"/>
      <c r="E641" s="45"/>
      <c r="F641" s="45"/>
      <c r="U641" s="45"/>
    </row>
    <row r="642" ht="15.75" customHeight="1">
      <c r="A642" s="45"/>
      <c r="B642" s="45"/>
      <c r="C642" s="45"/>
      <c r="D642" s="45"/>
      <c r="E642" s="45"/>
      <c r="F642" s="45"/>
      <c r="U642" s="45"/>
    </row>
    <row r="643" ht="15.75" customHeight="1">
      <c r="A643" s="45"/>
      <c r="B643" s="45"/>
      <c r="C643" s="45"/>
      <c r="D643" s="45"/>
      <c r="E643" s="45"/>
      <c r="F643" s="45"/>
      <c r="U643" s="45"/>
    </row>
    <row r="644" ht="15.75" customHeight="1">
      <c r="A644" s="45"/>
      <c r="B644" s="45"/>
      <c r="C644" s="45"/>
      <c r="D644" s="45"/>
      <c r="E644" s="45"/>
      <c r="F644" s="45"/>
      <c r="U644" s="45"/>
    </row>
    <row r="645" ht="15.75" customHeight="1">
      <c r="A645" s="45"/>
      <c r="B645" s="45"/>
      <c r="C645" s="45"/>
      <c r="D645" s="45"/>
      <c r="E645" s="45"/>
      <c r="F645" s="45"/>
      <c r="U645" s="45"/>
    </row>
    <row r="646" ht="15.75" customHeight="1">
      <c r="A646" s="45"/>
      <c r="B646" s="45"/>
      <c r="C646" s="45"/>
      <c r="D646" s="45"/>
      <c r="E646" s="45"/>
      <c r="F646" s="45"/>
      <c r="U646" s="45"/>
    </row>
    <row r="647" ht="15.75" customHeight="1">
      <c r="A647" s="45"/>
      <c r="B647" s="45"/>
      <c r="C647" s="45"/>
      <c r="D647" s="45"/>
      <c r="E647" s="45"/>
      <c r="F647" s="45"/>
      <c r="U647" s="45"/>
    </row>
    <row r="648" ht="15.75" customHeight="1">
      <c r="A648" s="45"/>
      <c r="B648" s="45"/>
      <c r="C648" s="45"/>
      <c r="D648" s="45"/>
      <c r="E648" s="45"/>
      <c r="F648" s="45"/>
      <c r="U648" s="45"/>
    </row>
    <row r="649" ht="15.75" customHeight="1">
      <c r="A649" s="45"/>
      <c r="B649" s="45"/>
      <c r="C649" s="45"/>
      <c r="D649" s="45"/>
      <c r="E649" s="45"/>
      <c r="F649" s="45"/>
      <c r="U649" s="45"/>
    </row>
    <row r="650" ht="15.75" customHeight="1">
      <c r="A650" s="45"/>
      <c r="B650" s="45"/>
      <c r="C650" s="45"/>
      <c r="D650" s="45"/>
      <c r="E650" s="45"/>
      <c r="F650" s="45"/>
      <c r="U650" s="45"/>
    </row>
    <row r="651" ht="15.75" customHeight="1">
      <c r="A651" s="45"/>
      <c r="B651" s="45"/>
      <c r="C651" s="45"/>
      <c r="D651" s="45"/>
      <c r="E651" s="45"/>
      <c r="F651" s="45"/>
      <c r="U651" s="45"/>
    </row>
    <row r="652" ht="15.75" customHeight="1">
      <c r="A652" s="45"/>
      <c r="B652" s="45"/>
      <c r="C652" s="45"/>
      <c r="D652" s="45"/>
      <c r="E652" s="45"/>
      <c r="F652" s="45"/>
      <c r="U652" s="45"/>
    </row>
    <row r="653" ht="15.75" customHeight="1">
      <c r="A653" s="45"/>
      <c r="B653" s="45"/>
      <c r="C653" s="45"/>
      <c r="D653" s="45"/>
      <c r="E653" s="45"/>
      <c r="F653" s="45"/>
      <c r="U653" s="45"/>
    </row>
    <row r="654" ht="15.75" customHeight="1">
      <c r="A654" s="45"/>
      <c r="B654" s="45"/>
      <c r="C654" s="45"/>
      <c r="D654" s="45"/>
      <c r="E654" s="45"/>
      <c r="F654" s="45"/>
      <c r="U654" s="45"/>
    </row>
    <row r="655" ht="15.75" customHeight="1">
      <c r="A655" s="45"/>
      <c r="B655" s="45"/>
      <c r="C655" s="45"/>
      <c r="D655" s="45"/>
      <c r="E655" s="45"/>
      <c r="F655" s="45"/>
      <c r="U655" s="45"/>
    </row>
    <row r="656" ht="15.75" customHeight="1">
      <c r="A656" s="45"/>
      <c r="B656" s="45"/>
      <c r="C656" s="45"/>
      <c r="D656" s="45"/>
      <c r="E656" s="45"/>
      <c r="F656" s="45"/>
      <c r="U656" s="45"/>
    </row>
    <row r="657" ht="15.75" customHeight="1">
      <c r="A657" s="45"/>
      <c r="B657" s="45"/>
      <c r="C657" s="45"/>
      <c r="D657" s="45"/>
      <c r="E657" s="45"/>
      <c r="F657" s="45"/>
      <c r="U657" s="45"/>
    </row>
    <row r="658" ht="15.75" customHeight="1">
      <c r="A658" s="45"/>
      <c r="B658" s="45"/>
      <c r="C658" s="45"/>
      <c r="D658" s="45"/>
      <c r="E658" s="45"/>
      <c r="F658" s="45"/>
      <c r="U658" s="45"/>
    </row>
    <row r="659" ht="15.75" customHeight="1">
      <c r="A659" s="45"/>
      <c r="B659" s="45"/>
      <c r="C659" s="45"/>
      <c r="D659" s="45"/>
      <c r="E659" s="45"/>
      <c r="F659" s="45"/>
      <c r="U659" s="45"/>
    </row>
    <row r="660" ht="15.75" customHeight="1">
      <c r="A660" s="45"/>
      <c r="B660" s="45"/>
      <c r="C660" s="45"/>
      <c r="D660" s="45"/>
      <c r="E660" s="45"/>
      <c r="F660" s="45"/>
      <c r="U660" s="45"/>
    </row>
    <row r="661" ht="15.75" customHeight="1">
      <c r="A661" s="45"/>
      <c r="B661" s="45"/>
      <c r="C661" s="45"/>
      <c r="D661" s="45"/>
      <c r="E661" s="45"/>
      <c r="F661" s="45"/>
      <c r="U661" s="45"/>
    </row>
    <row r="662" ht="15.75" customHeight="1">
      <c r="A662" s="45"/>
      <c r="B662" s="45"/>
      <c r="C662" s="45"/>
      <c r="D662" s="45"/>
      <c r="E662" s="45"/>
      <c r="F662" s="45"/>
      <c r="U662" s="45"/>
    </row>
    <row r="663" ht="15.75" customHeight="1">
      <c r="A663" s="45"/>
      <c r="B663" s="45"/>
      <c r="C663" s="45"/>
      <c r="D663" s="45"/>
      <c r="E663" s="45"/>
      <c r="F663" s="45"/>
      <c r="U663" s="45"/>
    </row>
    <row r="664" ht="15.75" customHeight="1">
      <c r="A664" s="45"/>
      <c r="B664" s="45"/>
      <c r="C664" s="45"/>
      <c r="D664" s="45"/>
      <c r="E664" s="45"/>
      <c r="F664" s="45"/>
      <c r="U664" s="45"/>
    </row>
    <row r="665" ht="15.75" customHeight="1">
      <c r="A665" s="45"/>
      <c r="B665" s="45"/>
      <c r="C665" s="45"/>
      <c r="D665" s="45"/>
      <c r="E665" s="45"/>
      <c r="F665" s="45"/>
      <c r="U665" s="45"/>
    </row>
    <row r="666" ht="15.75" customHeight="1">
      <c r="A666" s="45"/>
      <c r="B666" s="45"/>
      <c r="C666" s="45"/>
      <c r="D666" s="45"/>
      <c r="E666" s="45"/>
      <c r="F666" s="45"/>
      <c r="U666" s="45"/>
    </row>
    <row r="667" ht="15.75" customHeight="1">
      <c r="A667" s="45"/>
      <c r="B667" s="45"/>
      <c r="C667" s="45"/>
      <c r="D667" s="45"/>
      <c r="E667" s="45"/>
      <c r="F667" s="45"/>
      <c r="U667" s="45"/>
    </row>
    <row r="668" ht="15.75" customHeight="1">
      <c r="A668" s="45"/>
      <c r="B668" s="45"/>
      <c r="C668" s="45"/>
      <c r="D668" s="45"/>
      <c r="E668" s="45"/>
      <c r="F668" s="45"/>
      <c r="U668" s="45"/>
    </row>
    <row r="669" ht="15.75" customHeight="1">
      <c r="A669" s="45"/>
      <c r="B669" s="45"/>
      <c r="C669" s="45"/>
      <c r="D669" s="45"/>
      <c r="E669" s="45"/>
      <c r="F669" s="45"/>
      <c r="U669" s="45"/>
    </row>
    <row r="670" ht="15.75" customHeight="1">
      <c r="A670" s="45"/>
      <c r="B670" s="45"/>
      <c r="C670" s="45"/>
      <c r="D670" s="45"/>
      <c r="E670" s="45"/>
      <c r="F670" s="45"/>
      <c r="U670" s="45"/>
    </row>
    <row r="671" ht="15.75" customHeight="1">
      <c r="A671" s="45"/>
      <c r="B671" s="45"/>
      <c r="C671" s="45"/>
      <c r="D671" s="45"/>
      <c r="E671" s="45"/>
      <c r="F671" s="45"/>
      <c r="U671" s="45"/>
    </row>
    <row r="672" ht="15.75" customHeight="1">
      <c r="A672" s="45"/>
      <c r="B672" s="45"/>
      <c r="C672" s="45"/>
      <c r="D672" s="45"/>
      <c r="E672" s="45"/>
      <c r="F672" s="45"/>
      <c r="U672" s="45"/>
    </row>
    <row r="673" ht="15.75" customHeight="1">
      <c r="A673" s="45"/>
      <c r="B673" s="45"/>
      <c r="C673" s="45"/>
      <c r="D673" s="45"/>
      <c r="E673" s="45"/>
      <c r="F673" s="45"/>
      <c r="U673" s="45"/>
    </row>
    <row r="674" ht="15.75" customHeight="1">
      <c r="A674" s="45"/>
      <c r="B674" s="45"/>
      <c r="C674" s="45"/>
      <c r="D674" s="45"/>
      <c r="E674" s="45"/>
      <c r="F674" s="45"/>
      <c r="U674" s="45"/>
    </row>
    <row r="675" ht="15.75" customHeight="1">
      <c r="A675" s="45"/>
      <c r="B675" s="45"/>
      <c r="C675" s="45"/>
      <c r="D675" s="45"/>
      <c r="E675" s="45"/>
      <c r="F675" s="45"/>
      <c r="U675" s="45"/>
    </row>
    <row r="676" ht="15.75" customHeight="1">
      <c r="A676" s="45"/>
      <c r="B676" s="45"/>
      <c r="C676" s="45"/>
      <c r="D676" s="45"/>
      <c r="E676" s="45"/>
      <c r="F676" s="45"/>
      <c r="U676" s="45"/>
    </row>
    <row r="677" ht="15.75" customHeight="1">
      <c r="A677" s="45"/>
      <c r="B677" s="45"/>
      <c r="C677" s="45"/>
      <c r="D677" s="45"/>
      <c r="E677" s="45"/>
      <c r="F677" s="45"/>
      <c r="U677" s="45"/>
    </row>
    <row r="678" ht="15.75" customHeight="1">
      <c r="A678" s="45"/>
      <c r="B678" s="45"/>
      <c r="C678" s="45"/>
      <c r="D678" s="45"/>
      <c r="E678" s="45"/>
      <c r="F678" s="45"/>
      <c r="U678" s="45"/>
    </row>
    <row r="679" ht="15.75" customHeight="1">
      <c r="A679" s="45"/>
      <c r="B679" s="45"/>
      <c r="C679" s="45"/>
      <c r="D679" s="45"/>
      <c r="E679" s="45"/>
      <c r="F679" s="45"/>
      <c r="U679" s="45"/>
    </row>
    <row r="680" ht="15.75" customHeight="1">
      <c r="A680" s="45"/>
      <c r="B680" s="45"/>
      <c r="C680" s="45"/>
      <c r="D680" s="45"/>
      <c r="E680" s="45"/>
      <c r="F680" s="45"/>
      <c r="U680" s="45"/>
    </row>
    <row r="681" ht="15.75" customHeight="1">
      <c r="A681" s="45"/>
      <c r="B681" s="45"/>
      <c r="C681" s="45"/>
      <c r="D681" s="45"/>
      <c r="E681" s="45"/>
      <c r="F681" s="45"/>
      <c r="U681" s="45"/>
    </row>
    <row r="682" ht="15.75" customHeight="1">
      <c r="A682" s="45"/>
      <c r="B682" s="45"/>
      <c r="C682" s="45"/>
      <c r="D682" s="45"/>
      <c r="E682" s="45"/>
      <c r="F682" s="45"/>
      <c r="U682" s="45"/>
    </row>
    <row r="683" ht="15.75" customHeight="1">
      <c r="A683" s="45"/>
      <c r="B683" s="45"/>
      <c r="C683" s="45"/>
      <c r="D683" s="45"/>
      <c r="E683" s="45"/>
      <c r="F683" s="45"/>
      <c r="U683" s="45"/>
    </row>
    <row r="684" ht="15.75" customHeight="1">
      <c r="A684" s="45"/>
      <c r="B684" s="45"/>
      <c r="C684" s="45"/>
      <c r="D684" s="45"/>
      <c r="E684" s="45"/>
      <c r="F684" s="45"/>
      <c r="U684" s="45"/>
    </row>
    <row r="685" ht="15.75" customHeight="1">
      <c r="A685" s="45"/>
      <c r="B685" s="45"/>
      <c r="C685" s="45"/>
      <c r="D685" s="45"/>
      <c r="E685" s="45"/>
      <c r="F685" s="45"/>
      <c r="U685" s="45"/>
    </row>
    <row r="686" ht="15.75" customHeight="1">
      <c r="A686" s="45"/>
      <c r="B686" s="45"/>
      <c r="C686" s="45"/>
      <c r="D686" s="45"/>
      <c r="E686" s="45"/>
      <c r="F686" s="45"/>
      <c r="U686" s="45"/>
    </row>
    <row r="687" ht="15.75" customHeight="1">
      <c r="A687" s="45"/>
      <c r="B687" s="45"/>
      <c r="C687" s="45"/>
      <c r="D687" s="45"/>
      <c r="E687" s="45"/>
      <c r="F687" s="45"/>
      <c r="U687" s="45"/>
    </row>
    <row r="688" ht="15.75" customHeight="1">
      <c r="A688" s="45"/>
      <c r="B688" s="45"/>
      <c r="C688" s="45"/>
      <c r="D688" s="45"/>
      <c r="E688" s="45"/>
      <c r="F688" s="45"/>
      <c r="U688" s="45"/>
    </row>
    <row r="689" ht="15.75" customHeight="1">
      <c r="A689" s="45"/>
      <c r="B689" s="45"/>
      <c r="C689" s="45"/>
      <c r="D689" s="45"/>
      <c r="E689" s="45"/>
      <c r="F689" s="45"/>
      <c r="U689" s="45"/>
    </row>
    <row r="690" ht="15.75" customHeight="1">
      <c r="A690" s="45"/>
      <c r="B690" s="45"/>
      <c r="C690" s="45"/>
      <c r="D690" s="45"/>
      <c r="E690" s="45"/>
      <c r="F690" s="45"/>
      <c r="U690" s="45"/>
    </row>
    <row r="691" ht="15.75" customHeight="1">
      <c r="A691" s="45"/>
      <c r="B691" s="45"/>
      <c r="C691" s="45"/>
      <c r="D691" s="45"/>
      <c r="E691" s="45"/>
      <c r="F691" s="45"/>
      <c r="U691" s="45"/>
    </row>
    <row r="692" ht="15.75" customHeight="1">
      <c r="A692" s="45"/>
      <c r="B692" s="45"/>
      <c r="C692" s="45"/>
      <c r="D692" s="45"/>
      <c r="E692" s="45"/>
      <c r="F692" s="45"/>
      <c r="U692" s="45"/>
    </row>
    <row r="693" ht="15.75" customHeight="1">
      <c r="A693" s="45"/>
      <c r="B693" s="45"/>
      <c r="C693" s="45"/>
      <c r="D693" s="45"/>
      <c r="E693" s="45"/>
      <c r="F693" s="45"/>
      <c r="U693" s="45"/>
    </row>
    <row r="694" ht="15.75" customHeight="1">
      <c r="A694" s="45"/>
      <c r="B694" s="45"/>
      <c r="C694" s="45"/>
      <c r="D694" s="45"/>
      <c r="E694" s="45"/>
      <c r="F694" s="45"/>
      <c r="U694" s="45"/>
    </row>
    <row r="695" ht="15.75" customHeight="1">
      <c r="A695" s="45"/>
      <c r="B695" s="45"/>
      <c r="C695" s="45"/>
      <c r="D695" s="45"/>
      <c r="E695" s="45"/>
      <c r="F695" s="45"/>
      <c r="U695" s="45"/>
    </row>
    <row r="696" ht="15.75" customHeight="1">
      <c r="A696" s="45"/>
      <c r="B696" s="45"/>
      <c r="C696" s="45"/>
      <c r="D696" s="45"/>
      <c r="E696" s="45"/>
      <c r="F696" s="45"/>
      <c r="U696" s="45"/>
    </row>
    <row r="697" ht="15.75" customHeight="1">
      <c r="A697" s="45"/>
      <c r="B697" s="45"/>
      <c r="C697" s="45"/>
      <c r="D697" s="45"/>
      <c r="E697" s="45"/>
      <c r="F697" s="45"/>
      <c r="U697" s="45"/>
    </row>
    <row r="698" ht="15.75" customHeight="1">
      <c r="A698" s="45"/>
      <c r="B698" s="45"/>
      <c r="C698" s="45"/>
      <c r="D698" s="45"/>
      <c r="E698" s="45"/>
      <c r="F698" s="45"/>
      <c r="U698" s="45"/>
    </row>
    <row r="699" ht="15.75" customHeight="1">
      <c r="A699" s="45"/>
      <c r="B699" s="45"/>
      <c r="C699" s="45"/>
      <c r="D699" s="45"/>
      <c r="E699" s="45"/>
      <c r="F699" s="45"/>
      <c r="U699" s="45"/>
    </row>
    <row r="700" ht="15.75" customHeight="1">
      <c r="A700" s="45"/>
      <c r="B700" s="45"/>
      <c r="C700" s="45"/>
      <c r="D700" s="45"/>
      <c r="E700" s="45"/>
      <c r="F700" s="45"/>
      <c r="U700" s="45"/>
    </row>
    <row r="701" ht="15.75" customHeight="1">
      <c r="A701" s="45"/>
      <c r="B701" s="45"/>
      <c r="C701" s="45"/>
      <c r="D701" s="45"/>
      <c r="E701" s="45"/>
      <c r="F701" s="45"/>
      <c r="U701" s="45"/>
    </row>
    <row r="702" ht="15.75" customHeight="1">
      <c r="A702" s="45"/>
      <c r="B702" s="45"/>
      <c r="C702" s="45"/>
      <c r="D702" s="45"/>
      <c r="E702" s="45"/>
      <c r="F702" s="45"/>
      <c r="U702" s="45"/>
    </row>
    <row r="703" ht="15.75" customHeight="1">
      <c r="A703" s="45"/>
      <c r="B703" s="45"/>
      <c r="C703" s="45"/>
      <c r="D703" s="45"/>
      <c r="E703" s="45"/>
      <c r="F703" s="45"/>
      <c r="U703" s="45"/>
    </row>
    <row r="704" ht="15.75" customHeight="1">
      <c r="A704" s="45"/>
      <c r="B704" s="45"/>
      <c r="C704" s="45"/>
      <c r="D704" s="45"/>
      <c r="E704" s="45"/>
      <c r="F704" s="45"/>
      <c r="U704" s="45"/>
    </row>
    <row r="705" ht="15.75" customHeight="1">
      <c r="A705" s="45"/>
      <c r="B705" s="45"/>
      <c r="C705" s="45"/>
      <c r="D705" s="45"/>
      <c r="E705" s="45"/>
      <c r="F705" s="45"/>
      <c r="U705" s="45"/>
    </row>
    <row r="706" ht="15.75" customHeight="1">
      <c r="A706" s="45"/>
      <c r="B706" s="45"/>
      <c r="C706" s="45"/>
      <c r="D706" s="45"/>
      <c r="E706" s="45"/>
      <c r="F706" s="45"/>
      <c r="U706" s="45"/>
    </row>
    <row r="707" ht="15.75" customHeight="1">
      <c r="A707" s="45"/>
      <c r="B707" s="45"/>
      <c r="C707" s="45"/>
      <c r="D707" s="45"/>
      <c r="E707" s="45"/>
      <c r="F707" s="45"/>
      <c r="U707" s="45"/>
    </row>
    <row r="708" ht="15.75" customHeight="1">
      <c r="A708" s="45"/>
      <c r="B708" s="45"/>
      <c r="C708" s="45"/>
      <c r="D708" s="45"/>
      <c r="E708" s="45"/>
      <c r="F708" s="45"/>
      <c r="U708" s="45"/>
    </row>
    <row r="709" ht="15.75" customHeight="1">
      <c r="A709" s="45"/>
      <c r="B709" s="45"/>
      <c r="C709" s="45"/>
      <c r="D709" s="45"/>
      <c r="E709" s="45"/>
      <c r="F709" s="45"/>
      <c r="U709" s="45"/>
    </row>
    <row r="710" ht="15.75" customHeight="1">
      <c r="A710" s="45"/>
      <c r="B710" s="45"/>
      <c r="C710" s="45"/>
      <c r="D710" s="45"/>
      <c r="E710" s="45"/>
      <c r="F710" s="45"/>
      <c r="U710" s="45"/>
    </row>
    <row r="711" ht="15.75" customHeight="1">
      <c r="A711" s="45"/>
      <c r="B711" s="45"/>
      <c r="C711" s="45"/>
      <c r="D711" s="45"/>
      <c r="E711" s="45"/>
      <c r="F711" s="45"/>
      <c r="U711" s="45"/>
    </row>
    <row r="712" ht="15.75" customHeight="1">
      <c r="A712" s="45"/>
      <c r="B712" s="45"/>
      <c r="C712" s="45"/>
      <c r="D712" s="45"/>
      <c r="E712" s="45"/>
      <c r="F712" s="45"/>
      <c r="U712" s="45"/>
    </row>
    <row r="713" ht="15.75" customHeight="1">
      <c r="A713" s="45"/>
      <c r="B713" s="45"/>
      <c r="C713" s="45"/>
      <c r="D713" s="45"/>
      <c r="E713" s="45"/>
      <c r="F713" s="45"/>
      <c r="U713" s="45"/>
    </row>
    <row r="714" ht="15.75" customHeight="1">
      <c r="A714" s="45"/>
      <c r="B714" s="45"/>
      <c r="C714" s="45"/>
      <c r="D714" s="45"/>
      <c r="E714" s="45"/>
      <c r="F714" s="45"/>
      <c r="U714" s="45"/>
    </row>
    <row r="715" ht="15.75" customHeight="1">
      <c r="A715" s="45"/>
      <c r="B715" s="45"/>
      <c r="C715" s="45"/>
      <c r="D715" s="45"/>
      <c r="E715" s="45"/>
      <c r="F715" s="45"/>
      <c r="U715" s="45"/>
    </row>
    <row r="716" ht="15.75" customHeight="1">
      <c r="A716" s="45"/>
      <c r="B716" s="45"/>
      <c r="C716" s="45"/>
      <c r="D716" s="45"/>
      <c r="E716" s="45"/>
      <c r="F716" s="45"/>
      <c r="U716" s="45"/>
    </row>
    <row r="717" ht="15.75" customHeight="1">
      <c r="A717" s="45"/>
      <c r="B717" s="45"/>
      <c r="C717" s="45"/>
      <c r="D717" s="45"/>
      <c r="E717" s="45"/>
      <c r="F717" s="45"/>
      <c r="U717" s="45"/>
    </row>
    <row r="718" ht="15.75" customHeight="1">
      <c r="A718" s="45"/>
      <c r="B718" s="45"/>
      <c r="C718" s="45"/>
      <c r="D718" s="45"/>
      <c r="E718" s="45"/>
      <c r="F718" s="45"/>
      <c r="U718" s="45"/>
    </row>
    <row r="719" ht="15.75" customHeight="1">
      <c r="A719" s="45"/>
      <c r="B719" s="45"/>
      <c r="C719" s="45"/>
      <c r="D719" s="45"/>
      <c r="E719" s="45"/>
      <c r="F719" s="45"/>
      <c r="U719" s="45"/>
    </row>
    <row r="720" ht="15.75" customHeight="1">
      <c r="A720" s="45"/>
      <c r="B720" s="45"/>
      <c r="C720" s="45"/>
      <c r="D720" s="45"/>
      <c r="E720" s="45"/>
      <c r="F720" s="45"/>
      <c r="U720" s="45"/>
    </row>
    <row r="721" ht="15.75" customHeight="1">
      <c r="A721" s="45"/>
      <c r="B721" s="45"/>
      <c r="C721" s="45"/>
      <c r="D721" s="45"/>
      <c r="E721" s="45"/>
      <c r="F721" s="45"/>
      <c r="U721" s="45"/>
    </row>
    <row r="722" ht="15.75" customHeight="1">
      <c r="A722" s="45"/>
      <c r="B722" s="45"/>
      <c r="C722" s="45"/>
      <c r="D722" s="45"/>
      <c r="E722" s="45"/>
      <c r="F722" s="45"/>
      <c r="U722" s="45"/>
    </row>
    <row r="723" ht="15.75" customHeight="1">
      <c r="A723" s="45"/>
      <c r="B723" s="45"/>
      <c r="C723" s="45"/>
      <c r="D723" s="45"/>
      <c r="E723" s="45"/>
      <c r="F723" s="45"/>
      <c r="U723" s="45"/>
    </row>
    <row r="724" ht="15.75" customHeight="1">
      <c r="A724" s="45"/>
      <c r="B724" s="45"/>
      <c r="C724" s="45"/>
      <c r="D724" s="45"/>
      <c r="E724" s="45"/>
      <c r="F724" s="45"/>
      <c r="U724" s="45"/>
    </row>
    <row r="725" ht="15.75" customHeight="1">
      <c r="A725" s="45"/>
      <c r="B725" s="45"/>
      <c r="C725" s="45"/>
      <c r="D725" s="45"/>
      <c r="E725" s="45"/>
      <c r="F725" s="45"/>
      <c r="U725" s="45"/>
    </row>
    <row r="726" ht="15.75" customHeight="1">
      <c r="A726" s="45"/>
      <c r="B726" s="45"/>
      <c r="C726" s="45"/>
      <c r="D726" s="45"/>
      <c r="E726" s="45"/>
      <c r="F726" s="45"/>
      <c r="U726" s="45"/>
    </row>
    <row r="727" ht="15.75" customHeight="1">
      <c r="A727" s="45"/>
      <c r="B727" s="45"/>
      <c r="C727" s="45"/>
      <c r="D727" s="45"/>
      <c r="E727" s="45"/>
      <c r="F727" s="45"/>
      <c r="U727" s="45"/>
    </row>
    <row r="728" ht="15.75" customHeight="1">
      <c r="A728" s="45"/>
      <c r="B728" s="45"/>
      <c r="C728" s="45"/>
      <c r="D728" s="45"/>
      <c r="E728" s="45"/>
      <c r="F728" s="45"/>
      <c r="U728" s="45"/>
    </row>
    <row r="729" ht="15.75" customHeight="1">
      <c r="A729" s="45"/>
      <c r="B729" s="45"/>
      <c r="C729" s="45"/>
      <c r="D729" s="45"/>
      <c r="E729" s="45"/>
      <c r="F729" s="45"/>
      <c r="U729" s="45"/>
    </row>
    <row r="730" ht="15.75" customHeight="1">
      <c r="A730" s="45"/>
      <c r="B730" s="45"/>
      <c r="C730" s="45"/>
      <c r="D730" s="45"/>
      <c r="E730" s="45"/>
      <c r="F730" s="45"/>
      <c r="U730" s="45"/>
    </row>
    <row r="731" ht="15.75" customHeight="1">
      <c r="A731" s="45"/>
      <c r="B731" s="45"/>
      <c r="C731" s="45"/>
      <c r="D731" s="45"/>
      <c r="E731" s="45"/>
      <c r="F731" s="45"/>
      <c r="U731" s="45"/>
    </row>
    <row r="732" ht="15.75" customHeight="1">
      <c r="A732" s="45"/>
      <c r="B732" s="45"/>
      <c r="C732" s="45"/>
      <c r="D732" s="45"/>
      <c r="E732" s="45"/>
      <c r="F732" s="45"/>
      <c r="U732" s="45"/>
    </row>
    <row r="733" ht="15.75" customHeight="1">
      <c r="A733" s="45"/>
      <c r="B733" s="45"/>
      <c r="C733" s="45"/>
      <c r="D733" s="45"/>
      <c r="E733" s="45"/>
      <c r="F733" s="45"/>
      <c r="U733" s="45"/>
    </row>
    <row r="734" ht="15.75" customHeight="1">
      <c r="A734" s="45"/>
      <c r="B734" s="45"/>
      <c r="C734" s="45"/>
      <c r="D734" s="45"/>
      <c r="E734" s="45"/>
      <c r="F734" s="45"/>
      <c r="U734" s="45"/>
    </row>
    <row r="735" ht="15.75" customHeight="1">
      <c r="A735" s="45"/>
      <c r="B735" s="45"/>
      <c r="C735" s="45"/>
      <c r="D735" s="45"/>
      <c r="E735" s="45"/>
      <c r="F735" s="45"/>
      <c r="U735" s="45"/>
    </row>
    <row r="736" ht="15.75" customHeight="1">
      <c r="A736" s="45"/>
      <c r="B736" s="45"/>
      <c r="C736" s="45"/>
      <c r="D736" s="45"/>
      <c r="E736" s="45"/>
      <c r="F736" s="45"/>
      <c r="U736" s="45"/>
    </row>
    <row r="737" ht="15.75" customHeight="1">
      <c r="A737" s="45"/>
      <c r="B737" s="45"/>
      <c r="C737" s="45"/>
      <c r="D737" s="45"/>
      <c r="E737" s="45"/>
      <c r="F737" s="45"/>
      <c r="U737" s="45"/>
    </row>
    <row r="738" ht="15.75" customHeight="1">
      <c r="A738" s="45"/>
      <c r="B738" s="45"/>
      <c r="C738" s="45"/>
      <c r="D738" s="45"/>
      <c r="E738" s="45"/>
      <c r="F738" s="45"/>
      <c r="U738" s="45"/>
    </row>
    <row r="739" ht="15.75" customHeight="1">
      <c r="A739" s="45"/>
      <c r="B739" s="45"/>
      <c r="C739" s="45"/>
      <c r="D739" s="45"/>
      <c r="E739" s="45"/>
      <c r="F739" s="45"/>
      <c r="U739" s="45"/>
    </row>
    <row r="740" ht="15.75" customHeight="1">
      <c r="A740" s="45"/>
      <c r="B740" s="45"/>
      <c r="C740" s="45"/>
      <c r="D740" s="45"/>
      <c r="E740" s="45"/>
      <c r="F740" s="45"/>
      <c r="U740" s="45"/>
    </row>
    <row r="741" ht="15.75" customHeight="1">
      <c r="A741" s="45"/>
      <c r="B741" s="45"/>
      <c r="C741" s="45"/>
      <c r="D741" s="45"/>
      <c r="E741" s="45"/>
      <c r="F741" s="45"/>
      <c r="U741" s="45"/>
    </row>
    <row r="742" ht="15.75" customHeight="1">
      <c r="A742" s="45"/>
      <c r="B742" s="45"/>
      <c r="C742" s="45"/>
      <c r="D742" s="45"/>
      <c r="E742" s="45"/>
      <c r="F742" s="45"/>
      <c r="U742" s="45"/>
    </row>
    <row r="743" ht="15.75" customHeight="1">
      <c r="A743" s="45"/>
      <c r="B743" s="45"/>
      <c r="C743" s="45"/>
      <c r="D743" s="45"/>
      <c r="E743" s="45"/>
      <c r="F743" s="45"/>
      <c r="U743" s="45"/>
    </row>
    <row r="744" ht="15.75" customHeight="1">
      <c r="A744" s="45"/>
      <c r="B744" s="45"/>
      <c r="C744" s="45"/>
      <c r="D744" s="45"/>
      <c r="E744" s="45"/>
      <c r="F744" s="45"/>
      <c r="U744" s="45"/>
    </row>
    <row r="745" ht="15.75" customHeight="1">
      <c r="A745" s="45"/>
      <c r="B745" s="45"/>
      <c r="C745" s="45"/>
      <c r="D745" s="45"/>
      <c r="E745" s="45"/>
      <c r="F745" s="45"/>
      <c r="U745" s="45"/>
    </row>
    <row r="746" ht="15.75" customHeight="1">
      <c r="A746" s="45"/>
      <c r="B746" s="45"/>
      <c r="C746" s="45"/>
      <c r="D746" s="45"/>
      <c r="E746" s="45"/>
      <c r="F746" s="45"/>
      <c r="U746" s="45"/>
    </row>
    <row r="747" ht="15.75" customHeight="1">
      <c r="A747" s="45"/>
      <c r="B747" s="45"/>
      <c r="C747" s="45"/>
      <c r="D747" s="45"/>
      <c r="E747" s="45"/>
      <c r="F747" s="45"/>
      <c r="U747" s="45"/>
    </row>
    <row r="748" ht="15.75" customHeight="1">
      <c r="A748" s="45"/>
      <c r="B748" s="45"/>
      <c r="C748" s="45"/>
      <c r="D748" s="45"/>
      <c r="E748" s="45"/>
      <c r="F748" s="45"/>
      <c r="U748" s="45"/>
    </row>
    <row r="749" ht="15.75" customHeight="1">
      <c r="A749" s="45"/>
      <c r="B749" s="45"/>
      <c r="C749" s="45"/>
      <c r="D749" s="45"/>
      <c r="E749" s="45"/>
      <c r="F749" s="45"/>
      <c r="U749" s="45"/>
    </row>
    <row r="750" ht="15.75" customHeight="1">
      <c r="A750" s="45"/>
      <c r="B750" s="45"/>
      <c r="C750" s="45"/>
      <c r="D750" s="45"/>
      <c r="E750" s="45"/>
      <c r="F750" s="45"/>
      <c r="U750" s="45"/>
    </row>
    <row r="751" ht="15.75" customHeight="1">
      <c r="A751" s="45"/>
      <c r="B751" s="45"/>
      <c r="C751" s="45"/>
      <c r="D751" s="45"/>
      <c r="E751" s="45"/>
      <c r="F751" s="45"/>
      <c r="U751" s="45"/>
    </row>
    <row r="752" ht="15.75" customHeight="1">
      <c r="A752" s="45"/>
      <c r="B752" s="45"/>
      <c r="C752" s="45"/>
      <c r="D752" s="45"/>
      <c r="E752" s="45"/>
      <c r="F752" s="45"/>
      <c r="U752" s="45"/>
    </row>
    <row r="753" ht="15.75" customHeight="1">
      <c r="A753" s="45"/>
      <c r="B753" s="45"/>
      <c r="C753" s="45"/>
      <c r="D753" s="45"/>
      <c r="E753" s="45"/>
      <c r="F753" s="45"/>
      <c r="U753" s="45"/>
    </row>
    <row r="754" ht="15.75" customHeight="1">
      <c r="A754" s="45"/>
      <c r="B754" s="45"/>
      <c r="C754" s="45"/>
      <c r="D754" s="45"/>
      <c r="E754" s="45"/>
      <c r="F754" s="45"/>
      <c r="U754" s="45"/>
    </row>
    <row r="755" ht="15.75" customHeight="1">
      <c r="A755" s="45"/>
      <c r="B755" s="45"/>
      <c r="C755" s="45"/>
      <c r="D755" s="45"/>
      <c r="E755" s="45"/>
      <c r="F755" s="45"/>
      <c r="U755" s="45"/>
    </row>
    <row r="756" ht="15.75" customHeight="1">
      <c r="A756" s="45"/>
      <c r="B756" s="45"/>
      <c r="C756" s="45"/>
      <c r="D756" s="45"/>
      <c r="E756" s="45"/>
      <c r="F756" s="45"/>
      <c r="U756" s="45"/>
    </row>
    <row r="757" ht="15.75" customHeight="1">
      <c r="A757" s="45"/>
      <c r="B757" s="45"/>
      <c r="C757" s="45"/>
      <c r="D757" s="45"/>
      <c r="E757" s="45"/>
      <c r="F757" s="45"/>
      <c r="U757" s="45"/>
    </row>
    <row r="758" ht="15.75" customHeight="1">
      <c r="A758" s="45"/>
      <c r="B758" s="45"/>
      <c r="C758" s="45"/>
      <c r="D758" s="45"/>
      <c r="E758" s="45"/>
      <c r="F758" s="45"/>
      <c r="U758" s="45"/>
    </row>
    <row r="759" ht="15.75" customHeight="1">
      <c r="A759" s="45"/>
      <c r="B759" s="45"/>
      <c r="C759" s="45"/>
      <c r="D759" s="45"/>
      <c r="E759" s="45"/>
      <c r="F759" s="45"/>
      <c r="U759" s="45"/>
    </row>
    <row r="760" ht="15.75" customHeight="1">
      <c r="A760" s="45"/>
      <c r="B760" s="45"/>
      <c r="C760" s="45"/>
      <c r="D760" s="45"/>
      <c r="E760" s="45"/>
      <c r="F760" s="45"/>
      <c r="U760" s="45"/>
    </row>
    <row r="761" ht="15.75" customHeight="1">
      <c r="A761" s="45"/>
      <c r="B761" s="45"/>
      <c r="C761" s="45"/>
      <c r="D761" s="45"/>
      <c r="E761" s="45"/>
      <c r="F761" s="45"/>
      <c r="U761" s="45"/>
    </row>
    <row r="762" ht="15.75" customHeight="1">
      <c r="A762" s="45"/>
      <c r="B762" s="45"/>
      <c r="C762" s="45"/>
      <c r="D762" s="45"/>
      <c r="E762" s="45"/>
      <c r="F762" s="45"/>
      <c r="U762" s="45"/>
    </row>
    <row r="763" ht="15.75" customHeight="1">
      <c r="A763" s="45"/>
      <c r="B763" s="45"/>
      <c r="C763" s="45"/>
      <c r="D763" s="45"/>
      <c r="E763" s="45"/>
      <c r="F763" s="45"/>
      <c r="U763" s="45"/>
    </row>
    <row r="764" ht="15.75" customHeight="1">
      <c r="A764" s="45"/>
      <c r="B764" s="45"/>
      <c r="C764" s="45"/>
      <c r="D764" s="45"/>
      <c r="E764" s="45"/>
      <c r="F764" s="45"/>
      <c r="U764" s="45"/>
    </row>
    <row r="765" ht="15.75" customHeight="1">
      <c r="A765" s="45"/>
      <c r="B765" s="45"/>
      <c r="C765" s="45"/>
      <c r="D765" s="45"/>
      <c r="E765" s="45"/>
      <c r="F765" s="45"/>
      <c r="U765" s="45"/>
    </row>
    <row r="766" ht="15.75" customHeight="1">
      <c r="A766" s="45"/>
      <c r="B766" s="45"/>
      <c r="C766" s="45"/>
      <c r="D766" s="45"/>
      <c r="E766" s="45"/>
      <c r="F766" s="45"/>
      <c r="U766" s="45"/>
    </row>
    <row r="767" ht="15.75" customHeight="1">
      <c r="A767" s="45"/>
      <c r="B767" s="45"/>
      <c r="C767" s="45"/>
      <c r="D767" s="45"/>
      <c r="E767" s="45"/>
      <c r="F767" s="45"/>
      <c r="U767" s="45"/>
    </row>
    <row r="768" ht="15.75" customHeight="1">
      <c r="A768" s="45"/>
      <c r="B768" s="45"/>
      <c r="C768" s="45"/>
      <c r="D768" s="45"/>
      <c r="E768" s="45"/>
      <c r="F768" s="45"/>
      <c r="U768" s="45"/>
    </row>
    <row r="769" ht="15.75" customHeight="1">
      <c r="A769" s="45"/>
      <c r="B769" s="45"/>
      <c r="C769" s="45"/>
      <c r="D769" s="45"/>
      <c r="E769" s="45"/>
      <c r="F769" s="45"/>
      <c r="U769" s="45"/>
    </row>
    <row r="770" ht="15.75" customHeight="1">
      <c r="A770" s="45"/>
      <c r="B770" s="45"/>
      <c r="C770" s="45"/>
      <c r="D770" s="45"/>
      <c r="E770" s="45"/>
      <c r="F770" s="45"/>
      <c r="U770" s="45"/>
    </row>
    <row r="771" ht="15.75" customHeight="1">
      <c r="A771" s="45"/>
      <c r="B771" s="45"/>
      <c r="C771" s="45"/>
      <c r="D771" s="45"/>
      <c r="E771" s="45"/>
      <c r="F771" s="45"/>
      <c r="U771" s="45"/>
    </row>
    <row r="772" ht="15.75" customHeight="1">
      <c r="A772" s="45"/>
      <c r="B772" s="45"/>
      <c r="C772" s="45"/>
      <c r="D772" s="45"/>
      <c r="E772" s="45"/>
      <c r="F772" s="45"/>
      <c r="U772" s="45"/>
    </row>
    <row r="773" ht="15.75" customHeight="1">
      <c r="A773" s="45"/>
      <c r="B773" s="45"/>
      <c r="C773" s="45"/>
      <c r="D773" s="45"/>
      <c r="E773" s="45"/>
      <c r="F773" s="45"/>
      <c r="U773" s="45"/>
    </row>
    <row r="774" ht="15.75" customHeight="1">
      <c r="A774" s="45"/>
      <c r="B774" s="45"/>
      <c r="C774" s="45"/>
      <c r="D774" s="45"/>
      <c r="E774" s="45"/>
      <c r="F774" s="45"/>
      <c r="U774" s="45"/>
    </row>
    <row r="775" ht="15.75" customHeight="1">
      <c r="A775" s="45"/>
      <c r="B775" s="45"/>
      <c r="C775" s="45"/>
      <c r="D775" s="45"/>
      <c r="E775" s="45"/>
      <c r="F775" s="45"/>
      <c r="U775" s="45"/>
    </row>
    <row r="776" ht="15.75" customHeight="1">
      <c r="A776" s="45"/>
      <c r="B776" s="45"/>
      <c r="C776" s="45"/>
      <c r="D776" s="45"/>
      <c r="E776" s="45"/>
      <c r="F776" s="45"/>
      <c r="U776" s="45"/>
    </row>
    <row r="777" ht="15.75" customHeight="1">
      <c r="A777" s="45"/>
      <c r="B777" s="45"/>
      <c r="C777" s="45"/>
      <c r="D777" s="45"/>
      <c r="E777" s="45"/>
      <c r="F777" s="45"/>
      <c r="U777" s="45"/>
    </row>
    <row r="778" ht="15.75" customHeight="1">
      <c r="A778" s="45"/>
      <c r="B778" s="45"/>
      <c r="C778" s="45"/>
      <c r="D778" s="45"/>
      <c r="E778" s="45"/>
      <c r="F778" s="45"/>
      <c r="U778" s="45"/>
    </row>
    <row r="779" ht="15.75" customHeight="1">
      <c r="A779" s="45"/>
      <c r="B779" s="45"/>
      <c r="C779" s="45"/>
      <c r="D779" s="45"/>
      <c r="E779" s="45"/>
      <c r="F779" s="45"/>
      <c r="U779" s="45"/>
    </row>
    <row r="780" ht="15.75" customHeight="1">
      <c r="A780" s="45"/>
      <c r="B780" s="45"/>
      <c r="C780" s="45"/>
      <c r="D780" s="45"/>
      <c r="E780" s="45"/>
      <c r="F780" s="45"/>
      <c r="U780" s="45"/>
    </row>
    <row r="781" ht="15.75" customHeight="1">
      <c r="A781" s="45"/>
      <c r="B781" s="45"/>
      <c r="C781" s="45"/>
      <c r="D781" s="45"/>
      <c r="E781" s="45"/>
      <c r="F781" s="45"/>
      <c r="U781" s="45"/>
    </row>
    <row r="782" ht="15.75" customHeight="1">
      <c r="A782" s="45"/>
      <c r="B782" s="45"/>
      <c r="C782" s="45"/>
      <c r="D782" s="45"/>
      <c r="E782" s="45"/>
      <c r="F782" s="45"/>
      <c r="U782" s="45"/>
    </row>
    <row r="783" ht="15.75" customHeight="1">
      <c r="A783" s="45"/>
      <c r="B783" s="45"/>
      <c r="C783" s="45"/>
      <c r="D783" s="45"/>
      <c r="E783" s="45"/>
      <c r="F783" s="45"/>
      <c r="U783" s="45"/>
    </row>
    <row r="784" ht="15.75" customHeight="1">
      <c r="A784" s="45"/>
      <c r="B784" s="45"/>
      <c r="C784" s="45"/>
      <c r="D784" s="45"/>
      <c r="E784" s="45"/>
      <c r="F784" s="45"/>
      <c r="U784" s="45"/>
    </row>
    <row r="785" ht="15.75" customHeight="1">
      <c r="A785" s="45"/>
      <c r="B785" s="45"/>
      <c r="C785" s="45"/>
      <c r="D785" s="45"/>
      <c r="E785" s="45"/>
      <c r="F785" s="45"/>
      <c r="U785" s="45"/>
    </row>
    <row r="786" ht="15.75" customHeight="1">
      <c r="A786" s="45"/>
      <c r="B786" s="45"/>
      <c r="C786" s="45"/>
      <c r="D786" s="45"/>
      <c r="E786" s="45"/>
      <c r="F786" s="45"/>
      <c r="U786" s="45"/>
    </row>
    <row r="787" ht="15.75" customHeight="1">
      <c r="A787" s="45"/>
      <c r="B787" s="45"/>
      <c r="C787" s="45"/>
      <c r="D787" s="45"/>
      <c r="E787" s="45"/>
      <c r="F787" s="45"/>
      <c r="U787" s="45"/>
    </row>
    <row r="788" ht="15.75" customHeight="1">
      <c r="A788" s="45"/>
      <c r="B788" s="45"/>
      <c r="C788" s="45"/>
      <c r="D788" s="45"/>
      <c r="E788" s="45"/>
      <c r="F788" s="45"/>
      <c r="U788" s="45"/>
    </row>
    <row r="789" ht="15.75" customHeight="1">
      <c r="A789" s="45"/>
      <c r="B789" s="45"/>
      <c r="C789" s="45"/>
      <c r="D789" s="45"/>
      <c r="E789" s="45"/>
      <c r="F789" s="45"/>
      <c r="U789" s="45"/>
    </row>
    <row r="790" ht="15.75" customHeight="1">
      <c r="A790" s="45"/>
      <c r="B790" s="45"/>
      <c r="C790" s="45"/>
      <c r="D790" s="45"/>
      <c r="E790" s="45"/>
      <c r="F790" s="45"/>
      <c r="U790" s="45"/>
    </row>
    <row r="791" ht="15.75" customHeight="1">
      <c r="A791" s="45"/>
      <c r="B791" s="45"/>
      <c r="C791" s="45"/>
      <c r="D791" s="45"/>
      <c r="E791" s="45"/>
      <c r="F791" s="45"/>
      <c r="U791" s="45"/>
    </row>
    <row r="792" ht="15.75" customHeight="1">
      <c r="A792" s="45"/>
      <c r="B792" s="45"/>
      <c r="C792" s="45"/>
      <c r="D792" s="45"/>
      <c r="E792" s="45"/>
      <c r="F792" s="45"/>
      <c r="U792" s="45"/>
    </row>
    <row r="793" ht="15.75" customHeight="1">
      <c r="A793" s="45"/>
      <c r="B793" s="45"/>
      <c r="C793" s="45"/>
      <c r="D793" s="45"/>
      <c r="E793" s="45"/>
      <c r="F793" s="45"/>
      <c r="U793" s="45"/>
    </row>
    <row r="794" ht="15.75" customHeight="1">
      <c r="A794" s="45"/>
      <c r="B794" s="45"/>
      <c r="C794" s="45"/>
      <c r="D794" s="45"/>
      <c r="E794" s="45"/>
      <c r="F794" s="45"/>
      <c r="U794" s="45"/>
    </row>
    <row r="795" ht="15.75" customHeight="1">
      <c r="A795" s="45"/>
      <c r="B795" s="45"/>
      <c r="C795" s="45"/>
      <c r="D795" s="45"/>
      <c r="E795" s="45"/>
      <c r="F795" s="45"/>
      <c r="U795" s="45"/>
    </row>
    <row r="796" ht="15.75" customHeight="1">
      <c r="A796" s="45"/>
      <c r="B796" s="45"/>
      <c r="C796" s="45"/>
      <c r="D796" s="45"/>
      <c r="E796" s="45"/>
      <c r="F796" s="45"/>
      <c r="U796" s="45"/>
    </row>
    <row r="797" ht="15.75" customHeight="1">
      <c r="A797" s="45"/>
      <c r="B797" s="45"/>
      <c r="C797" s="45"/>
      <c r="D797" s="45"/>
      <c r="E797" s="45"/>
      <c r="F797" s="45"/>
      <c r="U797" s="45"/>
    </row>
    <row r="798" ht="15.75" customHeight="1">
      <c r="A798" s="45"/>
      <c r="B798" s="45"/>
      <c r="C798" s="45"/>
      <c r="D798" s="45"/>
      <c r="E798" s="45"/>
      <c r="F798" s="45"/>
      <c r="U798" s="45"/>
    </row>
    <row r="799" ht="15.75" customHeight="1">
      <c r="A799" s="45"/>
      <c r="B799" s="45"/>
      <c r="C799" s="45"/>
      <c r="D799" s="45"/>
      <c r="E799" s="45"/>
      <c r="F799" s="45"/>
      <c r="U799" s="45"/>
    </row>
    <row r="800" ht="15.75" customHeight="1">
      <c r="A800" s="45"/>
      <c r="B800" s="45"/>
      <c r="C800" s="45"/>
      <c r="D800" s="45"/>
      <c r="E800" s="45"/>
      <c r="F800" s="45"/>
      <c r="U800" s="45"/>
    </row>
    <row r="801" ht="15.75" customHeight="1">
      <c r="A801" s="45"/>
      <c r="B801" s="45"/>
      <c r="C801" s="45"/>
      <c r="D801" s="45"/>
      <c r="E801" s="45"/>
      <c r="F801" s="45"/>
      <c r="U801" s="45"/>
    </row>
    <row r="802" ht="15.75" customHeight="1">
      <c r="A802" s="45"/>
      <c r="B802" s="45"/>
      <c r="C802" s="45"/>
      <c r="D802" s="45"/>
      <c r="E802" s="45"/>
      <c r="F802" s="45"/>
      <c r="U802" s="45"/>
    </row>
    <row r="803" ht="15.75" customHeight="1">
      <c r="A803" s="45"/>
      <c r="B803" s="45"/>
      <c r="C803" s="45"/>
      <c r="D803" s="45"/>
      <c r="E803" s="45"/>
      <c r="F803" s="45"/>
      <c r="U803" s="45"/>
    </row>
    <row r="804" ht="15.75" customHeight="1">
      <c r="A804" s="45"/>
      <c r="B804" s="45"/>
      <c r="C804" s="45"/>
      <c r="D804" s="45"/>
      <c r="E804" s="45"/>
      <c r="F804" s="45"/>
      <c r="U804" s="45"/>
    </row>
    <row r="805" ht="15.75" customHeight="1">
      <c r="A805" s="45"/>
      <c r="B805" s="45"/>
      <c r="C805" s="45"/>
      <c r="D805" s="45"/>
      <c r="E805" s="45"/>
      <c r="F805" s="45"/>
      <c r="U805" s="45"/>
    </row>
    <row r="806" ht="15.75" customHeight="1">
      <c r="A806" s="45"/>
      <c r="B806" s="45"/>
      <c r="C806" s="45"/>
      <c r="D806" s="45"/>
      <c r="E806" s="45"/>
      <c r="F806" s="45"/>
      <c r="U806" s="45"/>
    </row>
    <row r="807" ht="15.75" customHeight="1">
      <c r="A807" s="45"/>
      <c r="B807" s="45"/>
      <c r="C807" s="45"/>
      <c r="D807" s="45"/>
      <c r="E807" s="45"/>
      <c r="F807" s="45"/>
      <c r="U807" s="45"/>
    </row>
    <row r="808" ht="15.75" customHeight="1">
      <c r="A808" s="45"/>
      <c r="B808" s="45"/>
      <c r="C808" s="45"/>
      <c r="D808" s="45"/>
      <c r="E808" s="45"/>
      <c r="F808" s="45"/>
      <c r="U808" s="45"/>
    </row>
    <row r="809" ht="15.75" customHeight="1">
      <c r="A809" s="45"/>
      <c r="B809" s="45"/>
      <c r="C809" s="45"/>
      <c r="D809" s="45"/>
      <c r="E809" s="45"/>
      <c r="F809" s="45"/>
      <c r="U809" s="45"/>
    </row>
    <row r="810" ht="15.75" customHeight="1">
      <c r="A810" s="45"/>
      <c r="B810" s="45"/>
      <c r="C810" s="45"/>
      <c r="D810" s="45"/>
      <c r="E810" s="45"/>
      <c r="F810" s="45"/>
      <c r="U810" s="45"/>
    </row>
    <row r="811" ht="15.75" customHeight="1">
      <c r="A811" s="45"/>
      <c r="B811" s="45"/>
      <c r="C811" s="45"/>
      <c r="D811" s="45"/>
      <c r="E811" s="45"/>
      <c r="F811" s="45"/>
      <c r="U811" s="45"/>
    </row>
    <row r="812" ht="15.75" customHeight="1">
      <c r="A812" s="45"/>
      <c r="B812" s="45"/>
      <c r="C812" s="45"/>
      <c r="D812" s="45"/>
      <c r="E812" s="45"/>
      <c r="F812" s="45"/>
      <c r="U812" s="45"/>
    </row>
    <row r="813" ht="15.75" customHeight="1">
      <c r="A813" s="45"/>
      <c r="B813" s="45"/>
      <c r="C813" s="45"/>
      <c r="D813" s="45"/>
      <c r="E813" s="45"/>
      <c r="F813" s="45"/>
      <c r="U813" s="45"/>
    </row>
    <row r="814" ht="15.75" customHeight="1">
      <c r="A814" s="45"/>
      <c r="B814" s="45"/>
      <c r="C814" s="45"/>
      <c r="D814" s="45"/>
      <c r="E814" s="45"/>
      <c r="F814" s="45"/>
      <c r="U814" s="45"/>
    </row>
    <row r="815" ht="15.75" customHeight="1">
      <c r="A815" s="45"/>
      <c r="B815" s="45"/>
      <c r="C815" s="45"/>
      <c r="D815" s="45"/>
      <c r="E815" s="45"/>
      <c r="F815" s="45"/>
      <c r="U815" s="45"/>
    </row>
    <row r="816" ht="15.75" customHeight="1">
      <c r="A816" s="45"/>
      <c r="B816" s="45"/>
      <c r="C816" s="45"/>
      <c r="D816" s="45"/>
      <c r="E816" s="45"/>
      <c r="F816" s="45"/>
      <c r="U816" s="45"/>
    </row>
    <row r="817" ht="15.75" customHeight="1">
      <c r="A817" s="45"/>
      <c r="B817" s="45"/>
      <c r="C817" s="45"/>
      <c r="D817" s="45"/>
      <c r="E817" s="45"/>
      <c r="F817" s="45"/>
      <c r="U817" s="45"/>
    </row>
    <row r="818" ht="15.75" customHeight="1">
      <c r="A818" s="45"/>
      <c r="B818" s="45"/>
      <c r="C818" s="45"/>
      <c r="D818" s="45"/>
      <c r="E818" s="45"/>
      <c r="F818" s="45"/>
      <c r="U818" s="45"/>
    </row>
    <row r="819" ht="15.75" customHeight="1">
      <c r="A819" s="45"/>
      <c r="B819" s="45"/>
      <c r="C819" s="45"/>
      <c r="D819" s="45"/>
      <c r="E819" s="45"/>
      <c r="F819" s="45"/>
      <c r="U819" s="45"/>
    </row>
    <row r="820" ht="15.75" customHeight="1">
      <c r="A820" s="45"/>
      <c r="B820" s="45"/>
      <c r="C820" s="45"/>
      <c r="D820" s="45"/>
      <c r="E820" s="45"/>
      <c r="F820" s="45"/>
      <c r="U820" s="45"/>
    </row>
    <row r="821" ht="15.75" customHeight="1">
      <c r="A821" s="45"/>
      <c r="B821" s="45"/>
      <c r="C821" s="45"/>
      <c r="D821" s="45"/>
      <c r="E821" s="45"/>
      <c r="F821" s="45"/>
      <c r="U821" s="45"/>
    </row>
    <row r="822" ht="15.75" customHeight="1">
      <c r="A822" s="45"/>
      <c r="B822" s="45"/>
      <c r="C822" s="45"/>
      <c r="D822" s="45"/>
      <c r="E822" s="45"/>
      <c r="F822" s="45"/>
      <c r="U822" s="45"/>
    </row>
    <row r="823" ht="15.75" customHeight="1">
      <c r="A823" s="45"/>
      <c r="B823" s="45"/>
      <c r="C823" s="45"/>
      <c r="D823" s="45"/>
      <c r="E823" s="45"/>
      <c r="F823" s="45"/>
      <c r="U823" s="45"/>
    </row>
    <row r="824" ht="15.75" customHeight="1">
      <c r="A824" s="45"/>
      <c r="B824" s="45"/>
      <c r="C824" s="45"/>
      <c r="D824" s="45"/>
      <c r="E824" s="45"/>
      <c r="F824" s="45"/>
      <c r="U824" s="45"/>
    </row>
    <row r="825" ht="15.75" customHeight="1">
      <c r="A825" s="45"/>
      <c r="B825" s="45"/>
      <c r="C825" s="45"/>
      <c r="D825" s="45"/>
      <c r="E825" s="45"/>
      <c r="F825" s="45"/>
      <c r="U825" s="45"/>
    </row>
    <row r="826" ht="15.75" customHeight="1">
      <c r="A826" s="45"/>
      <c r="B826" s="45"/>
      <c r="C826" s="45"/>
      <c r="D826" s="45"/>
      <c r="E826" s="45"/>
      <c r="F826" s="45"/>
      <c r="U826" s="45"/>
    </row>
    <row r="827" ht="15.75" customHeight="1">
      <c r="A827" s="45"/>
      <c r="B827" s="45"/>
      <c r="C827" s="45"/>
      <c r="D827" s="45"/>
      <c r="E827" s="45"/>
      <c r="F827" s="45"/>
      <c r="U827" s="45"/>
    </row>
    <row r="828" ht="15.75" customHeight="1">
      <c r="A828" s="45"/>
      <c r="B828" s="45"/>
      <c r="C828" s="45"/>
      <c r="D828" s="45"/>
      <c r="E828" s="45"/>
      <c r="F828" s="45"/>
      <c r="U828" s="45"/>
    </row>
    <row r="829" ht="15.75" customHeight="1">
      <c r="A829" s="45"/>
      <c r="B829" s="45"/>
      <c r="C829" s="45"/>
      <c r="D829" s="45"/>
      <c r="E829" s="45"/>
      <c r="F829" s="45"/>
      <c r="U829" s="45"/>
    </row>
    <row r="830" ht="15.75" customHeight="1">
      <c r="A830" s="45"/>
      <c r="B830" s="45"/>
      <c r="C830" s="45"/>
      <c r="D830" s="45"/>
      <c r="E830" s="45"/>
      <c r="F830" s="45"/>
      <c r="U830" s="45"/>
    </row>
    <row r="831" ht="15.75" customHeight="1">
      <c r="A831" s="45"/>
      <c r="B831" s="45"/>
      <c r="C831" s="45"/>
      <c r="D831" s="45"/>
      <c r="E831" s="45"/>
      <c r="F831" s="45"/>
      <c r="U831" s="45"/>
    </row>
    <row r="832" ht="15.75" customHeight="1">
      <c r="A832" s="45"/>
      <c r="B832" s="45"/>
      <c r="C832" s="45"/>
      <c r="D832" s="45"/>
      <c r="E832" s="45"/>
      <c r="F832" s="45"/>
      <c r="U832" s="45"/>
    </row>
    <row r="833" ht="15.75" customHeight="1">
      <c r="A833" s="45"/>
      <c r="B833" s="45"/>
      <c r="C833" s="45"/>
      <c r="D833" s="45"/>
      <c r="E833" s="45"/>
      <c r="F833" s="45"/>
      <c r="U833" s="45"/>
    </row>
    <row r="834" ht="15.75" customHeight="1">
      <c r="A834" s="45"/>
      <c r="B834" s="45"/>
      <c r="C834" s="45"/>
      <c r="D834" s="45"/>
      <c r="E834" s="45"/>
      <c r="F834" s="45"/>
      <c r="U834" s="45"/>
    </row>
    <row r="835" ht="15.75" customHeight="1">
      <c r="A835" s="45"/>
      <c r="B835" s="45"/>
      <c r="C835" s="45"/>
      <c r="D835" s="45"/>
      <c r="E835" s="45"/>
      <c r="F835" s="45"/>
      <c r="U835" s="45"/>
    </row>
    <row r="836" ht="15.75" customHeight="1">
      <c r="A836" s="45"/>
      <c r="B836" s="45"/>
      <c r="C836" s="45"/>
      <c r="D836" s="45"/>
      <c r="E836" s="45"/>
      <c r="F836" s="45"/>
      <c r="U836" s="45"/>
    </row>
    <row r="837" ht="15.75" customHeight="1">
      <c r="A837" s="45"/>
      <c r="B837" s="45"/>
      <c r="C837" s="45"/>
      <c r="D837" s="45"/>
      <c r="E837" s="45"/>
      <c r="F837" s="45"/>
      <c r="U837" s="45"/>
    </row>
    <row r="838" ht="15.75" customHeight="1">
      <c r="A838" s="45"/>
      <c r="B838" s="45"/>
      <c r="C838" s="45"/>
      <c r="D838" s="45"/>
      <c r="E838" s="45"/>
      <c r="F838" s="45"/>
      <c r="U838" s="45"/>
    </row>
    <row r="839" ht="15.75" customHeight="1">
      <c r="A839" s="45"/>
      <c r="B839" s="45"/>
      <c r="C839" s="45"/>
      <c r="D839" s="45"/>
      <c r="E839" s="45"/>
      <c r="F839" s="45"/>
      <c r="U839" s="45"/>
    </row>
    <row r="840" ht="15.75" customHeight="1">
      <c r="A840" s="45"/>
      <c r="B840" s="45"/>
      <c r="C840" s="45"/>
      <c r="D840" s="45"/>
      <c r="E840" s="45"/>
      <c r="F840" s="45"/>
      <c r="U840" s="45"/>
    </row>
    <row r="841" ht="15.75" customHeight="1">
      <c r="A841" s="45"/>
      <c r="B841" s="45"/>
      <c r="C841" s="45"/>
      <c r="D841" s="45"/>
      <c r="E841" s="45"/>
      <c r="F841" s="45"/>
      <c r="U841" s="45"/>
    </row>
    <row r="842" ht="15.75" customHeight="1">
      <c r="A842" s="45"/>
      <c r="B842" s="45"/>
      <c r="C842" s="45"/>
      <c r="D842" s="45"/>
      <c r="E842" s="45"/>
      <c r="F842" s="45"/>
      <c r="U842" s="45"/>
    </row>
    <row r="843" ht="15.75" customHeight="1">
      <c r="A843" s="45"/>
      <c r="B843" s="45"/>
      <c r="C843" s="45"/>
      <c r="D843" s="45"/>
      <c r="E843" s="45"/>
      <c r="F843" s="45"/>
      <c r="U843" s="45"/>
    </row>
    <row r="844" ht="15.75" customHeight="1">
      <c r="A844" s="45"/>
      <c r="B844" s="45"/>
      <c r="C844" s="45"/>
      <c r="D844" s="45"/>
      <c r="E844" s="45"/>
      <c r="F844" s="45"/>
      <c r="U844" s="45"/>
    </row>
    <row r="845" ht="15.75" customHeight="1">
      <c r="A845" s="45"/>
      <c r="B845" s="45"/>
      <c r="C845" s="45"/>
      <c r="D845" s="45"/>
      <c r="E845" s="45"/>
      <c r="F845" s="45"/>
      <c r="U845" s="45"/>
    </row>
    <row r="846" ht="15.75" customHeight="1">
      <c r="A846" s="45"/>
      <c r="B846" s="45"/>
      <c r="C846" s="45"/>
      <c r="D846" s="45"/>
      <c r="E846" s="45"/>
      <c r="F846" s="45"/>
      <c r="U846" s="45"/>
    </row>
    <row r="847" ht="15.75" customHeight="1">
      <c r="A847" s="45"/>
      <c r="B847" s="45"/>
      <c r="C847" s="45"/>
      <c r="D847" s="45"/>
      <c r="E847" s="45"/>
      <c r="F847" s="45"/>
      <c r="U847" s="45"/>
    </row>
    <row r="848" ht="15.75" customHeight="1">
      <c r="A848" s="45"/>
      <c r="B848" s="45"/>
      <c r="C848" s="45"/>
      <c r="D848" s="45"/>
      <c r="E848" s="45"/>
      <c r="F848" s="45"/>
      <c r="U848" s="45"/>
    </row>
    <row r="849" ht="15.75" customHeight="1">
      <c r="A849" s="45"/>
      <c r="B849" s="45"/>
      <c r="C849" s="45"/>
      <c r="D849" s="45"/>
      <c r="E849" s="45"/>
      <c r="F849" s="45"/>
      <c r="U849" s="45"/>
    </row>
    <row r="850" ht="15.75" customHeight="1">
      <c r="A850" s="45"/>
      <c r="B850" s="45"/>
      <c r="C850" s="45"/>
      <c r="D850" s="45"/>
      <c r="E850" s="45"/>
      <c r="F850" s="45"/>
      <c r="U850" s="45"/>
    </row>
    <row r="851" ht="15.75" customHeight="1">
      <c r="A851" s="45"/>
      <c r="B851" s="45"/>
      <c r="C851" s="45"/>
      <c r="D851" s="45"/>
      <c r="E851" s="45"/>
      <c r="F851" s="45"/>
      <c r="U851" s="45"/>
    </row>
    <row r="852" ht="15.75" customHeight="1">
      <c r="A852" s="45"/>
      <c r="B852" s="45"/>
      <c r="C852" s="45"/>
      <c r="D852" s="45"/>
      <c r="E852" s="45"/>
      <c r="F852" s="45"/>
      <c r="U852" s="45"/>
    </row>
    <row r="853" ht="15.75" customHeight="1">
      <c r="A853" s="45"/>
      <c r="B853" s="45"/>
      <c r="C853" s="45"/>
      <c r="D853" s="45"/>
      <c r="E853" s="45"/>
      <c r="F853" s="45"/>
      <c r="U853" s="45"/>
    </row>
    <row r="854" ht="15.75" customHeight="1">
      <c r="A854" s="45"/>
      <c r="B854" s="45"/>
      <c r="C854" s="45"/>
      <c r="D854" s="45"/>
      <c r="E854" s="45"/>
      <c r="F854" s="45"/>
      <c r="U854" s="45"/>
    </row>
    <row r="855" ht="15.75" customHeight="1">
      <c r="A855" s="45"/>
      <c r="B855" s="45"/>
      <c r="C855" s="45"/>
      <c r="D855" s="45"/>
      <c r="E855" s="45"/>
      <c r="F855" s="45"/>
      <c r="U855" s="45"/>
    </row>
    <row r="856" ht="15.75" customHeight="1">
      <c r="A856" s="45"/>
      <c r="B856" s="45"/>
      <c r="C856" s="45"/>
      <c r="D856" s="45"/>
      <c r="E856" s="45"/>
      <c r="F856" s="45"/>
      <c r="U856" s="45"/>
    </row>
    <row r="857" ht="15.75" customHeight="1">
      <c r="A857" s="45"/>
      <c r="B857" s="45"/>
      <c r="C857" s="45"/>
      <c r="D857" s="45"/>
      <c r="E857" s="45"/>
      <c r="F857" s="45"/>
      <c r="U857" s="45"/>
    </row>
    <row r="858" ht="15.75" customHeight="1">
      <c r="A858" s="45"/>
      <c r="B858" s="45"/>
      <c r="C858" s="45"/>
      <c r="D858" s="45"/>
      <c r="E858" s="45"/>
      <c r="F858" s="45"/>
      <c r="U858" s="45"/>
    </row>
    <row r="859" ht="15.75" customHeight="1">
      <c r="A859" s="45"/>
      <c r="B859" s="45"/>
      <c r="C859" s="45"/>
      <c r="D859" s="45"/>
      <c r="E859" s="45"/>
      <c r="F859" s="45"/>
      <c r="U859" s="45"/>
    </row>
    <row r="860" ht="15.75" customHeight="1">
      <c r="A860" s="45"/>
      <c r="B860" s="45"/>
      <c r="C860" s="45"/>
      <c r="D860" s="45"/>
      <c r="E860" s="45"/>
      <c r="F860" s="45"/>
      <c r="U860" s="45"/>
    </row>
    <row r="861" ht="15.75" customHeight="1">
      <c r="A861" s="45"/>
      <c r="B861" s="45"/>
      <c r="C861" s="45"/>
      <c r="D861" s="45"/>
      <c r="E861" s="45"/>
      <c r="F861" s="45"/>
      <c r="U861" s="45"/>
    </row>
    <row r="862" ht="15.75" customHeight="1">
      <c r="A862" s="45"/>
      <c r="B862" s="45"/>
      <c r="C862" s="45"/>
      <c r="D862" s="45"/>
      <c r="E862" s="45"/>
      <c r="F862" s="45"/>
      <c r="U862" s="45"/>
    </row>
    <row r="863" ht="15.75" customHeight="1">
      <c r="A863" s="45"/>
      <c r="B863" s="45"/>
      <c r="C863" s="45"/>
      <c r="D863" s="45"/>
      <c r="E863" s="45"/>
      <c r="F863" s="45"/>
      <c r="U863" s="45"/>
    </row>
    <row r="864" ht="15.75" customHeight="1">
      <c r="A864" s="45"/>
      <c r="B864" s="45"/>
      <c r="C864" s="45"/>
      <c r="D864" s="45"/>
      <c r="E864" s="45"/>
      <c r="F864" s="45"/>
      <c r="U864" s="45"/>
    </row>
    <row r="865" ht="15.75" customHeight="1">
      <c r="A865" s="45"/>
      <c r="B865" s="45"/>
      <c r="C865" s="45"/>
      <c r="D865" s="45"/>
      <c r="E865" s="45"/>
      <c r="F865" s="45"/>
      <c r="U865" s="45"/>
    </row>
    <row r="866" ht="15.75" customHeight="1">
      <c r="A866" s="45"/>
      <c r="B866" s="45"/>
      <c r="C866" s="45"/>
      <c r="D866" s="45"/>
      <c r="E866" s="45"/>
      <c r="F866" s="45"/>
      <c r="U866" s="45"/>
    </row>
    <row r="867" ht="15.75" customHeight="1">
      <c r="A867" s="45"/>
      <c r="B867" s="45"/>
      <c r="C867" s="45"/>
      <c r="D867" s="45"/>
      <c r="E867" s="45"/>
      <c r="F867" s="45"/>
      <c r="U867" s="45"/>
    </row>
    <row r="868" ht="15.75" customHeight="1">
      <c r="A868" s="45"/>
      <c r="B868" s="45"/>
      <c r="C868" s="45"/>
      <c r="D868" s="45"/>
      <c r="E868" s="45"/>
      <c r="F868" s="45"/>
      <c r="U868" s="45"/>
    </row>
    <row r="869" ht="15.75" customHeight="1">
      <c r="A869" s="45"/>
      <c r="B869" s="45"/>
      <c r="C869" s="45"/>
      <c r="D869" s="45"/>
      <c r="E869" s="45"/>
      <c r="F869" s="45"/>
      <c r="U869" s="45"/>
    </row>
    <row r="870" ht="15.75" customHeight="1">
      <c r="A870" s="45"/>
      <c r="B870" s="45"/>
      <c r="C870" s="45"/>
      <c r="D870" s="45"/>
      <c r="E870" s="45"/>
      <c r="F870" s="45"/>
      <c r="U870" s="45"/>
    </row>
    <row r="871" ht="15.75" customHeight="1">
      <c r="A871" s="45"/>
      <c r="B871" s="45"/>
      <c r="C871" s="45"/>
      <c r="D871" s="45"/>
      <c r="E871" s="45"/>
      <c r="F871" s="45"/>
      <c r="U871" s="45"/>
    </row>
    <row r="872" ht="15.75" customHeight="1">
      <c r="A872" s="45"/>
      <c r="B872" s="45"/>
      <c r="C872" s="45"/>
      <c r="D872" s="45"/>
      <c r="E872" s="45"/>
      <c r="F872" s="45"/>
      <c r="U872" s="45"/>
    </row>
    <row r="873" ht="15.75" customHeight="1">
      <c r="A873" s="45"/>
      <c r="B873" s="45"/>
      <c r="C873" s="45"/>
      <c r="D873" s="45"/>
      <c r="E873" s="45"/>
      <c r="F873" s="45"/>
      <c r="U873" s="45"/>
    </row>
    <row r="874" ht="15.75" customHeight="1">
      <c r="A874" s="45"/>
      <c r="B874" s="45"/>
      <c r="C874" s="45"/>
      <c r="D874" s="45"/>
      <c r="E874" s="45"/>
      <c r="F874" s="45"/>
      <c r="U874" s="45"/>
    </row>
    <row r="875" ht="15.75" customHeight="1">
      <c r="A875" s="45"/>
      <c r="B875" s="45"/>
      <c r="C875" s="45"/>
      <c r="D875" s="45"/>
      <c r="E875" s="45"/>
      <c r="F875" s="45"/>
      <c r="U875" s="45"/>
    </row>
    <row r="876" ht="15.75" customHeight="1">
      <c r="A876" s="45"/>
      <c r="B876" s="45"/>
      <c r="C876" s="45"/>
      <c r="D876" s="45"/>
      <c r="E876" s="45"/>
      <c r="F876" s="45"/>
      <c r="U876" s="45"/>
    </row>
    <row r="877" ht="15.75" customHeight="1">
      <c r="A877" s="45"/>
      <c r="B877" s="45"/>
      <c r="C877" s="45"/>
      <c r="D877" s="45"/>
      <c r="E877" s="45"/>
      <c r="F877" s="45"/>
      <c r="U877" s="45"/>
    </row>
    <row r="878" ht="15.75" customHeight="1">
      <c r="A878" s="45"/>
      <c r="B878" s="45"/>
      <c r="C878" s="45"/>
      <c r="D878" s="45"/>
      <c r="E878" s="45"/>
      <c r="F878" s="45"/>
      <c r="U878" s="45"/>
    </row>
    <row r="879" ht="15.75" customHeight="1">
      <c r="A879" s="45"/>
      <c r="B879" s="45"/>
      <c r="C879" s="45"/>
      <c r="D879" s="45"/>
      <c r="E879" s="45"/>
      <c r="F879" s="45"/>
      <c r="U879" s="45"/>
    </row>
    <row r="880" ht="15.75" customHeight="1">
      <c r="A880" s="45"/>
      <c r="B880" s="45"/>
      <c r="C880" s="45"/>
      <c r="D880" s="45"/>
      <c r="E880" s="45"/>
      <c r="F880" s="45"/>
      <c r="U880" s="45"/>
    </row>
    <row r="881" ht="15.75" customHeight="1">
      <c r="A881" s="45"/>
      <c r="B881" s="45"/>
      <c r="C881" s="45"/>
      <c r="D881" s="45"/>
      <c r="E881" s="45"/>
      <c r="F881" s="45"/>
      <c r="U881" s="45"/>
    </row>
    <row r="882" ht="15.75" customHeight="1">
      <c r="A882" s="45"/>
      <c r="B882" s="45"/>
      <c r="C882" s="45"/>
      <c r="D882" s="45"/>
      <c r="E882" s="45"/>
      <c r="F882" s="45"/>
      <c r="U882" s="45"/>
    </row>
    <row r="883" ht="15.75" customHeight="1">
      <c r="A883" s="45"/>
      <c r="B883" s="45"/>
      <c r="C883" s="45"/>
      <c r="D883" s="45"/>
      <c r="E883" s="45"/>
      <c r="F883" s="45"/>
      <c r="U883" s="45"/>
    </row>
    <row r="884" ht="15.75" customHeight="1">
      <c r="A884" s="45"/>
      <c r="B884" s="45"/>
      <c r="C884" s="45"/>
      <c r="D884" s="45"/>
      <c r="E884" s="45"/>
      <c r="F884" s="45"/>
      <c r="U884" s="45"/>
    </row>
    <row r="885" ht="15.75" customHeight="1">
      <c r="A885" s="45"/>
      <c r="B885" s="45"/>
      <c r="C885" s="45"/>
      <c r="D885" s="45"/>
      <c r="E885" s="45"/>
      <c r="F885" s="45"/>
      <c r="U885" s="45"/>
    </row>
    <row r="886" ht="15.75" customHeight="1">
      <c r="A886" s="45"/>
      <c r="B886" s="45"/>
      <c r="C886" s="45"/>
      <c r="D886" s="45"/>
      <c r="E886" s="45"/>
      <c r="F886" s="45"/>
      <c r="U886" s="45"/>
    </row>
    <row r="887" ht="15.75" customHeight="1">
      <c r="A887" s="45"/>
      <c r="B887" s="45"/>
      <c r="C887" s="45"/>
      <c r="D887" s="45"/>
      <c r="E887" s="45"/>
      <c r="F887" s="45"/>
      <c r="U887" s="45"/>
    </row>
    <row r="888" ht="15.75" customHeight="1">
      <c r="A888" s="45"/>
      <c r="B888" s="45"/>
      <c r="C888" s="45"/>
      <c r="D888" s="45"/>
      <c r="E888" s="45"/>
      <c r="F888" s="45"/>
      <c r="U888" s="45"/>
    </row>
    <row r="889" ht="15.75" customHeight="1">
      <c r="A889" s="45"/>
      <c r="B889" s="45"/>
      <c r="C889" s="45"/>
      <c r="D889" s="45"/>
      <c r="E889" s="45"/>
      <c r="F889" s="45"/>
      <c r="U889" s="45"/>
    </row>
    <row r="890" ht="15.75" customHeight="1">
      <c r="A890" s="45"/>
      <c r="B890" s="45"/>
      <c r="C890" s="45"/>
      <c r="D890" s="45"/>
      <c r="E890" s="45"/>
      <c r="F890" s="45"/>
      <c r="U890" s="45"/>
    </row>
    <row r="891" ht="15.75" customHeight="1">
      <c r="A891" s="45"/>
      <c r="B891" s="45"/>
      <c r="C891" s="45"/>
      <c r="D891" s="45"/>
      <c r="E891" s="45"/>
      <c r="F891" s="45"/>
      <c r="U891" s="45"/>
    </row>
    <row r="892" ht="15.75" customHeight="1">
      <c r="A892" s="45"/>
      <c r="B892" s="45"/>
      <c r="C892" s="45"/>
      <c r="D892" s="45"/>
      <c r="E892" s="45"/>
      <c r="F892" s="45"/>
      <c r="U892" s="45"/>
    </row>
    <row r="893" ht="15.75" customHeight="1">
      <c r="A893" s="45"/>
      <c r="B893" s="45"/>
      <c r="C893" s="45"/>
      <c r="D893" s="45"/>
      <c r="E893" s="45"/>
      <c r="F893" s="45"/>
      <c r="U893" s="45"/>
    </row>
    <row r="894" ht="15.75" customHeight="1">
      <c r="A894" s="45"/>
      <c r="B894" s="45"/>
      <c r="C894" s="45"/>
      <c r="D894" s="45"/>
      <c r="E894" s="45"/>
      <c r="F894" s="45"/>
      <c r="U894" s="45"/>
    </row>
    <row r="895" ht="15.75" customHeight="1">
      <c r="A895" s="45"/>
      <c r="B895" s="45"/>
      <c r="C895" s="45"/>
      <c r="D895" s="45"/>
      <c r="E895" s="45"/>
      <c r="F895" s="45"/>
      <c r="U895" s="45"/>
    </row>
    <row r="896" ht="15.75" customHeight="1">
      <c r="A896" s="45"/>
      <c r="B896" s="45"/>
      <c r="C896" s="45"/>
      <c r="D896" s="45"/>
      <c r="E896" s="45"/>
      <c r="F896" s="45"/>
      <c r="U896" s="45"/>
    </row>
    <row r="897" ht="15.75" customHeight="1">
      <c r="A897" s="45"/>
      <c r="B897" s="45"/>
      <c r="C897" s="45"/>
      <c r="D897" s="45"/>
      <c r="E897" s="45"/>
      <c r="F897" s="45"/>
      <c r="U897" s="45"/>
    </row>
    <row r="898" ht="15.75" customHeight="1">
      <c r="A898" s="45"/>
      <c r="B898" s="45"/>
      <c r="C898" s="45"/>
      <c r="D898" s="45"/>
      <c r="E898" s="45"/>
      <c r="F898" s="45"/>
      <c r="U898" s="45"/>
    </row>
    <row r="899" ht="15.75" customHeight="1">
      <c r="A899" s="45"/>
      <c r="B899" s="45"/>
      <c r="C899" s="45"/>
      <c r="D899" s="45"/>
      <c r="E899" s="45"/>
      <c r="F899" s="45"/>
      <c r="U899" s="45"/>
    </row>
    <row r="900" ht="15.75" customHeight="1">
      <c r="A900" s="45"/>
      <c r="B900" s="45"/>
      <c r="C900" s="45"/>
      <c r="D900" s="45"/>
      <c r="E900" s="45"/>
      <c r="F900" s="45"/>
      <c r="U900" s="45"/>
    </row>
    <row r="901" ht="15.75" customHeight="1">
      <c r="A901" s="45"/>
      <c r="B901" s="45"/>
      <c r="C901" s="45"/>
      <c r="D901" s="45"/>
      <c r="E901" s="45"/>
      <c r="F901" s="45"/>
      <c r="U901" s="45"/>
    </row>
    <row r="902" ht="15.75" customHeight="1">
      <c r="A902" s="45"/>
      <c r="B902" s="45"/>
      <c r="C902" s="45"/>
      <c r="D902" s="45"/>
      <c r="E902" s="45"/>
      <c r="F902" s="45"/>
      <c r="U902" s="45"/>
    </row>
    <row r="903" ht="15.75" customHeight="1">
      <c r="A903" s="45"/>
      <c r="B903" s="45"/>
      <c r="C903" s="45"/>
      <c r="D903" s="45"/>
      <c r="E903" s="45"/>
      <c r="F903" s="45"/>
      <c r="U903" s="45"/>
    </row>
    <row r="904" ht="15.75" customHeight="1">
      <c r="A904" s="45"/>
      <c r="B904" s="45"/>
      <c r="C904" s="45"/>
      <c r="D904" s="45"/>
      <c r="E904" s="45"/>
      <c r="F904" s="45"/>
      <c r="U904" s="45"/>
    </row>
    <row r="905" ht="15.75" customHeight="1">
      <c r="A905" s="45"/>
      <c r="B905" s="45"/>
      <c r="C905" s="45"/>
      <c r="D905" s="45"/>
      <c r="E905" s="45"/>
      <c r="F905" s="45"/>
      <c r="U905" s="45"/>
    </row>
    <row r="906" ht="15.75" customHeight="1">
      <c r="A906" s="45"/>
      <c r="B906" s="45"/>
      <c r="C906" s="45"/>
      <c r="D906" s="45"/>
      <c r="E906" s="45"/>
      <c r="F906" s="45"/>
      <c r="U906" s="45"/>
    </row>
    <row r="907" ht="15.75" customHeight="1">
      <c r="A907" s="45"/>
      <c r="B907" s="45"/>
      <c r="C907" s="45"/>
      <c r="D907" s="45"/>
      <c r="E907" s="45"/>
      <c r="F907" s="45"/>
      <c r="U907" s="45"/>
    </row>
    <row r="908" ht="15.75" customHeight="1">
      <c r="A908" s="45"/>
      <c r="B908" s="45"/>
      <c r="C908" s="45"/>
      <c r="D908" s="45"/>
      <c r="E908" s="45"/>
      <c r="F908" s="45"/>
      <c r="U908" s="45"/>
    </row>
    <row r="909" ht="15.75" customHeight="1">
      <c r="A909" s="45"/>
      <c r="B909" s="45"/>
      <c r="C909" s="45"/>
      <c r="D909" s="45"/>
      <c r="E909" s="45"/>
      <c r="F909" s="45"/>
      <c r="U909" s="45"/>
    </row>
    <row r="910" ht="15.75" customHeight="1">
      <c r="A910" s="45"/>
      <c r="B910" s="45"/>
      <c r="C910" s="45"/>
      <c r="D910" s="45"/>
      <c r="E910" s="45"/>
      <c r="F910" s="45"/>
      <c r="U910" s="45"/>
    </row>
    <row r="911" ht="15.75" customHeight="1">
      <c r="A911" s="45"/>
      <c r="B911" s="45"/>
      <c r="C911" s="45"/>
      <c r="D911" s="45"/>
      <c r="E911" s="45"/>
      <c r="F911" s="45"/>
      <c r="U911" s="45"/>
    </row>
    <row r="912" ht="15.75" customHeight="1">
      <c r="A912" s="45"/>
      <c r="B912" s="45"/>
      <c r="C912" s="45"/>
      <c r="D912" s="45"/>
      <c r="E912" s="45"/>
      <c r="F912" s="45"/>
      <c r="U912" s="45"/>
    </row>
    <row r="913" ht="15.75" customHeight="1">
      <c r="A913" s="45"/>
      <c r="B913" s="45"/>
      <c r="C913" s="45"/>
      <c r="D913" s="45"/>
      <c r="E913" s="45"/>
      <c r="F913" s="45"/>
      <c r="U913" s="45"/>
    </row>
    <row r="914" ht="15.75" customHeight="1">
      <c r="A914" s="45"/>
      <c r="B914" s="45"/>
      <c r="C914" s="45"/>
      <c r="D914" s="45"/>
      <c r="E914" s="45"/>
      <c r="F914" s="45"/>
      <c r="U914" s="45"/>
    </row>
    <row r="915" ht="15.75" customHeight="1">
      <c r="A915" s="45"/>
      <c r="B915" s="45"/>
      <c r="C915" s="45"/>
      <c r="D915" s="45"/>
      <c r="E915" s="45"/>
      <c r="F915" s="45"/>
      <c r="U915" s="45"/>
    </row>
    <row r="916" ht="15.75" customHeight="1">
      <c r="A916" s="45"/>
      <c r="B916" s="45"/>
      <c r="C916" s="45"/>
      <c r="D916" s="45"/>
      <c r="E916" s="45"/>
      <c r="F916" s="45"/>
      <c r="U916" s="45"/>
    </row>
    <row r="917" ht="15.75" customHeight="1">
      <c r="A917" s="45"/>
      <c r="B917" s="45"/>
      <c r="C917" s="45"/>
      <c r="D917" s="45"/>
      <c r="E917" s="45"/>
      <c r="F917" s="45"/>
      <c r="U917" s="45"/>
    </row>
    <row r="918" ht="15.75" customHeight="1">
      <c r="A918" s="45"/>
      <c r="B918" s="45"/>
      <c r="C918" s="45"/>
      <c r="D918" s="45"/>
      <c r="E918" s="45"/>
      <c r="F918" s="45"/>
      <c r="U918" s="45"/>
    </row>
    <row r="919" ht="15.75" customHeight="1">
      <c r="A919" s="45"/>
      <c r="B919" s="45"/>
      <c r="C919" s="45"/>
      <c r="D919" s="45"/>
      <c r="E919" s="45"/>
      <c r="F919" s="45"/>
      <c r="U919" s="45"/>
    </row>
    <row r="920" ht="15.75" customHeight="1">
      <c r="A920" s="45"/>
      <c r="B920" s="45"/>
      <c r="C920" s="45"/>
      <c r="D920" s="45"/>
      <c r="E920" s="45"/>
      <c r="F920" s="45"/>
      <c r="U920" s="45"/>
    </row>
    <row r="921" ht="15.75" customHeight="1">
      <c r="A921" s="45"/>
      <c r="B921" s="45"/>
      <c r="C921" s="45"/>
      <c r="D921" s="45"/>
      <c r="E921" s="45"/>
      <c r="F921" s="45"/>
      <c r="U921" s="45"/>
    </row>
    <row r="922" ht="15.75" customHeight="1">
      <c r="A922" s="45"/>
      <c r="B922" s="45"/>
      <c r="C922" s="45"/>
      <c r="D922" s="45"/>
      <c r="E922" s="45"/>
      <c r="F922" s="45"/>
      <c r="U922" s="45"/>
    </row>
    <row r="923" ht="15.75" customHeight="1">
      <c r="A923" s="45"/>
      <c r="B923" s="45"/>
      <c r="C923" s="45"/>
      <c r="D923" s="45"/>
      <c r="E923" s="45"/>
      <c r="F923" s="45"/>
      <c r="U923" s="45"/>
    </row>
    <row r="924" ht="15.75" customHeight="1">
      <c r="A924" s="45"/>
      <c r="B924" s="45"/>
      <c r="C924" s="45"/>
      <c r="D924" s="45"/>
      <c r="E924" s="45"/>
      <c r="F924" s="45"/>
      <c r="U924" s="45"/>
    </row>
    <row r="925" ht="15.75" customHeight="1">
      <c r="A925" s="45"/>
      <c r="B925" s="45"/>
      <c r="C925" s="45"/>
      <c r="D925" s="45"/>
      <c r="E925" s="45"/>
      <c r="F925" s="45"/>
      <c r="U925" s="45"/>
    </row>
    <row r="926" ht="15.75" customHeight="1">
      <c r="A926" s="45"/>
      <c r="B926" s="45"/>
      <c r="C926" s="45"/>
      <c r="D926" s="45"/>
      <c r="E926" s="45"/>
      <c r="F926" s="45"/>
      <c r="U926" s="45"/>
    </row>
    <row r="927" ht="15.75" customHeight="1">
      <c r="A927" s="45"/>
      <c r="B927" s="45"/>
      <c r="C927" s="45"/>
      <c r="D927" s="45"/>
      <c r="E927" s="45"/>
      <c r="F927" s="45"/>
      <c r="U927" s="45"/>
    </row>
    <row r="928" ht="15.75" customHeight="1">
      <c r="A928" s="45"/>
      <c r="B928" s="45"/>
      <c r="C928" s="45"/>
      <c r="D928" s="45"/>
      <c r="E928" s="45"/>
      <c r="F928" s="45"/>
      <c r="U928" s="45"/>
    </row>
    <row r="929" ht="15.75" customHeight="1">
      <c r="A929" s="45"/>
      <c r="B929" s="45"/>
      <c r="C929" s="45"/>
      <c r="D929" s="45"/>
      <c r="E929" s="45"/>
      <c r="F929" s="45"/>
      <c r="U929" s="45"/>
    </row>
    <row r="930" ht="15.75" customHeight="1">
      <c r="A930" s="45"/>
      <c r="B930" s="45"/>
      <c r="C930" s="45"/>
      <c r="D930" s="45"/>
      <c r="E930" s="45"/>
      <c r="F930" s="45"/>
      <c r="U930" s="45"/>
    </row>
    <row r="931" ht="15.75" customHeight="1">
      <c r="A931" s="45"/>
      <c r="B931" s="45"/>
      <c r="C931" s="45"/>
      <c r="D931" s="45"/>
      <c r="E931" s="45"/>
      <c r="F931" s="45"/>
      <c r="U931" s="45"/>
    </row>
    <row r="932" ht="15.75" customHeight="1">
      <c r="A932" s="45"/>
      <c r="B932" s="45"/>
      <c r="C932" s="45"/>
      <c r="D932" s="45"/>
      <c r="E932" s="45"/>
      <c r="F932" s="45"/>
      <c r="U932" s="45"/>
    </row>
    <row r="933" ht="15.75" customHeight="1">
      <c r="A933" s="45"/>
      <c r="B933" s="45"/>
      <c r="C933" s="45"/>
      <c r="D933" s="45"/>
      <c r="E933" s="45"/>
      <c r="F933" s="45"/>
      <c r="U933" s="45"/>
    </row>
    <row r="934" ht="15.75" customHeight="1">
      <c r="A934" s="45"/>
      <c r="B934" s="45"/>
      <c r="C934" s="45"/>
      <c r="D934" s="45"/>
      <c r="E934" s="45"/>
      <c r="F934" s="45"/>
      <c r="U934" s="45"/>
    </row>
    <row r="935" ht="15.75" customHeight="1">
      <c r="A935" s="45"/>
      <c r="B935" s="45"/>
      <c r="C935" s="45"/>
      <c r="D935" s="45"/>
      <c r="E935" s="45"/>
      <c r="F935" s="45"/>
      <c r="U935" s="45"/>
    </row>
    <row r="936" ht="15.75" customHeight="1">
      <c r="A936" s="45"/>
      <c r="B936" s="45"/>
      <c r="C936" s="45"/>
      <c r="D936" s="45"/>
      <c r="E936" s="45"/>
      <c r="F936" s="45"/>
      <c r="U936" s="45"/>
    </row>
    <row r="937" ht="15.75" customHeight="1">
      <c r="A937" s="45"/>
      <c r="B937" s="45"/>
      <c r="C937" s="45"/>
      <c r="D937" s="45"/>
      <c r="E937" s="45"/>
      <c r="F937" s="45"/>
      <c r="U937" s="45"/>
    </row>
    <row r="938" ht="15.75" customHeight="1">
      <c r="A938" s="45"/>
      <c r="B938" s="45"/>
      <c r="C938" s="45"/>
      <c r="D938" s="45"/>
      <c r="E938" s="45"/>
      <c r="F938" s="45"/>
      <c r="U938" s="45"/>
    </row>
    <row r="939" ht="15.75" customHeight="1">
      <c r="A939" s="45"/>
      <c r="B939" s="45"/>
      <c r="C939" s="45"/>
      <c r="D939" s="45"/>
      <c r="E939" s="45"/>
      <c r="F939" s="45"/>
      <c r="U939" s="45"/>
    </row>
    <row r="940" ht="15.75" customHeight="1">
      <c r="A940" s="45"/>
      <c r="B940" s="45"/>
      <c r="C940" s="45"/>
      <c r="D940" s="45"/>
      <c r="E940" s="45"/>
      <c r="F940" s="45"/>
      <c r="U940" s="45"/>
    </row>
    <row r="941" ht="15.75" customHeight="1">
      <c r="A941" s="45"/>
      <c r="B941" s="45"/>
      <c r="C941" s="45"/>
      <c r="D941" s="45"/>
      <c r="E941" s="45"/>
      <c r="F941" s="45"/>
      <c r="U941" s="45"/>
    </row>
    <row r="942" ht="15.75" customHeight="1">
      <c r="A942" s="45"/>
      <c r="B942" s="45"/>
      <c r="C942" s="45"/>
      <c r="D942" s="45"/>
      <c r="E942" s="45"/>
      <c r="F942" s="45"/>
      <c r="U942" s="45"/>
    </row>
    <row r="943" ht="15.75" customHeight="1">
      <c r="A943" s="45"/>
      <c r="B943" s="45"/>
      <c r="C943" s="45"/>
      <c r="D943" s="45"/>
      <c r="E943" s="45"/>
      <c r="F943" s="45"/>
      <c r="U943" s="45"/>
    </row>
    <row r="944" ht="15.75" customHeight="1">
      <c r="A944" s="45"/>
      <c r="B944" s="45"/>
      <c r="C944" s="45"/>
      <c r="D944" s="45"/>
      <c r="E944" s="45"/>
      <c r="F944" s="45"/>
      <c r="U944" s="45"/>
    </row>
    <row r="945" ht="15.75" customHeight="1">
      <c r="A945" s="45"/>
      <c r="B945" s="45"/>
      <c r="C945" s="45"/>
      <c r="D945" s="45"/>
      <c r="E945" s="45"/>
      <c r="F945" s="45"/>
      <c r="U945" s="45"/>
    </row>
    <row r="946" ht="15.75" customHeight="1">
      <c r="A946" s="45"/>
      <c r="B946" s="45"/>
      <c r="C946" s="45"/>
      <c r="D946" s="45"/>
      <c r="E946" s="45"/>
      <c r="F946" s="45"/>
      <c r="U946" s="45"/>
    </row>
    <row r="947" ht="15.75" customHeight="1">
      <c r="A947" s="45"/>
      <c r="B947" s="45"/>
      <c r="C947" s="45"/>
      <c r="D947" s="45"/>
      <c r="E947" s="45"/>
      <c r="F947" s="45"/>
      <c r="U947" s="45"/>
    </row>
    <row r="948" ht="15.75" customHeight="1">
      <c r="A948" s="45"/>
      <c r="B948" s="45"/>
      <c r="C948" s="45"/>
      <c r="D948" s="45"/>
      <c r="E948" s="45"/>
      <c r="F948" s="45"/>
      <c r="U948" s="45"/>
    </row>
    <row r="949" ht="15.75" customHeight="1">
      <c r="A949" s="45"/>
      <c r="B949" s="45"/>
      <c r="C949" s="45"/>
      <c r="D949" s="45"/>
      <c r="E949" s="45"/>
      <c r="F949" s="45"/>
      <c r="U949" s="45"/>
    </row>
    <row r="950" ht="15.75" customHeight="1">
      <c r="A950" s="45"/>
      <c r="B950" s="45"/>
      <c r="C950" s="45"/>
      <c r="D950" s="45"/>
      <c r="E950" s="45"/>
      <c r="F950" s="45"/>
      <c r="U950" s="45"/>
    </row>
    <row r="951" ht="15.75" customHeight="1">
      <c r="A951" s="45"/>
      <c r="B951" s="45"/>
      <c r="C951" s="45"/>
      <c r="D951" s="45"/>
      <c r="E951" s="45"/>
      <c r="F951" s="45"/>
      <c r="U951" s="45"/>
    </row>
    <row r="952" ht="15.75" customHeight="1">
      <c r="A952" s="45"/>
      <c r="B952" s="45"/>
      <c r="C952" s="45"/>
      <c r="D952" s="45"/>
      <c r="E952" s="45"/>
      <c r="F952" s="45"/>
      <c r="U952" s="45"/>
    </row>
    <row r="953" ht="15.75" customHeight="1">
      <c r="A953" s="45"/>
      <c r="B953" s="45"/>
      <c r="C953" s="45"/>
      <c r="D953" s="45"/>
      <c r="E953" s="45"/>
      <c r="F953" s="45"/>
      <c r="U953" s="45"/>
    </row>
    <row r="954" ht="15.75" customHeight="1">
      <c r="A954" s="45"/>
      <c r="B954" s="45"/>
      <c r="C954" s="45"/>
      <c r="D954" s="45"/>
      <c r="E954" s="45"/>
      <c r="F954" s="45"/>
      <c r="U954" s="45"/>
    </row>
    <row r="955" ht="15.75" customHeight="1">
      <c r="A955" s="45"/>
      <c r="B955" s="45"/>
      <c r="C955" s="45"/>
      <c r="D955" s="45"/>
      <c r="E955" s="45"/>
      <c r="F955" s="45"/>
      <c r="U955" s="45"/>
    </row>
    <row r="956" ht="15.75" customHeight="1">
      <c r="A956" s="45"/>
      <c r="B956" s="45"/>
      <c r="C956" s="45"/>
      <c r="D956" s="45"/>
      <c r="E956" s="45"/>
      <c r="F956" s="45"/>
      <c r="U956" s="45"/>
    </row>
    <row r="957" ht="15.75" customHeight="1">
      <c r="A957" s="45"/>
      <c r="B957" s="45"/>
      <c r="C957" s="45"/>
      <c r="D957" s="45"/>
      <c r="E957" s="45"/>
      <c r="F957" s="45"/>
      <c r="U957" s="45"/>
    </row>
    <row r="958" ht="15.75" customHeight="1">
      <c r="A958" s="45"/>
      <c r="B958" s="45"/>
      <c r="C958" s="45"/>
      <c r="D958" s="45"/>
      <c r="E958" s="45"/>
      <c r="F958" s="45"/>
      <c r="U958" s="45"/>
    </row>
    <row r="959" ht="15.75" customHeight="1">
      <c r="A959" s="45"/>
      <c r="B959" s="45"/>
      <c r="C959" s="45"/>
      <c r="D959" s="45"/>
      <c r="E959" s="45"/>
      <c r="F959" s="45"/>
      <c r="U959" s="45"/>
    </row>
    <row r="960" ht="15.75" customHeight="1">
      <c r="A960" s="45"/>
      <c r="B960" s="45"/>
      <c r="C960" s="45"/>
      <c r="D960" s="45"/>
      <c r="E960" s="45"/>
      <c r="F960" s="45"/>
      <c r="U960" s="45"/>
    </row>
    <row r="961" ht="15.75" customHeight="1">
      <c r="A961" s="45"/>
      <c r="B961" s="45"/>
      <c r="C961" s="45"/>
      <c r="D961" s="45"/>
      <c r="E961" s="45"/>
      <c r="F961" s="45"/>
      <c r="U961" s="45"/>
    </row>
    <row r="962" ht="15.75" customHeight="1">
      <c r="A962" s="45"/>
      <c r="B962" s="45"/>
      <c r="C962" s="45"/>
      <c r="D962" s="45"/>
      <c r="E962" s="45"/>
      <c r="F962" s="45"/>
      <c r="U962" s="45"/>
    </row>
    <row r="963" ht="15.75" customHeight="1">
      <c r="A963" s="45"/>
      <c r="B963" s="45"/>
      <c r="C963" s="45"/>
      <c r="D963" s="45"/>
      <c r="E963" s="45"/>
      <c r="F963" s="45"/>
      <c r="U963" s="45"/>
    </row>
    <row r="964" ht="15.75" customHeight="1">
      <c r="A964" s="45"/>
      <c r="B964" s="45"/>
      <c r="C964" s="45"/>
      <c r="D964" s="45"/>
      <c r="E964" s="45"/>
      <c r="F964" s="45"/>
      <c r="U964" s="45"/>
    </row>
    <row r="965" ht="15.75" customHeight="1">
      <c r="A965" s="45"/>
      <c r="B965" s="45"/>
      <c r="C965" s="45"/>
      <c r="D965" s="45"/>
      <c r="E965" s="45"/>
      <c r="F965" s="45"/>
      <c r="U965" s="45"/>
    </row>
    <row r="966" ht="15.75" customHeight="1">
      <c r="A966" s="45"/>
      <c r="B966" s="45"/>
      <c r="C966" s="45"/>
      <c r="D966" s="45"/>
      <c r="E966" s="45"/>
      <c r="F966" s="45"/>
      <c r="U966" s="45"/>
    </row>
    <row r="967" ht="15.75" customHeight="1">
      <c r="A967" s="45"/>
      <c r="B967" s="45"/>
      <c r="C967" s="45"/>
      <c r="D967" s="45"/>
      <c r="E967" s="45"/>
      <c r="F967" s="45"/>
      <c r="U967" s="45"/>
    </row>
    <row r="968" ht="15.75" customHeight="1">
      <c r="A968" s="45"/>
      <c r="B968" s="45"/>
      <c r="C968" s="45"/>
      <c r="D968" s="45"/>
      <c r="E968" s="45"/>
      <c r="F968" s="45"/>
      <c r="U968" s="45"/>
    </row>
    <row r="969" ht="15.75" customHeight="1">
      <c r="A969" s="45"/>
      <c r="B969" s="45"/>
      <c r="C969" s="45"/>
      <c r="D969" s="45"/>
      <c r="E969" s="45"/>
      <c r="F969" s="45"/>
      <c r="U969" s="45"/>
    </row>
    <row r="970" ht="15.75" customHeight="1">
      <c r="A970" s="45"/>
      <c r="B970" s="45"/>
      <c r="C970" s="45"/>
      <c r="D970" s="45"/>
      <c r="E970" s="45"/>
      <c r="F970" s="45"/>
      <c r="U970" s="45"/>
    </row>
    <row r="971" ht="15.75" customHeight="1">
      <c r="A971" s="45"/>
      <c r="B971" s="45"/>
      <c r="C971" s="45"/>
      <c r="D971" s="45"/>
      <c r="E971" s="45"/>
      <c r="F971" s="45"/>
      <c r="U971" s="45"/>
    </row>
    <row r="972" ht="15.75" customHeight="1">
      <c r="A972" s="45"/>
      <c r="B972" s="45"/>
      <c r="C972" s="45"/>
      <c r="D972" s="45"/>
      <c r="E972" s="45"/>
      <c r="F972" s="45"/>
      <c r="U972" s="45"/>
    </row>
    <row r="973" ht="15.75" customHeight="1">
      <c r="A973" s="45"/>
      <c r="B973" s="45"/>
      <c r="C973" s="45"/>
      <c r="D973" s="45"/>
      <c r="E973" s="45"/>
      <c r="F973" s="45"/>
      <c r="U973" s="45"/>
    </row>
    <row r="974" ht="15.75" customHeight="1">
      <c r="A974" s="45"/>
      <c r="B974" s="45"/>
      <c r="C974" s="45"/>
      <c r="D974" s="45"/>
      <c r="E974" s="45"/>
      <c r="F974" s="45"/>
      <c r="U974" s="45"/>
    </row>
    <row r="975" ht="15.75" customHeight="1">
      <c r="A975" s="45"/>
      <c r="B975" s="45"/>
      <c r="C975" s="45"/>
      <c r="D975" s="45"/>
      <c r="E975" s="45"/>
      <c r="F975" s="45"/>
      <c r="U975" s="45"/>
    </row>
    <row r="976" ht="15.75" customHeight="1">
      <c r="A976" s="45"/>
      <c r="B976" s="45"/>
      <c r="C976" s="45"/>
      <c r="D976" s="45"/>
      <c r="E976" s="45"/>
      <c r="F976" s="45"/>
      <c r="U976" s="45"/>
    </row>
    <row r="977" ht="15.75" customHeight="1">
      <c r="A977" s="45"/>
      <c r="B977" s="45"/>
      <c r="C977" s="45"/>
      <c r="D977" s="45"/>
      <c r="E977" s="45"/>
      <c r="F977" s="45"/>
      <c r="U977" s="45"/>
    </row>
    <row r="978" ht="15.75" customHeight="1">
      <c r="A978" s="45"/>
      <c r="B978" s="45"/>
      <c r="C978" s="45"/>
      <c r="D978" s="45"/>
      <c r="E978" s="45"/>
      <c r="F978" s="45"/>
      <c r="U978" s="45"/>
    </row>
    <row r="979" ht="15.75" customHeight="1">
      <c r="A979" s="45"/>
      <c r="B979" s="45"/>
      <c r="C979" s="45"/>
      <c r="D979" s="45"/>
      <c r="E979" s="45"/>
      <c r="F979" s="45"/>
      <c r="U979" s="45"/>
    </row>
    <row r="980" ht="15.75" customHeight="1">
      <c r="A980" s="45"/>
      <c r="B980" s="45"/>
      <c r="C980" s="45"/>
      <c r="D980" s="45"/>
      <c r="E980" s="45"/>
      <c r="F980" s="45"/>
      <c r="U980" s="45"/>
    </row>
    <row r="981" ht="15.75" customHeight="1">
      <c r="A981" s="45"/>
      <c r="B981" s="45"/>
      <c r="C981" s="45"/>
      <c r="D981" s="45"/>
      <c r="E981" s="45"/>
      <c r="F981" s="45"/>
      <c r="U981" s="45"/>
    </row>
    <row r="982" ht="15.75" customHeight="1">
      <c r="A982" s="45"/>
      <c r="B982" s="45"/>
      <c r="C982" s="45"/>
      <c r="D982" s="45"/>
      <c r="E982" s="45"/>
      <c r="F982" s="45"/>
      <c r="U982" s="45"/>
    </row>
    <row r="983" ht="15.75" customHeight="1">
      <c r="A983" s="45"/>
      <c r="B983" s="45"/>
      <c r="C983" s="45"/>
      <c r="D983" s="45"/>
      <c r="E983" s="45"/>
      <c r="F983" s="45"/>
      <c r="U983" s="45"/>
    </row>
    <row r="984" ht="15.75" customHeight="1">
      <c r="A984" s="45"/>
      <c r="B984" s="45"/>
      <c r="C984" s="45"/>
      <c r="D984" s="45"/>
      <c r="E984" s="45"/>
      <c r="F984" s="45"/>
      <c r="U984" s="45"/>
    </row>
    <row r="985" ht="15.75" customHeight="1">
      <c r="A985" s="45"/>
      <c r="B985" s="45"/>
      <c r="C985" s="45"/>
      <c r="D985" s="45"/>
      <c r="E985" s="45"/>
      <c r="F985" s="45"/>
      <c r="U985" s="45"/>
    </row>
    <row r="986" ht="15.75" customHeight="1">
      <c r="A986" s="45"/>
      <c r="B986" s="45"/>
      <c r="C986" s="45"/>
      <c r="D986" s="45"/>
      <c r="E986" s="45"/>
      <c r="F986" s="45"/>
      <c r="U986" s="45"/>
    </row>
    <row r="987" ht="15.75" customHeight="1">
      <c r="A987" s="45"/>
      <c r="B987" s="45"/>
      <c r="C987" s="45"/>
      <c r="D987" s="45"/>
      <c r="E987" s="45"/>
      <c r="F987" s="45"/>
      <c r="U987" s="45"/>
    </row>
    <row r="988" ht="15.75" customHeight="1">
      <c r="A988" s="45"/>
      <c r="B988" s="45"/>
      <c r="C988" s="45"/>
      <c r="D988" s="45"/>
      <c r="E988" s="45"/>
      <c r="F988" s="45"/>
      <c r="U988" s="45"/>
    </row>
    <row r="989" ht="15.75" customHeight="1">
      <c r="A989" s="45"/>
      <c r="B989" s="45"/>
      <c r="C989" s="45"/>
      <c r="D989" s="45"/>
      <c r="E989" s="45"/>
      <c r="F989" s="45"/>
      <c r="U989" s="45"/>
    </row>
    <row r="990" ht="15.75" customHeight="1">
      <c r="A990" s="45"/>
      <c r="B990" s="45"/>
      <c r="C990" s="45"/>
      <c r="D990" s="45"/>
      <c r="E990" s="45"/>
      <c r="F990" s="45"/>
      <c r="U990" s="45"/>
    </row>
    <row r="991" ht="15.75" customHeight="1">
      <c r="A991" s="45"/>
      <c r="B991" s="45"/>
      <c r="C991" s="45"/>
      <c r="D991" s="45"/>
      <c r="E991" s="45"/>
      <c r="F991" s="45"/>
      <c r="U991" s="45"/>
    </row>
    <row r="992" ht="15.75" customHeight="1">
      <c r="A992" s="45"/>
      <c r="B992" s="45"/>
      <c r="C992" s="45"/>
      <c r="D992" s="45"/>
      <c r="E992" s="45"/>
      <c r="F992" s="45"/>
      <c r="U992" s="45"/>
    </row>
    <row r="993" ht="15.75" customHeight="1">
      <c r="A993" s="45"/>
      <c r="B993" s="45"/>
      <c r="C993" s="45"/>
      <c r="D993" s="45"/>
      <c r="E993" s="45"/>
      <c r="F993" s="45"/>
      <c r="U993" s="45"/>
    </row>
    <row r="994" ht="15.75" customHeight="1">
      <c r="A994" s="45"/>
      <c r="B994" s="45"/>
      <c r="C994" s="45"/>
      <c r="D994" s="45"/>
      <c r="E994" s="45"/>
      <c r="F994" s="45"/>
      <c r="U994" s="45"/>
    </row>
    <row r="995" ht="15.75" customHeight="1">
      <c r="A995" s="45"/>
      <c r="B995" s="45"/>
      <c r="C995" s="45"/>
      <c r="D995" s="45"/>
      <c r="E995" s="45"/>
      <c r="F995" s="45"/>
      <c r="U995" s="45"/>
    </row>
    <row r="996" ht="15.75" customHeight="1">
      <c r="A996" s="45"/>
      <c r="B996" s="45"/>
      <c r="C996" s="45"/>
      <c r="D996" s="45"/>
      <c r="E996" s="45"/>
      <c r="F996" s="45"/>
      <c r="U996" s="45"/>
    </row>
    <row r="997" ht="15.75" customHeight="1">
      <c r="A997" s="45"/>
      <c r="B997" s="45"/>
      <c r="C997" s="45"/>
      <c r="D997" s="45"/>
      <c r="E997" s="45"/>
      <c r="F997" s="45"/>
      <c r="U997" s="45"/>
    </row>
    <row r="998" ht="15.75" customHeight="1">
      <c r="A998" s="45"/>
      <c r="B998" s="45"/>
      <c r="C998" s="45"/>
      <c r="D998" s="45"/>
      <c r="E998" s="45"/>
      <c r="F998" s="45"/>
      <c r="U998" s="45"/>
    </row>
    <row r="999" ht="15.75" customHeight="1">
      <c r="A999" s="45"/>
      <c r="B999" s="45"/>
      <c r="C999" s="45"/>
      <c r="D999" s="45"/>
      <c r="E999" s="45"/>
      <c r="F999" s="45"/>
      <c r="U999" s="45"/>
    </row>
    <row r="1000" ht="15.75" customHeight="1">
      <c r="A1000" s="45"/>
      <c r="B1000" s="45"/>
      <c r="C1000" s="45"/>
      <c r="D1000" s="45"/>
      <c r="E1000" s="45"/>
      <c r="F1000" s="45"/>
      <c r="U1000" s="45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34.86"/>
    <col customWidth="1" min="3" max="3" width="12.14"/>
    <col customWidth="1" min="4" max="7" width="8.86"/>
    <col customWidth="1" min="8" max="8" width="11.86"/>
    <col customWidth="1" min="9" max="9" width="8.43"/>
    <col customWidth="1" min="10" max="13" width="11.14"/>
    <col customWidth="1" min="14" max="26" width="8.86"/>
  </cols>
  <sheetData>
    <row r="1">
      <c r="C1" s="3" t="s">
        <v>382</v>
      </c>
      <c r="D1" s="3" t="s">
        <v>383</v>
      </c>
      <c r="E1" s="3" t="s">
        <v>384</v>
      </c>
    </row>
    <row r="2">
      <c r="B2" s="89" t="s">
        <v>385</v>
      </c>
      <c r="C2" s="27">
        <v>0.0</v>
      </c>
      <c r="D2" s="27">
        <v>0.0</v>
      </c>
    </row>
    <row r="3">
      <c r="B3" s="89" t="s">
        <v>386</v>
      </c>
      <c r="C3" s="27">
        <v>0.0</v>
      </c>
      <c r="D3" s="27">
        <v>0.0</v>
      </c>
    </row>
    <row r="4">
      <c r="B4" s="89" t="s">
        <v>387</v>
      </c>
      <c r="C4" s="27">
        <v>0.0</v>
      </c>
      <c r="D4" s="27">
        <v>0.0</v>
      </c>
    </row>
    <row r="5">
      <c r="B5" s="89" t="s">
        <v>388</v>
      </c>
      <c r="C5" s="27">
        <v>0.0</v>
      </c>
      <c r="D5" s="27">
        <v>0.0</v>
      </c>
    </row>
    <row r="6">
      <c r="B6" s="89" t="s">
        <v>389</v>
      </c>
      <c r="C6" s="27">
        <v>0.0</v>
      </c>
      <c r="D6" s="27">
        <v>0.0</v>
      </c>
    </row>
    <row r="7">
      <c r="B7" s="89" t="s">
        <v>390</v>
      </c>
      <c r="C7" s="27">
        <v>0.0</v>
      </c>
      <c r="D7" s="27">
        <v>0.0</v>
      </c>
    </row>
    <row r="8">
      <c r="B8" s="89" t="s">
        <v>391</v>
      </c>
      <c r="C8" s="27">
        <v>0.0</v>
      </c>
      <c r="D8" s="27">
        <v>0.0</v>
      </c>
    </row>
    <row r="9">
      <c r="B9" s="89" t="s">
        <v>392</v>
      </c>
      <c r="C9" s="27">
        <v>0.0</v>
      </c>
      <c r="D9" s="27">
        <v>0.0</v>
      </c>
      <c r="P9" s="90"/>
      <c r="Q9" s="90"/>
    </row>
    <row r="10">
      <c r="B10" s="89"/>
      <c r="C10" s="91">
        <f t="shared" ref="C10:D10" si="1">SUM(C2:C9)</f>
        <v>0</v>
      </c>
      <c r="D10" s="91">
        <f t="shared" si="1"/>
        <v>0</v>
      </c>
      <c r="P10" s="90"/>
      <c r="Q10" s="90"/>
    </row>
    <row r="11">
      <c r="C11" s="79"/>
      <c r="P11" s="90"/>
      <c r="Q11" s="90"/>
    </row>
    <row r="12">
      <c r="P12" s="90"/>
      <c r="Q12" s="90"/>
    </row>
    <row r="13">
      <c r="P13" s="90"/>
      <c r="Q13" s="90"/>
    </row>
    <row r="14">
      <c r="P14" s="90"/>
      <c r="Q14" s="90"/>
    </row>
    <row r="15">
      <c r="P15" s="90"/>
      <c r="Q15" s="90"/>
    </row>
    <row r="16">
      <c r="P16" s="90"/>
      <c r="Q16" s="90"/>
    </row>
    <row r="17">
      <c r="P17" s="90"/>
      <c r="Q17" s="90"/>
    </row>
    <row r="18">
      <c r="P18" s="90"/>
      <c r="Q18" s="90"/>
    </row>
    <row r="19">
      <c r="P19" s="90"/>
      <c r="Q19" s="90"/>
    </row>
    <row r="20">
      <c r="P20" s="90"/>
      <c r="Q20" s="90"/>
    </row>
    <row r="21" ht="15.75" customHeight="1">
      <c r="P21" s="90"/>
      <c r="Q21" s="90"/>
    </row>
    <row r="22" ht="15.75" customHeight="1">
      <c r="I22" s="90"/>
      <c r="J22" s="90"/>
      <c r="K22" s="90"/>
      <c r="L22" s="90"/>
      <c r="M22" s="90"/>
      <c r="N22" s="90"/>
      <c r="O22" s="90"/>
      <c r="P22" s="90"/>
      <c r="Q22" s="9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0"/>
    <col customWidth="1" min="3" max="26" width="10.71"/>
  </cols>
  <sheetData>
    <row r="1">
      <c r="A1" s="1"/>
      <c r="B1" s="1"/>
      <c r="C1" s="2">
        <v>45658.0</v>
      </c>
      <c r="D1" s="2">
        <v>45689.0</v>
      </c>
      <c r="E1" s="2">
        <v>45717.0</v>
      </c>
      <c r="F1" s="2">
        <v>45748.0</v>
      </c>
      <c r="G1" s="2">
        <v>45778.0</v>
      </c>
      <c r="H1" s="2">
        <v>45809.0</v>
      </c>
      <c r="I1" s="2">
        <v>45839.0</v>
      </c>
      <c r="J1" s="2">
        <v>45870.0</v>
      </c>
      <c r="K1" s="2">
        <v>45901.0</v>
      </c>
      <c r="L1" s="2">
        <v>45931.0</v>
      </c>
      <c r="M1" s="2">
        <v>45962.0</v>
      </c>
      <c r="N1" s="2">
        <v>45992.0</v>
      </c>
      <c r="O1" s="1" t="s">
        <v>0</v>
      </c>
    </row>
    <row r="3">
      <c r="B3" s="3" t="s">
        <v>6</v>
      </c>
      <c r="C3" s="4">
        <f>SUM('Techgene PnL new'!G9,'Vensiti PnL new'!G8)</f>
        <v>216811.26</v>
      </c>
      <c r="D3" s="4">
        <f>SUM('Techgene PnL new'!H9,'Vensiti PnL new'!H8)</f>
        <v>208054.32</v>
      </c>
      <c r="E3" s="4">
        <f>SUM('Techgene PnL new'!I9,'Vensiti PnL new'!I8)</f>
        <v>206041.43</v>
      </c>
      <c r="F3" s="4">
        <f>SUM('Techgene PnL new'!J9,'Vensiti PnL new'!J8)</f>
        <v>206041.43</v>
      </c>
      <c r="G3" s="4">
        <f>SUM('Techgene PnL new'!K9,'Vensiti PnL new'!K8)</f>
        <v>212411.26</v>
      </c>
      <c r="H3" s="4">
        <f>SUM('Techgene PnL new'!L9,'Vensiti PnL new'!L8)</f>
        <v>212411.26</v>
      </c>
      <c r="I3" s="4">
        <f>SUM('Techgene PnL new'!M9,'Vensiti PnL new'!M8)</f>
        <v>223624.66</v>
      </c>
      <c r="J3" s="4">
        <f>SUM('Techgene PnL new'!N9,'Vensiti PnL new'!N8)</f>
        <v>224011.26</v>
      </c>
      <c r="K3" s="4">
        <f>SUM('Techgene PnL new'!O9,'Vensiti PnL new'!O8)</f>
        <v>0</v>
      </c>
      <c r="L3" s="4">
        <f>SUM('Techgene PnL new'!P9,'Vensiti PnL new'!P8)</f>
        <v>0</v>
      </c>
      <c r="M3" s="4">
        <f>SUM('Techgene PnL new'!Q9,'Vensiti PnL new'!Q8)</f>
        <v>0</v>
      </c>
      <c r="N3" s="4">
        <f>SUM('Techgene PnL new'!R9,'Vensiti PnL new'!R8)</f>
        <v>0</v>
      </c>
      <c r="O3" s="4">
        <f>SUM('Techgene PnL new'!S9,'Vensiti PnL new'!S8)</f>
        <v>1709406.88</v>
      </c>
    </row>
    <row r="5">
      <c r="B5" s="5" t="s">
        <v>7</v>
      </c>
      <c r="C5" s="4">
        <f>'India salaries summary'!C7</f>
        <v>74508.24419</v>
      </c>
      <c r="D5" s="4">
        <f>'India salaries summary'!D7</f>
        <v>76297.5814</v>
      </c>
      <c r="E5" s="4">
        <f>'India salaries summary'!E7</f>
        <v>75746.66279</v>
      </c>
      <c r="F5" s="4">
        <f>'India salaries summary'!F7</f>
        <v>75840.01163</v>
      </c>
      <c r="G5" s="4">
        <f>'India salaries summary'!G7</f>
        <v>76927.09302</v>
      </c>
      <c r="H5" s="4">
        <f>'India salaries summary'!H7</f>
        <v>81797.54651</v>
      </c>
      <c r="I5" s="4">
        <f>'India salaries summary'!I7</f>
        <v>84196.22093</v>
      </c>
      <c r="J5" s="4">
        <f>'India salaries summary'!J7</f>
        <v>81527</v>
      </c>
      <c r="K5" s="4">
        <f>'India salaries summary'!K7</f>
        <v>0</v>
      </c>
      <c r="L5" s="4">
        <f>'India salaries summary'!L7</f>
        <v>0</v>
      </c>
      <c r="M5" s="4">
        <f>'India salaries summary'!M7</f>
        <v>0</v>
      </c>
      <c r="N5" s="4">
        <f>'India salaries summary'!N7</f>
        <v>0</v>
      </c>
      <c r="O5" s="4">
        <f>'India salaries summary'!O7</f>
        <v>626840.3605</v>
      </c>
    </row>
    <row r="6">
      <c r="B6" s="7" t="s">
        <v>8</v>
      </c>
      <c r="G6" s="3">
        <v>50000.0</v>
      </c>
      <c r="H6" s="3">
        <v>50000.0</v>
      </c>
      <c r="O6" s="4">
        <f>SUM(C6:N6)</f>
        <v>100000</v>
      </c>
    </row>
    <row r="7">
      <c r="A7" s="1" t="s">
        <v>3</v>
      </c>
      <c r="B7" s="1"/>
      <c r="C7" s="6">
        <f t="shared" ref="C7:F7" si="1">SUM(C3,-C5)</f>
        <v>142303.0158</v>
      </c>
      <c r="D7" s="6">
        <f t="shared" si="1"/>
        <v>131756.7386</v>
      </c>
      <c r="E7" s="6">
        <f t="shared" si="1"/>
        <v>130294.7672</v>
      </c>
      <c r="F7" s="6">
        <f t="shared" si="1"/>
        <v>130201.4184</v>
      </c>
      <c r="G7" s="6">
        <f t="shared" ref="G7:O7" si="2">SUM(G3,-G5,-G6)</f>
        <v>85484.16698</v>
      </c>
      <c r="H7" s="6">
        <f t="shared" si="2"/>
        <v>80613.71349</v>
      </c>
      <c r="I7" s="6">
        <f t="shared" si="2"/>
        <v>139428.4391</v>
      </c>
      <c r="J7" s="6">
        <f t="shared" si="2"/>
        <v>142484.26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982566.5195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9">
      <c r="B9" s="5" t="s">
        <v>9</v>
      </c>
      <c r="C9" s="4">
        <f>'India salaries summary'!C9/2</f>
        <v>3633.732558</v>
      </c>
      <c r="D9" s="4">
        <f>'India salaries summary'!D9/2</f>
        <v>3605.075581</v>
      </c>
      <c r="E9" s="4">
        <f>'India salaries summary'!E9/2</f>
        <v>3660.540698</v>
      </c>
      <c r="F9" s="4">
        <f>'India salaries summary'!F9/2</f>
        <v>4448.453488</v>
      </c>
      <c r="G9" s="4">
        <f>'India salaries summary'!G9/2</f>
        <v>3803.848837</v>
      </c>
      <c r="H9" s="4">
        <f>'India salaries summary'!H9/2</f>
        <v>3790.412791</v>
      </c>
      <c r="I9" s="4">
        <f>'India salaries summary'!I9/2</f>
        <v>3707.773256</v>
      </c>
      <c r="J9" s="4">
        <f>'India salaries summary'!J9/2</f>
        <v>3706.715116</v>
      </c>
      <c r="K9" s="4">
        <f>'India salaries summary'!K9/2</f>
        <v>0</v>
      </c>
      <c r="L9" s="4">
        <f>'India salaries summary'!L9/2</f>
        <v>0</v>
      </c>
      <c r="M9" s="4">
        <f>'India salaries summary'!M9/2</f>
        <v>0</v>
      </c>
      <c r="N9" s="4">
        <f>'India salaries summary'!N9/2</f>
        <v>0</v>
      </c>
      <c r="O9" s="4">
        <f>'India salaries summary'!O9/2</f>
        <v>30356.55233</v>
      </c>
    </row>
    <row r="10">
      <c r="A10" s="4"/>
      <c r="B10" s="4" t="s">
        <v>10</v>
      </c>
      <c r="C10" s="4">
        <f>SUM('Salary Cost'!C23,'Salary Cost'!C29,'Salary Cost'!C54)/86</f>
        <v>4302.325581</v>
      </c>
      <c r="D10" s="4">
        <f>SUM('Salary Cost'!D23,'Salary Cost'!D29,'Salary Cost'!D54)/86</f>
        <v>4186.046512</v>
      </c>
      <c r="E10" s="4">
        <f>SUM('Salary Cost'!E23,'Salary Cost'!E29,'Salary Cost'!E54)/86</f>
        <v>4186.046512</v>
      </c>
      <c r="F10" s="4">
        <f>SUM('Salary Cost'!F23,'Salary Cost'!F29,'Salary Cost'!F54)/86</f>
        <v>4302.325581</v>
      </c>
      <c r="G10" s="4">
        <f>SUM('Salary Cost'!G23,'Salary Cost'!G29,'Salary Cost'!G54)/86</f>
        <v>4186.046512</v>
      </c>
      <c r="H10" s="4">
        <f>SUM('Salary Cost'!H23,'Salary Cost'!H29,'Salary Cost'!H54)/86</f>
        <v>4418.604651</v>
      </c>
      <c r="I10" s="4">
        <f>SUM('Salary Cost'!I23,'Salary Cost'!I29,'Salary Cost'!I54)/86</f>
        <v>4418.604651</v>
      </c>
      <c r="J10" s="4">
        <f>SUM('Salary Cost'!J23,'Salary Cost'!J29,'Salary Cost'!J54)/86</f>
        <v>4302.325581</v>
      </c>
      <c r="K10" s="4">
        <f>SUM('Salary Cost'!K23,'Salary Cost'!K29,'Salary Cost'!K54)/86</f>
        <v>0</v>
      </c>
      <c r="L10" s="4">
        <f>SUM('Salary Cost'!L23,'Salary Cost'!L29,'Salary Cost'!L54)/86</f>
        <v>0</v>
      </c>
      <c r="M10" s="4">
        <f>SUM('Salary Cost'!M23,'Salary Cost'!M29,'Salary Cost'!M54)/86</f>
        <v>0</v>
      </c>
      <c r="N10" s="4">
        <f>SUM('Salary Cost'!N23,'Salary Cost'!N29,'Salary Cost'!N54)/86</f>
        <v>0</v>
      </c>
      <c r="O10" s="4">
        <f>SUM('Salary Cost'!O23,'Salary Cost'!O29,'Salary Cost'!O54)/86</f>
        <v>34302.32558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2">
      <c r="A12" s="1" t="s">
        <v>5</v>
      </c>
      <c r="B12" s="1"/>
      <c r="C12" s="6">
        <f t="shared" ref="C12:O12" si="3">SUM(C7,-C9,-C10)</f>
        <v>134366.9577</v>
      </c>
      <c r="D12" s="6">
        <f t="shared" si="3"/>
        <v>123965.6165</v>
      </c>
      <c r="E12" s="6">
        <f t="shared" si="3"/>
        <v>122448.18</v>
      </c>
      <c r="F12" s="6">
        <f t="shared" si="3"/>
        <v>121450.6393</v>
      </c>
      <c r="G12" s="6">
        <f t="shared" si="3"/>
        <v>77494.27163</v>
      </c>
      <c r="H12" s="6">
        <f t="shared" si="3"/>
        <v>72404.69605</v>
      </c>
      <c r="I12" s="6">
        <f t="shared" si="3"/>
        <v>131302.0612</v>
      </c>
      <c r="J12" s="6">
        <f t="shared" si="3"/>
        <v>134475.2193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917907.6416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21" ht="15.75" customHeight="1"/>
    <row r="22" ht="15.75" customHeight="1"/>
    <row r="23" ht="15.75" customHeight="1">
      <c r="E23" s="3" t="s">
        <v>11</v>
      </c>
    </row>
    <row r="24" ht="15.75" customHeight="1">
      <c r="E24" s="3" t="s">
        <v>12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9.0"/>
    <col customWidth="1" min="4" max="26" width="10.71"/>
  </cols>
  <sheetData>
    <row r="1">
      <c r="A1" s="1"/>
      <c r="B1" s="1"/>
      <c r="C1" s="1"/>
      <c r="D1" s="2">
        <v>45658.0</v>
      </c>
      <c r="E1" s="2">
        <v>45689.0</v>
      </c>
      <c r="F1" s="2">
        <v>45717.0</v>
      </c>
      <c r="G1" s="2">
        <v>45748.0</v>
      </c>
      <c r="H1" s="2">
        <v>45778.0</v>
      </c>
      <c r="I1" s="2">
        <v>45809.0</v>
      </c>
      <c r="J1" s="2">
        <v>45839.0</v>
      </c>
      <c r="K1" s="2">
        <v>45870.0</v>
      </c>
      <c r="L1" s="2">
        <v>45901.0</v>
      </c>
      <c r="M1" s="2">
        <v>45931.0</v>
      </c>
      <c r="N1" s="2">
        <v>45962.0</v>
      </c>
      <c r="O1" s="2">
        <v>45992.0</v>
      </c>
      <c r="P1" s="1" t="s">
        <v>0</v>
      </c>
    </row>
    <row r="3">
      <c r="C3" s="3" t="s">
        <v>13</v>
      </c>
      <c r="D3" s="4">
        <f>'Techgene PnL new'!G6</f>
        <v>246790.8</v>
      </c>
      <c r="E3" s="4">
        <f>'Techgene PnL new'!H6</f>
        <v>274814.84</v>
      </c>
      <c r="F3" s="4">
        <f>'Techgene PnL new'!I6</f>
        <v>260477.72</v>
      </c>
      <c r="G3" s="4">
        <f>'Techgene PnL new'!J6</f>
        <v>244483.99</v>
      </c>
      <c r="H3" s="4">
        <f>'Techgene PnL new'!K6</f>
        <v>239458.48</v>
      </c>
      <c r="I3" s="4">
        <f>'Techgene PnL new'!L6</f>
        <v>287454</v>
      </c>
      <c r="J3" s="4">
        <f>'Techgene PnL new'!M6</f>
        <v>285914.37</v>
      </c>
      <c r="K3" s="4">
        <f>'Techgene PnL new'!N6</f>
        <v>257970.95</v>
      </c>
      <c r="L3" s="4" t="str">
        <f>'Techgene PnL new'!O6</f>
        <v/>
      </c>
      <c r="M3" s="4" t="str">
        <f>'Techgene PnL new'!P6</f>
        <v/>
      </c>
      <c r="N3" s="4" t="str">
        <f>'Techgene PnL new'!Q6</f>
        <v/>
      </c>
      <c r="O3" s="4" t="str">
        <f>'Techgene PnL new'!R6</f>
        <v/>
      </c>
      <c r="P3" s="4">
        <f>'Techgene PnL new'!S6</f>
        <v>2097365.15</v>
      </c>
    </row>
    <row r="4">
      <c r="C4" s="3" t="s">
        <v>14</v>
      </c>
      <c r="D4" s="4">
        <f>SUM('Techgene PnL new'!G8)</f>
        <v>18075.93</v>
      </c>
      <c r="E4" s="4">
        <f>SUM('Techgene PnL new'!H8)</f>
        <v>28827.53</v>
      </c>
      <c r="F4" s="4">
        <f>SUM('Techgene PnL new'!I8)</f>
        <v>27424.39</v>
      </c>
      <c r="G4" s="4">
        <f>SUM('Techgene PnL new'!J8)</f>
        <v>38723.07</v>
      </c>
      <c r="H4" s="4">
        <f>SUM('Techgene PnL new'!K8)</f>
        <v>47130.76</v>
      </c>
      <c r="I4" s="4">
        <f>SUM('Techgene PnL new'!L8)</f>
        <v>49681.35</v>
      </c>
      <c r="J4" s="4">
        <f>SUM('Techgene PnL new'!M8)</f>
        <v>45704.87</v>
      </c>
      <c r="K4" s="4">
        <f>SUM('Techgene PnL new'!N8)</f>
        <v>45875.63</v>
      </c>
      <c r="L4" s="4">
        <f>SUM('Techgene PnL new'!O8)</f>
        <v>0</v>
      </c>
      <c r="M4" s="4">
        <f>SUM('Techgene PnL new'!P8)</f>
        <v>0</v>
      </c>
      <c r="N4" s="4">
        <f>SUM('Techgene PnL new'!Q8)</f>
        <v>0</v>
      </c>
      <c r="O4" s="4">
        <f>SUM('Techgene PnL new'!R8)</f>
        <v>0</v>
      </c>
      <c r="P4" s="4">
        <f>SUM('Techgene PnL new'!S8)</f>
        <v>301443.53</v>
      </c>
    </row>
    <row r="5">
      <c r="C5" s="3" t="s">
        <v>15</v>
      </c>
      <c r="D5" s="4">
        <f>'Vensiti PnL new'!G7</f>
        <v>56164.4</v>
      </c>
      <c r="E5" s="4">
        <f>'Vensiti PnL new'!H7</f>
        <v>65209.4</v>
      </c>
      <c r="F5" s="4">
        <f>'Vensiti PnL new'!I7</f>
        <v>55683.53</v>
      </c>
      <c r="G5" s="4">
        <f>'Vensiti PnL new'!J7</f>
        <v>62387.4</v>
      </c>
      <c r="H5" s="4">
        <f>'Vensiti PnL new'!K7</f>
        <v>53056.8</v>
      </c>
      <c r="I5" s="4">
        <f>'Vensiti PnL new'!L7</f>
        <v>45063.4</v>
      </c>
      <c r="J5" s="4">
        <f>'Vensiti PnL new'!M7</f>
        <v>55443</v>
      </c>
      <c r="K5" s="4">
        <f>'Vensiti PnL new'!N7</f>
        <v>56079.8</v>
      </c>
      <c r="L5" s="4" t="str">
        <f>'Vensiti PnL new'!O7</f>
        <v/>
      </c>
      <c r="M5" s="4" t="str">
        <f>'Vensiti PnL new'!P7</f>
        <v/>
      </c>
      <c r="N5" s="4" t="str">
        <f>'Vensiti PnL new'!Q7</f>
        <v/>
      </c>
      <c r="O5" s="4" t="str">
        <f>'Vensiti PnL new'!R7</f>
        <v/>
      </c>
      <c r="P5" s="4">
        <f>'Vensiti PnL new'!S7</f>
        <v>449087.73</v>
      </c>
    </row>
    <row r="6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B7" s="3" t="s">
        <v>16</v>
      </c>
      <c r="D7" s="4">
        <f t="shared" ref="D7:P7" si="1">SUM(D3:D6)</f>
        <v>321031.13</v>
      </c>
      <c r="E7" s="4">
        <f t="shared" si="1"/>
        <v>368851.77</v>
      </c>
      <c r="F7" s="4">
        <f t="shared" si="1"/>
        <v>343585.64</v>
      </c>
      <c r="G7" s="4">
        <f t="shared" si="1"/>
        <v>345594.46</v>
      </c>
      <c r="H7" s="4">
        <f t="shared" si="1"/>
        <v>339646.04</v>
      </c>
      <c r="I7" s="4">
        <f t="shared" si="1"/>
        <v>382198.75</v>
      </c>
      <c r="J7" s="4">
        <f t="shared" si="1"/>
        <v>387062.24</v>
      </c>
      <c r="K7" s="4">
        <f t="shared" si="1"/>
        <v>359926.38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2847896.41</v>
      </c>
    </row>
    <row r="8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C9" s="3" t="s">
        <v>17</v>
      </c>
      <c r="D9" s="4">
        <f>'Vensiti PnL new'!G15</f>
        <v>26234.6</v>
      </c>
      <c r="E9" s="4">
        <f>'Vensiti PnL new'!H15</f>
        <v>22368</v>
      </c>
      <c r="F9" s="4">
        <f>'Vensiti PnL new'!I15</f>
        <v>21632</v>
      </c>
      <c r="G9" s="4">
        <f>'Vensiti PnL new'!J15</f>
        <v>27408</v>
      </c>
      <c r="H9" s="4">
        <f>'Vensiti PnL new'!K15</f>
        <v>23936</v>
      </c>
      <c r="I9" s="4">
        <f>'Vensiti PnL new'!L15</f>
        <v>25488</v>
      </c>
      <c r="J9" s="4">
        <f>'Vensiti PnL new'!M15</f>
        <v>22720</v>
      </c>
      <c r="K9" s="4">
        <f>'Vensiti PnL new'!N15</f>
        <v>13376</v>
      </c>
      <c r="L9" s="4" t="str">
        <f>'Vensiti PnL new'!O15</f>
        <v/>
      </c>
      <c r="M9" s="4" t="str">
        <f>'Vensiti PnL new'!P15</f>
        <v/>
      </c>
      <c r="N9" s="4" t="str">
        <f>'Vensiti PnL new'!Q15</f>
        <v/>
      </c>
      <c r="O9" s="4" t="str">
        <f>'Vensiti PnL new'!R15</f>
        <v/>
      </c>
      <c r="P9" s="4">
        <f>'Vensiti PnL new'!S15</f>
        <v>183162.6</v>
      </c>
    </row>
    <row r="10">
      <c r="C10" s="3" t="s">
        <v>18</v>
      </c>
      <c r="D10" s="4">
        <f>'Techgene PnL new'!G16</f>
        <v>179563.6</v>
      </c>
      <c r="E10" s="4">
        <f>'Techgene PnL new'!H16</f>
        <v>124396.04</v>
      </c>
      <c r="F10" s="4">
        <f>'Techgene PnL new'!I16</f>
        <v>140300.72</v>
      </c>
      <c r="G10" s="4">
        <f>'Techgene PnL new'!J16</f>
        <v>188615.01</v>
      </c>
      <c r="H10" s="4">
        <f>'Techgene PnL new'!K16</f>
        <v>195067.24</v>
      </c>
      <c r="I10" s="4">
        <f>'Techgene PnL new'!L16</f>
        <v>188178.53</v>
      </c>
      <c r="J10" s="4">
        <f>'Techgene PnL new'!M16</f>
        <v>182244.96</v>
      </c>
      <c r="K10" s="4">
        <f>'Techgene PnL new'!N16</f>
        <v>112224.12</v>
      </c>
      <c r="L10" s="4" t="str">
        <f>'Techgene PnL new'!O16</f>
        <v/>
      </c>
      <c r="M10" s="4" t="str">
        <f>'Techgene PnL new'!P16</f>
        <v/>
      </c>
      <c r="N10" s="4" t="str">
        <f>'Techgene PnL new'!Q16</f>
        <v/>
      </c>
      <c r="O10" s="4" t="str">
        <f>'Techgene PnL new'!R16</f>
        <v/>
      </c>
      <c r="P10" s="4">
        <f>'Techgene PnL new'!S16</f>
        <v>1310590.22</v>
      </c>
    </row>
    <row r="11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C12" s="3" t="s">
        <v>19</v>
      </c>
      <c r="D12" s="4">
        <f>SUM('Vensiti PnL new'!G37,-17817,-4527,-12728)</f>
        <v>20099.62</v>
      </c>
      <c r="E12" s="4">
        <f>SUM('Vensiti PnL new'!H37,-17817,-4527,-12728)</f>
        <v>42911.98</v>
      </c>
      <c r="F12" s="4">
        <f>SUM('Vensiti PnL new'!I37,-17817,-4527,-12728)</f>
        <v>26998.62</v>
      </c>
      <c r="G12" s="4">
        <f>SUM('Vensiti PnL new'!J37,-17817,-4527,-12728)</f>
        <v>51437.51</v>
      </c>
      <c r="H12" s="4">
        <f>SUM('Vensiti PnL new'!K37,-17817,-4527,-12728)</f>
        <v>19074.27</v>
      </c>
      <c r="I12" s="4">
        <f>SUM('Vensiti PnL new'!L37,-17817,-4527,-12728)</f>
        <v>9449.55</v>
      </c>
      <c r="J12" s="4">
        <f>SUM('Vensiti PnL new'!M37,-17817,-4527,-12728)</f>
        <v>24248.68</v>
      </c>
      <c r="K12" s="4">
        <f>SUM('Vensiti PnL new'!N37,-17817,-4527,-12728)</f>
        <v>28294.59</v>
      </c>
      <c r="L12" s="4">
        <v>0.0</v>
      </c>
      <c r="M12" s="4">
        <v>0.0</v>
      </c>
      <c r="N12" s="4">
        <v>0.0</v>
      </c>
      <c r="O12" s="4">
        <v>0.0</v>
      </c>
      <c r="P12" s="4">
        <f t="shared" ref="P12:P13" si="2">SUM(D12:O12)</f>
        <v>222514.82</v>
      </c>
    </row>
    <row r="13">
      <c r="C13" s="3" t="s">
        <v>20</v>
      </c>
      <c r="D13" s="4">
        <f>SUM('Techgene PnL new'!G36,'Techgene PnL new'!G42,-36144)</f>
        <v>83887.48</v>
      </c>
      <c r="E13" s="4">
        <f>SUM('Techgene PnL new'!H36,'Techgene PnL new'!H42,-36144)</f>
        <v>103046.53</v>
      </c>
      <c r="F13" s="4">
        <f>SUM('Techgene PnL new'!I36,'Techgene PnL new'!I42,-36144)</f>
        <v>109764.53</v>
      </c>
      <c r="G13" s="4">
        <f>SUM('Techgene PnL new'!J36,'Techgene PnL new'!J42,-36144)</f>
        <v>123663.28</v>
      </c>
      <c r="H13" s="4">
        <f>SUM('Techgene PnL new'!K36,'Techgene PnL new'!K42,-36144)</f>
        <v>106467.28</v>
      </c>
      <c r="I13" s="4">
        <f>SUM('Techgene PnL new'!L36,'Techgene PnL new'!L42,-36144)</f>
        <v>90342.57</v>
      </c>
      <c r="J13" s="4">
        <f>SUM('Techgene PnL new'!M36,'Techgene PnL new'!M42,-36144)</f>
        <v>95580.74</v>
      </c>
      <c r="K13" s="4">
        <f>SUM('Techgene PnL new'!N36,'Techgene PnL new'!N42,-36144)</f>
        <v>110384.28</v>
      </c>
      <c r="L13" s="4">
        <v>0.0</v>
      </c>
      <c r="M13" s="4">
        <v>0.0</v>
      </c>
      <c r="N13" s="4">
        <v>0.0</v>
      </c>
      <c r="O13" s="4">
        <v>0.0</v>
      </c>
      <c r="P13" s="4">
        <f t="shared" si="2"/>
        <v>823136.69</v>
      </c>
    </row>
    <row r="14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6">
      <c r="A16" s="1" t="s">
        <v>3</v>
      </c>
      <c r="B16" s="1"/>
      <c r="C16" s="1"/>
      <c r="D16" s="6">
        <f t="shared" ref="D16:P16" si="3">SUM(D7,-D9,-D10,-D12,-D13)</f>
        <v>11245.83</v>
      </c>
      <c r="E16" s="6">
        <f t="shared" si="3"/>
        <v>76129.22</v>
      </c>
      <c r="F16" s="6">
        <f t="shared" si="3"/>
        <v>44889.77</v>
      </c>
      <c r="G16" s="6">
        <f t="shared" si="3"/>
        <v>-45529.34</v>
      </c>
      <c r="H16" s="6">
        <f t="shared" si="3"/>
        <v>-4898.75</v>
      </c>
      <c r="I16" s="6">
        <f t="shared" si="3"/>
        <v>68740.1</v>
      </c>
      <c r="J16" s="6">
        <f t="shared" si="3"/>
        <v>62267.86</v>
      </c>
      <c r="K16" s="6">
        <f t="shared" si="3"/>
        <v>95647.39</v>
      </c>
      <c r="L16" s="6">
        <f t="shared" si="3"/>
        <v>0</v>
      </c>
      <c r="M16" s="6">
        <f t="shared" si="3"/>
        <v>0</v>
      </c>
      <c r="N16" s="6">
        <f t="shared" si="3"/>
        <v>0</v>
      </c>
      <c r="O16" s="6">
        <f t="shared" si="3"/>
        <v>0</v>
      </c>
      <c r="P16" s="6">
        <f t="shared" si="3"/>
        <v>308492.08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8">
      <c r="C18" s="5" t="s">
        <v>9</v>
      </c>
      <c r="D18" s="4">
        <f>'India salaries summary'!C9/2</f>
        <v>3633.732558</v>
      </c>
      <c r="E18" s="4">
        <f>'India salaries summary'!D9/2</f>
        <v>3605.075581</v>
      </c>
      <c r="F18" s="4">
        <f>'India salaries summary'!E9/2</f>
        <v>3660.540698</v>
      </c>
      <c r="G18" s="4">
        <f>'India salaries summary'!F9/2</f>
        <v>4448.453488</v>
      </c>
      <c r="H18" s="4">
        <f>'India salaries summary'!G9/2</f>
        <v>3803.848837</v>
      </c>
      <c r="I18" s="4">
        <f>'India salaries summary'!H9/2</f>
        <v>3790.412791</v>
      </c>
      <c r="J18" s="4">
        <f>'India salaries summary'!I9/2</f>
        <v>3707.773256</v>
      </c>
      <c r="K18" s="4">
        <f>'India salaries summary'!J9/2</f>
        <v>3706.715116</v>
      </c>
      <c r="L18" s="4">
        <f>'India salaries summary'!K9/2</f>
        <v>0</v>
      </c>
      <c r="M18" s="4">
        <f>'India salaries summary'!L9/2</f>
        <v>0</v>
      </c>
      <c r="N18" s="4">
        <f>'India salaries summary'!M9/2</f>
        <v>0</v>
      </c>
      <c r="O18" s="4">
        <f>'India salaries summary'!N9/2</f>
        <v>0</v>
      </c>
      <c r="P18" s="4">
        <f>'India salaries summary'!O9/2</f>
        <v>30356.55233</v>
      </c>
    </row>
    <row r="19">
      <c r="A19" s="4"/>
      <c r="B19" s="4"/>
      <c r="C19" s="4" t="s">
        <v>21</v>
      </c>
      <c r="D19" s="4">
        <f>SUM('Techgene PnL new'!S49,'Vensiti PnL new'!S48)/8</f>
        <v>34414.0225</v>
      </c>
      <c r="E19" s="4">
        <f>SUM('Techgene PnL new'!S49,'Vensiti PnL new'!S48)/8</f>
        <v>34414.0225</v>
      </c>
      <c r="F19" s="4">
        <f>SUM('Techgene PnL new'!S49,'Vensiti PnL new'!S48)/8</f>
        <v>34414.0225</v>
      </c>
      <c r="G19" s="8">
        <f>SUM('Techgene PnL new'!S49,'Vensiti PnL new'!S48)/8</f>
        <v>34414.0225</v>
      </c>
      <c r="H19" s="8">
        <f>SUM('Techgene PnL new'!S49,'Vensiti PnL new'!S48)/8</f>
        <v>34414.0225</v>
      </c>
      <c r="I19" s="8">
        <f>SUM('Techgene PnL new'!S49,'Vensiti PnL new'!S48)/8</f>
        <v>34414.0225</v>
      </c>
      <c r="J19" s="8">
        <f>SUM('Techgene PnL new'!S49,'Vensiti PnL new'!S48)/8</f>
        <v>34414.0225</v>
      </c>
      <c r="K19" s="8">
        <f>SUM('Techgene PnL new'!S49,'Vensiti PnL new'!S48)/8</f>
        <v>34414.0225</v>
      </c>
      <c r="L19" s="4">
        <f>SUM('Techgene PnL'!O44,'Vensiti PnL'!O38)</f>
        <v>0</v>
      </c>
      <c r="M19" s="4">
        <f>SUM('Techgene PnL'!P44,'Vensiti PnL'!P38)</f>
        <v>0</v>
      </c>
      <c r="N19" s="4">
        <f>SUM('Techgene PnL'!Q44,'Vensiti PnL'!Q38)</f>
        <v>0</v>
      </c>
      <c r="O19" s="4">
        <f>SUM('Techgene PnL'!R44,'Vensiti PnL'!R38)</f>
        <v>0</v>
      </c>
      <c r="P19" s="4">
        <f>SUM('Techgene PnL new'!S49,'Vensiti PnL new'!S48)</f>
        <v>275312.18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3" t="s">
        <v>22</v>
      </c>
      <c r="D20" s="4">
        <f>'India salaries summary'!C13</f>
        <v>40876.5864</v>
      </c>
      <c r="E20" s="4">
        <f>'India salaries summary'!D13</f>
        <v>36360.97428</v>
      </c>
      <c r="F20" s="4">
        <f>'India salaries summary'!E13</f>
        <v>36963.61672</v>
      </c>
      <c r="G20" s="4">
        <f>'India salaries summary'!F13</f>
        <v>42239.58785</v>
      </c>
      <c r="H20" s="4">
        <f>'India salaries summary'!G13</f>
        <v>38723.51825</v>
      </c>
      <c r="I20" s="4">
        <f>'India salaries summary'!H13</f>
        <v>37770.22441</v>
      </c>
      <c r="J20" s="4">
        <f>'India salaries summary'!I13</f>
        <v>34526.84767</v>
      </c>
      <c r="K20" s="4">
        <f>'India salaries summary'!J13</f>
        <v>31934.18997</v>
      </c>
      <c r="L20" s="4">
        <f>'India salaries summary'!K13</f>
        <v>0</v>
      </c>
      <c r="M20" s="4">
        <f>'India salaries summary'!L13</f>
        <v>0</v>
      </c>
      <c r="N20" s="4">
        <f>'India salaries summary'!M13</f>
        <v>0</v>
      </c>
      <c r="O20" s="4">
        <f>'India salaries summary'!N13</f>
        <v>0</v>
      </c>
      <c r="P20" s="4">
        <f>'India salaries summary'!O13</f>
        <v>299395.5455</v>
      </c>
    </row>
    <row r="21" ht="15.75" customHeight="1"/>
    <row r="22" ht="15.75" customHeight="1">
      <c r="A22" s="1" t="s">
        <v>5</v>
      </c>
      <c r="B22" s="1"/>
      <c r="C22" s="1"/>
      <c r="D22" s="6">
        <f t="shared" ref="D22:O22" si="4">SUM(D16,-D18,-D19)</f>
        <v>-26801.92506</v>
      </c>
      <c r="E22" s="6">
        <f t="shared" si="4"/>
        <v>38110.12192</v>
      </c>
      <c r="F22" s="6">
        <f t="shared" si="4"/>
        <v>6815.206802</v>
      </c>
      <c r="G22" s="6">
        <f t="shared" si="4"/>
        <v>-84391.81599</v>
      </c>
      <c r="H22" s="6">
        <f t="shared" si="4"/>
        <v>-43116.62134</v>
      </c>
      <c r="I22" s="6">
        <f t="shared" si="4"/>
        <v>30535.66471</v>
      </c>
      <c r="J22" s="6">
        <f t="shared" si="4"/>
        <v>24146.06424</v>
      </c>
      <c r="K22" s="6">
        <f t="shared" si="4"/>
        <v>57526.65238</v>
      </c>
      <c r="L22" s="6">
        <f t="shared" si="4"/>
        <v>0</v>
      </c>
      <c r="M22" s="6">
        <f t="shared" si="4"/>
        <v>0</v>
      </c>
      <c r="N22" s="6">
        <f t="shared" si="4"/>
        <v>0</v>
      </c>
      <c r="O22" s="6">
        <f t="shared" si="4"/>
        <v>0</v>
      </c>
      <c r="P22" s="6">
        <f>SUM(P16,-P18,-P19,-P20)</f>
        <v>-296572.1979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  <col customWidth="1" min="2" max="20" width="10.71"/>
  </cols>
  <sheetData>
    <row r="1">
      <c r="A1" s="1"/>
      <c r="B1" s="2">
        <v>45658.0</v>
      </c>
      <c r="C1" s="2">
        <v>45689.0</v>
      </c>
      <c r="D1" s="2">
        <v>45717.0</v>
      </c>
      <c r="E1" s="2">
        <v>45748.0</v>
      </c>
      <c r="F1" s="2">
        <v>45778.0</v>
      </c>
      <c r="G1" s="2">
        <v>45809.0</v>
      </c>
      <c r="H1" s="2">
        <v>45839.0</v>
      </c>
      <c r="I1" s="2">
        <v>45870.0</v>
      </c>
    </row>
    <row r="2">
      <c r="A2" s="9" t="s">
        <v>1</v>
      </c>
      <c r="B2" s="10">
        <v>24750.0</v>
      </c>
      <c r="C2" s="10">
        <v>0.0</v>
      </c>
      <c r="D2" s="10">
        <v>0.0</v>
      </c>
      <c r="E2" s="10">
        <v>0.0</v>
      </c>
      <c r="F2" s="10">
        <v>24480.0</v>
      </c>
      <c r="G2" s="10">
        <v>0.0</v>
      </c>
      <c r="H2" s="10">
        <v>0.0</v>
      </c>
      <c r="I2" s="10">
        <v>10500.0</v>
      </c>
    </row>
    <row r="3">
      <c r="A3" s="11" t="s">
        <v>23</v>
      </c>
      <c r="B3" s="10">
        <v>16034.317647058824</v>
      </c>
      <c r="C3" s="10">
        <v>-9880.941176470587</v>
      </c>
      <c r="D3" s="10">
        <v>-10099.117647058823</v>
      </c>
      <c r="E3" s="10">
        <v>-10905.4</v>
      </c>
      <c r="F3" s="10">
        <v>10775.176470588234</v>
      </c>
      <c r="G3" s="10">
        <v>-15324.058823529413</v>
      </c>
      <c r="H3" s="10">
        <v>-14564.870588235295</v>
      </c>
      <c r="I3" s="10">
        <v>-3910.5411764705896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11" t="s">
        <v>24</v>
      </c>
      <c r="B4" s="10">
        <v>12662.211364044413</v>
      </c>
      <c r="C4" s="10">
        <v>-12923.682486416252</v>
      </c>
      <c r="D4" s="10">
        <v>-14364.06911005366</v>
      </c>
      <c r="E4" s="10">
        <v>-16965.5677131705</v>
      </c>
      <c r="F4" s="10">
        <v>6077.103856020602</v>
      </c>
      <c r="G4" s="10">
        <v>-19613.084919956644</v>
      </c>
      <c r="H4" s="10">
        <v>-19575.829306019597</v>
      </c>
      <c r="I4" s="10">
        <v>-7914.658854761019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9"/>
      <c r="B5" s="10"/>
      <c r="C5" s="10"/>
      <c r="D5" s="10"/>
      <c r="E5" s="10"/>
      <c r="F5" s="10"/>
      <c r="G5" s="10"/>
      <c r="H5" s="10"/>
      <c r="I5" s="10"/>
    </row>
    <row r="6">
      <c r="A6" s="1"/>
      <c r="B6" s="2">
        <v>45658.0</v>
      </c>
      <c r="C6" s="2">
        <v>45689.0</v>
      </c>
      <c r="D6" s="2">
        <v>45717.0</v>
      </c>
      <c r="E6" s="2">
        <v>45748.0</v>
      </c>
      <c r="F6" s="2">
        <v>45778.0</v>
      </c>
      <c r="G6" s="2">
        <v>45809.0</v>
      </c>
      <c r="H6" s="2">
        <v>45839.0</v>
      </c>
      <c r="I6" s="2">
        <v>45870.0</v>
      </c>
    </row>
    <row r="7">
      <c r="A7" s="9" t="s">
        <v>6</v>
      </c>
      <c r="B7" s="10">
        <v>216811.26</v>
      </c>
      <c r="C7" s="10">
        <v>208054.32</v>
      </c>
      <c r="D7" s="10">
        <v>206041.43</v>
      </c>
      <c r="E7" s="10">
        <v>206041.43</v>
      </c>
      <c r="F7" s="10">
        <v>212411.26</v>
      </c>
      <c r="G7" s="10">
        <v>212411.26</v>
      </c>
      <c r="H7" s="10">
        <v>223624.65999999997</v>
      </c>
      <c r="I7" s="10">
        <v>224011.26</v>
      </c>
    </row>
    <row r="8">
      <c r="A8" s="11" t="s">
        <v>25</v>
      </c>
      <c r="B8" s="10">
        <v>142303.0158139535</v>
      </c>
      <c r="C8" s="10">
        <v>131756.73860465118</v>
      </c>
      <c r="D8" s="10">
        <v>130294.76720930231</v>
      </c>
      <c r="E8" s="10">
        <v>130201.41837209302</v>
      </c>
      <c r="F8" s="10">
        <v>85484.16697674419</v>
      </c>
      <c r="G8" s="10">
        <v>80613.7134883721</v>
      </c>
      <c r="H8" s="10">
        <v>139428.43906976742</v>
      </c>
      <c r="I8" s="10">
        <v>142484.26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11" t="s">
        <v>26</v>
      </c>
      <c r="B9" s="10">
        <v>134366.9576744186</v>
      </c>
      <c r="C9" s="10">
        <v>123965.61651162793</v>
      </c>
      <c r="D9" s="10">
        <v>122448.18</v>
      </c>
      <c r="E9" s="10">
        <v>121450.63930232558</v>
      </c>
      <c r="F9" s="10">
        <v>77494.27162790699</v>
      </c>
      <c r="G9" s="10">
        <v>72404.69604651163</v>
      </c>
      <c r="H9" s="10">
        <v>131302.0611627907</v>
      </c>
      <c r="I9" s="10">
        <v>134475.21930232557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11"/>
      <c r="B10" s="10"/>
      <c r="C10" s="10"/>
      <c r="D10" s="10"/>
      <c r="E10" s="10"/>
      <c r="F10" s="10"/>
      <c r="G10" s="10"/>
      <c r="H10" s="10"/>
      <c r="I10" s="10"/>
    </row>
    <row r="11">
      <c r="A11" s="1"/>
      <c r="B11" s="2">
        <v>45658.0</v>
      </c>
      <c r="C11" s="2">
        <v>45689.0</v>
      </c>
      <c r="D11" s="2">
        <v>45717.0</v>
      </c>
      <c r="E11" s="2">
        <v>45748.0</v>
      </c>
      <c r="F11" s="2">
        <v>45778.0</v>
      </c>
      <c r="G11" s="2">
        <v>45809.0</v>
      </c>
      <c r="H11" s="2">
        <v>45839.0</v>
      </c>
      <c r="I11" s="2">
        <v>45870.0</v>
      </c>
    </row>
    <row r="12">
      <c r="A12" s="11" t="s">
        <v>27</v>
      </c>
      <c r="B12" s="10">
        <v>321031.13</v>
      </c>
      <c r="C12" s="10">
        <v>368851.77</v>
      </c>
      <c r="D12" s="10">
        <v>343585.64</v>
      </c>
      <c r="E12" s="10">
        <v>345594.46</v>
      </c>
      <c r="F12" s="10">
        <v>339646.04</v>
      </c>
      <c r="G12" s="10">
        <v>382198.75</v>
      </c>
      <c r="H12" s="10">
        <v>387062.24</v>
      </c>
      <c r="I12" s="10">
        <v>359926.38</v>
      </c>
    </row>
    <row r="13">
      <c r="A13" s="11" t="s">
        <v>28</v>
      </c>
      <c r="B13" s="10">
        <v>11245.83000000003</v>
      </c>
      <c r="C13" s="10">
        <v>76129.22000000006</v>
      </c>
      <c r="D13" s="10">
        <v>44889.77000000002</v>
      </c>
      <c r="E13" s="10">
        <v>-45529.33999999998</v>
      </c>
      <c r="F13" s="10">
        <v>-4898.75</v>
      </c>
      <c r="G13" s="10">
        <v>68740.09999999998</v>
      </c>
      <c r="H13" s="10">
        <v>62267.860000000015</v>
      </c>
      <c r="I13" s="10">
        <v>95647.39000000001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11" t="s">
        <v>29</v>
      </c>
      <c r="B14" s="10">
        <v>-26801.925058139495</v>
      </c>
      <c r="C14" s="10">
        <v>38110.121918604724</v>
      </c>
      <c r="D14" s="10">
        <v>6815.206802325607</v>
      </c>
      <c r="E14" s="10">
        <v>-84391.81598837207</v>
      </c>
      <c r="F14" s="10">
        <v>-43116.62133720929</v>
      </c>
      <c r="G14" s="10">
        <v>30535.664709302313</v>
      </c>
      <c r="H14" s="10">
        <v>24146.06424418607</v>
      </c>
      <c r="I14" s="10">
        <v>57526.65238372095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9"/>
    </row>
    <row r="16">
      <c r="A16" s="9"/>
    </row>
    <row r="17">
      <c r="A17" s="9"/>
    </row>
    <row r="18">
      <c r="A18" s="9"/>
    </row>
    <row r="19" ht="15.75" customHeight="1">
      <c r="A19" s="9"/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>
      <c r="A221" s="9"/>
    </row>
    <row r="222" ht="15.75" customHeight="1">
      <c r="A222" s="9"/>
    </row>
    <row r="223" ht="15.75" customHeight="1">
      <c r="A223" s="9"/>
    </row>
    <row r="224" ht="15.75" customHeight="1">
      <c r="A224" s="9"/>
    </row>
    <row r="225" ht="15.75" customHeight="1">
      <c r="A225" s="9"/>
    </row>
    <row r="226" ht="15.75" customHeight="1">
      <c r="A226" s="9"/>
    </row>
    <row r="227" ht="15.75" customHeight="1">
      <c r="A227" s="9"/>
    </row>
    <row r="228" ht="15.75" customHeight="1">
      <c r="A228" s="9"/>
    </row>
    <row r="229" ht="15.75" customHeight="1">
      <c r="A229" s="9"/>
    </row>
    <row r="230" ht="15.75" customHeight="1">
      <c r="A230" s="9"/>
    </row>
    <row r="231" ht="15.75" customHeight="1">
      <c r="A231" s="9"/>
    </row>
    <row r="232" ht="15.75" customHeight="1">
      <c r="A232" s="9"/>
    </row>
    <row r="233" ht="15.75" customHeight="1">
      <c r="A233" s="9"/>
    </row>
    <row r="234" ht="15.75" customHeight="1">
      <c r="A234" s="9"/>
    </row>
    <row r="235" ht="15.75" customHeight="1">
      <c r="A235" s="9"/>
    </row>
    <row r="236" ht="15.75" customHeight="1">
      <c r="A236" s="9"/>
    </row>
    <row r="237" ht="15.75" customHeight="1">
      <c r="A237" s="9"/>
    </row>
    <row r="238" ht="15.75" customHeight="1">
      <c r="A238" s="9"/>
    </row>
    <row r="239" ht="15.75" customHeight="1">
      <c r="A239" s="9"/>
    </row>
    <row r="240" ht="15.75" customHeight="1">
      <c r="A240" s="9"/>
    </row>
    <row r="241" ht="15.75" customHeight="1">
      <c r="A241" s="9"/>
    </row>
    <row r="242" ht="15.75" customHeight="1">
      <c r="A242" s="9"/>
    </row>
    <row r="243" ht="15.75" customHeight="1">
      <c r="A243" s="9"/>
    </row>
    <row r="244" ht="15.75" customHeight="1">
      <c r="A244" s="9"/>
    </row>
    <row r="245" ht="15.75" customHeight="1">
      <c r="A245" s="9"/>
    </row>
    <row r="246" ht="15.75" customHeight="1">
      <c r="A246" s="9"/>
    </row>
    <row r="247" ht="15.75" customHeight="1">
      <c r="A247" s="9"/>
    </row>
    <row r="248" ht="15.75" customHeight="1">
      <c r="A248" s="9"/>
    </row>
    <row r="249" ht="15.75" customHeight="1">
      <c r="A249" s="9"/>
    </row>
    <row r="250" ht="15.75" customHeight="1">
      <c r="A250" s="9"/>
    </row>
    <row r="251" ht="15.75" customHeight="1">
      <c r="A251" s="9"/>
    </row>
    <row r="252" ht="15.75" customHeight="1">
      <c r="A252" s="9"/>
    </row>
    <row r="253" ht="15.75" customHeight="1">
      <c r="A253" s="9"/>
    </row>
    <row r="254" ht="15.75" customHeight="1">
      <c r="A254" s="9"/>
    </row>
    <row r="255" ht="15.75" customHeight="1">
      <c r="A255" s="9"/>
    </row>
    <row r="256" ht="15.75" customHeight="1">
      <c r="A256" s="9"/>
    </row>
    <row r="257" ht="15.75" customHeight="1">
      <c r="A257" s="9"/>
    </row>
    <row r="258" ht="15.75" customHeight="1">
      <c r="A258" s="9"/>
    </row>
    <row r="259" ht="15.75" customHeight="1">
      <c r="A259" s="9"/>
    </row>
    <row r="260" ht="15.75" customHeight="1">
      <c r="A260" s="9"/>
    </row>
    <row r="261" ht="15.75" customHeight="1">
      <c r="A261" s="9"/>
    </row>
    <row r="262" ht="15.75" customHeight="1">
      <c r="A262" s="9"/>
    </row>
    <row r="263" ht="15.75" customHeight="1">
      <c r="A263" s="9"/>
    </row>
    <row r="264" ht="15.75" customHeight="1">
      <c r="A264" s="9"/>
    </row>
    <row r="265" ht="15.75" customHeight="1">
      <c r="A265" s="9"/>
    </row>
    <row r="266" ht="15.75" customHeight="1">
      <c r="A266" s="9"/>
    </row>
    <row r="267" ht="15.75" customHeight="1">
      <c r="A267" s="9"/>
    </row>
    <row r="268" ht="15.75" customHeight="1">
      <c r="A268" s="9"/>
    </row>
    <row r="269" ht="15.75" customHeight="1">
      <c r="A269" s="9"/>
    </row>
    <row r="270" ht="15.75" customHeight="1">
      <c r="A270" s="9"/>
    </row>
    <row r="271" ht="15.75" customHeight="1">
      <c r="A271" s="9"/>
    </row>
    <row r="272" ht="15.75" customHeight="1">
      <c r="A272" s="9"/>
    </row>
    <row r="273" ht="15.75" customHeight="1">
      <c r="A273" s="9"/>
    </row>
    <row r="274" ht="15.75" customHeight="1">
      <c r="A274" s="9"/>
    </row>
    <row r="275" ht="15.75" customHeight="1">
      <c r="A275" s="9"/>
    </row>
    <row r="276" ht="15.75" customHeight="1">
      <c r="A276" s="9"/>
    </row>
    <row r="277" ht="15.75" customHeight="1">
      <c r="A277" s="9"/>
    </row>
    <row r="278" ht="15.75" customHeight="1">
      <c r="A278" s="9"/>
    </row>
    <row r="279" ht="15.75" customHeight="1">
      <c r="A279" s="9"/>
    </row>
    <row r="280" ht="15.75" customHeight="1">
      <c r="A280" s="9"/>
    </row>
    <row r="281" ht="15.75" customHeight="1">
      <c r="A281" s="9"/>
    </row>
    <row r="282" ht="15.75" customHeight="1">
      <c r="A282" s="9"/>
    </row>
    <row r="283" ht="15.75" customHeight="1">
      <c r="A283" s="9"/>
    </row>
    <row r="284" ht="15.75" customHeight="1">
      <c r="A284" s="9"/>
    </row>
    <row r="285" ht="15.75" customHeight="1">
      <c r="A285" s="9"/>
    </row>
    <row r="286" ht="15.75" customHeight="1">
      <c r="A286" s="9"/>
    </row>
    <row r="287" ht="15.75" customHeight="1">
      <c r="A287" s="9"/>
    </row>
    <row r="288" ht="15.75" customHeight="1">
      <c r="A288" s="9"/>
    </row>
    <row r="289" ht="15.75" customHeight="1">
      <c r="A289" s="9"/>
    </row>
    <row r="290" ht="15.75" customHeight="1">
      <c r="A290" s="9"/>
    </row>
    <row r="291" ht="15.75" customHeight="1">
      <c r="A291" s="9"/>
    </row>
    <row r="292" ht="15.75" customHeight="1">
      <c r="A292" s="9"/>
    </row>
    <row r="293" ht="15.75" customHeight="1">
      <c r="A293" s="9"/>
    </row>
    <row r="294" ht="15.75" customHeight="1">
      <c r="A294" s="9"/>
    </row>
    <row r="295" ht="15.75" customHeight="1">
      <c r="A295" s="9"/>
    </row>
    <row r="296" ht="15.75" customHeight="1">
      <c r="A296" s="9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  <row r="321" ht="15.75" customHeight="1">
      <c r="A321" s="9"/>
    </row>
    <row r="322" ht="15.75" customHeight="1">
      <c r="A322" s="9"/>
    </row>
    <row r="323" ht="15.75" customHeight="1">
      <c r="A323" s="9"/>
    </row>
    <row r="324" ht="15.75" customHeight="1">
      <c r="A324" s="9"/>
    </row>
    <row r="325" ht="15.75" customHeight="1">
      <c r="A325" s="9"/>
    </row>
    <row r="326" ht="15.75" customHeight="1">
      <c r="A326" s="9"/>
    </row>
    <row r="327" ht="15.75" customHeight="1">
      <c r="A327" s="9"/>
    </row>
    <row r="328" ht="15.75" customHeight="1">
      <c r="A328" s="9"/>
    </row>
    <row r="329" ht="15.75" customHeight="1">
      <c r="A329" s="9"/>
    </row>
    <row r="330" ht="15.75" customHeight="1">
      <c r="A330" s="9"/>
    </row>
    <row r="331" ht="15.75" customHeight="1">
      <c r="A331" s="9"/>
    </row>
    <row r="332" ht="15.75" customHeight="1">
      <c r="A332" s="9"/>
    </row>
    <row r="333" ht="15.75" customHeight="1">
      <c r="A333" s="9"/>
    </row>
    <row r="334" ht="15.75" customHeight="1">
      <c r="A334" s="9"/>
    </row>
    <row r="335" ht="15.75" customHeight="1">
      <c r="A335" s="9"/>
    </row>
    <row r="336" ht="15.75" customHeight="1">
      <c r="A336" s="9"/>
    </row>
    <row r="337" ht="15.75" customHeight="1">
      <c r="A337" s="9"/>
    </row>
    <row r="338" ht="15.75" customHeight="1">
      <c r="A338" s="9"/>
    </row>
    <row r="339" ht="15.75" customHeight="1">
      <c r="A339" s="9"/>
    </row>
    <row r="340" ht="15.75" customHeight="1">
      <c r="A340" s="9"/>
    </row>
    <row r="341" ht="15.75" customHeight="1">
      <c r="A341" s="9"/>
    </row>
    <row r="342" ht="15.75" customHeight="1">
      <c r="A342" s="9"/>
    </row>
    <row r="343" ht="15.75" customHeight="1">
      <c r="A343" s="9"/>
    </row>
    <row r="344" ht="15.75" customHeight="1">
      <c r="A344" s="9"/>
    </row>
    <row r="345" ht="15.75" customHeight="1">
      <c r="A345" s="9"/>
    </row>
    <row r="346" ht="15.75" customHeight="1">
      <c r="A346" s="9"/>
    </row>
    <row r="347" ht="15.75" customHeight="1">
      <c r="A347" s="9"/>
    </row>
    <row r="348" ht="15.75" customHeight="1">
      <c r="A348" s="9"/>
    </row>
    <row r="349" ht="15.75" customHeight="1">
      <c r="A349" s="9"/>
    </row>
    <row r="350" ht="15.75" customHeight="1">
      <c r="A350" s="9"/>
    </row>
    <row r="351" ht="15.75" customHeight="1">
      <c r="A351" s="9"/>
    </row>
    <row r="352" ht="15.75" customHeight="1">
      <c r="A352" s="9"/>
    </row>
    <row r="353" ht="15.75" customHeight="1">
      <c r="A353" s="9"/>
    </row>
    <row r="354" ht="15.75" customHeight="1">
      <c r="A354" s="9"/>
    </row>
    <row r="355" ht="15.75" customHeight="1">
      <c r="A355" s="9"/>
    </row>
    <row r="356" ht="15.75" customHeight="1">
      <c r="A356" s="9"/>
    </row>
    <row r="357" ht="15.75" customHeight="1">
      <c r="A357" s="9"/>
    </row>
    <row r="358" ht="15.75" customHeight="1">
      <c r="A358" s="9"/>
    </row>
    <row r="359" ht="15.75" customHeight="1">
      <c r="A359" s="9"/>
    </row>
    <row r="360" ht="15.75" customHeight="1">
      <c r="A360" s="9"/>
    </row>
    <row r="361" ht="15.75" customHeight="1">
      <c r="A361" s="9"/>
    </row>
    <row r="362" ht="15.75" customHeight="1">
      <c r="A362" s="9"/>
    </row>
    <row r="363" ht="15.75" customHeight="1">
      <c r="A363" s="9"/>
    </row>
    <row r="364" ht="15.75" customHeight="1">
      <c r="A364" s="9"/>
    </row>
    <row r="365" ht="15.75" customHeight="1">
      <c r="A365" s="9"/>
    </row>
    <row r="366" ht="15.75" customHeight="1">
      <c r="A366" s="9"/>
    </row>
    <row r="367" ht="15.75" customHeight="1">
      <c r="A367" s="9"/>
    </row>
    <row r="368" ht="15.75" customHeight="1">
      <c r="A368" s="9"/>
    </row>
    <row r="369" ht="15.75" customHeight="1">
      <c r="A369" s="9"/>
    </row>
    <row r="370" ht="15.75" customHeight="1">
      <c r="A370" s="9"/>
    </row>
    <row r="371" ht="15.75" customHeight="1">
      <c r="A371" s="9"/>
    </row>
    <row r="372" ht="15.75" customHeight="1">
      <c r="A372" s="9"/>
    </row>
    <row r="373" ht="15.75" customHeight="1">
      <c r="A373" s="9"/>
    </row>
    <row r="374" ht="15.75" customHeight="1">
      <c r="A374" s="9"/>
    </row>
    <row r="375" ht="15.75" customHeight="1">
      <c r="A375" s="9"/>
    </row>
    <row r="376" ht="15.75" customHeight="1">
      <c r="A376" s="9"/>
    </row>
    <row r="377" ht="15.75" customHeight="1">
      <c r="A377" s="9"/>
    </row>
    <row r="378" ht="15.75" customHeight="1">
      <c r="A378" s="9"/>
    </row>
    <row r="379" ht="15.75" customHeight="1">
      <c r="A379" s="9"/>
    </row>
    <row r="380" ht="15.75" customHeight="1">
      <c r="A380" s="9"/>
    </row>
    <row r="381" ht="15.75" customHeight="1">
      <c r="A381" s="9"/>
    </row>
    <row r="382" ht="15.75" customHeight="1">
      <c r="A382" s="9"/>
    </row>
    <row r="383" ht="15.75" customHeight="1">
      <c r="A383" s="9"/>
    </row>
    <row r="384" ht="15.75" customHeight="1">
      <c r="A384" s="9"/>
    </row>
    <row r="385" ht="15.75" customHeight="1">
      <c r="A385" s="9"/>
    </row>
    <row r="386" ht="15.75" customHeight="1">
      <c r="A386" s="9"/>
    </row>
    <row r="387" ht="15.75" customHeight="1">
      <c r="A387" s="9"/>
    </row>
    <row r="388" ht="15.75" customHeight="1">
      <c r="A388" s="9"/>
    </row>
    <row r="389" ht="15.75" customHeight="1">
      <c r="A389" s="9"/>
    </row>
    <row r="390" ht="15.75" customHeight="1">
      <c r="A390" s="9"/>
    </row>
    <row r="391" ht="15.75" customHeight="1">
      <c r="A391" s="9"/>
    </row>
    <row r="392" ht="15.75" customHeight="1">
      <c r="A392" s="9"/>
    </row>
    <row r="393" ht="15.75" customHeight="1">
      <c r="A393" s="9"/>
    </row>
    <row r="394" ht="15.75" customHeight="1">
      <c r="A394" s="9"/>
    </row>
    <row r="395" ht="15.75" customHeight="1">
      <c r="A395" s="9"/>
    </row>
    <row r="396" ht="15.75" customHeight="1">
      <c r="A396" s="9"/>
    </row>
    <row r="397" ht="15.75" customHeight="1">
      <c r="A397" s="9"/>
    </row>
    <row r="398" ht="15.75" customHeight="1">
      <c r="A398" s="9"/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</row>
    <row r="425" ht="15.75" customHeight="1">
      <c r="A425" s="9"/>
    </row>
    <row r="426" ht="15.75" customHeight="1">
      <c r="A426" s="9"/>
    </row>
    <row r="427" ht="15.75" customHeight="1">
      <c r="A427" s="9"/>
    </row>
    <row r="428" ht="15.75" customHeight="1">
      <c r="A428" s="9"/>
    </row>
    <row r="429" ht="15.75" customHeight="1">
      <c r="A429" s="9"/>
    </row>
    <row r="430" ht="15.75" customHeight="1">
      <c r="A430" s="9"/>
    </row>
    <row r="431" ht="15.75" customHeight="1">
      <c r="A431" s="9"/>
    </row>
    <row r="432" ht="15.75" customHeight="1">
      <c r="A432" s="9"/>
    </row>
    <row r="433" ht="15.75" customHeight="1">
      <c r="A433" s="9"/>
    </row>
    <row r="434" ht="15.75" customHeight="1">
      <c r="A434" s="9"/>
    </row>
    <row r="435" ht="15.75" customHeight="1">
      <c r="A435" s="9"/>
    </row>
    <row r="436" ht="15.75" customHeight="1">
      <c r="A436" s="9"/>
    </row>
    <row r="437" ht="15.75" customHeight="1">
      <c r="A437" s="9"/>
    </row>
    <row r="438" ht="15.75" customHeight="1">
      <c r="A438" s="9"/>
    </row>
    <row r="439" ht="15.75" customHeight="1">
      <c r="A439" s="9"/>
    </row>
    <row r="440" ht="15.75" customHeight="1">
      <c r="A440" s="9"/>
    </row>
    <row r="441" ht="15.75" customHeight="1">
      <c r="A441" s="9"/>
    </row>
    <row r="442" ht="15.75" customHeight="1">
      <c r="A442" s="9"/>
    </row>
    <row r="443" ht="15.75" customHeight="1">
      <c r="A443" s="9"/>
    </row>
    <row r="444" ht="15.75" customHeight="1">
      <c r="A444" s="9"/>
    </row>
    <row r="445" ht="15.75" customHeight="1">
      <c r="A445" s="9"/>
    </row>
    <row r="446" ht="15.75" customHeight="1">
      <c r="A446" s="9"/>
    </row>
    <row r="447" ht="15.75" customHeight="1">
      <c r="A447" s="9"/>
    </row>
    <row r="448" ht="15.75" customHeight="1">
      <c r="A448" s="9"/>
    </row>
    <row r="449" ht="15.75" customHeight="1">
      <c r="A449" s="9"/>
    </row>
    <row r="450" ht="15.75" customHeight="1">
      <c r="A450" s="9"/>
    </row>
    <row r="451" ht="15.75" customHeight="1">
      <c r="A451" s="9"/>
    </row>
    <row r="452" ht="15.75" customHeight="1">
      <c r="A452" s="9"/>
    </row>
    <row r="453" ht="15.75" customHeight="1">
      <c r="A453" s="9"/>
    </row>
    <row r="454" ht="15.75" customHeight="1">
      <c r="A454" s="9"/>
    </row>
    <row r="455" ht="15.75" customHeight="1">
      <c r="A455" s="9"/>
    </row>
    <row r="456" ht="15.75" customHeight="1">
      <c r="A456" s="9"/>
    </row>
    <row r="457" ht="15.75" customHeight="1">
      <c r="A457" s="9"/>
    </row>
    <row r="458" ht="15.75" customHeight="1">
      <c r="A458" s="9"/>
    </row>
    <row r="459" ht="15.75" customHeight="1">
      <c r="A459" s="9"/>
    </row>
    <row r="460" ht="15.75" customHeight="1">
      <c r="A460" s="9"/>
    </row>
    <row r="461" ht="15.75" customHeight="1">
      <c r="A461" s="9"/>
    </row>
    <row r="462" ht="15.75" customHeight="1">
      <c r="A462" s="9"/>
    </row>
    <row r="463" ht="15.75" customHeight="1">
      <c r="A463" s="9"/>
    </row>
    <row r="464" ht="15.75" customHeight="1">
      <c r="A464" s="9"/>
    </row>
    <row r="465" ht="15.75" customHeight="1">
      <c r="A465" s="9"/>
    </row>
    <row r="466" ht="15.75" customHeight="1">
      <c r="A466" s="9"/>
    </row>
    <row r="467" ht="15.75" customHeight="1">
      <c r="A467" s="9"/>
    </row>
    <row r="468" ht="15.75" customHeight="1">
      <c r="A468" s="9"/>
    </row>
    <row r="469" ht="15.75" customHeight="1">
      <c r="A469" s="9"/>
    </row>
    <row r="470" ht="15.75" customHeight="1">
      <c r="A470" s="9"/>
    </row>
    <row r="471" ht="15.75" customHeight="1">
      <c r="A471" s="9"/>
    </row>
    <row r="472" ht="15.75" customHeight="1">
      <c r="A472" s="9"/>
    </row>
    <row r="473" ht="15.75" customHeight="1">
      <c r="A473" s="9"/>
    </row>
    <row r="474" ht="15.75" customHeight="1">
      <c r="A474" s="9"/>
    </row>
    <row r="475" ht="15.75" customHeight="1">
      <c r="A475" s="9"/>
    </row>
    <row r="476" ht="15.75" customHeight="1">
      <c r="A476" s="9"/>
    </row>
    <row r="477" ht="15.75" customHeight="1">
      <c r="A477" s="9"/>
    </row>
    <row r="478" ht="15.75" customHeight="1">
      <c r="A478" s="9"/>
    </row>
    <row r="479" ht="15.75" customHeight="1">
      <c r="A479" s="9"/>
    </row>
    <row r="480" ht="15.75" customHeight="1">
      <c r="A480" s="9"/>
    </row>
    <row r="481" ht="15.75" customHeight="1">
      <c r="A481" s="9"/>
    </row>
    <row r="482" ht="15.75" customHeight="1">
      <c r="A482" s="9"/>
    </row>
    <row r="483" ht="15.75" customHeight="1">
      <c r="A483" s="9"/>
    </row>
    <row r="484" ht="15.75" customHeight="1">
      <c r="A484" s="9"/>
    </row>
    <row r="485" ht="15.75" customHeight="1">
      <c r="A485" s="9"/>
    </row>
    <row r="486" ht="15.75" customHeight="1">
      <c r="A486" s="9"/>
    </row>
    <row r="487" ht="15.75" customHeight="1">
      <c r="A487" s="9"/>
    </row>
    <row r="488" ht="15.75" customHeight="1">
      <c r="A488" s="9"/>
    </row>
    <row r="489" ht="15.75" customHeight="1">
      <c r="A489" s="9"/>
    </row>
    <row r="490" ht="15.75" customHeight="1">
      <c r="A490" s="9"/>
    </row>
    <row r="491" ht="15.75" customHeight="1">
      <c r="A491" s="9"/>
    </row>
    <row r="492" ht="15.75" customHeight="1">
      <c r="A492" s="9"/>
    </row>
    <row r="493" ht="15.75" customHeight="1">
      <c r="A493" s="9"/>
    </row>
    <row r="494" ht="15.75" customHeight="1">
      <c r="A494" s="9"/>
    </row>
    <row r="495" ht="15.75" customHeight="1">
      <c r="A495" s="9"/>
    </row>
    <row r="496" ht="15.75" customHeight="1">
      <c r="A496" s="9"/>
    </row>
    <row r="497" ht="15.75" customHeight="1">
      <c r="A497" s="9"/>
    </row>
    <row r="498" ht="15.75" customHeight="1">
      <c r="A498" s="9"/>
    </row>
    <row r="499" ht="15.75" customHeight="1">
      <c r="A499" s="9"/>
    </row>
    <row r="500" ht="15.75" customHeight="1">
      <c r="A500" s="9"/>
    </row>
    <row r="501" ht="15.75" customHeight="1">
      <c r="A501" s="9"/>
    </row>
    <row r="502" ht="15.75" customHeight="1">
      <c r="A502" s="9"/>
    </row>
    <row r="503" ht="15.75" customHeight="1">
      <c r="A503" s="9"/>
    </row>
    <row r="504" ht="15.75" customHeight="1">
      <c r="A504" s="9"/>
    </row>
    <row r="505" ht="15.75" customHeight="1">
      <c r="A505" s="9"/>
    </row>
    <row r="506" ht="15.75" customHeight="1">
      <c r="A506" s="9"/>
    </row>
    <row r="507" ht="15.75" customHeight="1">
      <c r="A507" s="9"/>
    </row>
    <row r="508" ht="15.75" customHeight="1">
      <c r="A508" s="9"/>
    </row>
    <row r="509" ht="15.75" customHeight="1">
      <c r="A509" s="9"/>
    </row>
    <row r="510" ht="15.75" customHeight="1">
      <c r="A510" s="9"/>
    </row>
    <row r="511" ht="15.75" customHeight="1">
      <c r="A511" s="9"/>
    </row>
    <row r="512" ht="15.75" customHeight="1">
      <c r="A512" s="9"/>
    </row>
    <row r="513" ht="15.75" customHeight="1">
      <c r="A513" s="9"/>
    </row>
    <row r="514" ht="15.75" customHeight="1">
      <c r="A514" s="9"/>
    </row>
    <row r="515" ht="15.75" customHeight="1">
      <c r="A515" s="9"/>
    </row>
    <row r="516" ht="15.75" customHeight="1">
      <c r="A516" s="9"/>
    </row>
    <row r="517" ht="15.75" customHeight="1">
      <c r="A517" s="9"/>
    </row>
    <row r="518" ht="15.75" customHeight="1">
      <c r="A518" s="9"/>
    </row>
    <row r="519" ht="15.75" customHeight="1">
      <c r="A519" s="9"/>
    </row>
    <row r="520" ht="15.75" customHeight="1">
      <c r="A520" s="9"/>
    </row>
    <row r="521" ht="15.75" customHeight="1">
      <c r="A521" s="9"/>
    </row>
    <row r="522" ht="15.75" customHeight="1">
      <c r="A522" s="9"/>
    </row>
    <row r="523" ht="15.75" customHeight="1">
      <c r="A523" s="9"/>
    </row>
    <row r="524" ht="15.75" customHeight="1">
      <c r="A524" s="9"/>
    </row>
    <row r="525" ht="15.75" customHeight="1">
      <c r="A525" s="9"/>
    </row>
    <row r="526" ht="15.75" customHeight="1">
      <c r="A526" s="9"/>
    </row>
    <row r="527" ht="15.75" customHeight="1">
      <c r="A527" s="9"/>
    </row>
    <row r="528" ht="15.75" customHeight="1">
      <c r="A528" s="9"/>
    </row>
    <row r="529" ht="15.75" customHeight="1">
      <c r="A529" s="9"/>
    </row>
    <row r="530" ht="15.75" customHeight="1">
      <c r="A530" s="9"/>
    </row>
    <row r="531" ht="15.75" customHeight="1">
      <c r="A531" s="9"/>
    </row>
    <row r="532" ht="15.75" customHeight="1">
      <c r="A532" s="9"/>
    </row>
    <row r="533" ht="15.75" customHeight="1">
      <c r="A533" s="9"/>
    </row>
    <row r="534" ht="15.75" customHeight="1">
      <c r="A534" s="9"/>
    </row>
    <row r="535" ht="15.75" customHeight="1">
      <c r="A535" s="9"/>
    </row>
    <row r="536" ht="15.75" customHeight="1">
      <c r="A536" s="9"/>
    </row>
    <row r="537" ht="15.75" customHeight="1">
      <c r="A537" s="9"/>
    </row>
    <row r="538" ht="15.75" customHeight="1">
      <c r="A538" s="9"/>
    </row>
    <row r="539" ht="15.75" customHeight="1">
      <c r="A539" s="9"/>
    </row>
    <row r="540" ht="15.75" customHeight="1">
      <c r="A540" s="9"/>
    </row>
    <row r="541" ht="15.75" customHeight="1">
      <c r="A541" s="9"/>
    </row>
    <row r="542" ht="15.75" customHeight="1">
      <c r="A542" s="9"/>
    </row>
    <row r="543" ht="15.75" customHeight="1">
      <c r="A543" s="9"/>
    </row>
    <row r="544" ht="15.75" customHeight="1">
      <c r="A544" s="9"/>
    </row>
    <row r="545" ht="15.75" customHeight="1">
      <c r="A545" s="9"/>
    </row>
    <row r="546" ht="15.75" customHeight="1">
      <c r="A546" s="9"/>
    </row>
    <row r="547" ht="15.75" customHeight="1">
      <c r="A547" s="9"/>
    </row>
    <row r="548" ht="15.75" customHeight="1">
      <c r="A548" s="9"/>
    </row>
    <row r="549" ht="15.75" customHeight="1">
      <c r="A549" s="9"/>
    </row>
    <row r="550" ht="15.75" customHeight="1">
      <c r="A550" s="9"/>
    </row>
    <row r="551" ht="15.75" customHeight="1">
      <c r="A551" s="9"/>
    </row>
    <row r="552" ht="15.75" customHeight="1">
      <c r="A552" s="9"/>
    </row>
    <row r="553" ht="15.75" customHeight="1">
      <c r="A553" s="9"/>
    </row>
    <row r="554" ht="15.75" customHeight="1">
      <c r="A554" s="9"/>
    </row>
    <row r="555" ht="15.75" customHeight="1">
      <c r="A555" s="9"/>
    </row>
    <row r="556" ht="15.75" customHeight="1">
      <c r="A556" s="9"/>
    </row>
    <row r="557" ht="15.75" customHeight="1">
      <c r="A557" s="9"/>
    </row>
    <row r="558" ht="15.75" customHeight="1">
      <c r="A558" s="9"/>
    </row>
    <row r="559" ht="15.75" customHeight="1">
      <c r="A559" s="9"/>
    </row>
    <row r="560" ht="15.75" customHeight="1">
      <c r="A560" s="9"/>
    </row>
    <row r="561" ht="15.75" customHeight="1">
      <c r="A561" s="9"/>
    </row>
    <row r="562" ht="15.75" customHeight="1">
      <c r="A562" s="9"/>
    </row>
    <row r="563" ht="15.75" customHeight="1">
      <c r="A563" s="9"/>
    </row>
    <row r="564" ht="15.75" customHeight="1">
      <c r="A564" s="9"/>
    </row>
    <row r="565" ht="15.75" customHeight="1">
      <c r="A565" s="9"/>
    </row>
    <row r="566" ht="15.75" customHeight="1">
      <c r="A566" s="9"/>
    </row>
    <row r="567" ht="15.75" customHeight="1">
      <c r="A567" s="9"/>
    </row>
    <row r="568" ht="15.75" customHeight="1">
      <c r="A568" s="9"/>
    </row>
    <row r="569" ht="15.75" customHeight="1">
      <c r="A569" s="9"/>
    </row>
    <row r="570" ht="15.75" customHeight="1">
      <c r="A570" s="9"/>
    </row>
    <row r="571" ht="15.75" customHeight="1">
      <c r="A571" s="9"/>
    </row>
    <row r="572" ht="15.75" customHeight="1">
      <c r="A572" s="9"/>
    </row>
    <row r="573" ht="15.75" customHeight="1">
      <c r="A573" s="9"/>
    </row>
    <row r="574" ht="15.75" customHeight="1">
      <c r="A574" s="9"/>
    </row>
    <row r="575" ht="15.75" customHeight="1">
      <c r="A575" s="9"/>
    </row>
    <row r="576" ht="15.75" customHeight="1">
      <c r="A576" s="9"/>
    </row>
    <row r="577" ht="15.75" customHeight="1">
      <c r="A577" s="9"/>
    </row>
    <row r="578" ht="15.75" customHeight="1">
      <c r="A578" s="9"/>
    </row>
    <row r="579" ht="15.75" customHeight="1">
      <c r="A579" s="9"/>
    </row>
    <row r="580" ht="15.75" customHeight="1">
      <c r="A580" s="9"/>
    </row>
    <row r="581" ht="15.75" customHeight="1">
      <c r="A581" s="9"/>
    </row>
    <row r="582" ht="15.75" customHeight="1">
      <c r="A582" s="9"/>
    </row>
    <row r="583" ht="15.75" customHeight="1">
      <c r="A583" s="9"/>
    </row>
    <row r="584" ht="15.75" customHeight="1">
      <c r="A584" s="9"/>
    </row>
    <row r="585" ht="15.75" customHeight="1">
      <c r="A585" s="9"/>
    </row>
    <row r="586" ht="15.75" customHeight="1">
      <c r="A586" s="9"/>
    </row>
    <row r="587" ht="15.75" customHeight="1">
      <c r="A587" s="9"/>
    </row>
    <row r="588" ht="15.75" customHeight="1">
      <c r="A588" s="9"/>
    </row>
    <row r="589" ht="15.75" customHeight="1">
      <c r="A589" s="9"/>
    </row>
    <row r="590" ht="15.75" customHeight="1">
      <c r="A590" s="9"/>
    </row>
    <row r="591" ht="15.75" customHeight="1">
      <c r="A591" s="9"/>
    </row>
    <row r="592" ht="15.75" customHeight="1">
      <c r="A592" s="9"/>
    </row>
    <row r="593" ht="15.75" customHeight="1">
      <c r="A593" s="9"/>
    </row>
    <row r="594" ht="15.75" customHeight="1">
      <c r="A594" s="9"/>
    </row>
    <row r="595" ht="15.75" customHeight="1">
      <c r="A595" s="9"/>
    </row>
    <row r="596" ht="15.75" customHeight="1">
      <c r="A596" s="9"/>
    </row>
    <row r="597" ht="15.75" customHeight="1">
      <c r="A597" s="9"/>
    </row>
    <row r="598" ht="15.75" customHeight="1">
      <c r="A598" s="9"/>
    </row>
    <row r="599" ht="15.75" customHeight="1">
      <c r="A599" s="9"/>
    </row>
    <row r="600" ht="15.75" customHeight="1">
      <c r="A600" s="9"/>
    </row>
    <row r="601" ht="15.75" customHeight="1">
      <c r="A601" s="9"/>
    </row>
    <row r="602" ht="15.75" customHeight="1">
      <c r="A602" s="9"/>
    </row>
    <row r="603" ht="15.75" customHeight="1">
      <c r="A603" s="9"/>
    </row>
    <row r="604" ht="15.75" customHeight="1">
      <c r="A604" s="9"/>
    </row>
    <row r="605" ht="15.75" customHeight="1">
      <c r="A605" s="9"/>
    </row>
    <row r="606" ht="15.75" customHeight="1">
      <c r="A606" s="9"/>
    </row>
    <row r="607" ht="15.75" customHeight="1">
      <c r="A607" s="9"/>
    </row>
    <row r="608" ht="15.75" customHeight="1">
      <c r="A608" s="9"/>
    </row>
    <row r="609" ht="15.75" customHeight="1">
      <c r="A609" s="9"/>
    </row>
    <row r="610" ht="15.75" customHeight="1">
      <c r="A610" s="9"/>
    </row>
    <row r="611" ht="15.75" customHeight="1">
      <c r="A611" s="9"/>
    </row>
    <row r="612" ht="15.75" customHeight="1">
      <c r="A612" s="9"/>
    </row>
    <row r="613" ht="15.75" customHeight="1">
      <c r="A613" s="9"/>
    </row>
    <row r="614" ht="15.75" customHeight="1">
      <c r="A614" s="9"/>
    </row>
    <row r="615" ht="15.75" customHeight="1">
      <c r="A615" s="9"/>
    </row>
    <row r="616" ht="15.75" customHeight="1">
      <c r="A616" s="9"/>
    </row>
    <row r="617" ht="15.75" customHeight="1">
      <c r="A617" s="9"/>
    </row>
    <row r="618" ht="15.75" customHeight="1">
      <c r="A618" s="9"/>
    </row>
    <row r="619" ht="15.75" customHeight="1">
      <c r="A619" s="9"/>
    </row>
    <row r="620" ht="15.75" customHeight="1">
      <c r="A620" s="9"/>
    </row>
    <row r="621" ht="15.75" customHeight="1">
      <c r="A621" s="9"/>
    </row>
    <row r="622" ht="15.75" customHeight="1">
      <c r="A622" s="9"/>
    </row>
    <row r="623" ht="15.75" customHeight="1">
      <c r="A623" s="9"/>
    </row>
    <row r="624" ht="15.75" customHeight="1">
      <c r="A624" s="9"/>
    </row>
    <row r="625" ht="15.75" customHeight="1">
      <c r="A625" s="9"/>
    </row>
    <row r="626" ht="15.75" customHeight="1">
      <c r="A626" s="9"/>
    </row>
    <row r="627" ht="15.75" customHeight="1">
      <c r="A627" s="9"/>
    </row>
    <row r="628" ht="15.75" customHeight="1">
      <c r="A628" s="9"/>
    </row>
    <row r="629" ht="15.75" customHeight="1">
      <c r="A629" s="9"/>
    </row>
    <row r="630" ht="15.75" customHeight="1">
      <c r="A630" s="9"/>
    </row>
    <row r="631" ht="15.75" customHeight="1">
      <c r="A631" s="9"/>
    </row>
    <row r="632" ht="15.75" customHeight="1">
      <c r="A632" s="9"/>
    </row>
    <row r="633" ht="15.75" customHeight="1">
      <c r="A633" s="9"/>
    </row>
    <row r="634" ht="15.75" customHeight="1">
      <c r="A634" s="9"/>
    </row>
    <row r="635" ht="15.75" customHeight="1">
      <c r="A635" s="9"/>
    </row>
    <row r="636" ht="15.75" customHeight="1">
      <c r="A636" s="9"/>
    </row>
    <row r="637" ht="15.75" customHeight="1">
      <c r="A637" s="9"/>
    </row>
    <row r="638" ht="15.75" customHeight="1">
      <c r="A638" s="9"/>
    </row>
    <row r="639" ht="15.75" customHeight="1">
      <c r="A639" s="9"/>
    </row>
    <row r="640" ht="15.75" customHeight="1">
      <c r="A640" s="9"/>
    </row>
    <row r="641" ht="15.75" customHeight="1">
      <c r="A641" s="9"/>
    </row>
    <row r="642" ht="15.75" customHeight="1">
      <c r="A642" s="9"/>
    </row>
    <row r="643" ht="15.75" customHeight="1">
      <c r="A643" s="9"/>
    </row>
    <row r="644" ht="15.75" customHeight="1">
      <c r="A644" s="9"/>
    </row>
    <row r="645" ht="15.75" customHeight="1">
      <c r="A645" s="9"/>
    </row>
    <row r="646" ht="15.75" customHeight="1">
      <c r="A646" s="9"/>
    </row>
    <row r="647" ht="15.75" customHeight="1">
      <c r="A647" s="9"/>
    </row>
    <row r="648" ht="15.75" customHeight="1">
      <c r="A648" s="9"/>
    </row>
    <row r="649" ht="15.75" customHeight="1">
      <c r="A649" s="9"/>
    </row>
    <row r="650" ht="15.75" customHeight="1">
      <c r="A650" s="9"/>
    </row>
    <row r="651" ht="15.75" customHeight="1">
      <c r="A651" s="9"/>
    </row>
    <row r="652" ht="15.75" customHeight="1">
      <c r="A652" s="9"/>
    </row>
    <row r="653" ht="15.75" customHeight="1">
      <c r="A653" s="9"/>
    </row>
    <row r="654" ht="15.75" customHeight="1">
      <c r="A654" s="9"/>
    </row>
    <row r="655" ht="15.75" customHeight="1">
      <c r="A655" s="9"/>
    </row>
    <row r="656" ht="15.75" customHeight="1">
      <c r="A656" s="9"/>
    </row>
    <row r="657" ht="15.75" customHeight="1">
      <c r="A657" s="9"/>
    </row>
    <row r="658" ht="15.75" customHeight="1">
      <c r="A658" s="9"/>
    </row>
    <row r="659" ht="15.75" customHeight="1">
      <c r="A659" s="9"/>
    </row>
    <row r="660" ht="15.75" customHeight="1">
      <c r="A660" s="9"/>
    </row>
    <row r="661" ht="15.75" customHeight="1">
      <c r="A661" s="9"/>
    </row>
    <row r="662" ht="15.75" customHeight="1">
      <c r="A662" s="9"/>
    </row>
    <row r="663" ht="15.75" customHeight="1">
      <c r="A663" s="9"/>
    </row>
    <row r="664" ht="15.75" customHeight="1">
      <c r="A664" s="9"/>
    </row>
    <row r="665" ht="15.75" customHeight="1">
      <c r="A665" s="9"/>
    </row>
    <row r="666" ht="15.75" customHeight="1">
      <c r="A666" s="9"/>
    </row>
    <row r="667" ht="15.75" customHeight="1">
      <c r="A667" s="9"/>
    </row>
    <row r="668" ht="15.75" customHeight="1">
      <c r="A668" s="9"/>
    </row>
    <row r="669" ht="15.75" customHeight="1">
      <c r="A669" s="9"/>
    </row>
    <row r="670" ht="15.75" customHeight="1">
      <c r="A670" s="9"/>
    </row>
    <row r="671" ht="15.75" customHeight="1">
      <c r="A671" s="9"/>
    </row>
    <row r="672" ht="15.75" customHeight="1">
      <c r="A672" s="9"/>
    </row>
    <row r="673" ht="15.75" customHeight="1">
      <c r="A673" s="9"/>
    </row>
    <row r="674" ht="15.75" customHeight="1">
      <c r="A674" s="9"/>
    </row>
    <row r="675" ht="15.75" customHeight="1">
      <c r="A675" s="9"/>
    </row>
    <row r="676" ht="15.75" customHeight="1">
      <c r="A676" s="9"/>
    </row>
    <row r="677" ht="15.75" customHeight="1">
      <c r="A677" s="9"/>
    </row>
    <row r="678" ht="15.75" customHeight="1">
      <c r="A678" s="9"/>
    </row>
    <row r="679" ht="15.75" customHeight="1">
      <c r="A679" s="9"/>
    </row>
    <row r="680" ht="15.75" customHeight="1">
      <c r="A680" s="9"/>
    </row>
    <row r="681" ht="15.75" customHeight="1">
      <c r="A681" s="9"/>
    </row>
    <row r="682" ht="15.75" customHeight="1">
      <c r="A682" s="9"/>
    </row>
    <row r="683" ht="15.75" customHeight="1">
      <c r="A683" s="9"/>
    </row>
    <row r="684" ht="15.75" customHeight="1">
      <c r="A684" s="9"/>
    </row>
    <row r="685" ht="15.75" customHeight="1">
      <c r="A685" s="9"/>
    </row>
    <row r="686" ht="15.75" customHeight="1">
      <c r="A686" s="9"/>
    </row>
    <row r="687" ht="15.75" customHeight="1">
      <c r="A687" s="9"/>
    </row>
    <row r="688" ht="15.75" customHeight="1">
      <c r="A688" s="9"/>
    </row>
    <row r="689" ht="15.75" customHeight="1">
      <c r="A689" s="9"/>
    </row>
    <row r="690" ht="15.75" customHeight="1">
      <c r="A690" s="9"/>
    </row>
    <row r="691" ht="15.75" customHeight="1">
      <c r="A691" s="9"/>
    </row>
    <row r="692" ht="15.75" customHeight="1">
      <c r="A692" s="9"/>
    </row>
    <row r="693" ht="15.75" customHeight="1">
      <c r="A693" s="9"/>
    </row>
    <row r="694" ht="15.75" customHeight="1">
      <c r="A694" s="9"/>
    </row>
    <row r="695" ht="15.75" customHeight="1">
      <c r="A695" s="9"/>
    </row>
    <row r="696" ht="15.75" customHeight="1">
      <c r="A696" s="9"/>
    </row>
    <row r="697" ht="15.75" customHeight="1">
      <c r="A697" s="9"/>
    </row>
    <row r="698" ht="15.75" customHeight="1">
      <c r="A698" s="9"/>
    </row>
    <row r="699" ht="15.75" customHeight="1">
      <c r="A699" s="9"/>
    </row>
    <row r="700" ht="15.75" customHeight="1">
      <c r="A700" s="9"/>
    </row>
    <row r="701" ht="15.75" customHeight="1">
      <c r="A701" s="9"/>
    </row>
    <row r="702" ht="15.75" customHeight="1">
      <c r="A702" s="9"/>
    </row>
    <row r="703" ht="15.75" customHeight="1">
      <c r="A703" s="9"/>
    </row>
    <row r="704" ht="15.75" customHeight="1">
      <c r="A704" s="9"/>
    </row>
    <row r="705" ht="15.75" customHeight="1">
      <c r="A705" s="9"/>
    </row>
    <row r="706" ht="15.75" customHeight="1">
      <c r="A706" s="9"/>
    </row>
    <row r="707" ht="15.75" customHeight="1">
      <c r="A707" s="9"/>
    </row>
    <row r="708" ht="15.75" customHeight="1">
      <c r="A708" s="9"/>
    </row>
    <row r="709" ht="15.75" customHeight="1">
      <c r="A709" s="9"/>
    </row>
    <row r="710" ht="15.75" customHeight="1">
      <c r="A710" s="9"/>
    </row>
    <row r="711" ht="15.75" customHeight="1">
      <c r="A711" s="9"/>
    </row>
    <row r="712" ht="15.75" customHeight="1">
      <c r="A712" s="9"/>
    </row>
    <row r="713" ht="15.75" customHeight="1">
      <c r="A713" s="9"/>
    </row>
    <row r="714" ht="15.75" customHeight="1">
      <c r="A714" s="9"/>
    </row>
    <row r="715" ht="15.75" customHeight="1">
      <c r="A715" s="9"/>
    </row>
    <row r="716" ht="15.75" customHeight="1">
      <c r="A716" s="9"/>
    </row>
    <row r="717" ht="15.75" customHeight="1">
      <c r="A717" s="9"/>
    </row>
    <row r="718" ht="15.75" customHeight="1">
      <c r="A718" s="9"/>
    </row>
    <row r="719" ht="15.75" customHeight="1">
      <c r="A719" s="9"/>
    </row>
    <row r="720" ht="15.75" customHeight="1">
      <c r="A720" s="9"/>
    </row>
    <row r="721" ht="15.75" customHeight="1">
      <c r="A721" s="9"/>
    </row>
    <row r="722" ht="15.75" customHeight="1">
      <c r="A722" s="9"/>
    </row>
    <row r="723" ht="15.75" customHeight="1">
      <c r="A723" s="9"/>
    </row>
    <row r="724" ht="15.75" customHeight="1">
      <c r="A724" s="9"/>
    </row>
    <row r="725" ht="15.75" customHeight="1">
      <c r="A725" s="9"/>
    </row>
    <row r="726" ht="15.75" customHeight="1">
      <c r="A726" s="9"/>
    </row>
    <row r="727" ht="15.75" customHeight="1">
      <c r="A727" s="9"/>
    </row>
    <row r="728" ht="15.75" customHeight="1">
      <c r="A728" s="9"/>
    </row>
    <row r="729" ht="15.75" customHeight="1">
      <c r="A729" s="9"/>
    </row>
    <row r="730" ht="15.75" customHeight="1">
      <c r="A730" s="9"/>
    </row>
    <row r="731" ht="15.75" customHeight="1">
      <c r="A731" s="9"/>
    </row>
    <row r="732" ht="15.75" customHeight="1">
      <c r="A732" s="9"/>
    </row>
    <row r="733" ht="15.75" customHeight="1">
      <c r="A733" s="9"/>
    </row>
    <row r="734" ht="15.75" customHeight="1">
      <c r="A734" s="9"/>
    </row>
    <row r="735" ht="15.75" customHeight="1">
      <c r="A735" s="9"/>
    </row>
    <row r="736" ht="15.75" customHeight="1">
      <c r="A736" s="9"/>
    </row>
    <row r="737" ht="15.75" customHeight="1">
      <c r="A737" s="9"/>
    </row>
    <row r="738" ht="15.75" customHeight="1">
      <c r="A738" s="9"/>
    </row>
    <row r="739" ht="15.75" customHeight="1">
      <c r="A739" s="9"/>
    </row>
    <row r="740" ht="15.75" customHeight="1">
      <c r="A740" s="9"/>
    </row>
    <row r="741" ht="15.75" customHeight="1">
      <c r="A741" s="9"/>
    </row>
    <row r="742" ht="15.75" customHeight="1">
      <c r="A742" s="9"/>
    </row>
    <row r="743" ht="15.75" customHeight="1">
      <c r="A743" s="9"/>
    </row>
    <row r="744" ht="15.75" customHeight="1">
      <c r="A744" s="9"/>
    </row>
    <row r="745" ht="15.75" customHeight="1">
      <c r="A745" s="9"/>
    </row>
    <row r="746" ht="15.75" customHeight="1">
      <c r="A746" s="9"/>
    </row>
    <row r="747" ht="15.75" customHeight="1">
      <c r="A747" s="9"/>
    </row>
    <row r="748" ht="15.75" customHeight="1">
      <c r="A748" s="9"/>
    </row>
    <row r="749" ht="15.75" customHeight="1">
      <c r="A749" s="9"/>
    </row>
    <row r="750" ht="15.75" customHeight="1">
      <c r="A750" s="9"/>
    </row>
    <row r="751" ht="15.75" customHeight="1">
      <c r="A751" s="9"/>
    </row>
    <row r="752" ht="15.75" customHeight="1">
      <c r="A752" s="9"/>
    </row>
    <row r="753" ht="15.75" customHeight="1">
      <c r="A753" s="9"/>
    </row>
    <row r="754" ht="15.75" customHeight="1">
      <c r="A754" s="9"/>
    </row>
    <row r="755" ht="15.75" customHeight="1">
      <c r="A755" s="9"/>
    </row>
    <row r="756" ht="15.75" customHeight="1">
      <c r="A756" s="9"/>
    </row>
    <row r="757" ht="15.75" customHeight="1">
      <c r="A757" s="9"/>
    </row>
    <row r="758" ht="15.75" customHeight="1">
      <c r="A758" s="9"/>
    </row>
    <row r="759" ht="15.75" customHeight="1">
      <c r="A759" s="9"/>
    </row>
    <row r="760" ht="15.75" customHeight="1">
      <c r="A760" s="9"/>
    </row>
    <row r="761" ht="15.75" customHeight="1">
      <c r="A761" s="9"/>
    </row>
    <row r="762" ht="15.75" customHeight="1">
      <c r="A762" s="9"/>
    </row>
    <row r="763" ht="15.75" customHeight="1">
      <c r="A763" s="9"/>
    </row>
    <row r="764" ht="15.75" customHeight="1">
      <c r="A764" s="9"/>
    </row>
    <row r="765" ht="15.75" customHeight="1">
      <c r="A765" s="9"/>
    </row>
    <row r="766" ht="15.75" customHeight="1">
      <c r="A766" s="9"/>
    </row>
    <row r="767" ht="15.75" customHeight="1">
      <c r="A767" s="9"/>
    </row>
    <row r="768" ht="15.75" customHeight="1">
      <c r="A768" s="9"/>
    </row>
    <row r="769" ht="15.75" customHeight="1">
      <c r="A769" s="9"/>
    </row>
    <row r="770" ht="15.75" customHeight="1">
      <c r="A770" s="9"/>
    </row>
    <row r="771" ht="15.75" customHeight="1">
      <c r="A771" s="9"/>
    </row>
    <row r="772" ht="15.75" customHeight="1">
      <c r="A772" s="9"/>
    </row>
    <row r="773" ht="15.75" customHeight="1">
      <c r="A773" s="9"/>
    </row>
    <row r="774" ht="15.75" customHeight="1">
      <c r="A774" s="9"/>
    </row>
    <row r="775" ht="15.75" customHeight="1">
      <c r="A775" s="9"/>
    </row>
    <row r="776" ht="15.75" customHeight="1">
      <c r="A776" s="9"/>
    </row>
    <row r="777" ht="15.75" customHeight="1">
      <c r="A777" s="9"/>
    </row>
    <row r="778" ht="15.75" customHeight="1">
      <c r="A778" s="9"/>
    </row>
    <row r="779" ht="15.75" customHeight="1">
      <c r="A779" s="9"/>
    </row>
    <row r="780" ht="15.75" customHeight="1">
      <c r="A780" s="9"/>
    </row>
    <row r="781" ht="15.75" customHeight="1">
      <c r="A781" s="9"/>
    </row>
    <row r="782" ht="15.75" customHeight="1">
      <c r="A782" s="9"/>
    </row>
    <row r="783" ht="15.75" customHeight="1">
      <c r="A783" s="9"/>
    </row>
    <row r="784" ht="15.75" customHeight="1">
      <c r="A784" s="9"/>
    </row>
    <row r="785" ht="15.75" customHeight="1">
      <c r="A785" s="9"/>
    </row>
    <row r="786" ht="15.75" customHeight="1">
      <c r="A786" s="9"/>
    </row>
    <row r="787" ht="15.75" customHeight="1">
      <c r="A787" s="9"/>
    </row>
    <row r="788" ht="15.75" customHeight="1">
      <c r="A788" s="9"/>
    </row>
    <row r="789" ht="15.75" customHeight="1">
      <c r="A789" s="9"/>
    </row>
    <row r="790" ht="15.75" customHeight="1">
      <c r="A790" s="9"/>
    </row>
    <row r="791" ht="15.75" customHeight="1">
      <c r="A791" s="9"/>
    </row>
    <row r="792" ht="15.75" customHeight="1">
      <c r="A792" s="9"/>
    </row>
    <row r="793" ht="15.75" customHeight="1">
      <c r="A793" s="9"/>
    </row>
    <row r="794" ht="15.75" customHeight="1">
      <c r="A794" s="9"/>
    </row>
    <row r="795" ht="15.75" customHeight="1">
      <c r="A795" s="9"/>
    </row>
    <row r="796" ht="15.75" customHeight="1">
      <c r="A796" s="9"/>
    </row>
    <row r="797" ht="15.75" customHeight="1">
      <c r="A797" s="9"/>
    </row>
    <row r="798" ht="15.75" customHeight="1">
      <c r="A798" s="9"/>
    </row>
    <row r="799" ht="15.75" customHeight="1">
      <c r="A799" s="9"/>
    </row>
    <row r="800" ht="15.75" customHeight="1">
      <c r="A800" s="9"/>
    </row>
    <row r="801" ht="15.75" customHeight="1">
      <c r="A801" s="9"/>
    </row>
    <row r="802" ht="15.75" customHeight="1">
      <c r="A802" s="9"/>
    </row>
    <row r="803" ht="15.75" customHeight="1">
      <c r="A803" s="9"/>
    </row>
    <row r="804" ht="15.75" customHeight="1">
      <c r="A804" s="9"/>
    </row>
    <row r="805" ht="15.75" customHeight="1">
      <c r="A805" s="9"/>
    </row>
    <row r="806" ht="15.75" customHeight="1">
      <c r="A806" s="9"/>
    </row>
    <row r="807" ht="15.75" customHeight="1">
      <c r="A807" s="9"/>
    </row>
    <row r="808" ht="15.75" customHeight="1">
      <c r="A808" s="9"/>
    </row>
    <row r="809" ht="15.75" customHeight="1">
      <c r="A809" s="9"/>
    </row>
    <row r="810" ht="15.75" customHeight="1">
      <c r="A810" s="9"/>
    </row>
    <row r="811" ht="15.75" customHeight="1">
      <c r="A811" s="9"/>
    </row>
    <row r="812" ht="15.75" customHeight="1">
      <c r="A812" s="9"/>
    </row>
    <row r="813" ht="15.75" customHeight="1">
      <c r="A813" s="9"/>
    </row>
    <row r="814" ht="15.75" customHeight="1">
      <c r="A814" s="9"/>
    </row>
    <row r="815" ht="15.75" customHeight="1">
      <c r="A815" s="9"/>
    </row>
    <row r="816" ht="15.75" customHeight="1">
      <c r="A816" s="9"/>
    </row>
    <row r="817" ht="15.75" customHeight="1">
      <c r="A817" s="9"/>
    </row>
    <row r="818" ht="15.75" customHeight="1">
      <c r="A818" s="9"/>
    </row>
    <row r="819" ht="15.75" customHeight="1">
      <c r="A819" s="9"/>
    </row>
    <row r="820" ht="15.75" customHeight="1">
      <c r="A820" s="9"/>
    </row>
    <row r="821" ht="15.75" customHeight="1">
      <c r="A821" s="9"/>
    </row>
    <row r="822" ht="15.75" customHeight="1">
      <c r="A822" s="9"/>
    </row>
    <row r="823" ht="15.75" customHeight="1">
      <c r="A823" s="9"/>
    </row>
    <row r="824" ht="15.75" customHeight="1">
      <c r="A824" s="9"/>
    </row>
    <row r="825" ht="15.75" customHeight="1">
      <c r="A825" s="9"/>
    </row>
    <row r="826" ht="15.75" customHeight="1">
      <c r="A826" s="9"/>
    </row>
    <row r="827" ht="15.75" customHeight="1">
      <c r="A827" s="9"/>
    </row>
    <row r="828" ht="15.75" customHeight="1">
      <c r="A828" s="9"/>
    </row>
    <row r="829" ht="15.75" customHeight="1">
      <c r="A829" s="9"/>
    </row>
    <row r="830" ht="15.75" customHeight="1">
      <c r="A830" s="9"/>
    </row>
    <row r="831" ht="15.75" customHeight="1">
      <c r="A831" s="9"/>
    </row>
    <row r="832" ht="15.75" customHeight="1">
      <c r="A832" s="9"/>
    </row>
    <row r="833" ht="15.75" customHeight="1">
      <c r="A833" s="9"/>
    </row>
    <row r="834" ht="15.75" customHeight="1">
      <c r="A834" s="9"/>
    </row>
    <row r="835" ht="15.75" customHeight="1">
      <c r="A835" s="9"/>
    </row>
    <row r="836" ht="15.75" customHeight="1">
      <c r="A836" s="9"/>
    </row>
    <row r="837" ht="15.75" customHeight="1">
      <c r="A837" s="9"/>
    </row>
    <row r="838" ht="15.75" customHeight="1">
      <c r="A838" s="9"/>
    </row>
    <row r="839" ht="15.75" customHeight="1">
      <c r="A839" s="9"/>
    </row>
    <row r="840" ht="15.75" customHeight="1">
      <c r="A840" s="9"/>
    </row>
    <row r="841" ht="15.75" customHeight="1">
      <c r="A841" s="9"/>
    </row>
    <row r="842" ht="15.75" customHeight="1">
      <c r="A842" s="9"/>
    </row>
    <row r="843" ht="15.75" customHeight="1">
      <c r="A843" s="9"/>
    </row>
    <row r="844" ht="15.75" customHeight="1">
      <c r="A844" s="9"/>
    </row>
    <row r="845" ht="15.75" customHeight="1">
      <c r="A845" s="9"/>
    </row>
    <row r="846" ht="15.75" customHeight="1">
      <c r="A846" s="9"/>
    </row>
    <row r="847" ht="15.75" customHeight="1">
      <c r="A847" s="9"/>
    </row>
    <row r="848" ht="15.75" customHeight="1">
      <c r="A848" s="9"/>
    </row>
    <row r="849" ht="15.75" customHeight="1">
      <c r="A849" s="9"/>
    </row>
    <row r="850" ht="15.75" customHeight="1">
      <c r="A850" s="9"/>
    </row>
    <row r="851" ht="15.75" customHeight="1">
      <c r="A851" s="9"/>
    </row>
    <row r="852" ht="15.75" customHeight="1">
      <c r="A852" s="9"/>
    </row>
    <row r="853" ht="15.75" customHeight="1">
      <c r="A853" s="9"/>
    </row>
    <row r="854" ht="15.75" customHeight="1">
      <c r="A854" s="9"/>
    </row>
    <row r="855" ht="15.75" customHeight="1">
      <c r="A855" s="9"/>
    </row>
    <row r="856" ht="15.75" customHeight="1">
      <c r="A856" s="9"/>
    </row>
    <row r="857" ht="15.75" customHeight="1">
      <c r="A857" s="9"/>
    </row>
    <row r="858" ht="15.75" customHeight="1">
      <c r="A858" s="9"/>
    </row>
    <row r="859" ht="15.75" customHeight="1">
      <c r="A859" s="9"/>
    </row>
    <row r="860" ht="15.75" customHeight="1">
      <c r="A860" s="9"/>
    </row>
    <row r="861" ht="15.75" customHeight="1">
      <c r="A861" s="9"/>
    </row>
    <row r="862" ht="15.75" customHeight="1">
      <c r="A862" s="9"/>
    </row>
    <row r="863" ht="15.75" customHeight="1">
      <c r="A863" s="9"/>
    </row>
    <row r="864" ht="15.75" customHeight="1">
      <c r="A864" s="9"/>
    </row>
    <row r="865" ht="15.75" customHeight="1">
      <c r="A865" s="9"/>
    </row>
    <row r="866" ht="15.75" customHeight="1">
      <c r="A866" s="9"/>
    </row>
    <row r="867" ht="15.75" customHeight="1">
      <c r="A867" s="9"/>
    </row>
    <row r="868" ht="15.75" customHeight="1">
      <c r="A868" s="9"/>
    </row>
    <row r="869" ht="15.75" customHeight="1">
      <c r="A869" s="9"/>
    </row>
    <row r="870" ht="15.75" customHeight="1">
      <c r="A870" s="9"/>
    </row>
    <row r="871" ht="15.75" customHeight="1">
      <c r="A871" s="9"/>
    </row>
    <row r="872" ht="15.75" customHeight="1">
      <c r="A872" s="9"/>
    </row>
    <row r="873" ht="15.75" customHeight="1">
      <c r="A873" s="9"/>
    </row>
    <row r="874" ht="15.75" customHeight="1">
      <c r="A874" s="9"/>
    </row>
    <row r="875" ht="15.75" customHeight="1">
      <c r="A875" s="9"/>
    </row>
    <row r="876" ht="15.75" customHeight="1">
      <c r="A876" s="9"/>
    </row>
    <row r="877" ht="15.75" customHeight="1">
      <c r="A877" s="9"/>
    </row>
    <row r="878" ht="15.75" customHeight="1">
      <c r="A878" s="9"/>
    </row>
    <row r="879" ht="15.75" customHeight="1">
      <c r="A879" s="9"/>
    </row>
    <row r="880" ht="15.75" customHeight="1">
      <c r="A880" s="9"/>
    </row>
    <row r="881" ht="15.75" customHeight="1">
      <c r="A881" s="9"/>
    </row>
    <row r="882" ht="15.75" customHeight="1">
      <c r="A882" s="9"/>
    </row>
    <row r="883" ht="15.75" customHeight="1">
      <c r="A883" s="9"/>
    </row>
    <row r="884" ht="15.75" customHeight="1">
      <c r="A884" s="9"/>
    </row>
    <row r="885" ht="15.75" customHeight="1">
      <c r="A885" s="9"/>
    </row>
    <row r="886" ht="15.75" customHeight="1">
      <c r="A886" s="9"/>
    </row>
    <row r="887" ht="15.75" customHeight="1">
      <c r="A887" s="9"/>
    </row>
    <row r="888" ht="15.75" customHeight="1">
      <c r="A888" s="9"/>
    </row>
    <row r="889" ht="15.75" customHeight="1">
      <c r="A889" s="9"/>
    </row>
    <row r="890" ht="15.75" customHeight="1">
      <c r="A890" s="9"/>
    </row>
    <row r="891" ht="15.75" customHeight="1">
      <c r="A891" s="9"/>
    </row>
    <row r="892" ht="15.75" customHeight="1">
      <c r="A892" s="9"/>
    </row>
    <row r="893" ht="15.75" customHeight="1">
      <c r="A893" s="9"/>
    </row>
    <row r="894" ht="15.75" customHeight="1">
      <c r="A894" s="9"/>
    </row>
    <row r="895" ht="15.75" customHeight="1">
      <c r="A895" s="9"/>
    </row>
    <row r="896" ht="15.75" customHeight="1">
      <c r="A896" s="9"/>
    </row>
    <row r="897" ht="15.75" customHeight="1">
      <c r="A897" s="9"/>
    </row>
    <row r="898" ht="15.75" customHeight="1">
      <c r="A898" s="9"/>
    </row>
    <row r="899" ht="15.75" customHeight="1">
      <c r="A899" s="9"/>
    </row>
    <row r="900" ht="15.75" customHeight="1">
      <c r="A900" s="9"/>
    </row>
    <row r="901" ht="15.75" customHeight="1">
      <c r="A901" s="9"/>
    </row>
    <row r="902" ht="15.75" customHeight="1">
      <c r="A902" s="9"/>
    </row>
    <row r="903" ht="15.75" customHeight="1">
      <c r="A903" s="9"/>
    </row>
    <row r="904" ht="15.75" customHeight="1">
      <c r="A904" s="9"/>
    </row>
    <row r="905" ht="15.75" customHeight="1">
      <c r="A905" s="9"/>
    </row>
    <row r="906" ht="15.75" customHeight="1">
      <c r="A906" s="9"/>
    </row>
    <row r="907" ht="15.75" customHeight="1">
      <c r="A907" s="9"/>
    </row>
    <row r="908" ht="15.75" customHeight="1">
      <c r="A908" s="9"/>
    </row>
    <row r="909" ht="15.75" customHeight="1">
      <c r="A909" s="9"/>
    </row>
    <row r="910" ht="15.75" customHeight="1">
      <c r="A910" s="9"/>
    </row>
    <row r="911" ht="15.75" customHeight="1">
      <c r="A911" s="9"/>
    </row>
    <row r="912" ht="15.75" customHeight="1">
      <c r="A912" s="9"/>
    </row>
    <row r="913" ht="15.75" customHeight="1">
      <c r="A913" s="9"/>
    </row>
    <row r="914" ht="15.75" customHeight="1">
      <c r="A914" s="9"/>
    </row>
    <row r="915" ht="15.75" customHeight="1">
      <c r="A915" s="9"/>
    </row>
    <row r="916" ht="15.75" customHeight="1">
      <c r="A916" s="9"/>
    </row>
    <row r="917" ht="15.75" customHeight="1">
      <c r="A917" s="9"/>
    </row>
    <row r="918" ht="15.75" customHeight="1">
      <c r="A918" s="9"/>
    </row>
    <row r="919" ht="15.75" customHeight="1">
      <c r="A919" s="9"/>
    </row>
    <row r="920" ht="15.75" customHeight="1">
      <c r="A920" s="9"/>
    </row>
    <row r="921" ht="15.75" customHeight="1">
      <c r="A921" s="9"/>
    </row>
    <row r="922" ht="15.75" customHeight="1">
      <c r="A922" s="9"/>
    </row>
    <row r="923" ht="15.75" customHeight="1">
      <c r="A923" s="9"/>
    </row>
    <row r="924" ht="15.75" customHeight="1">
      <c r="A924" s="9"/>
    </row>
    <row r="925" ht="15.75" customHeight="1">
      <c r="A925" s="9"/>
    </row>
    <row r="926" ht="15.75" customHeight="1">
      <c r="A926" s="9"/>
    </row>
    <row r="927" ht="15.75" customHeight="1">
      <c r="A927" s="9"/>
    </row>
    <row r="928" ht="15.75" customHeight="1">
      <c r="A928" s="9"/>
    </row>
    <row r="929" ht="15.75" customHeight="1">
      <c r="A929" s="9"/>
    </row>
    <row r="930" ht="15.75" customHeight="1">
      <c r="A930" s="9"/>
    </row>
    <row r="931" ht="15.75" customHeight="1">
      <c r="A931" s="9"/>
    </row>
    <row r="932" ht="15.75" customHeight="1">
      <c r="A932" s="9"/>
    </row>
    <row r="933" ht="15.75" customHeight="1">
      <c r="A933" s="9"/>
    </row>
    <row r="934" ht="15.75" customHeight="1">
      <c r="A934" s="9"/>
    </row>
    <row r="935" ht="15.75" customHeight="1">
      <c r="A935" s="9"/>
    </row>
    <row r="936" ht="15.75" customHeight="1">
      <c r="A936" s="9"/>
    </row>
    <row r="937" ht="15.75" customHeight="1">
      <c r="A937" s="9"/>
    </row>
    <row r="938" ht="15.75" customHeight="1">
      <c r="A938" s="9"/>
    </row>
    <row r="939" ht="15.75" customHeight="1">
      <c r="A939" s="9"/>
    </row>
    <row r="940" ht="15.75" customHeight="1">
      <c r="A940" s="9"/>
    </row>
    <row r="941" ht="15.75" customHeight="1">
      <c r="A941" s="9"/>
    </row>
    <row r="942" ht="15.75" customHeight="1">
      <c r="A942" s="9"/>
    </row>
    <row r="943" ht="15.75" customHeight="1">
      <c r="A943" s="9"/>
    </row>
    <row r="944" ht="15.75" customHeight="1">
      <c r="A944" s="9"/>
    </row>
    <row r="945" ht="15.75" customHeight="1">
      <c r="A945" s="9"/>
    </row>
    <row r="946" ht="15.75" customHeight="1">
      <c r="A946" s="9"/>
    </row>
    <row r="947" ht="15.75" customHeight="1">
      <c r="A947" s="9"/>
    </row>
    <row r="948" ht="15.75" customHeight="1">
      <c r="A948" s="9"/>
    </row>
    <row r="949" ht="15.75" customHeight="1">
      <c r="A949" s="9"/>
    </row>
    <row r="950" ht="15.75" customHeight="1">
      <c r="A950" s="9"/>
    </row>
    <row r="951" ht="15.75" customHeight="1">
      <c r="A951" s="9"/>
    </row>
    <row r="952" ht="15.75" customHeight="1">
      <c r="A952" s="9"/>
    </row>
    <row r="953" ht="15.75" customHeight="1">
      <c r="A953" s="9"/>
    </row>
    <row r="954" ht="15.75" customHeight="1">
      <c r="A954" s="9"/>
    </row>
    <row r="955" ht="15.75" customHeight="1">
      <c r="A955" s="9"/>
    </row>
    <row r="956" ht="15.75" customHeight="1">
      <c r="A956" s="9"/>
    </row>
    <row r="957" ht="15.75" customHeight="1">
      <c r="A957" s="9"/>
    </row>
    <row r="958" ht="15.75" customHeight="1">
      <c r="A958" s="9"/>
    </row>
    <row r="959" ht="15.75" customHeight="1">
      <c r="A959" s="9"/>
    </row>
    <row r="960" ht="15.75" customHeight="1">
      <c r="A960" s="9"/>
    </row>
    <row r="961" ht="15.75" customHeight="1">
      <c r="A961" s="9"/>
    </row>
    <row r="962" ht="15.75" customHeight="1">
      <c r="A962" s="9"/>
    </row>
    <row r="963" ht="15.75" customHeight="1">
      <c r="A963" s="9"/>
    </row>
    <row r="964" ht="15.75" customHeight="1">
      <c r="A964" s="9"/>
    </row>
    <row r="965" ht="15.75" customHeight="1">
      <c r="A965" s="9"/>
    </row>
    <row r="966" ht="15.75" customHeight="1">
      <c r="A966" s="9"/>
    </row>
    <row r="967" ht="15.75" customHeight="1">
      <c r="A967" s="9"/>
    </row>
    <row r="968" ht="15.75" customHeight="1">
      <c r="A968" s="9"/>
    </row>
    <row r="969" ht="15.75" customHeight="1">
      <c r="A969" s="9"/>
    </row>
    <row r="970" ht="15.75" customHeight="1">
      <c r="A970" s="9"/>
    </row>
    <row r="971" ht="15.75" customHeight="1">
      <c r="A971" s="9"/>
    </row>
    <row r="972" ht="15.75" customHeight="1">
      <c r="A972" s="9"/>
    </row>
    <row r="973" ht="15.75" customHeight="1">
      <c r="A973" s="9"/>
    </row>
    <row r="974" ht="15.75" customHeight="1">
      <c r="A974" s="9"/>
    </row>
    <row r="975" ht="15.75" customHeight="1">
      <c r="A975" s="9"/>
    </row>
    <row r="976" ht="15.75" customHeight="1">
      <c r="A976" s="9"/>
    </row>
    <row r="977" ht="15.75" customHeight="1">
      <c r="A977" s="9"/>
    </row>
    <row r="978" ht="15.75" customHeight="1">
      <c r="A978" s="9"/>
    </row>
    <row r="979" ht="15.75" customHeight="1">
      <c r="A979" s="9"/>
    </row>
    <row r="980" ht="15.75" customHeight="1">
      <c r="A980" s="9"/>
    </row>
    <row r="981" ht="15.75" customHeight="1">
      <c r="A981" s="9"/>
    </row>
    <row r="982" ht="15.75" customHeight="1">
      <c r="A982" s="9"/>
    </row>
    <row r="983" ht="15.75" customHeight="1">
      <c r="A983" s="9"/>
    </row>
    <row r="984" ht="15.75" customHeight="1">
      <c r="A984" s="9"/>
    </row>
    <row r="985" ht="15.75" customHeight="1">
      <c r="A985" s="9"/>
    </row>
    <row r="986" ht="15.75" customHeight="1">
      <c r="A986" s="9"/>
    </row>
    <row r="987" ht="15.75" customHeight="1">
      <c r="A987" s="9"/>
    </row>
    <row r="988" ht="15.75" customHeight="1">
      <c r="A988" s="9"/>
    </row>
    <row r="989" ht="15.75" customHeight="1">
      <c r="A989" s="9"/>
    </row>
    <row r="990" ht="15.75" customHeight="1">
      <c r="A990" s="9"/>
    </row>
    <row r="991" ht="15.75" customHeight="1">
      <c r="A991" s="9"/>
    </row>
    <row r="992" ht="15.75" customHeight="1">
      <c r="A992" s="9"/>
    </row>
    <row r="993" ht="15.75" customHeight="1">
      <c r="A993" s="9"/>
    </row>
    <row r="994" ht="15.75" customHeight="1">
      <c r="A994" s="9"/>
    </row>
    <row r="995" ht="15.75" customHeight="1">
      <c r="A995" s="9"/>
    </row>
    <row r="996" ht="15.75" customHeight="1">
      <c r="A996" s="9"/>
    </row>
    <row r="997" ht="15.75" customHeight="1">
      <c r="A997" s="9"/>
    </row>
    <row r="998" ht="15.75" customHeight="1">
      <c r="A99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71"/>
    <col customWidth="1" min="3" max="3" width="10.86"/>
    <col customWidth="1" min="4" max="10" width="10.71"/>
    <col customWidth="1" min="11" max="11" width="4.71"/>
    <col customWidth="1" min="12" max="12" width="4.0"/>
    <col customWidth="1" min="13" max="13" width="2.71"/>
    <col customWidth="1" min="14" max="14" width="4.14"/>
    <col customWidth="1" min="15" max="26" width="10.71"/>
  </cols>
  <sheetData>
    <row r="1">
      <c r="A1" s="1" t="s">
        <v>30</v>
      </c>
      <c r="B1" s="1" t="s">
        <v>31</v>
      </c>
      <c r="C1" s="2">
        <v>45658.0</v>
      </c>
      <c r="D1" s="2">
        <v>45689.0</v>
      </c>
      <c r="E1" s="2">
        <v>45717.0</v>
      </c>
      <c r="F1" s="2">
        <v>45748.0</v>
      </c>
      <c r="G1" s="2">
        <v>45778.0</v>
      </c>
      <c r="H1" s="2">
        <v>45809.0</v>
      </c>
      <c r="I1" s="2">
        <v>45839.0</v>
      </c>
      <c r="J1" s="2">
        <v>45870.0</v>
      </c>
      <c r="K1" s="2">
        <v>45901.0</v>
      </c>
      <c r="L1" s="2">
        <v>45931.0</v>
      </c>
      <c r="M1" s="2">
        <v>45962.0</v>
      </c>
      <c r="N1" s="2">
        <v>45992.0</v>
      </c>
      <c r="O1" s="1" t="s">
        <v>0</v>
      </c>
    </row>
    <row r="2">
      <c r="C2" s="4"/>
    </row>
    <row r="3">
      <c r="B3" s="3" t="s">
        <v>32</v>
      </c>
      <c r="C3" s="4">
        <f>'Salary Cost'!C22/86</f>
        <v>24832.80233</v>
      </c>
      <c r="D3" s="4">
        <f>'Salary Cost'!D22/86</f>
        <v>26528.5814</v>
      </c>
      <c r="E3" s="4">
        <f>'Salary Cost'!E22/86</f>
        <v>26391.19767</v>
      </c>
      <c r="F3" s="4">
        <f>'Salary Cost'!F22/86</f>
        <v>24847.74419</v>
      </c>
      <c r="G3" s="4">
        <f>'Salary Cost'!G22/86</f>
        <v>24874.61628</v>
      </c>
      <c r="H3" s="4">
        <f>'Salary Cost'!H22/86</f>
        <v>24855.60465</v>
      </c>
      <c r="I3" s="4">
        <f>'Salary Cost'!I22/86</f>
        <v>25174.47674</v>
      </c>
      <c r="J3" s="4">
        <f>'Salary Cost'!J22/86</f>
        <v>25270.77907</v>
      </c>
      <c r="K3" s="4">
        <f>'Salary Cost'!K22/86</f>
        <v>0</v>
      </c>
      <c r="L3" s="4">
        <f>'Salary Cost'!L22/86</f>
        <v>0</v>
      </c>
      <c r="M3" s="4">
        <f>'Salary Cost'!M22/86</f>
        <v>0</v>
      </c>
      <c r="N3" s="4">
        <f>'Salary Cost'!N22/86</f>
        <v>0</v>
      </c>
      <c r="O3" s="4">
        <f>'Salary Cost'!O22/86</f>
        <v>202775.8023</v>
      </c>
    </row>
    <row r="4">
      <c r="B4" s="3" t="s">
        <v>33</v>
      </c>
      <c r="C4" s="4">
        <f>'Salary Cost'!C28/86</f>
        <v>0</v>
      </c>
      <c r="D4" s="4">
        <f>'Salary Cost'!D28/86</f>
        <v>0</v>
      </c>
      <c r="E4" s="4">
        <f>'Salary Cost'!E28/86</f>
        <v>0</v>
      </c>
      <c r="F4" s="4">
        <f>'Salary Cost'!F28/86</f>
        <v>0</v>
      </c>
      <c r="G4" s="4">
        <f>'Salary Cost'!G28/86</f>
        <v>0</v>
      </c>
      <c r="H4" s="4">
        <f>'Salary Cost'!H28/86</f>
        <v>3931.837209</v>
      </c>
      <c r="I4" s="4">
        <f>'Salary Cost'!I28/86</f>
        <v>5193.802326</v>
      </c>
      <c r="J4" s="4">
        <f>'Salary Cost'!J28/86</f>
        <v>5348.837209</v>
      </c>
      <c r="K4" s="4">
        <f>'Salary Cost'!K28/86</f>
        <v>0</v>
      </c>
      <c r="L4" s="4">
        <f>'Salary Cost'!L28/86</f>
        <v>0</v>
      </c>
      <c r="M4" s="4">
        <f>'Salary Cost'!M28/86</f>
        <v>0</v>
      </c>
      <c r="N4" s="4">
        <f>'Salary Cost'!N28/86</f>
        <v>0</v>
      </c>
      <c r="O4" s="4">
        <f>'Salary Cost'!O28/86</f>
        <v>14474.47674</v>
      </c>
    </row>
    <row r="5">
      <c r="B5" s="3" t="s">
        <v>34</v>
      </c>
      <c r="C5" s="4">
        <f>'Salary Cost'!C53/86</f>
        <v>49675.44186</v>
      </c>
      <c r="D5" s="4">
        <f>'Salary Cost'!D53/86</f>
        <v>49769</v>
      </c>
      <c r="E5" s="4">
        <f>'Salary Cost'!E53/86</f>
        <v>49355.46512</v>
      </c>
      <c r="F5" s="4">
        <f>'Salary Cost'!F53/86</f>
        <v>50992.26744</v>
      </c>
      <c r="G5" s="4">
        <f>'Salary Cost'!G53/86</f>
        <v>52052.47674</v>
      </c>
      <c r="H5" s="4">
        <f>'Salary Cost'!H53/86</f>
        <v>53010.10465</v>
      </c>
      <c r="I5" s="4">
        <f>'Salary Cost'!I53/86</f>
        <v>53827.94186</v>
      </c>
      <c r="J5" s="4">
        <f>'Salary Cost'!J53/86</f>
        <v>50907.38372</v>
      </c>
      <c r="K5" s="4">
        <f>'Salary Cost'!K53/86</f>
        <v>0</v>
      </c>
      <c r="L5" s="4">
        <f>'Salary Cost'!L53/86</f>
        <v>0</v>
      </c>
      <c r="M5" s="4">
        <f>'Salary Cost'!M53/86</f>
        <v>0</v>
      </c>
      <c r="N5" s="4">
        <f>'Salary Cost'!N53/86</f>
        <v>0</v>
      </c>
      <c r="O5" s="4">
        <f>'Salary Cost'!O53/86</f>
        <v>409590.0814</v>
      </c>
    </row>
    <row r="6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>
      <c r="A7" s="13" t="s">
        <v>35</v>
      </c>
      <c r="B7" s="13"/>
      <c r="C7" s="14">
        <f t="shared" ref="C7:O7" si="1">SUM(C3:C5)</f>
        <v>74508.24419</v>
      </c>
      <c r="D7" s="14">
        <f t="shared" si="1"/>
        <v>76297.5814</v>
      </c>
      <c r="E7" s="14">
        <f t="shared" si="1"/>
        <v>75746.66279</v>
      </c>
      <c r="F7" s="14">
        <f t="shared" si="1"/>
        <v>75840.01163</v>
      </c>
      <c r="G7" s="14">
        <f t="shared" si="1"/>
        <v>76927.09302</v>
      </c>
      <c r="H7" s="14">
        <f t="shared" si="1"/>
        <v>81797.54651</v>
      </c>
      <c r="I7" s="14">
        <f t="shared" si="1"/>
        <v>84196.22093</v>
      </c>
      <c r="J7" s="14">
        <f t="shared" si="1"/>
        <v>81527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626840.3605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B9" s="3" t="s">
        <v>36</v>
      </c>
      <c r="C9" s="4">
        <f>'Salary Cost'!C65/86</f>
        <v>7267.465116</v>
      </c>
      <c r="D9" s="4">
        <f>'Salary Cost'!D65/86</f>
        <v>7210.151163</v>
      </c>
      <c r="E9" s="4">
        <f>'Salary Cost'!E65/86</f>
        <v>7321.081395</v>
      </c>
      <c r="F9" s="4">
        <f>'Salary Cost'!F65/86</f>
        <v>8896.906977</v>
      </c>
      <c r="G9" s="4">
        <f>'Salary Cost'!G65/86</f>
        <v>7607.697674</v>
      </c>
      <c r="H9" s="4">
        <f>'Salary Cost'!H65/86</f>
        <v>7580.825581</v>
      </c>
      <c r="I9" s="4">
        <f>'Salary Cost'!I65/86</f>
        <v>7415.546512</v>
      </c>
      <c r="J9" s="4">
        <f>'Salary Cost'!J65/86</f>
        <v>7413.430233</v>
      </c>
      <c r="K9" s="4">
        <f>'Salary Cost'!K65/86</f>
        <v>0</v>
      </c>
      <c r="L9" s="4">
        <f>'Salary Cost'!L65/86</f>
        <v>0</v>
      </c>
      <c r="M9" s="4">
        <f>'Salary Cost'!M65/86</f>
        <v>0</v>
      </c>
      <c r="N9" s="4">
        <f>'Salary Cost'!N65/86</f>
        <v>0</v>
      </c>
      <c r="O9" s="4">
        <f>'Salary Cost'!O65/86</f>
        <v>60713.10465</v>
      </c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15"/>
      <c r="B11" s="15" t="s">
        <v>37</v>
      </c>
      <c r="C11" s="16">
        <f>'Night Shift Summary'!D53</f>
        <v>12087.78864</v>
      </c>
      <c r="D11" s="16">
        <f>'Night Shift Summary'!E53</f>
        <v>12923.68249</v>
      </c>
      <c r="E11" s="16">
        <f>'Night Shift Summary'!F53</f>
        <v>14364.06911</v>
      </c>
      <c r="F11" s="16">
        <f>'Night Shift Summary'!G53</f>
        <v>16965.56771</v>
      </c>
      <c r="G11" s="16">
        <f>SUM('Night Shift Summary'!H53,'Night Shift Summary'!H59)</f>
        <v>18402.89614</v>
      </c>
      <c r="H11" s="16">
        <f>SUM('Night Shift Summary'!I53,'Night Shift Summary'!I59)</f>
        <v>19613.08492</v>
      </c>
      <c r="I11" s="16">
        <f>SUM('Night Shift Summary'!J53,'Night Shift Summary'!J59)</f>
        <v>19575.82931</v>
      </c>
      <c r="J11" s="16">
        <f>SUM('Night Shift Summary'!K53,'Night Shift Summary'!K59)</f>
        <v>18414.65885</v>
      </c>
      <c r="K11" s="16">
        <f>SUM('Night Shift Summary'!L53,'Night Shift Summary'!L59)</f>
        <v>0</v>
      </c>
      <c r="L11" s="16">
        <f>SUM('Night Shift Summary'!M53,'Night Shift Summary'!M59)</f>
        <v>0</v>
      </c>
      <c r="M11" s="16">
        <f>SUM('Night Shift Summary'!N53,'Night Shift Summary'!N59)</f>
        <v>0</v>
      </c>
      <c r="N11" s="16">
        <f>SUM('Night Shift Summary'!O53,'Night Shift Summary'!O59)</f>
        <v>0</v>
      </c>
      <c r="O11" s="16">
        <f>SUM('Night Shift Summary'!P53,'Night Shift Summary'!P59)</f>
        <v>132347.5772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C12" s="4"/>
    </row>
    <row r="13">
      <c r="B13" s="3" t="s">
        <v>22</v>
      </c>
      <c r="C13" s="4">
        <f>SUM('Night Shift Summary'!D9,'Night Shift Summary'!D14,'Night Shift Summary'!D19,'Night Shift Summary'!D24,'Night Shift Summary'!D30,'Night Shift Summary'!D36,'Night Shift Summary'!D42,'Night Shift Summary'!D47)</f>
        <v>40876.5864</v>
      </c>
      <c r="D13" s="4">
        <f>SUM('Night Shift Summary'!E9,'Night Shift Summary'!E14,'Night Shift Summary'!E19,'Night Shift Summary'!E24,'Night Shift Summary'!E30,'Night Shift Summary'!E36,'Night Shift Summary'!E42,'Night Shift Summary'!E47)</f>
        <v>36360.97428</v>
      </c>
      <c r="E13" s="4">
        <f>SUM('Night Shift Summary'!F9,'Night Shift Summary'!F14,'Night Shift Summary'!F19,'Night Shift Summary'!F24,'Night Shift Summary'!F30,'Night Shift Summary'!F36,'Night Shift Summary'!F42,'Night Shift Summary'!F47)</f>
        <v>36963.61672</v>
      </c>
      <c r="F13" s="4">
        <f>SUM('Night Shift Summary'!G9,'Night Shift Summary'!G14,'Night Shift Summary'!G19,'Night Shift Summary'!G24,'Night Shift Summary'!G30,'Night Shift Summary'!G36,'Night Shift Summary'!G42,'Night Shift Summary'!G47)</f>
        <v>42239.58785</v>
      </c>
      <c r="G13" s="4">
        <f>SUM('Night Shift Summary'!H9,'Night Shift Summary'!H14,'Night Shift Summary'!H19,'Night Shift Summary'!H24,'Night Shift Summary'!H30,'Night Shift Summary'!H36,'Night Shift Summary'!H42,'Night Shift Summary'!H47)</f>
        <v>38723.51825</v>
      </c>
      <c r="H13" s="4">
        <f>SUM('Night Shift Summary'!I9,'Night Shift Summary'!I14,'Night Shift Summary'!I19,'Night Shift Summary'!I24,'Night Shift Summary'!I30,'Night Shift Summary'!I36,'Night Shift Summary'!I42,'Night Shift Summary'!I47)</f>
        <v>37770.22441</v>
      </c>
      <c r="I13" s="4">
        <f>SUM('Night Shift Summary'!J9,'Night Shift Summary'!J14,'Night Shift Summary'!J19,'Night Shift Summary'!J24,'Night Shift Summary'!J30,'Night Shift Summary'!J36,'Night Shift Summary'!J42,'Night Shift Summary'!J47)</f>
        <v>34526.84767</v>
      </c>
      <c r="J13" s="4">
        <f>SUM('Night Shift Summary'!K9,'Night Shift Summary'!K14,'Night Shift Summary'!K19,'Night Shift Summary'!K24,'Night Shift Summary'!K30,'Night Shift Summary'!K36,'Night Shift Summary'!K42,'Night Shift Summary'!K47)</f>
        <v>31934.18997</v>
      </c>
      <c r="K13" s="4">
        <f>SUM('Night Shift Summary'!L9,'Night Shift Summary'!L14,'Night Shift Summary'!L19,'Night Shift Summary'!L24,'Night Shift Summary'!L30,'Night Shift Summary'!L36,'Night Shift Summary'!L42,'Night Shift Summary'!L47)</f>
        <v>0</v>
      </c>
      <c r="L13" s="4">
        <f>SUM('Night Shift Summary'!M9,'Night Shift Summary'!M14,'Night Shift Summary'!M19,'Night Shift Summary'!M24,'Night Shift Summary'!M30,'Night Shift Summary'!M36,'Night Shift Summary'!M42,'Night Shift Summary'!M47)</f>
        <v>0</v>
      </c>
      <c r="M13" s="4">
        <f>SUM('Night Shift Summary'!N9,'Night Shift Summary'!N14,'Night Shift Summary'!N19,'Night Shift Summary'!N24,'Night Shift Summary'!N30,'Night Shift Summary'!N36,'Night Shift Summary'!N42,'Night Shift Summary'!N47)</f>
        <v>0</v>
      </c>
      <c r="N13" s="4">
        <f>SUM('Night Shift Summary'!O9,'Night Shift Summary'!O14,'Night Shift Summary'!O19,'Night Shift Summary'!O24,'Night Shift Summary'!O30,'Night Shift Summary'!O36,'Night Shift Summary'!O42,'Night Shift Summary'!O47)</f>
        <v>0</v>
      </c>
      <c r="O13" s="4">
        <f>SUM('Night Shift Summary'!P9,'Night Shift Summary'!P14,'Night Shift Summary'!P19,'Night Shift Summary'!P24,'Night Shift Summary'!P30,'Night Shift Summary'!P36,'Night Shift Summary'!P42,'Night Shift Summary'!P47)</f>
        <v>299395.5455</v>
      </c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 ht="15.75" customHeight="1">
      <c r="C21" s="4"/>
    </row>
    <row r="22" ht="15.75" customHeight="1">
      <c r="C22" s="4"/>
    </row>
    <row r="23" ht="15.75" customHeight="1">
      <c r="C23" s="4"/>
    </row>
    <row r="24" ht="15.75" customHeight="1">
      <c r="C24" s="4"/>
    </row>
    <row r="25" ht="15.75" customHeight="1">
      <c r="C25" s="4"/>
    </row>
    <row r="26" ht="15.75" customHeight="1">
      <c r="C26" s="4"/>
    </row>
    <row r="27" ht="15.75" customHeight="1">
      <c r="C27" s="4"/>
    </row>
    <row r="28" ht="15.75" customHeight="1">
      <c r="C28" s="4"/>
    </row>
    <row r="29" ht="15.75" customHeight="1">
      <c r="C29" s="4"/>
    </row>
    <row r="30" ht="15.75" customHeight="1">
      <c r="C30" s="4"/>
    </row>
    <row r="31" ht="15.75" customHeight="1">
      <c r="C31" s="4"/>
    </row>
    <row r="32" ht="15.75" customHeight="1">
      <c r="C32" s="4"/>
    </row>
    <row r="33" ht="15.75" customHeight="1">
      <c r="C33" s="4"/>
    </row>
    <row r="34" ht="15.75" customHeight="1">
      <c r="C34" s="4"/>
    </row>
    <row r="35" ht="15.75" customHeight="1">
      <c r="C35" s="4"/>
    </row>
    <row r="36" ht="15.75" customHeight="1">
      <c r="C36" s="4"/>
    </row>
    <row r="37" ht="15.75" customHeight="1">
      <c r="C37" s="4"/>
    </row>
    <row r="38" ht="15.75" customHeight="1">
      <c r="C38" s="4"/>
    </row>
    <row r="39" ht="15.75" customHeight="1">
      <c r="C39" s="4"/>
    </row>
    <row r="40" ht="15.75" customHeight="1">
      <c r="C40" s="4"/>
    </row>
    <row r="41" ht="15.75" customHeight="1">
      <c r="C41" s="4"/>
    </row>
    <row r="42" ht="15.75" customHeight="1">
      <c r="C42" s="4"/>
    </row>
    <row r="43" ht="15.75" customHeight="1">
      <c r="C43" s="4"/>
    </row>
    <row r="44" ht="15.75" customHeight="1">
      <c r="C44" s="4"/>
    </row>
    <row r="45" ht="15.75" customHeight="1">
      <c r="C45" s="4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 outlineLevelRow="1"/>
  <cols>
    <col customWidth="1" min="1" max="1" width="4.0"/>
    <col customWidth="1" min="2" max="2" width="46.43"/>
    <col customWidth="1" min="3" max="3" width="1.86"/>
    <col customWidth="1" min="4" max="5" width="13.86"/>
    <col customWidth="1" min="6" max="6" width="11.86"/>
    <col customWidth="1" min="7" max="7" width="11.14"/>
    <col customWidth="1" min="8" max="14" width="12.14"/>
    <col customWidth="1" min="15" max="15" width="10.43"/>
    <col customWidth="1" min="16" max="16" width="13.86"/>
    <col customWidth="1" min="17" max="17" width="29.14"/>
    <col customWidth="1" min="18" max="26" width="8.86"/>
  </cols>
  <sheetData>
    <row r="1" hidden="1" outlineLevel="1">
      <c r="D1" s="3">
        <v>1.0</v>
      </c>
      <c r="E1" s="3">
        <v>2.0</v>
      </c>
    </row>
    <row r="2" hidden="1" collapsed="1">
      <c r="B2" s="3" t="s">
        <v>38</v>
      </c>
      <c r="D2" s="3">
        <v>2.0</v>
      </c>
    </row>
    <row r="4">
      <c r="D4" s="17">
        <v>45658.0</v>
      </c>
      <c r="E4" s="17">
        <v>45689.0</v>
      </c>
      <c r="F4" s="17">
        <v>45717.0</v>
      </c>
      <c r="G4" s="17">
        <v>45748.0</v>
      </c>
      <c r="H4" s="17">
        <v>45778.0</v>
      </c>
      <c r="I4" s="17">
        <v>45809.0</v>
      </c>
      <c r="J4" s="17">
        <v>45839.0</v>
      </c>
      <c r="K4" s="17">
        <v>45870.0</v>
      </c>
      <c r="L4" s="17">
        <v>45901.0</v>
      </c>
      <c r="M4" s="17">
        <v>45931.0</v>
      </c>
      <c r="N4" s="17">
        <v>45962.0</v>
      </c>
      <c r="O4" s="18">
        <v>45992.0</v>
      </c>
      <c r="P4" s="19" t="s">
        <v>39</v>
      </c>
    </row>
    <row r="5">
      <c r="B5" s="1" t="s">
        <v>40</v>
      </c>
      <c r="C5" s="1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>
      <c r="A6" s="1"/>
      <c r="B6" s="22" t="s">
        <v>41</v>
      </c>
      <c r="C6" s="1"/>
      <c r="D6" s="20">
        <f>'Night Shift Salaries'!F16</f>
        <v>8427.305882</v>
      </c>
      <c r="E6" s="20">
        <f>'Night Shift Salaries'!G16</f>
        <v>8328.447059</v>
      </c>
      <c r="F6" s="20">
        <f>'Night Shift Salaries'!H16</f>
        <v>8401.505882</v>
      </c>
      <c r="G6" s="20">
        <f>'Night Shift Salaries'!I16</f>
        <v>8519.105882</v>
      </c>
      <c r="H6" s="20">
        <f>'Night Shift Salaries'!J16</f>
        <v>9116.529412</v>
      </c>
      <c r="I6" s="20">
        <f>'Night Shift Salaries'!K16</f>
        <v>9074.435294</v>
      </c>
      <c r="J6" s="20">
        <f>'Night Shift Salaries'!L16</f>
        <v>9182.823529</v>
      </c>
      <c r="K6" s="20">
        <f>'Night Shift Salaries'!M16</f>
        <v>8756.929412</v>
      </c>
      <c r="L6" s="20">
        <f>'Night Shift Salaries'!N16</f>
        <v>0</v>
      </c>
      <c r="M6" s="20">
        <f>'Night Shift Salaries'!O16</f>
        <v>0</v>
      </c>
      <c r="N6" s="20">
        <f>'Night Shift Salaries'!P16</f>
        <v>0</v>
      </c>
      <c r="O6" s="20">
        <f>'Night Shift Salaries'!Q16</f>
        <v>0</v>
      </c>
      <c r="P6" s="20">
        <f>'Night Shift Salaries'!R16</f>
        <v>69807.08235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3"/>
      <c r="B7" s="22" t="s">
        <v>42</v>
      </c>
      <c r="C7" s="23"/>
      <c r="D7" s="20">
        <f>'Night Shift Salaries'!F18</f>
        <v>2107.566427</v>
      </c>
      <c r="E7" s="20">
        <f>'Night Shift Salaries'!G18</f>
        <v>1601.442795</v>
      </c>
      <c r="F7" s="20">
        <f>'Night Shift Salaries'!H18</f>
        <v>1954.769421</v>
      </c>
      <c r="G7" s="20">
        <f>'Night Shift Salaries'!I18</f>
        <v>2898.34108</v>
      </c>
      <c r="H7" s="20">
        <f>'Night Shift Salaries'!J18</f>
        <v>1990.574948</v>
      </c>
      <c r="I7" s="20">
        <f>'Night Shift Salaries'!K18</f>
        <v>1888.664655</v>
      </c>
      <c r="J7" s="20">
        <f>'Night Shift Salaries'!L18</f>
        <v>2245.8933</v>
      </c>
      <c r="K7" s="20">
        <f>'Night Shift Salaries'!M18</f>
        <v>1766.246513</v>
      </c>
      <c r="L7" s="20">
        <f>'Night Shift Salaries'!N18</f>
        <v>0</v>
      </c>
      <c r="M7" s="20">
        <f>'Night Shift Salaries'!O18</f>
        <v>0</v>
      </c>
      <c r="N7" s="20">
        <f>'Night Shift Salaries'!P18</f>
        <v>0</v>
      </c>
      <c r="O7" s="20">
        <f>'Night Shift Salaries'!Q18</f>
        <v>0</v>
      </c>
      <c r="P7" s="20">
        <f>'Night Shift Salaries'!R18</f>
        <v>16453.49914</v>
      </c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"/>
      <c r="B8" s="22" t="s">
        <v>43</v>
      </c>
      <c r="C8" s="1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4">
        <f>SUM(D8:O8)</f>
        <v>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3"/>
      <c r="B9" s="22" t="s">
        <v>44</v>
      </c>
      <c r="C9" s="23"/>
      <c r="D9" s="25">
        <f t="shared" ref="D9:P9" si="1">SUM(D6,D7)</f>
        <v>10534.87231</v>
      </c>
      <c r="E9" s="25">
        <f t="shared" si="1"/>
        <v>9929.889854</v>
      </c>
      <c r="F9" s="25">
        <f t="shared" si="1"/>
        <v>10356.2753</v>
      </c>
      <c r="G9" s="25">
        <f t="shared" si="1"/>
        <v>11417.44696</v>
      </c>
      <c r="H9" s="25">
        <f t="shared" si="1"/>
        <v>11107.10436</v>
      </c>
      <c r="I9" s="25">
        <f t="shared" si="1"/>
        <v>10963.09995</v>
      </c>
      <c r="J9" s="25">
        <f t="shared" si="1"/>
        <v>11428.71683</v>
      </c>
      <c r="K9" s="25">
        <f t="shared" si="1"/>
        <v>10523.17593</v>
      </c>
      <c r="L9" s="25">
        <f t="shared" si="1"/>
        <v>0</v>
      </c>
      <c r="M9" s="25">
        <f t="shared" si="1"/>
        <v>0</v>
      </c>
      <c r="N9" s="25">
        <f t="shared" si="1"/>
        <v>0</v>
      </c>
      <c r="O9" s="25">
        <f t="shared" si="1"/>
        <v>0</v>
      </c>
      <c r="P9" s="25">
        <f t="shared" si="1"/>
        <v>86260.58149</v>
      </c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"/>
      <c r="B10" s="26"/>
      <c r="C10" s="1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2" t="s">
        <v>45</v>
      </c>
      <c r="C11" s="1"/>
      <c r="D11" s="27">
        <f>'Night Shift Salaries'!F27</f>
        <v>2863.188235</v>
      </c>
      <c r="E11" s="27">
        <f>'Night Shift Salaries'!G27</f>
        <v>2592.423529</v>
      </c>
      <c r="F11" s="27">
        <f>'Night Shift Salaries'!H27</f>
        <v>2592.423529</v>
      </c>
      <c r="G11" s="27">
        <f>'Night Shift Salaries'!I27</f>
        <v>2641.435294</v>
      </c>
      <c r="H11" s="27">
        <f>'Night Shift Salaries'!J27</f>
        <v>2536.670588</v>
      </c>
      <c r="I11" s="27">
        <f>'Night Shift Salaries'!K27</f>
        <v>2481.576471</v>
      </c>
      <c r="J11" s="27">
        <f>'Night Shift Salaries'!L27</f>
        <v>2345.035294</v>
      </c>
      <c r="K11" s="27">
        <f>'Night Shift Salaries'!M27</f>
        <v>2412.941176</v>
      </c>
      <c r="L11" s="27">
        <f>'Night Shift Salaries'!N27</f>
        <v>0</v>
      </c>
      <c r="M11" s="27">
        <f>'Night Shift Salaries'!O27</f>
        <v>0</v>
      </c>
      <c r="N11" s="27">
        <f>'Night Shift Salaries'!P27</f>
        <v>0</v>
      </c>
      <c r="O11" s="27">
        <f>'Night Shift Salaries'!Q27</f>
        <v>0</v>
      </c>
      <c r="P11" s="27">
        <f>'Night Shift Salaries'!R27</f>
        <v>20465.69412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2" t="s">
        <v>46</v>
      </c>
      <c r="C12" s="1"/>
      <c r="D12" s="27">
        <f>'Night Shift Salaries'!F29</f>
        <v>1053.783213</v>
      </c>
      <c r="E12" s="27">
        <f>'Night Shift Salaries'!G29</f>
        <v>640.5771179</v>
      </c>
      <c r="F12" s="27">
        <f>'Night Shift Salaries'!H29</f>
        <v>710.8252438</v>
      </c>
      <c r="G12" s="27">
        <f>'Night Shift Salaries'!I29</f>
        <v>1053.942211</v>
      </c>
      <c r="H12" s="27">
        <f>'Night Shift Salaries'!J29</f>
        <v>723.8454358</v>
      </c>
      <c r="I12" s="27">
        <f>'Night Shift Salaries'!K29</f>
        <v>515.0903604</v>
      </c>
      <c r="J12" s="27">
        <f>'Night Shift Salaries'!L29</f>
        <v>612.5163545</v>
      </c>
      <c r="K12" s="27">
        <f>'Night Shift Salaries'!M29</f>
        <v>529.873954</v>
      </c>
      <c r="L12" s="27">
        <f>'Night Shift Salaries'!N29</f>
        <v>0</v>
      </c>
      <c r="M12" s="27">
        <f>'Night Shift Salaries'!O29</f>
        <v>0</v>
      </c>
      <c r="N12" s="27">
        <f>'Night Shift Salaries'!P29</f>
        <v>0</v>
      </c>
      <c r="O12" s="27">
        <f>'Night Shift Salaries'!Q29</f>
        <v>0</v>
      </c>
      <c r="P12" s="27">
        <f>'Night Shift Salaries'!R29</f>
        <v>5840.453891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2" t="s">
        <v>47</v>
      </c>
      <c r="C13" s="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4">
        <f>SUM(D13:O13)</f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2" t="s">
        <v>48</v>
      </c>
      <c r="C14" s="1"/>
      <c r="D14" s="25">
        <f t="shared" ref="D14:P14" si="2">SUM(D11,D12)</f>
        <v>3916.971449</v>
      </c>
      <c r="E14" s="25">
        <f t="shared" si="2"/>
        <v>3233.000647</v>
      </c>
      <c r="F14" s="25">
        <f t="shared" si="2"/>
        <v>3303.248773</v>
      </c>
      <c r="G14" s="25">
        <f t="shared" si="2"/>
        <v>3695.377505</v>
      </c>
      <c r="H14" s="25">
        <f t="shared" si="2"/>
        <v>3260.516024</v>
      </c>
      <c r="I14" s="25">
        <f t="shared" si="2"/>
        <v>2996.666831</v>
      </c>
      <c r="J14" s="25">
        <f t="shared" si="2"/>
        <v>2957.551649</v>
      </c>
      <c r="K14" s="25">
        <f t="shared" si="2"/>
        <v>2942.815131</v>
      </c>
      <c r="L14" s="25">
        <f t="shared" si="2"/>
        <v>0</v>
      </c>
      <c r="M14" s="25">
        <f t="shared" si="2"/>
        <v>0</v>
      </c>
      <c r="N14" s="25">
        <f t="shared" si="2"/>
        <v>0</v>
      </c>
      <c r="O14" s="25">
        <f t="shared" si="2"/>
        <v>0</v>
      </c>
      <c r="P14" s="25">
        <f t="shared" si="2"/>
        <v>26306.14801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6"/>
      <c r="C15" s="1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 t="s">
        <v>49</v>
      </c>
      <c r="C16" s="1"/>
      <c r="D16" s="27">
        <f>'Night Shift Salaries'!F37</f>
        <v>2156.870588</v>
      </c>
      <c r="E16" s="27">
        <f>'Night Shift Salaries'!G37</f>
        <v>2156.870588</v>
      </c>
      <c r="F16" s="27">
        <f>'Night Shift Salaries'!H37</f>
        <v>2156.870588</v>
      </c>
      <c r="G16" s="27">
        <f>'Night Shift Salaries'!I37</f>
        <v>2707.458824</v>
      </c>
      <c r="H16" s="27">
        <f>'Night Shift Salaries'!J37</f>
        <v>3009.270588</v>
      </c>
      <c r="I16" s="27">
        <f>'Night Shift Salaries'!K37</f>
        <v>3074.517647</v>
      </c>
      <c r="J16" s="27">
        <f>'Night Shift Salaries'!L37</f>
        <v>3133.341176</v>
      </c>
      <c r="K16" s="27">
        <f>'Night Shift Salaries'!M37</f>
        <v>3074.517647</v>
      </c>
      <c r="L16" s="27">
        <f>'Night Shift Salaries'!N37</f>
        <v>0</v>
      </c>
      <c r="M16" s="27">
        <f>'Night Shift Salaries'!O37</f>
        <v>0</v>
      </c>
      <c r="N16" s="27">
        <f>'Night Shift Salaries'!P37</f>
        <v>0</v>
      </c>
      <c r="O16" s="27">
        <f>'Night Shift Salaries'!Q37</f>
        <v>0</v>
      </c>
      <c r="P16" s="27">
        <f>'Night Shift Salaries'!R37</f>
        <v>21469.71765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2" t="s">
        <v>50</v>
      </c>
      <c r="C17" s="1"/>
      <c r="D17" s="27">
        <f>'Night Shift Salaries'!F39</f>
        <v>421.5132854</v>
      </c>
      <c r="E17" s="27">
        <f>'Night Shift Salaries'!G39</f>
        <v>320.2885589</v>
      </c>
      <c r="F17" s="27">
        <f>'Night Shift Salaries'!H39</f>
        <v>355.4126219</v>
      </c>
      <c r="G17" s="27">
        <f>'Night Shift Salaries'!I39</f>
        <v>1053.942211</v>
      </c>
      <c r="H17" s="27">
        <f>'Night Shift Salaries'!J39</f>
        <v>723.8454358</v>
      </c>
      <c r="I17" s="27">
        <f>'Night Shift Salaries'!K39</f>
        <v>686.7871472</v>
      </c>
      <c r="J17" s="27">
        <f>'Night Shift Salaries'!L39</f>
        <v>816.6884727</v>
      </c>
      <c r="K17" s="27">
        <f>'Night Shift Salaries'!M39</f>
        <v>706.4986054</v>
      </c>
      <c r="L17" s="27">
        <f>'Night Shift Salaries'!N39</f>
        <v>0</v>
      </c>
      <c r="M17" s="27">
        <f>'Night Shift Salaries'!O39</f>
        <v>0</v>
      </c>
      <c r="N17" s="27">
        <f>'Night Shift Salaries'!P39</f>
        <v>0</v>
      </c>
      <c r="O17" s="27">
        <f>'Night Shift Salaries'!Q39</f>
        <v>0</v>
      </c>
      <c r="P17" s="27">
        <f>'Night Shift Salaries'!R39</f>
        <v>5084.976338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2" t="s">
        <v>51</v>
      </c>
      <c r="C18" s="1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4">
        <f>SUM(D18:O18)</f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2" t="s">
        <v>52</v>
      </c>
      <c r="C19" s="1"/>
      <c r="D19" s="25">
        <f t="shared" ref="D19:P19" si="3">SUM(D16,D17)</f>
        <v>2578.383874</v>
      </c>
      <c r="E19" s="25">
        <f t="shared" si="3"/>
        <v>2477.159147</v>
      </c>
      <c r="F19" s="25">
        <f t="shared" si="3"/>
        <v>2512.28321</v>
      </c>
      <c r="G19" s="25">
        <f t="shared" si="3"/>
        <v>3761.401035</v>
      </c>
      <c r="H19" s="25">
        <f t="shared" si="3"/>
        <v>3733.116024</v>
      </c>
      <c r="I19" s="25">
        <f t="shared" si="3"/>
        <v>3761.304794</v>
      </c>
      <c r="J19" s="25">
        <f t="shared" si="3"/>
        <v>3950.029649</v>
      </c>
      <c r="K19" s="25">
        <f t="shared" si="3"/>
        <v>3781.016252</v>
      </c>
      <c r="L19" s="25">
        <f t="shared" si="3"/>
        <v>0</v>
      </c>
      <c r="M19" s="25">
        <f t="shared" si="3"/>
        <v>0</v>
      </c>
      <c r="N19" s="25">
        <f t="shared" si="3"/>
        <v>0</v>
      </c>
      <c r="O19" s="25">
        <f t="shared" si="3"/>
        <v>0</v>
      </c>
      <c r="P19" s="25">
        <f t="shared" si="3"/>
        <v>26554.69399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2"/>
      <c r="C20" s="1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9" t="s">
        <v>53</v>
      </c>
      <c r="C21" s="1"/>
      <c r="D21" s="27">
        <f>'Night Shift Salaries'!F46</f>
        <v>2517.647059</v>
      </c>
      <c r="E21" s="27">
        <f>'Night Shift Salaries'!G46</f>
        <v>2450.976471</v>
      </c>
      <c r="F21" s="27">
        <f>'Night Shift Salaries'!H46</f>
        <v>2450.976471</v>
      </c>
      <c r="G21" s="27">
        <f>'Night Shift Salaries'!I46</f>
        <v>2431.376471</v>
      </c>
      <c r="H21" s="27">
        <f>'Night Shift Salaries'!J46</f>
        <v>2450.976471</v>
      </c>
      <c r="I21" s="27">
        <f>'Night Shift Salaries'!K46</f>
        <v>2450.976471</v>
      </c>
      <c r="J21" s="27">
        <f>'Night Shift Salaries'!L46</f>
        <v>1431.364706</v>
      </c>
      <c r="K21" s="27">
        <f>'Night Shift Salaries'!M46</f>
        <v>1372.541176</v>
      </c>
      <c r="L21" s="27">
        <f>'Night Shift Salaries'!N46</f>
        <v>0</v>
      </c>
      <c r="M21" s="27">
        <f>'Night Shift Salaries'!O46</f>
        <v>0</v>
      </c>
      <c r="N21" s="27">
        <f>'Night Shift Salaries'!P46</f>
        <v>0</v>
      </c>
      <c r="O21" s="27">
        <f>'Night Shift Salaries'!Q46</f>
        <v>0</v>
      </c>
      <c r="P21" s="27">
        <f>'Night Shift Salaries'!R46</f>
        <v>17556.83529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9" t="s">
        <v>54</v>
      </c>
      <c r="C22" s="1"/>
      <c r="D22" s="27">
        <f>'Night Shift Salaries'!F48</f>
        <v>632.2699281</v>
      </c>
      <c r="E22" s="27">
        <f>'Night Shift Salaries'!G48</f>
        <v>480.4328384</v>
      </c>
      <c r="F22" s="27">
        <f>'Night Shift Salaries'!H48</f>
        <v>533.1189329</v>
      </c>
      <c r="G22" s="27">
        <f>'Night Shift Salaries'!I48</f>
        <v>790.4566582</v>
      </c>
      <c r="H22" s="27">
        <f>'Night Shift Salaries'!J48</f>
        <v>542.8840768</v>
      </c>
      <c r="I22" s="27">
        <f>'Night Shift Salaries'!K48</f>
        <v>515.0903604</v>
      </c>
      <c r="J22" s="27">
        <f>'Night Shift Salaries'!L48</f>
        <v>408.3442363</v>
      </c>
      <c r="K22" s="27">
        <f>'Night Shift Salaries'!M48</f>
        <v>353.2493027</v>
      </c>
      <c r="L22" s="27">
        <f>'Night Shift Salaries'!N48</f>
        <v>0</v>
      </c>
      <c r="M22" s="27">
        <f>'Night Shift Salaries'!O48</f>
        <v>0</v>
      </c>
      <c r="N22" s="27">
        <f>'Night Shift Salaries'!P48</f>
        <v>0</v>
      </c>
      <c r="O22" s="27">
        <f>'Night Shift Salaries'!Q48</f>
        <v>0</v>
      </c>
      <c r="P22" s="27">
        <f>'Night Shift Salaries'!R48</f>
        <v>4255.846334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9" t="s">
        <v>55</v>
      </c>
      <c r="C23" s="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4">
        <f>SUM(D23:O23)</f>
        <v>0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9" t="s">
        <v>56</v>
      </c>
      <c r="C24" s="1"/>
      <c r="D24" s="25">
        <f t="shared" ref="D24:P24" si="4">SUM(D21,D22)</f>
        <v>3149.916987</v>
      </c>
      <c r="E24" s="25">
        <f t="shared" si="4"/>
        <v>2931.409309</v>
      </c>
      <c r="F24" s="25">
        <f t="shared" si="4"/>
        <v>2984.095403</v>
      </c>
      <c r="G24" s="25">
        <f t="shared" si="4"/>
        <v>3221.833129</v>
      </c>
      <c r="H24" s="25">
        <f t="shared" si="4"/>
        <v>2993.860547</v>
      </c>
      <c r="I24" s="25">
        <f t="shared" si="4"/>
        <v>2966.066831</v>
      </c>
      <c r="J24" s="25">
        <f t="shared" si="4"/>
        <v>1839.708942</v>
      </c>
      <c r="K24" s="25">
        <f t="shared" si="4"/>
        <v>1725.790479</v>
      </c>
      <c r="L24" s="25">
        <f t="shared" si="4"/>
        <v>0</v>
      </c>
      <c r="M24" s="25">
        <f t="shared" si="4"/>
        <v>0</v>
      </c>
      <c r="N24" s="25">
        <f t="shared" si="4"/>
        <v>0</v>
      </c>
      <c r="O24" s="25">
        <f t="shared" si="4"/>
        <v>0</v>
      </c>
      <c r="P24" s="25">
        <f t="shared" si="4"/>
        <v>21812.68163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2"/>
      <c r="C25" s="1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2"/>
      <c r="C26" s="1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2" t="s">
        <v>57</v>
      </c>
      <c r="C27" s="1"/>
      <c r="D27" s="27">
        <f>'Night Shift Salaries'!F63</f>
        <v>6059.294118</v>
      </c>
      <c r="E27" s="27">
        <f>'Night Shift Salaries'!G63</f>
        <v>5769.811765</v>
      </c>
      <c r="F27" s="27">
        <f>'Night Shift Salaries'!H63</f>
        <v>6281.576471</v>
      </c>
      <c r="G27" s="27">
        <f>'Night Shift Salaries'!I63</f>
        <v>6105.447059</v>
      </c>
      <c r="H27" s="27">
        <f>'Night Shift Salaries'!J63</f>
        <v>7040.670588</v>
      </c>
      <c r="I27" s="27">
        <f>'Night Shift Salaries'!K63</f>
        <v>6806.611765</v>
      </c>
      <c r="J27" s="27">
        <f>'Night Shift Salaries'!L63</f>
        <v>5533.341176</v>
      </c>
      <c r="K27" s="27">
        <f>'Night Shift Salaries'!M63</f>
        <v>5970.588235</v>
      </c>
      <c r="L27" s="27">
        <f>'Night Shift Salaries'!N63</f>
        <v>0</v>
      </c>
      <c r="M27" s="27">
        <f>'Night Shift Salaries'!O63</f>
        <v>0</v>
      </c>
      <c r="N27" s="27">
        <f>'Night Shift Salaries'!P63</f>
        <v>0</v>
      </c>
      <c r="O27" s="27">
        <f>'Night Shift Salaries'!Q63</f>
        <v>0</v>
      </c>
      <c r="P27" s="27">
        <f>'Night Shift Salaries'!R63</f>
        <v>49567.34118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2" t="s">
        <v>58</v>
      </c>
      <c r="C28" s="1"/>
      <c r="D28" s="27">
        <f>'Night Shift Salaries'!F65</f>
        <v>1896.809784</v>
      </c>
      <c r="E28" s="27">
        <f>'Night Shift Salaries'!G65</f>
        <v>1121.009956</v>
      </c>
      <c r="F28" s="27">
        <f>'Night Shift Salaries'!H65</f>
        <v>1243.944177</v>
      </c>
      <c r="G28" s="27">
        <f>'Night Shift Salaries'!I65</f>
        <v>2371.369975</v>
      </c>
      <c r="H28" s="27">
        <f>'Night Shift Salaries'!J65</f>
        <v>1628.65223</v>
      </c>
      <c r="I28" s="27">
        <f>'Night Shift Salaries'!K65</f>
        <v>1373.574294</v>
      </c>
      <c r="J28" s="27">
        <f>'Night Shift Salaries'!L65</f>
        <v>1429.204827</v>
      </c>
      <c r="K28" s="27">
        <f>'Night Shift Salaries'!M65</f>
        <v>1236.372559</v>
      </c>
      <c r="L28" s="27">
        <f>'Night Shift Salaries'!N65</f>
        <v>0</v>
      </c>
      <c r="M28" s="27">
        <f>'Night Shift Salaries'!O65</f>
        <v>0</v>
      </c>
      <c r="N28" s="27">
        <f>'Night Shift Salaries'!P65</f>
        <v>0</v>
      </c>
      <c r="O28" s="27">
        <f>'Night Shift Salaries'!Q65</f>
        <v>0</v>
      </c>
      <c r="P28" s="27">
        <f>'Night Shift Salaries'!R65</f>
        <v>12300.9378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2" t="s">
        <v>59</v>
      </c>
      <c r="C29" s="1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4">
        <f>SUM(D29:O29)</f>
        <v>0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2" t="s">
        <v>60</v>
      </c>
      <c r="C30" s="1"/>
      <c r="D30" s="25">
        <f t="shared" ref="D30:P30" si="5">SUM(D27,D28)</f>
        <v>7956.103902</v>
      </c>
      <c r="E30" s="25">
        <f t="shared" si="5"/>
        <v>6890.821721</v>
      </c>
      <c r="F30" s="25">
        <f t="shared" si="5"/>
        <v>7525.520647</v>
      </c>
      <c r="G30" s="25">
        <f t="shared" si="5"/>
        <v>8476.817034</v>
      </c>
      <c r="H30" s="25">
        <f t="shared" si="5"/>
        <v>8669.322819</v>
      </c>
      <c r="I30" s="25">
        <f t="shared" si="5"/>
        <v>8180.186059</v>
      </c>
      <c r="J30" s="25">
        <f t="shared" si="5"/>
        <v>6962.546004</v>
      </c>
      <c r="K30" s="25">
        <f t="shared" si="5"/>
        <v>7206.960795</v>
      </c>
      <c r="L30" s="25">
        <f t="shared" si="5"/>
        <v>0</v>
      </c>
      <c r="M30" s="25">
        <f t="shared" si="5"/>
        <v>0</v>
      </c>
      <c r="N30" s="25">
        <f t="shared" si="5"/>
        <v>0</v>
      </c>
      <c r="O30" s="25">
        <f t="shared" si="5"/>
        <v>0</v>
      </c>
      <c r="P30" s="25">
        <f t="shared" si="5"/>
        <v>61868.27898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2"/>
      <c r="C31" s="1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2"/>
      <c r="C32" s="1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2" t="s">
        <v>61</v>
      </c>
      <c r="C33" s="1"/>
      <c r="D33" s="27">
        <f>'Night Shift Salaries'!F75</f>
        <v>2327.082353</v>
      </c>
      <c r="E33" s="27">
        <f>'Night Shift Salaries'!G75</f>
        <v>2485.258824</v>
      </c>
      <c r="F33" s="27">
        <f>'Night Shift Salaries'!H75</f>
        <v>2358.6</v>
      </c>
      <c r="G33" s="27">
        <f>'Night Shift Salaries'!I75</f>
        <v>2445.788235</v>
      </c>
      <c r="H33" s="27">
        <f>'Night Shift Salaries'!J75</f>
        <v>1568.635294</v>
      </c>
      <c r="I33" s="27">
        <f>'Night Shift Salaries'!K75</f>
        <v>1568.635294</v>
      </c>
      <c r="J33" s="27">
        <f>'Night Shift Salaries'!L75</f>
        <v>1568.635294</v>
      </c>
      <c r="K33" s="27">
        <f>'Night Shift Salaries'!M75</f>
        <v>1568.635294</v>
      </c>
      <c r="L33" s="27">
        <f>'Night Shift Salaries'!N75</f>
        <v>0</v>
      </c>
      <c r="M33" s="27">
        <f>'Night Shift Salaries'!O75</f>
        <v>0</v>
      </c>
      <c r="N33" s="27">
        <f>'Night Shift Salaries'!P75</f>
        <v>0</v>
      </c>
      <c r="O33" s="27">
        <f>'Night Shift Salaries'!Q75</f>
        <v>0</v>
      </c>
      <c r="P33" s="27">
        <f>'Night Shift Salaries'!R75</f>
        <v>15891.27059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2" t="s">
        <v>62</v>
      </c>
      <c r="C34" s="1"/>
      <c r="D34" s="27">
        <f>'Night Shift Salaries'!F77</f>
        <v>632.2699281</v>
      </c>
      <c r="E34" s="27">
        <f>'Night Shift Salaries'!G77</f>
        <v>640.5771179</v>
      </c>
      <c r="F34" s="27">
        <f>'Night Shift Salaries'!H77</f>
        <v>533.1189329</v>
      </c>
      <c r="G34" s="27">
        <f>'Night Shift Salaries'!I77</f>
        <v>1053.942211</v>
      </c>
      <c r="H34" s="27">
        <f>'Night Shift Salaries'!J77</f>
        <v>180.9613589</v>
      </c>
      <c r="I34" s="27">
        <f>'Night Shift Salaries'!K77</f>
        <v>171.6967868</v>
      </c>
      <c r="J34" s="27">
        <f>'Night Shift Salaries'!L77</f>
        <v>204.1721182</v>
      </c>
      <c r="K34" s="27">
        <f>'Night Shift Salaries'!M77</f>
        <v>176.6246513</v>
      </c>
      <c r="L34" s="27">
        <f>'Night Shift Salaries'!N77</f>
        <v>0</v>
      </c>
      <c r="M34" s="27">
        <f>'Night Shift Salaries'!O77</f>
        <v>0</v>
      </c>
      <c r="N34" s="27">
        <f>'Night Shift Salaries'!P77</f>
        <v>0</v>
      </c>
      <c r="O34" s="27">
        <f>'Night Shift Salaries'!Q77</f>
        <v>0</v>
      </c>
      <c r="P34" s="27">
        <f>'Night Shift Salaries'!R77</f>
        <v>3593.363105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2" t="s">
        <v>63</v>
      </c>
      <c r="C35" s="1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4">
        <f>SUM(D35:O35)</f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2" t="s">
        <v>64</v>
      </c>
      <c r="C36" s="1"/>
      <c r="D36" s="25">
        <f t="shared" ref="D36:P36" si="6">SUM(D33,D34)</f>
        <v>2959.352281</v>
      </c>
      <c r="E36" s="25">
        <f t="shared" si="6"/>
        <v>3125.835941</v>
      </c>
      <c r="F36" s="25">
        <f t="shared" si="6"/>
        <v>2891.718933</v>
      </c>
      <c r="G36" s="25">
        <f t="shared" si="6"/>
        <v>3499.730446</v>
      </c>
      <c r="H36" s="25">
        <f t="shared" si="6"/>
        <v>1749.596653</v>
      </c>
      <c r="I36" s="25">
        <f t="shared" si="6"/>
        <v>1740.332081</v>
      </c>
      <c r="J36" s="25">
        <f t="shared" si="6"/>
        <v>1772.807412</v>
      </c>
      <c r="K36" s="25">
        <f t="shared" si="6"/>
        <v>1745.259945</v>
      </c>
      <c r="L36" s="25">
        <f t="shared" si="6"/>
        <v>0</v>
      </c>
      <c r="M36" s="25">
        <f t="shared" si="6"/>
        <v>0</v>
      </c>
      <c r="N36" s="25">
        <f t="shared" si="6"/>
        <v>0</v>
      </c>
      <c r="O36" s="25">
        <f t="shared" si="6"/>
        <v>0</v>
      </c>
      <c r="P36" s="25">
        <f t="shared" si="6"/>
        <v>19484.63369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2"/>
      <c r="C37" s="1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2"/>
      <c r="C38" s="1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2" t="s">
        <v>65</v>
      </c>
      <c r="C39" s="1"/>
      <c r="D39" s="27">
        <f>'Night Shift Salaries'!F86</f>
        <v>2334.117647</v>
      </c>
      <c r="E39" s="27">
        <f>'Night Shift Salaries'!G86</f>
        <v>1260.352941</v>
      </c>
      <c r="F39" s="27">
        <f>'Night Shift Salaries'!H86</f>
        <v>1058.823529</v>
      </c>
      <c r="G39" s="27">
        <f>'Night Shift Salaries'!I86</f>
        <v>1058.823529</v>
      </c>
      <c r="H39" s="27">
        <f>'Night Shift Salaries'!J86</f>
        <v>1196.705882</v>
      </c>
      <c r="I39" s="27">
        <f>'Night Shift Salaries'!K86</f>
        <v>1517.647059</v>
      </c>
      <c r="J39" s="27">
        <f>'Night Shift Salaries'!L86</f>
        <v>1058.823529</v>
      </c>
      <c r="K39" s="27">
        <f>'Night Shift Salaries'!M86</f>
        <v>891.4705882</v>
      </c>
      <c r="L39" s="27">
        <f>'Night Shift Salaries'!N86</f>
        <v>0</v>
      </c>
      <c r="M39" s="27">
        <f>'Night Shift Salaries'!O86</f>
        <v>0</v>
      </c>
      <c r="N39" s="27">
        <f>'Night Shift Salaries'!P86</f>
        <v>0</v>
      </c>
      <c r="O39" s="27">
        <f>'Night Shift Salaries'!Q86</f>
        <v>0</v>
      </c>
      <c r="P39" s="27">
        <f>'Night Shift Salaries'!R86</f>
        <v>10376.76471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2" t="s">
        <v>66</v>
      </c>
      <c r="C40" s="1"/>
      <c r="D40" s="27">
        <f>'Night Shift Salaries'!F88</f>
        <v>632.2699281</v>
      </c>
      <c r="E40" s="27">
        <f>'Night Shift Salaries'!G88</f>
        <v>320.2885589</v>
      </c>
      <c r="F40" s="27">
        <f>'Night Shift Salaries'!H88</f>
        <v>177.706311</v>
      </c>
      <c r="G40" s="27">
        <f>'Night Shift Salaries'!I88</f>
        <v>263.4855527</v>
      </c>
      <c r="H40" s="27">
        <f>'Night Shift Salaries'!J88</f>
        <v>361.9227179</v>
      </c>
      <c r="I40" s="27">
        <f>'Night Shift Salaries'!K88</f>
        <v>343.3935736</v>
      </c>
      <c r="J40" s="27">
        <f>'Night Shift Salaries'!L88</f>
        <v>204.1721182</v>
      </c>
      <c r="K40" s="27">
        <f>'Night Shift Salaries'!M88</f>
        <v>176.6246513</v>
      </c>
      <c r="L40" s="27">
        <f>'Night Shift Salaries'!N88</f>
        <v>0</v>
      </c>
      <c r="M40" s="27">
        <f>'Night Shift Salaries'!O88</f>
        <v>0</v>
      </c>
      <c r="N40" s="27">
        <f>'Night Shift Salaries'!P88</f>
        <v>0</v>
      </c>
      <c r="O40" s="27">
        <f>'Night Shift Salaries'!Q88</f>
        <v>0</v>
      </c>
      <c r="P40" s="27">
        <f>'Night Shift Salaries'!R88</f>
        <v>2479.863412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2" t="s">
        <v>67</v>
      </c>
      <c r="C41" s="1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4">
        <f>SUM(D41:O41)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2" t="s">
        <v>68</v>
      </c>
      <c r="C42" s="1"/>
      <c r="D42" s="25">
        <f t="shared" ref="D42:P42" si="7">SUM(D39,D40)</f>
        <v>2966.387575</v>
      </c>
      <c r="E42" s="25">
        <f t="shared" si="7"/>
        <v>1580.6415</v>
      </c>
      <c r="F42" s="25">
        <f t="shared" si="7"/>
        <v>1236.52984</v>
      </c>
      <c r="G42" s="25">
        <f t="shared" si="7"/>
        <v>1322.309082</v>
      </c>
      <c r="H42" s="25">
        <f t="shared" si="7"/>
        <v>1558.6286</v>
      </c>
      <c r="I42" s="25">
        <f t="shared" si="7"/>
        <v>1861.040632</v>
      </c>
      <c r="J42" s="25">
        <f t="shared" si="7"/>
        <v>1262.995648</v>
      </c>
      <c r="K42" s="25">
        <f t="shared" si="7"/>
        <v>1068.09524</v>
      </c>
      <c r="L42" s="25">
        <f t="shared" si="7"/>
        <v>0</v>
      </c>
      <c r="M42" s="25">
        <f t="shared" si="7"/>
        <v>0</v>
      </c>
      <c r="N42" s="25">
        <f t="shared" si="7"/>
        <v>0</v>
      </c>
      <c r="O42" s="25">
        <f t="shared" si="7"/>
        <v>0</v>
      </c>
      <c r="P42" s="25">
        <f t="shared" si="7"/>
        <v>12856.62812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2"/>
      <c r="C43" s="1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2" t="s">
        <v>69</v>
      </c>
      <c r="C44" s="1"/>
      <c r="D44" s="27">
        <f>'Night Shift Salaries'!F103</f>
        <v>4917.788235</v>
      </c>
      <c r="E44" s="27">
        <f>'Night Shift Salaries'!G103</f>
        <v>4750.917647</v>
      </c>
      <c r="F44" s="27">
        <f>'Night Shift Salaries'!H103</f>
        <v>4732.294118</v>
      </c>
      <c r="G44" s="27">
        <f>'Night Shift Salaries'!I103</f>
        <v>4736.788235</v>
      </c>
      <c r="H44" s="27">
        <f>'Night Shift Salaries'!J103</f>
        <v>4203.682353</v>
      </c>
      <c r="I44" s="27">
        <f>'Night Shift Salaries'!K103</f>
        <v>3927.952941</v>
      </c>
      <c r="J44" s="27">
        <f>'Night Shift Salaries'!L103</f>
        <v>3127.458824</v>
      </c>
      <c r="K44" s="27">
        <f>'Night Shift Salaries'!M103</f>
        <v>2057.952941</v>
      </c>
      <c r="L44" s="27">
        <f>'Night Shift Salaries'!N103</f>
        <v>0</v>
      </c>
      <c r="M44" s="27">
        <f>'Night Shift Salaries'!O103</f>
        <v>0</v>
      </c>
      <c r="N44" s="27">
        <f>'Night Shift Salaries'!P103</f>
        <v>0</v>
      </c>
      <c r="O44" s="27">
        <f>'Night Shift Salaries'!Q103</f>
        <v>0</v>
      </c>
      <c r="P44" s="27">
        <f>'Night Shift Salaries'!R103</f>
        <v>32454.83529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2" t="s">
        <v>70</v>
      </c>
      <c r="C45" s="1"/>
      <c r="D45" s="27">
        <f>'Night Shift Salaries'!F105</f>
        <v>1896.809784</v>
      </c>
      <c r="E45" s="27">
        <f>'Night Shift Salaries'!G105</f>
        <v>1441.298515</v>
      </c>
      <c r="F45" s="27">
        <f>'Night Shift Salaries'!H105</f>
        <v>1421.650488</v>
      </c>
      <c r="G45" s="27">
        <f>'Night Shift Salaries'!I105</f>
        <v>2107.884422</v>
      </c>
      <c r="H45" s="27">
        <f>'Night Shift Salaries'!J105</f>
        <v>1447.690872</v>
      </c>
      <c r="I45" s="27">
        <f>'Night Shift Salaries'!K105</f>
        <v>1373.574294</v>
      </c>
      <c r="J45" s="27">
        <f>'Night Shift Salaries'!L105</f>
        <v>1225.032709</v>
      </c>
      <c r="K45" s="27">
        <f>'Night Shift Salaries'!M105</f>
        <v>883.1232567</v>
      </c>
      <c r="L45" s="27" t="str">
        <f>'Night Shift Salaries'!N105</f>
        <v/>
      </c>
      <c r="M45" s="27" t="str">
        <f>'Night Shift Salaries'!O105</f>
        <v/>
      </c>
      <c r="N45" s="27" t="str">
        <f>'Night Shift Salaries'!P105</f>
        <v/>
      </c>
      <c r="O45" s="27" t="str">
        <f>'Night Shift Salaries'!Q105</f>
        <v/>
      </c>
      <c r="P45" s="27">
        <f>'Night Shift Salaries'!R105</f>
        <v>11797.06434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2" t="s">
        <v>71</v>
      </c>
      <c r="C46" s="1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4">
        <f>SUM(D46:O46)</f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2" t="s">
        <v>72</v>
      </c>
      <c r="C47" s="1"/>
      <c r="D47" s="25">
        <f t="shared" ref="D47:P47" si="8">SUM(D44,D45)</f>
        <v>6814.598019</v>
      </c>
      <c r="E47" s="25">
        <f t="shared" si="8"/>
        <v>6192.216162</v>
      </c>
      <c r="F47" s="25">
        <f t="shared" si="8"/>
        <v>6153.944605</v>
      </c>
      <c r="G47" s="25">
        <f t="shared" si="8"/>
        <v>6844.672657</v>
      </c>
      <c r="H47" s="25">
        <f t="shared" si="8"/>
        <v>5651.373224</v>
      </c>
      <c r="I47" s="25">
        <f t="shared" si="8"/>
        <v>5301.527236</v>
      </c>
      <c r="J47" s="25">
        <f t="shared" si="8"/>
        <v>4352.491533</v>
      </c>
      <c r="K47" s="25">
        <f t="shared" si="8"/>
        <v>2941.076198</v>
      </c>
      <c r="L47" s="25">
        <f t="shared" si="8"/>
        <v>0</v>
      </c>
      <c r="M47" s="25">
        <f t="shared" si="8"/>
        <v>0</v>
      </c>
      <c r="N47" s="25">
        <f t="shared" si="8"/>
        <v>0</v>
      </c>
      <c r="O47" s="25">
        <f t="shared" si="8"/>
        <v>0</v>
      </c>
      <c r="P47" s="25">
        <f t="shared" si="8"/>
        <v>44251.89963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2"/>
      <c r="C48" s="1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2"/>
      <c r="C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2" t="s">
        <v>73</v>
      </c>
      <c r="C50" s="1"/>
      <c r="D50" s="27">
        <f>'Night Shift Salaries'!F135</f>
        <v>8715.682353</v>
      </c>
      <c r="E50" s="27">
        <f>'Night Shift Salaries'!G135</f>
        <v>9880.941176</v>
      </c>
      <c r="F50" s="27">
        <f>'Night Shift Salaries'!H135</f>
        <v>10099.11765</v>
      </c>
      <c r="G50" s="27">
        <f>'Night Shift Salaries'!I135</f>
        <v>10905.4</v>
      </c>
      <c r="H50" s="27">
        <f>'Night Shift Salaries'!J135</f>
        <v>11645.10588</v>
      </c>
      <c r="I50" s="27">
        <f>'Night Shift Salaries'!K135</f>
        <v>12571.50588</v>
      </c>
      <c r="J50" s="27">
        <f>'Night Shift Salaries'!L135</f>
        <v>11219.6</v>
      </c>
      <c r="K50" s="27">
        <f>'Night Shift Salaries'!M135</f>
        <v>11120.08235</v>
      </c>
      <c r="L50" s="27">
        <f>'Night Shift Salaries'!N135</f>
        <v>0</v>
      </c>
      <c r="M50" s="27">
        <f>'Night Shift Salaries'!O135</f>
        <v>0</v>
      </c>
      <c r="N50" s="27">
        <f>'Night Shift Salaries'!P135</f>
        <v>0</v>
      </c>
      <c r="O50" s="27">
        <f>'Night Shift Salaries'!Q135</f>
        <v>0</v>
      </c>
      <c r="P50" s="27">
        <f>'Night Shift Salaries'!R135</f>
        <v>86157.43529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2" t="s">
        <v>74</v>
      </c>
      <c r="C51" s="1"/>
      <c r="D51" s="27">
        <f>'Night Shift Salaries'!F137</f>
        <v>3372.106283</v>
      </c>
      <c r="E51" s="27">
        <f>'Night Shift Salaries'!G137</f>
        <v>3042.74131</v>
      </c>
      <c r="F51" s="27">
        <f>'Night Shift Salaries'!H137</f>
        <v>4264.951463</v>
      </c>
      <c r="G51" s="27">
        <f>'Night Shift Salaries'!I137</f>
        <v>6060.167713</v>
      </c>
      <c r="H51" s="27">
        <f>'Night Shift Salaries'!J137</f>
        <v>4343.072615</v>
      </c>
      <c r="I51" s="27">
        <f>'Night Shift Salaries'!K137</f>
        <v>3949.026096</v>
      </c>
      <c r="J51" s="27">
        <f>'Night Shift Salaries'!L137</f>
        <v>4695.958718</v>
      </c>
      <c r="K51" s="27">
        <f>'Night Shift Salaries'!M137</f>
        <v>3709.117678</v>
      </c>
      <c r="L51" s="27">
        <f>'Night Shift Salaries'!N137</f>
        <v>0</v>
      </c>
      <c r="M51" s="27">
        <f>'Night Shift Salaries'!O137</f>
        <v>0</v>
      </c>
      <c r="N51" s="27">
        <f>'Night Shift Salaries'!P137</f>
        <v>0</v>
      </c>
      <c r="O51" s="27">
        <f>'Night Shift Salaries'!Q137</f>
        <v>0</v>
      </c>
      <c r="P51" s="27">
        <f>'Night Shift Salaries'!R137</f>
        <v>33437.14188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2" t="s">
        <v>75</v>
      </c>
      <c r="C52" s="1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4">
        <f>SUM(D52:O52)</f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2" t="s">
        <v>76</v>
      </c>
      <c r="C53" s="1"/>
      <c r="D53" s="25">
        <f t="shared" ref="D53:P53" si="9">SUM(D50,D51)</f>
        <v>12087.78864</v>
      </c>
      <c r="E53" s="25">
        <f t="shared" si="9"/>
        <v>12923.68249</v>
      </c>
      <c r="F53" s="25">
        <f t="shared" si="9"/>
        <v>14364.06911</v>
      </c>
      <c r="G53" s="25">
        <f t="shared" si="9"/>
        <v>16965.56771</v>
      </c>
      <c r="H53" s="25">
        <f t="shared" si="9"/>
        <v>15988.1785</v>
      </c>
      <c r="I53" s="25">
        <f t="shared" si="9"/>
        <v>16520.53198</v>
      </c>
      <c r="J53" s="25">
        <f t="shared" si="9"/>
        <v>15915.55872</v>
      </c>
      <c r="K53" s="25">
        <f t="shared" si="9"/>
        <v>14829.20003</v>
      </c>
      <c r="L53" s="25">
        <f t="shared" si="9"/>
        <v>0</v>
      </c>
      <c r="M53" s="25">
        <f t="shared" si="9"/>
        <v>0</v>
      </c>
      <c r="N53" s="25">
        <f t="shared" si="9"/>
        <v>0</v>
      </c>
      <c r="O53" s="25">
        <f t="shared" si="9"/>
        <v>0</v>
      </c>
      <c r="P53" s="25">
        <f t="shared" si="9"/>
        <v>119594.5772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2"/>
      <c r="C54" s="1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2"/>
      <c r="C55" s="1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2" t="s">
        <v>77</v>
      </c>
      <c r="C56" s="1"/>
      <c r="D56" s="27"/>
      <c r="E56" s="27"/>
      <c r="F56" s="27"/>
      <c r="G56" s="27"/>
      <c r="H56" s="27">
        <f>'Night Shift Salaries'!J148</f>
        <v>2059.717647</v>
      </c>
      <c r="I56" s="27">
        <f>'Night Shift Salaries'!K148</f>
        <v>2752.552941</v>
      </c>
      <c r="J56" s="27">
        <f>'Night Shift Salaries'!L148</f>
        <v>3345.270588</v>
      </c>
      <c r="K56" s="27">
        <f>'Night Shift Salaries'!M148</f>
        <v>3290.458824</v>
      </c>
      <c r="L56" s="27">
        <f>'Night Shift Salaries'!N148</f>
        <v>0</v>
      </c>
      <c r="M56" s="27">
        <f>'Night Shift Salaries'!O148</f>
        <v>0</v>
      </c>
      <c r="N56" s="27">
        <f>'Night Shift Salaries'!P148</f>
        <v>0</v>
      </c>
      <c r="O56" s="27">
        <f>'Night Shift Salaries'!Q148</f>
        <v>0</v>
      </c>
      <c r="P56" s="27">
        <f>'Night Shift Salaries'!R148</f>
        <v>11448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2" t="s">
        <v>78</v>
      </c>
      <c r="C57" s="1"/>
      <c r="D57" s="27">
        <f>'Night Shift Salaries'!F150</f>
        <v>0</v>
      </c>
      <c r="E57" s="27">
        <f>'Night Shift Salaries'!G150</f>
        <v>0</v>
      </c>
      <c r="F57" s="27">
        <f>'Night Shift Salaries'!H150</f>
        <v>0</v>
      </c>
      <c r="G57" s="27">
        <f>'Night Shift Salaries'!I150</f>
        <v>0</v>
      </c>
      <c r="H57" s="27">
        <f>'Night Shift Salaries'!J150</f>
        <v>355</v>
      </c>
      <c r="I57" s="27">
        <f>'Night Shift Salaries'!K150</f>
        <v>340</v>
      </c>
      <c r="J57" s="27">
        <f>'Night Shift Salaries'!L150</f>
        <v>315</v>
      </c>
      <c r="K57" s="27">
        <f>'Night Shift Salaries'!M150</f>
        <v>295</v>
      </c>
      <c r="L57" s="27">
        <f>'Night Shift Salaries'!N150</f>
        <v>0</v>
      </c>
      <c r="M57" s="27">
        <f>'Night Shift Salaries'!O150</f>
        <v>0</v>
      </c>
      <c r="N57" s="27">
        <f>'Night Shift Salaries'!P150</f>
        <v>0</v>
      </c>
      <c r="O57" s="27">
        <f>'Night Shift Salaries'!Q150</f>
        <v>0</v>
      </c>
      <c r="P57" s="27">
        <f>'Night Shift Salaries'!R150</f>
        <v>1305</v>
      </c>
      <c r="Q57" s="1"/>
      <c r="R57" s="1"/>
      <c r="S57" s="1"/>
      <c r="T57" s="30"/>
      <c r="U57" s="1"/>
      <c r="V57" s="1"/>
      <c r="W57" s="1"/>
      <c r="X57" s="1"/>
      <c r="Y57" s="1"/>
      <c r="Z57" s="1"/>
    </row>
    <row r="58" ht="15.75" customHeight="1">
      <c r="A58" s="1"/>
      <c r="B58" s="22" t="s">
        <v>79</v>
      </c>
      <c r="C58" s="1"/>
      <c r="D58" s="1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4">
        <f>SUM(D58:O58)</f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2" t="s">
        <v>80</v>
      </c>
      <c r="C59" s="1"/>
      <c r="D59" s="31">
        <f t="shared" ref="D59:G59" si="10">D58-D57-D56</f>
        <v>0</v>
      </c>
      <c r="E59" s="31">
        <f t="shared" si="10"/>
        <v>0</v>
      </c>
      <c r="F59" s="31">
        <f t="shared" si="10"/>
        <v>0</v>
      </c>
      <c r="G59" s="31">
        <f t="shared" si="10"/>
        <v>0</v>
      </c>
      <c r="H59" s="25">
        <f t="shared" ref="H59:P59" si="11">SUM(H56,H57)</f>
        <v>2414.717647</v>
      </c>
      <c r="I59" s="25">
        <f t="shared" si="11"/>
        <v>3092.552941</v>
      </c>
      <c r="J59" s="25">
        <f t="shared" si="11"/>
        <v>3660.270588</v>
      </c>
      <c r="K59" s="25">
        <f t="shared" si="11"/>
        <v>3585.458824</v>
      </c>
      <c r="L59" s="25">
        <f t="shared" si="11"/>
        <v>0</v>
      </c>
      <c r="M59" s="25">
        <f t="shared" si="11"/>
        <v>0</v>
      </c>
      <c r="N59" s="25">
        <f t="shared" si="11"/>
        <v>0</v>
      </c>
      <c r="O59" s="25">
        <f t="shared" si="11"/>
        <v>0</v>
      </c>
      <c r="P59" s="25">
        <f t="shared" si="11"/>
        <v>12753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2"/>
      <c r="C60" s="1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/>
    <row r="62" ht="15.75" hidden="1" customHeight="1"/>
    <row r="63" ht="15.75" hidden="1" customHeight="1">
      <c r="P63" s="28">
        <f>P8+P13+P18+P23+P29+P35+P41+P41+P46+P52+P58</f>
        <v>0</v>
      </c>
      <c r="Q63" s="28" t="s">
        <v>81</v>
      </c>
    </row>
    <row r="64" ht="15.75" hidden="1" customHeight="1">
      <c r="P64" s="28">
        <f>-(P6+P7+P11+P12+P16+P17+P21+P22+P27+P28+P33+P34+P39+P40+P44+P45+P50+P51+P56+P57)</f>
        <v>-431743.1227</v>
      </c>
      <c r="Q64" s="32" t="s">
        <v>82</v>
      </c>
    </row>
    <row r="65" ht="15.75" hidden="1" customHeight="1">
      <c r="P65" s="28">
        <f>-10955*6</f>
        <v>-65730</v>
      </c>
      <c r="Q65" s="32" t="s">
        <v>83</v>
      </c>
    </row>
    <row r="66" ht="15.75" hidden="1" customHeight="1">
      <c r="P66" s="33">
        <f>P63+P64+P65</f>
        <v>-497473.1227</v>
      </c>
      <c r="Q66" s="33" t="s">
        <v>84</v>
      </c>
    </row>
    <row r="67" ht="15.75" hidden="1" customHeight="1"/>
    <row r="68" ht="15.75" hidden="1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">
      <formula1>$D$1:$E$1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3.0"/>
    <col customWidth="1" min="6" max="6" width="30.71"/>
    <col customWidth="1" min="7" max="8" width="8.71"/>
    <col customWidth="1" min="9" max="9" width="9.71"/>
    <col customWidth="1" min="10" max="13" width="8.71"/>
    <col customWidth="1" min="14" max="14" width="9.71"/>
    <col customWidth="1" min="15" max="17" width="8.71"/>
    <col customWidth="1" min="18" max="18" width="2.29"/>
    <col customWidth="1" min="19" max="19" width="10.0"/>
    <col customWidth="1" min="20" max="26" width="8.86"/>
  </cols>
  <sheetData>
    <row r="1">
      <c r="A1" s="34"/>
      <c r="B1" s="34"/>
      <c r="C1" s="34"/>
      <c r="D1" s="34"/>
      <c r="E1" s="34"/>
      <c r="F1" s="34"/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  <c r="L1" s="35" t="s">
        <v>90</v>
      </c>
      <c r="M1" s="35" t="s">
        <v>91</v>
      </c>
      <c r="N1" s="35" t="s">
        <v>92</v>
      </c>
      <c r="O1" s="34"/>
      <c r="P1" s="34"/>
      <c r="Q1" s="34"/>
      <c r="R1" s="36"/>
      <c r="S1" s="35" t="s">
        <v>93</v>
      </c>
      <c r="T1" s="37"/>
      <c r="U1" s="37"/>
      <c r="V1" s="37"/>
      <c r="W1" s="37"/>
      <c r="X1" s="37"/>
      <c r="Y1" s="37"/>
      <c r="Z1" s="37"/>
    </row>
    <row r="2">
      <c r="A2" s="38"/>
      <c r="B2" s="38" t="s">
        <v>94</v>
      </c>
      <c r="C2" s="38"/>
      <c r="D2" s="38"/>
      <c r="E2" s="38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39"/>
    </row>
    <row r="3">
      <c r="A3" s="38"/>
      <c r="B3" s="38"/>
      <c r="C3" s="38"/>
      <c r="D3" s="38" t="s">
        <v>95</v>
      </c>
      <c r="E3" s="38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39"/>
    </row>
    <row r="4">
      <c r="A4" s="38"/>
      <c r="B4" s="38"/>
      <c r="C4" s="38"/>
      <c r="D4" s="38"/>
      <c r="E4" s="38" t="s">
        <v>96</v>
      </c>
      <c r="F4" s="38"/>
      <c r="G4" s="39">
        <v>2345.41</v>
      </c>
      <c r="H4" s="39">
        <v>28.26</v>
      </c>
      <c r="I4" s="39">
        <v>0.0</v>
      </c>
      <c r="J4" s="39">
        <v>-64.04</v>
      </c>
      <c r="K4" s="39">
        <v>-28.56</v>
      </c>
      <c r="L4" s="39">
        <v>68.52</v>
      </c>
      <c r="M4" s="39">
        <v>-68.76</v>
      </c>
      <c r="N4" s="39">
        <v>101.89</v>
      </c>
      <c r="O4" s="39"/>
      <c r="P4" s="39"/>
      <c r="Q4" s="39"/>
      <c r="R4" s="40"/>
      <c r="S4" s="39">
        <f t="shared" ref="S4:S5" si="1">ROUND(SUM(G4:N4),5)</f>
        <v>2382.72</v>
      </c>
    </row>
    <row r="5">
      <c r="A5" s="38"/>
      <c r="B5" s="38"/>
      <c r="C5" s="38"/>
      <c r="D5" s="38"/>
      <c r="E5" s="38" t="s">
        <v>97</v>
      </c>
      <c r="F5" s="38"/>
      <c r="G5" s="39">
        <v>0.0</v>
      </c>
      <c r="H5" s="39">
        <v>1728.91</v>
      </c>
      <c r="I5" s="39">
        <v>1500.85</v>
      </c>
      <c r="J5" s="39">
        <v>1655.9</v>
      </c>
      <c r="K5" s="39">
        <v>2286.39</v>
      </c>
      <c r="L5" s="39">
        <v>2361.49</v>
      </c>
      <c r="M5" s="39">
        <v>2360.05</v>
      </c>
      <c r="N5" s="39">
        <v>2520.02</v>
      </c>
      <c r="O5" s="39"/>
      <c r="P5" s="39"/>
      <c r="Q5" s="39"/>
      <c r="R5" s="40"/>
      <c r="S5" s="39">
        <f t="shared" si="1"/>
        <v>14413.61</v>
      </c>
    </row>
    <row r="6">
      <c r="A6" s="38"/>
      <c r="B6" s="38"/>
      <c r="C6" s="38"/>
      <c r="D6" s="38"/>
      <c r="E6" s="38" t="s">
        <v>98</v>
      </c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  <c r="S6" s="39"/>
    </row>
    <row r="7">
      <c r="A7" s="38"/>
      <c r="B7" s="38"/>
      <c r="C7" s="38"/>
      <c r="D7" s="38"/>
      <c r="E7" s="38"/>
      <c r="F7" s="38" t="s">
        <v>99</v>
      </c>
      <c r="G7" s="39">
        <v>56164.4</v>
      </c>
      <c r="H7" s="39">
        <v>65209.4</v>
      </c>
      <c r="I7" s="39">
        <v>55683.53</v>
      </c>
      <c r="J7" s="39">
        <v>62387.4</v>
      </c>
      <c r="K7" s="39">
        <v>53056.8</v>
      </c>
      <c r="L7" s="39">
        <v>45063.4</v>
      </c>
      <c r="M7" s="39">
        <v>55443.0</v>
      </c>
      <c r="N7" s="39">
        <v>56079.8</v>
      </c>
      <c r="O7" s="39"/>
      <c r="P7" s="39"/>
      <c r="Q7" s="39"/>
      <c r="R7" s="40"/>
      <c r="S7" s="39">
        <f t="shared" ref="S7:S10" si="2">ROUND(SUM(G7:N7),5)</f>
        <v>449087.73</v>
      </c>
    </row>
    <row r="8">
      <c r="A8" s="38"/>
      <c r="B8" s="38"/>
      <c r="C8" s="38"/>
      <c r="D8" s="38"/>
      <c r="E8" s="38"/>
      <c r="F8" s="38" t="s">
        <v>100</v>
      </c>
      <c r="G8" s="39">
        <v>123211.26</v>
      </c>
      <c r="H8" s="39">
        <v>122841.43</v>
      </c>
      <c r="I8" s="39">
        <v>122841.43</v>
      </c>
      <c r="J8" s="39">
        <v>122841.43</v>
      </c>
      <c r="K8" s="39">
        <v>129211.26</v>
      </c>
      <c r="L8" s="39">
        <v>129211.26</v>
      </c>
      <c r="M8" s="39">
        <v>129211.26</v>
      </c>
      <c r="N8" s="39">
        <v>129211.26</v>
      </c>
      <c r="O8" s="39"/>
      <c r="P8" s="39"/>
      <c r="Q8" s="39"/>
      <c r="R8" s="40"/>
      <c r="S8" s="39">
        <f t="shared" si="2"/>
        <v>1008580.59</v>
      </c>
    </row>
    <row r="9">
      <c r="A9" s="38"/>
      <c r="B9" s="38"/>
      <c r="C9" s="38"/>
      <c r="D9" s="38"/>
      <c r="E9" s="38" t="s">
        <v>101</v>
      </c>
      <c r="F9" s="38"/>
      <c r="G9" s="41">
        <f t="shared" ref="G9:N9" si="3">ROUND(G6+G8+G7,5)</f>
        <v>179375.66</v>
      </c>
      <c r="H9" s="41">
        <f t="shared" si="3"/>
        <v>188050.83</v>
      </c>
      <c r="I9" s="41">
        <f t="shared" si="3"/>
        <v>178524.96</v>
      </c>
      <c r="J9" s="41">
        <f t="shared" si="3"/>
        <v>185228.83</v>
      </c>
      <c r="K9" s="41">
        <f t="shared" si="3"/>
        <v>182268.06</v>
      </c>
      <c r="L9" s="41">
        <f t="shared" si="3"/>
        <v>174274.66</v>
      </c>
      <c r="M9" s="41">
        <f t="shared" si="3"/>
        <v>184654.26</v>
      </c>
      <c r="N9" s="41">
        <f t="shared" si="3"/>
        <v>185291.06</v>
      </c>
      <c r="O9" s="39"/>
      <c r="P9" s="39"/>
      <c r="Q9" s="39"/>
      <c r="R9" s="40"/>
      <c r="S9" s="41">
        <f t="shared" si="2"/>
        <v>1457668.32</v>
      </c>
    </row>
    <row r="10">
      <c r="A10" s="38"/>
      <c r="B10" s="38"/>
      <c r="C10" s="38"/>
      <c r="D10" s="38" t="s">
        <v>102</v>
      </c>
      <c r="E10" s="38"/>
      <c r="F10" s="38"/>
      <c r="G10" s="39">
        <f t="shared" ref="G10:N10" si="4">ROUND(SUM(G3:G4)+G9+G5,5)</f>
        <v>181721.07</v>
      </c>
      <c r="H10" s="39">
        <f t="shared" si="4"/>
        <v>189808</v>
      </c>
      <c r="I10" s="39">
        <f t="shared" si="4"/>
        <v>180025.81</v>
      </c>
      <c r="J10" s="39">
        <f t="shared" si="4"/>
        <v>186820.69</v>
      </c>
      <c r="K10" s="39">
        <f t="shared" si="4"/>
        <v>184525.89</v>
      </c>
      <c r="L10" s="39">
        <f t="shared" si="4"/>
        <v>176704.67</v>
      </c>
      <c r="M10" s="39">
        <f t="shared" si="4"/>
        <v>186945.55</v>
      </c>
      <c r="N10" s="39">
        <f t="shared" si="4"/>
        <v>187912.97</v>
      </c>
      <c r="O10" s="39"/>
      <c r="P10" s="39"/>
      <c r="Q10" s="39"/>
      <c r="R10" s="40"/>
      <c r="S10" s="39">
        <f t="shared" si="2"/>
        <v>1474464.65</v>
      </c>
    </row>
    <row r="11">
      <c r="A11" s="38"/>
      <c r="B11" s="38"/>
      <c r="C11" s="38"/>
      <c r="D11" s="38" t="s">
        <v>103</v>
      </c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39"/>
    </row>
    <row r="12">
      <c r="A12" s="38"/>
      <c r="B12" s="38"/>
      <c r="C12" s="38"/>
      <c r="D12" s="38"/>
      <c r="E12" s="38" t="s">
        <v>104</v>
      </c>
      <c r="F12" s="38"/>
      <c r="G12" s="39">
        <v>3236.9</v>
      </c>
      <c r="H12" s="39">
        <v>936.9</v>
      </c>
      <c r="I12" s="39">
        <v>53.96</v>
      </c>
      <c r="J12" s="39">
        <v>-7369.24</v>
      </c>
      <c r="K12" s="39">
        <v>1873.8</v>
      </c>
      <c r="L12" s="39">
        <v>224.78</v>
      </c>
      <c r="M12" s="39">
        <v>963.36</v>
      </c>
      <c r="N12" s="39">
        <v>1873.8</v>
      </c>
      <c r="O12" s="39"/>
      <c r="P12" s="39"/>
      <c r="Q12" s="39"/>
      <c r="R12" s="40"/>
      <c r="S12" s="39">
        <f>ROUND(SUM(G12:N12),5)</f>
        <v>1794.26</v>
      </c>
    </row>
    <row r="13">
      <c r="A13" s="38"/>
      <c r="B13" s="38"/>
      <c r="C13" s="38"/>
      <c r="D13" s="38"/>
      <c r="E13" s="38" t="s">
        <v>105</v>
      </c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  <c r="S13" s="39"/>
    </row>
    <row r="14">
      <c r="A14" s="38"/>
      <c r="B14" s="38"/>
      <c r="C14" s="38"/>
      <c r="D14" s="38"/>
      <c r="E14" s="38"/>
      <c r="F14" s="38" t="s">
        <v>106</v>
      </c>
      <c r="G14" s="39">
        <v>0.0</v>
      </c>
      <c r="H14" s="39">
        <v>0.0</v>
      </c>
      <c r="I14" s="39">
        <v>0.0</v>
      </c>
      <c r="J14" s="39">
        <v>0.0</v>
      </c>
      <c r="K14" s="39">
        <v>0.0</v>
      </c>
      <c r="L14" s="39">
        <v>50000.0</v>
      </c>
      <c r="M14" s="39">
        <v>0.0</v>
      </c>
      <c r="N14" s="39">
        <v>0.0</v>
      </c>
      <c r="O14" s="39"/>
      <c r="P14" s="39"/>
      <c r="Q14" s="39"/>
      <c r="R14" s="40"/>
      <c r="S14" s="39">
        <f t="shared" ref="S14:S19" si="5">ROUND(SUM(G14:N14),5)</f>
        <v>50000</v>
      </c>
    </row>
    <row r="15">
      <c r="A15" s="38"/>
      <c r="B15" s="38"/>
      <c r="C15" s="38"/>
      <c r="D15" s="38"/>
      <c r="E15" s="38"/>
      <c r="F15" s="38" t="s">
        <v>107</v>
      </c>
      <c r="G15" s="39">
        <v>26234.6</v>
      </c>
      <c r="H15" s="39">
        <v>22368.0</v>
      </c>
      <c r="I15" s="39">
        <v>21632.0</v>
      </c>
      <c r="J15" s="39">
        <v>27408.0</v>
      </c>
      <c r="K15" s="39">
        <v>23936.0</v>
      </c>
      <c r="L15" s="39">
        <v>25488.0</v>
      </c>
      <c r="M15" s="39">
        <v>22720.0</v>
      </c>
      <c r="N15" s="39">
        <v>13376.0</v>
      </c>
      <c r="O15" s="39"/>
      <c r="P15" s="39"/>
      <c r="Q15" s="39"/>
      <c r="R15" s="40"/>
      <c r="S15" s="39">
        <f t="shared" si="5"/>
        <v>183162.6</v>
      </c>
    </row>
    <row r="16">
      <c r="A16" s="38"/>
      <c r="B16" s="38"/>
      <c r="C16" s="38"/>
      <c r="D16" s="38"/>
      <c r="E16" s="38"/>
      <c r="F16" s="38" t="s">
        <v>108</v>
      </c>
      <c r="G16" s="39">
        <v>0.0</v>
      </c>
      <c r="H16" s="39">
        <v>0.0</v>
      </c>
      <c r="I16" s="39">
        <v>0.0</v>
      </c>
      <c r="J16" s="39">
        <v>0.0</v>
      </c>
      <c r="K16" s="39">
        <v>0.0</v>
      </c>
      <c r="L16" s="39">
        <v>0.0</v>
      </c>
      <c r="M16" s="39">
        <v>130000.0</v>
      </c>
      <c r="N16" s="39">
        <v>125000.0</v>
      </c>
      <c r="O16" s="39"/>
      <c r="P16" s="39"/>
      <c r="Q16" s="39"/>
      <c r="R16" s="40"/>
      <c r="S16" s="39">
        <f t="shared" si="5"/>
        <v>255000</v>
      </c>
    </row>
    <row r="17">
      <c r="A17" s="38"/>
      <c r="B17" s="38"/>
      <c r="C17" s="38"/>
      <c r="D17" s="38"/>
      <c r="E17" s="38" t="s">
        <v>109</v>
      </c>
      <c r="F17" s="38"/>
      <c r="G17" s="42">
        <f t="shared" ref="G17:N17" si="6">ROUND(G13+G16+SUM(G14:G15),5)</f>
        <v>26234.6</v>
      </c>
      <c r="H17" s="42">
        <f t="shared" si="6"/>
        <v>22368</v>
      </c>
      <c r="I17" s="42">
        <f t="shared" si="6"/>
        <v>21632</v>
      </c>
      <c r="J17" s="42">
        <f t="shared" si="6"/>
        <v>27408</v>
      </c>
      <c r="K17" s="42">
        <f t="shared" si="6"/>
        <v>23936</v>
      </c>
      <c r="L17" s="42">
        <f t="shared" si="6"/>
        <v>75488</v>
      </c>
      <c r="M17" s="42">
        <f t="shared" si="6"/>
        <v>152720</v>
      </c>
      <c r="N17" s="42">
        <f t="shared" si="6"/>
        <v>138376</v>
      </c>
      <c r="O17" s="39"/>
      <c r="P17" s="39"/>
      <c r="Q17" s="39"/>
      <c r="R17" s="40"/>
      <c r="S17" s="42">
        <f t="shared" si="5"/>
        <v>488162.6</v>
      </c>
    </row>
    <row r="18">
      <c r="A18" s="38"/>
      <c r="B18" s="38"/>
      <c r="C18" s="38"/>
      <c r="D18" s="38" t="s">
        <v>110</v>
      </c>
      <c r="E18" s="38"/>
      <c r="F18" s="38"/>
      <c r="G18" s="41">
        <f t="shared" ref="G18:N18" si="7">ROUND(SUM(G11:G12)+G17,5)</f>
        <v>29471.5</v>
      </c>
      <c r="H18" s="41">
        <f t="shared" si="7"/>
        <v>23304.9</v>
      </c>
      <c r="I18" s="41">
        <f t="shared" si="7"/>
        <v>21685.96</v>
      </c>
      <c r="J18" s="41">
        <f t="shared" si="7"/>
        <v>20038.76</v>
      </c>
      <c r="K18" s="41">
        <f t="shared" si="7"/>
        <v>25809.8</v>
      </c>
      <c r="L18" s="41">
        <f t="shared" si="7"/>
        <v>75712.78</v>
      </c>
      <c r="M18" s="41">
        <f t="shared" si="7"/>
        <v>153683.36</v>
      </c>
      <c r="N18" s="41">
        <f t="shared" si="7"/>
        <v>140249.8</v>
      </c>
      <c r="O18" s="39"/>
      <c r="P18" s="39"/>
      <c r="Q18" s="39"/>
      <c r="R18" s="40"/>
      <c r="S18" s="41">
        <f t="shared" si="5"/>
        <v>489956.86</v>
      </c>
    </row>
    <row r="19">
      <c r="A19" s="38"/>
      <c r="B19" s="38"/>
      <c r="C19" s="38" t="s">
        <v>111</v>
      </c>
      <c r="D19" s="38"/>
      <c r="E19" s="38"/>
      <c r="F19" s="38"/>
      <c r="G19" s="39">
        <f t="shared" ref="G19:N19" si="8">ROUND(G10-G18,5)</f>
        <v>152249.57</v>
      </c>
      <c r="H19" s="39">
        <f t="shared" si="8"/>
        <v>166503.1</v>
      </c>
      <c r="I19" s="39">
        <f t="shared" si="8"/>
        <v>158339.85</v>
      </c>
      <c r="J19" s="39">
        <f t="shared" si="8"/>
        <v>166781.93</v>
      </c>
      <c r="K19" s="39">
        <f t="shared" si="8"/>
        <v>158716.09</v>
      </c>
      <c r="L19" s="39">
        <f t="shared" si="8"/>
        <v>100991.89</v>
      </c>
      <c r="M19" s="39">
        <f t="shared" si="8"/>
        <v>33262.19</v>
      </c>
      <c r="N19" s="39">
        <f t="shared" si="8"/>
        <v>47663.17</v>
      </c>
      <c r="O19" s="39"/>
      <c r="P19" s="39"/>
      <c r="Q19" s="39"/>
      <c r="R19" s="40"/>
      <c r="S19" s="39">
        <f t="shared" si="5"/>
        <v>984507.79</v>
      </c>
    </row>
    <row r="20">
      <c r="A20" s="38"/>
      <c r="B20" s="38"/>
      <c r="C20" s="38"/>
      <c r="D20" s="38" t="s">
        <v>112</v>
      </c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  <c r="S20" s="39"/>
    </row>
    <row r="21" ht="15.75" customHeight="1">
      <c r="A21" s="38"/>
      <c r="B21" s="38"/>
      <c r="C21" s="38"/>
      <c r="D21" s="38"/>
      <c r="E21" s="38" t="s">
        <v>113</v>
      </c>
      <c r="F21" s="38"/>
      <c r="G21" s="39">
        <v>0.0</v>
      </c>
      <c r="H21" s="39">
        <v>0.0</v>
      </c>
      <c r="I21" s="39">
        <v>0.0</v>
      </c>
      <c r="J21" s="39">
        <v>0.0</v>
      </c>
      <c r="K21" s="39">
        <v>0.0</v>
      </c>
      <c r="L21" s="39">
        <v>0.0</v>
      </c>
      <c r="M21" s="39">
        <v>0.0</v>
      </c>
      <c r="N21" s="39">
        <v>-16.27</v>
      </c>
      <c r="O21" s="39"/>
      <c r="P21" s="39"/>
      <c r="Q21" s="39"/>
      <c r="R21" s="40"/>
      <c r="S21" s="39">
        <f t="shared" ref="S21:S39" si="9">ROUND(SUM(G21:N21),5)</f>
        <v>-16.27</v>
      </c>
    </row>
    <row r="22" ht="15.75" customHeight="1">
      <c r="A22" s="38"/>
      <c r="B22" s="38"/>
      <c r="C22" s="38"/>
      <c r="D22" s="38"/>
      <c r="E22" s="38" t="s">
        <v>114</v>
      </c>
      <c r="F22" s="38"/>
      <c r="G22" s="39">
        <v>-20.0</v>
      </c>
      <c r="H22" s="39">
        <v>10.0</v>
      </c>
      <c r="I22" s="39">
        <v>10.0</v>
      </c>
      <c r="J22" s="39">
        <v>-20.0</v>
      </c>
      <c r="K22" s="39">
        <v>10.0</v>
      </c>
      <c r="L22" s="39">
        <v>10.0</v>
      </c>
      <c r="M22" s="39">
        <v>20.0</v>
      </c>
      <c r="N22" s="39">
        <v>-30.0</v>
      </c>
      <c r="O22" s="39"/>
      <c r="P22" s="39"/>
      <c r="Q22" s="39"/>
      <c r="R22" s="40"/>
      <c r="S22" s="39">
        <f t="shared" si="9"/>
        <v>-10</v>
      </c>
    </row>
    <row r="23" ht="15.75" customHeight="1">
      <c r="A23" s="38"/>
      <c r="B23" s="38"/>
      <c r="C23" s="38"/>
      <c r="D23" s="38"/>
      <c r="E23" s="38" t="s">
        <v>115</v>
      </c>
      <c r="F23" s="38"/>
      <c r="G23" s="39">
        <v>-0.01</v>
      </c>
      <c r="H23" s="39">
        <v>0.0</v>
      </c>
      <c r="I23" s="39">
        <v>0.0</v>
      </c>
      <c r="J23" s="39">
        <v>0.0</v>
      </c>
      <c r="K23" s="39">
        <v>0.0</v>
      </c>
      <c r="L23" s="39">
        <v>0.0</v>
      </c>
      <c r="M23" s="39">
        <v>-0.01</v>
      </c>
      <c r="N23" s="39">
        <v>0.0</v>
      </c>
      <c r="O23" s="39"/>
      <c r="P23" s="39"/>
      <c r="Q23" s="39"/>
      <c r="R23" s="40"/>
      <c r="S23" s="39">
        <f t="shared" si="9"/>
        <v>-0.02</v>
      </c>
    </row>
    <row r="24" ht="15.75" customHeight="1">
      <c r="A24" s="38"/>
      <c r="B24" s="38"/>
      <c r="C24" s="38"/>
      <c r="D24" s="38"/>
      <c r="E24" s="38" t="s">
        <v>116</v>
      </c>
      <c r="F24" s="38"/>
      <c r="G24" s="39">
        <v>0.0</v>
      </c>
      <c r="H24" s="39">
        <v>0.0</v>
      </c>
      <c r="I24" s="39">
        <v>22.38</v>
      </c>
      <c r="J24" s="39">
        <v>0.0</v>
      </c>
      <c r="K24" s="39">
        <v>0.0</v>
      </c>
      <c r="L24" s="39">
        <v>0.0</v>
      </c>
      <c r="M24" s="39">
        <v>0.0</v>
      </c>
      <c r="N24" s="39">
        <v>0.0</v>
      </c>
      <c r="O24" s="39"/>
      <c r="P24" s="39"/>
      <c r="Q24" s="39"/>
      <c r="R24" s="40"/>
      <c r="S24" s="39">
        <f t="shared" si="9"/>
        <v>22.38</v>
      </c>
    </row>
    <row r="25" ht="15.75" customHeight="1">
      <c r="A25" s="38"/>
      <c r="B25" s="38"/>
      <c r="C25" s="38"/>
      <c r="D25" s="38"/>
      <c r="E25" s="38" t="s">
        <v>117</v>
      </c>
      <c r="F25" s="38"/>
      <c r="G25" s="39">
        <v>0.0</v>
      </c>
      <c r="H25" s="39">
        <v>0.0</v>
      </c>
      <c r="I25" s="39">
        <v>0.0</v>
      </c>
      <c r="J25" s="39">
        <v>0.0</v>
      </c>
      <c r="K25" s="39">
        <v>0.0</v>
      </c>
      <c r="L25" s="39">
        <v>106.0</v>
      </c>
      <c r="M25" s="39">
        <v>0.0</v>
      </c>
      <c r="N25" s="39">
        <v>0.0</v>
      </c>
      <c r="O25" s="39"/>
      <c r="P25" s="39"/>
      <c r="Q25" s="39"/>
      <c r="R25" s="40"/>
      <c r="S25" s="39">
        <f t="shared" si="9"/>
        <v>106</v>
      </c>
    </row>
    <row r="26" ht="15.75" customHeight="1">
      <c r="A26" s="38"/>
      <c r="B26" s="38"/>
      <c r="C26" s="38"/>
      <c r="D26" s="38"/>
      <c r="E26" s="38" t="s">
        <v>118</v>
      </c>
      <c r="F26" s="38"/>
      <c r="G26" s="39">
        <v>0.0</v>
      </c>
      <c r="H26" s="39">
        <v>0.0</v>
      </c>
      <c r="I26" s="39">
        <v>17.58</v>
      </c>
      <c r="J26" s="39">
        <v>0.0</v>
      </c>
      <c r="K26" s="39">
        <v>0.0</v>
      </c>
      <c r="L26" s="39">
        <v>0.0</v>
      </c>
      <c r="M26" s="39">
        <v>10.72</v>
      </c>
      <c r="N26" s="39">
        <v>100.0</v>
      </c>
      <c r="O26" s="39"/>
      <c r="P26" s="39"/>
      <c r="Q26" s="39"/>
      <c r="R26" s="40"/>
      <c r="S26" s="39">
        <f t="shared" si="9"/>
        <v>128.3</v>
      </c>
    </row>
    <row r="27" ht="15.75" customHeight="1">
      <c r="A27" s="38"/>
      <c r="B27" s="38"/>
      <c r="C27" s="38"/>
      <c r="D27" s="38"/>
      <c r="E27" s="38" t="s">
        <v>119</v>
      </c>
      <c r="F27" s="38"/>
      <c r="G27" s="39">
        <v>0.0</v>
      </c>
      <c r="H27" s="39">
        <v>0.0</v>
      </c>
      <c r="I27" s="39">
        <v>0.0</v>
      </c>
      <c r="J27" s="39">
        <v>215.0</v>
      </c>
      <c r="K27" s="39">
        <v>0.0</v>
      </c>
      <c r="L27" s="39">
        <v>0.0</v>
      </c>
      <c r="M27" s="39">
        <v>0.0</v>
      </c>
      <c r="N27" s="39">
        <v>0.0</v>
      </c>
      <c r="O27" s="39"/>
      <c r="P27" s="39"/>
      <c r="Q27" s="39"/>
      <c r="R27" s="40"/>
      <c r="S27" s="39">
        <f t="shared" si="9"/>
        <v>215</v>
      </c>
    </row>
    <row r="28" ht="15.75" customHeight="1">
      <c r="A28" s="38"/>
      <c r="B28" s="38"/>
      <c r="C28" s="38"/>
      <c r="D28" s="38"/>
      <c r="E28" s="38" t="s">
        <v>120</v>
      </c>
      <c r="F28" s="38"/>
      <c r="G28" s="39">
        <v>0.0</v>
      </c>
      <c r="H28" s="39">
        <v>2.0</v>
      </c>
      <c r="I28" s="39">
        <v>298.0</v>
      </c>
      <c r="J28" s="39">
        <v>0.0</v>
      </c>
      <c r="K28" s="39">
        <v>0.0</v>
      </c>
      <c r="L28" s="39">
        <v>0.0</v>
      </c>
      <c r="M28" s="39">
        <v>0.0</v>
      </c>
      <c r="N28" s="39">
        <v>0.0</v>
      </c>
      <c r="O28" s="39"/>
      <c r="P28" s="39"/>
      <c r="Q28" s="39"/>
      <c r="R28" s="40"/>
      <c r="S28" s="39">
        <f t="shared" si="9"/>
        <v>300</v>
      </c>
    </row>
    <row r="29" ht="15.75" customHeight="1">
      <c r="A29" s="38"/>
      <c r="B29" s="38"/>
      <c r="C29" s="38"/>
      <c r="D29" s="38"/>
      <c r="E29" s="38" t="s">
        <v>121</v>
      </c>
      <c r="F29" s="38"/>
      <c r="G29" s="39">
        <v>0.0</v>
      </c>
      <c r="H29" s="39">
        <v>990.0</v>
      </c>
      <c r="I29" s="39">
        <v>0.0</v>
      </c>
      <c r="J29" s="39">
        <v>0.0</v>
      </c>
      <c r="K29" s="39">
        <v>0.0</v>
      </c>
      <c r="L29" s="39">
        <v>0.0</v>
      </c>
      <c r="M29" s="39">
        <v>0.0</v>
      </c>
      <c r="N29" s="39">
        <v>0.0</v>
      </c>
      <c r="O29" s="39"/>
      <c r="P29" s="39"/>
      <c r="Q29" s="39"/>
      <c r="R29" s="40"/>
      <c r="S29" s="39">
        <f t="shared" si="9"/>
        <v>990</v>
      </c>
    </row>
    <row r="30" ht="15.75" customHeight="1">
      <c r="A30" s="38"/>
      <c r="B30" s="38"/>
      <c r="C30" s="38"/>
      <c r="D30" s="38"/>
      <c r="E30" s="38" t="s">
        <v>122</v>
      </c>
      <c r="F30" s="38"/>
      <c r="G30" s="39">
        <v>0.0</v>
      </c>
      <c r="H30" s="39">
        <v>0.0</v>
      </c>
      <c r="I30" s="39">
        <v>1539.93</v>
      </c>
      <c r="J30" s="39">
        <v>0.0</v>
      </c>
      <c r="K30" s="39">
        <v>0.0</v>
      </c>
      <c r="L30" s="39">
        <v>0.0</v>
      </c>
      <c r="M30" s="39">
        <v>0.0</v>
      </c>
      <c r="N30" s="39">
        <v>0.0</v>
      </c>
      <c r="O30" s="39"/>
      <c r="P30" s="39"/>
      <c r="Q30" s="39"/>
      <c r="R30" s="40"/>
      <c r="S30" s="39">
        <f t="shared" si="9"/>
        <v>1539.93</v>
      </c>
    </row>
    <row r="31" ht="15.75" customHeight="1">
      <c r="A31" s="38"/>
      <c r="B31" s="38"/>
      <c r="C31" s="38"/>
      <c r="D31" s="38"/>
      <c r="E31" s="38" t="s">
        <v>123</v>
      </c>
      <c r="F31" s="38"/>
      <c r="G31" s="39">
        <v>0.0</v>
      </c>
      <c r="H31" s="39">
        <v>0.0</v>
      </c>
      <c r="I31" s="39">
        <v>0.0</v>
      </c>
      <c r="J31" s="39">
        <v>0.0</v>
      </c>
      <c r="K31" s="39">
        <v>0.0</v>
      </c>
      <c r="L31" s="39">
        <v>1379.04</v>
      </c>
      <c r="M31" s="39">
        <v>1451.71</v>
      </c>
      <c r="N31" s="39">
        <v>0.0</v>
      </c>
      <c r="O31" s="39"/>
      <c r="P31" s="39"/>
      <c r="Q31" s="39"/>
      <c r="R31" s="40"/>
      <c r="S31" s="39">
        <f t="shared" si="9"/>
        <v>2830.75</v>
      </c>
    </row>
    <row r="32" ht="15.75" customHeight="1">
      <c r="A32" s="38"/>
      <c r="B32" s="38"/>
      <c r="C32" s="38"/>
      <c r="D32" s="38"/>
      <c r="E32" s="38" t="s">
        <v>124</v>
      </c>
      <c r="F32" s="38"/>
      <c r="G32" s="39">
        <v>173.76</v>
      </c>
      <c r="H32" s="39">
        <v>180.16</v>
      </c>
      <c r="I32" s="39">
        <v>4265.44</v>
      </c>
      <c r="J32" s="39">
        <v>673.76</v>
      </c>
      <c r="K32" s="39">
        <v>160.97</v>
      </c>
      <c r="L32" s="39">
        <v>154.57</v>
      </c>
      <c r="M32" s="39">
        <v>154.57</v>
      </c>
      <c r="N32" s="39">
        <v>920.0</v>
      </c>
      <c r="O32" s="39"/>
      <c r="P32" s="39"/>
      <c r="Q32" s="39"/>
      <c r="R32" s="40"/>
      <c r="S32" s="39">
        <f t="shared" si="9"/>
        <v>6683.23</v>
      </c>
    </row>
    <row r="33" ht="15.75" customHeight="1">
      <c r="A33" s="38"/>
      <c r="B33" s="38"/>
      <c r="C33" s="38"/>
      <c r="D33" s="38"/>
      <c r="E33" s="38" t="s">
        <v>125</v>
      </c>
      <c r="F33" s="38"/>
      <c r="G33" s="39">
        <v>0.0</v>
      </c>
      <c r="H33" s="39">
        <v>0.0</v>
      </c>
      <c r="I33" s="39">
        <v>1445.01</v>
      </c>
      <c r="J33" s="39">
        <v>1657.03</v>
      </c>
      <c r="K33" s="39">
        <v>0.0</v>
      </c>
      <c r="L33" s="39">
        <v>2947.0</v>
      </c>
      <c r="M33" s="39">
        <v>1709.03</v>
      </c>
      <c r="N33" s="39">
        <v>0.0</v>
      </c>
      <c r="O33" s="39"/>
      <c r="P33" s="39"/>
      <c r="Q33" s="39"/>
      <c r="R33" s="40"/>
      <c r="S33" s="39">
        <f t="shared" si="9"/>
        <v>7758.07</v>
      </c>
    </row>
    <row r="34" ht="15.75" customHeight="1">
      <c r="A34" s="38"/>
      <c r="B34" s="38"/>
      <c r="C34" s="38"/>
      <c r="D34" s="38"/>
      <c r="E34" s="38" t="s">
        <v>126</v>
      </c>
      <c r="F34" s="38"/>
      <c r="G34" s="39">
        <v>970.88</v>
      </c>
      <c r="H34" s="39">
        <v>970.68</v>
      </c>
      <c r="I34" s="39">
        <v>970.84</v>
      </c>
      <c r="J34" s="39">
        <v>970.84</v>
      </c>
      <c r="K34" s="39">
        <v>970.84</v>
      </c>
      <c r="L34" s="39">
        <v>970.84</v>
      </c>
      <c r="M34" s="39">
        <v>1064.61</v>
      </c>
      <c r="N34" s="39">
        <v>970.84</v>
      </c>
      <c r="O34" s="39"/>
      <c r="P34" s="39"/>
      <c r="Q34" s="39"/>
      <c r="R34" s="40"/>
      <c r="S34" s="39">
        <f t="shared" si="9"/>
        <v>7860.37</v>
      </c>
    </row>
    <row r="35" ht="15.75" customHeight="1">
      <c r="A35" s="38"/>
      <c r="B35" s="38"/>
      <c r="C35" s="38"/>
      <c r="D35" s="38"/>
      <c r="E35" s="38" t="s">
        <v>127</v>
      </c>
      <c r="F35" s="38"/>
      <c r="G35" s="39">
        <v>0.0</v>
      </c>
      <c r="H35" s="39">
        <v>0.0</v>
      </c>
      <c r="I35" s="39">
        <v>87.63</v>
      </c>
      <c r="J35" s="39">
        <v>132.69</v>
      </c>
      <c r="K35" s="39">
        <v>0.0</v>
      </c>
      <c r="L35" s="39">
        <v>228.65</v>
      </c>
      <c r="M35" s="39">
        <v>155.37</v>
      </c>
      <c r="N35" s="39">
        <v>8617.23</v>
      </c>
      <c r="O35" s="39"/>
      <c r="P35" s="39"/>
      <c r="Q35" s="39"/>
      <c r="R35" s="40"/>
      <c r="S35" s="39">
        <f t="shared" si="9"/>
        <v>9221.57</v>
      </c>
    </row>
    <row r="36" ht="15.75" customHeight="1">
      <c r="A36" s="38"/>
      <c r="B36" s="38"/>
      <c r="C36" s="38"/>
      <c r="D36" s="38"/>
      <c r="E36" s="38" t="s">
        <v>128</v>
      </c>
      <c r="F36" s="38"/>
      <c r="G36" s="39">
        <v>0.0</v>
      </c>
      <c r="H36" s="39">
        <v>0.0</v>
      </c>
      <c r="I36" s="39">
        <v>9085.33</v>
      </c>
      <c r="J36" s="39">
        <v>210.5</v>
      </c>
      <c r="K36" s="39">
        <v>2390.24</v>
      </c>
      <c r="L36" s="39">
        <v>16.27</v>
      </c>
      <c r="M36" s="39">
        <v>0.0</v>
      </c>
      <c r="N36" s="39">
        <v>100.0</v>
      </c>
      <c r="O36" s="39"/>
      <c r="P36" s="39"/>
      <c r="Q36" s="39"/>
      <c r="R36" s="40"/>
      <c r="S36" s="39">
        <f t="shared" si="9"/>
        <v>11802.34</v>
      </c>
    </row>
    <row r="37" ht="15.75" customHeight="1">
      <c r="A37" s="38"/>
      <c r="B37" s="38"/>
      <c r="C37" s="38"/>
      <c r="D37" s="38"/>
      <c r="E37" s="38" t="s">
        <v>129</v>
      </c>
      <c r="F37" s="38"/>
      <c r="G37" s="39">
        <v>55171.62</v>
      </c>
      <c r="H37" s="39">
        <v>77983.98</v>
      </c>
      <c r="I37" s="39">
        <v>62070.62</v>
      </c>
      <c r="J37" s="39">
        <v>86509.51</v>
      </c>
      <c r="K37" s="39">
        <v>54146.27</v>
      </c>
      <c r="L37" s="39">
        <v>44521.55</v>
      </c>
      <c r="M37" s="39">
        <v>59320.68</v>
      </c>
      <c r="N37" s="39">
        <v>63366.59</v>
      </c>
      <c r="O37" s="39"/>
      <c r="P37" s="39"/>
      <c r="Q37" s="39"/>
      <c r="R37" s="40"/>
      <c r="S37" s="39">
        <f t="shared" si="9"/>
        <v>503090.82</v>
      </c>
    </row>
    <row r="38" ht="15.75" customHeight="1">
      <c r="A38" s="38"/>
      <c r="B38" s="38"/>
      <c r="C38" s="38"/>
      <c r="D38" s="38" t="s">
        <v>130</v>
      </c>
      <c r="E38" s="38"/>
      <c r="F38" s="38"/>
      <c r="G38" s="41">
        <f t="shared" ref="G38:N38" si="10">ROUND(G20+SUM(G28:G29)+G21+G37+G36+G25+G22+G30+G33+G27+G31+G26+G24+G32+SUM(G34:G35)+G23,5)</f>
        <v>56296.25</v>
      </c>
      <c r="H38" s="41">
        <f t="shared" si="10"/>
        <v>80136.82</v>
      </c>
      <c r="I38" s="41">
        <f t="shared" si="10"/>
        <v>79812.76</v>
      </c>
      <c r="J38" s="41">
        <f t="shared" si="10"/>
        <v>90349.33</v>
      </c>
      <c r="K38" s="41">
        <f t="shared" si="10"/>
        <v>57678.32</v>
      </c>
      <c r="L38" s="41">
        <f t="shared" si="10"/>
        <v>50333.92</v>
      </c>
      <c r="M38" s="41">
        <f t="shared" si="10"/>
        <v>63886.68</v>
      </c>
      <c r="N38" s="41">
        <f t="shared" si="10"/>
        <v>74028.39</v>
      </c>
      <c r="O38" s="39"/>
      <c r="P38" s="39"/>
      <c r="Q38" s="39"/>
      <c r="R38" s="40"/>
      <c r="S38" s="41">
        <f t="shared" si="9"/>
        <v>552522.47</v>
      </c>
    </row>
    <row r="39" ht="15.75" customHeight="1">
      <c r="A39" s="38"/>
      <c r="B39" s="38" t="s">
        <v>131</v>
      </c>
      <c r="C39" s="38"/>
      <c r="D39" s="38"/>
      <c r="E39" s="38"/>
      <c r="F39" s="38"/>
      <c r="G39" s="39">
        <f t="shared" ref="G39:N39" si="11">ROUND(G2+G19-G38,5)</f>
        <v>95953.32</v>
      </c>
      <c r="H39" s="39">
        <f t="shared" si="11"/>
        <v>86366.28</v>
      </c>
      <c r="I39" s="39">
        <f t="shared" si="11"/>
        <v>78527.09</v>
      </c>
      <c r="J39" s="39">
        <f t="shared" si="11"/>
        <v>76432.6</v>
      </c>
      <c r="K39" s="39">
        <f t="shared" si="11"/>
        <v>101037.77</v>
      </c>
      <c r="L39" s="39">
        <f t="shared" si="11"/>
        <v>50657.97</v>
      </c>
      <c r="M39" s="39">
        <f t="shared" si="11"/>
        <v>-30624.49</v>
      </c>
      <c r="N39" s="39">
        <f t="shared" si="11"/>
        <v>-26365.22</v>
      </c>
      <c r="O39" s="39"/>
      <c r="P39" s="39"/>
      <c r="Q39" s="39"/>
      <c r="R39" s="40"/>
      <c r="S39" s="39">
        <f t="shared" si="9"/>
        <v>431985.32</v>
      </c>
    </row>
    <row r="40" ht="15.75" customHeight="1">
      <c r="A40" s="38"/>
      <c r="B40" s="38" t="s">
        <v>132</v>
      </c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40"/>
      <c r="S40" s="39"/>
    </row>
    <row r="41" ht="15.75" customHeight="1">
      <c r="A41" s="38"/>
      <c r="B41" s="38"/>
      <c r="C41" s="38" t="s">
        <v>133</v>
      </c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40"/>
      <c r="S41" s="39"/>
    </row>
    <row r="42" ht="15.75" customHeight="1">
      <c r="A42" s="38"/>
      <c r="B42" s="38"/>
      <c r="C42" s="38"/>
      <c r="D42" s="38" t="s">
        <v>134</v>
      </c>
      <c r="E42" s="38"/>
      <c r="F42" s="38"/>
      <c r="G42" s="39">
        <v>16.35</v>
      </c>
      <c r="H42" s="39">
        <v>14.81</v>
      </c>
      <c r="I42" s="39">
        <v>16.61</v>
      </c>
      <c r="J42" s="39">
        <v>13.16</v>
      </c>
      <c r="K42" s="39">
        <v>345.27</v>
      </c>
      <c r="L42" s="39">
        <v>382.47</v>
      </c>
      <c r="M42" s="39">
        <v>434.63</v>
      </c>
      <c r="N42" s="39">
        <v>132.65</v>
      </c>
      <c r="O42" s="39"/>
      <c r="P42" s="39"/>
      <c r="Q42" s="39"/>
      <c r="R42" s="40"/>
      <c r="S42" s="39">
        <f t="shared" ref="S42:S45" si="13">ROUND(SUM(G42:N42),5)</f>
        <v>1355.95</v>
      </c>
    </row>
    <row r="43" ht="15.75" customHeight="1">
      <c r="A43" s="38"/>
      <c r="B43" s="38"/>
      <c r="C43" s="38" t="s">
        <v>135</v>
      </c>
      <c r="D43" s="38"/>
      <c r="E43" s="38"/>
      <c r="F43" s="38"/>
      <c r="G43" s="42">
        <f t="shared" ref="G43:N43" si="12">ROUND(SUM(G41:G42),5)</f>
        <v>16.35</v>
      </c>
      <c r="H43" s="42">
        <f t="shared" si="12"/>
        <v>14.81</v>
      </c>
      <c r="I43" s="42">
        <f t="shared" si="12"/>
        <v>16.61</v>
      </c>
      <c r="J43" s="42">
        <f t="shared" si="12"/>
        <v>13.16</v>
      </c>
      <c r="K43" s="42">
        <f t="shared" si="12"/>
        <v>345.27</v>
      </c>
      <c r="L43" s="42">
        <f t="shared" si="12"/>
        <v>382.47</v>
      </c>
      <c r="M43" s="42">
        <f t="shared" si="12"/>
        <v>434.63</v>
      </c>
      <c r="N43" s="42">
        <f t="shared" si="12"/>
        <v>132.65</v>
      </c>
      <c r="O43" s="39"/>
      <c r="P43" s="39"/>
      <c r="Q43" s="39"/>
      <c r="R43" s="40"/>
      <c r="S43" s="42">
        <f t="shared" si="13"/>
        <v>1355.95</v>
      </c>
    </row>
    <row r="44" ht="15.75" customHeight="1">
      <c r="A44" s="38"/>
      <c r="B44" s="38" t="s">
        <v>136</v>
      </c>
      <c r="C44" s="38"/>
      <c r="D44" s="38"/>
      <c r="E44" s="38"/>
      <c r="F44" s="38"/>
      <c r="G44" s="42">
        <f t="shared" ref="G44:N44" si="14">ROUND(G40+G43,5)</f>
        <v>16.35</v>
      </c>
      <c r="H44" s="42">
        <f t="shared" si="14"/>
        <v>14.81</v>
      </c>
      <c r="I44" s="42">
        <f t="shared" si="14"/>
        <v>16.61</v>
      </c>
      <c r="J44" s="42">
        <f t="shared" si="14"/>
        <v>13.16</v>
      </c>
      <c r="K44" s="42">
        <f t="shared" si="14"/>
        <v>345.27</v>
      </c>
      <c r="L44" s="42">
        <f t="shared" si="14"/>
        <v>382.47</v>
      </c>
      <c r="M44" s="42">
        <f t="shared" si="14"/>
        <v>434.63</v>
      </c>
      <c r="N44" s="42">
        <f t="shared" si="14"/>
        <v>132.65</v>
      </c>
      <c r="O44" s="39"/>
      <c r="P44" s="39"/>
      <c r="Q44" s="39"/>
      <c r="R44" s="40"/>
      <c r="S44" s="42">
        <f t="shared" si="13"/>
        <v>1355.95</v>
      </c>
    </row>
    <row r="45" ht="15.75" customHeight="1">
      <c r="A45" s="38" t="s">
        <v>5</v>
      </c>
      <c r="B45" s="38"/>
      <c r="C45" s="38"/>
      <c r="D45" s="38"/>
      <c r="E45" s="38"/>
      <c r="F45" s="38"/>
      <c r="G45" s="43">
        <f t="shared" ref="G45:N45" si="15">ROUND(G39+G44,5)</f>
        <v>95969.67</v>
      </c>
      <c r="H45" s="43">
        <f t="shared" si="15"/>
        <v>86381.09</v>
      </c>
      <c r="I45" s="43">
        <f t="shared" si="15"/>
        <v>78543.7</v>
      </c>
      <c r="J45" s="43">
        <f t="shared" si="15"/>
        <v>76445.76</v>
      </c>
      <c r="K45" s="43">
        <f t="shared" si="15"/>
        <v>101383.04</v>
      </c>
      <c r="L45" s="43">
        <f t="shared" si="15"/>
        <v>51040.44</v>
      </c>
      <c r="M45" s="43">
        <f t="shared" si="15"/>
        <v>-30189.86</v>
      </c>
      <c r="N45" s="43">
        <f t="shared" si="15"/>
        <v>-26232.57</v>
      </c>
      <c r="O45" s="44"/>
      <c r="P45" s="44"/>
      <c r="Q45" s="44"/>
      <c r="R45" s="38"/>
      <c r="S45" s="43">
        <f t="shared" si="13"/>
        <v>433341.27</v>
      </c>
      <c r="T45" s="45"/>
      <c r="U45" s="45"/>
      <c r="V45" s="45"/>
      <c r="W45" s="45"/>
      <c r="X45" s="45"/>
      <c r="Y45" s="45"/>
      <c r="Z45" s="45"/>
    </row>
    <row r="46" ht="15.75" customHeight="1">
      <c r="A46" s="45"/>
      <c r="B46" s="45"/>
      <c r="C46" s="45"/>
      <c r="D46" s="45"/>
      <c r="E46" s="45"/>
      <c r="F46" s="45"/>
    </row>
    <row r="47" ht="15.75" customHeight="1">
      <c r="A47" s="45"/>
      <c r="B47" s="45"/>
      <c r="C47" s="45"/>
      <c r="D47" s="45"/>
      <c r="E47" s="45"/>
      <c r="F47" s="45"/>
    </row>
    <row r="48" ht="15.75" customHeight="1">
      <c r="A48" s="45"/>
      <c r="B48" s="45"/>
      <c r="C48" s="45"/>
      <c r="D48" s="45"/>
      <c r="E48" s="45"/>
      <c r="F48" s="45"/>
      <c r="G48" s="46">
        <f t="shared" ref="G48:S48" si="16">SUM(G38,-G37)</f>
        <v>1124.63</v>
      </c>
      <c r="H48" s="46">
        <f t="shared" si="16"/>
        <v>2152.84</v>
      </c>
      <c r="I48" s="46">
        <f t="shared" si="16"/>
        <v>17742.14</v>
      </c>
      <c r="J48" s="46">
        <f t="shared" si="16"/>
        <v>3839.82</v>
      </c>
      <c r="K48" s="46">
        <f t="shared" si="16"/>
        <v>3532.05</v>
      </c>
      <c r="L48" s="46">
        <f t="shared" si="16"/>
        <v>5812.37</v>
      </c>
      <c r="M48" s="46">
        <f t="shared" si="16"/>
        <v>4566</v>
      </c>
      <c r="N48" s="46">
        <f t="shared" si="16"/>
        <v>10661.8</v>
      </c>
      <c r="O48" s="46">
        <f t="shared" si="16"/>
        <v>0</v>
      </c>
      <c r="P48" s="46">
        <f t="shared" si="16"/>
        <v>0</v>
      </c>
      <c r="Q48" s="46">
        <f t="shared" si="16"/>
        <v>0</v>
      </c>
      <c r="R48" s="46">
        <f t="shared" si="16"/>
        <v>0</v>
      </c>
      <c r="S48" s="46">
        <f t="shared" si="16"/>
        <v>49431.65</v>
      </c>
    </row>
    <row r="49" ht="15.75" customHeight="1">
      <c r="A49" s="45"/>
      <c r="B49" s="45"/>
      <c r="C49" s="45"/>
      <c r="D49" s="45"/>
      <c r="E49" s="45"/>
      <c r="F49" s="45"/>
    </row>
    <row r="50" ht="15.75" customHeight="1">
      <c r="A50" s="45"/>
      <c r="B50" s="45"/>
      <c r="C50" s="45"/>
      <c r="D50" s="45"/>
      <c r="E50" s="45"/>
      <c r="F50" s="45"/>
    </row>
    <row r="51" ht="15.75" customHeight="1">
      <c r="A51" s="45"/>
      <c r="B51" s="45"/>
      <c r="C51" s="45"/>
      <c r="D51" s="45"/>
      <c r="E51" s="45"/>
      <c r="F51" s="45"/>
    </row>
    <row r="52" ht="15.75" customHeight="1">
      <c r="A52" s="45"/>
      <c r="B52" s="45"/>
      <c r="C52" s="45"/>
      <c r="D52" s="45"/>
      <c r="E52" s="45"/>
      <c r="F52" s="45"/>
    </row>
    <row r="53" ht="15.75" customHeight="1">
      <c r="A53" s="45"/>
      <c r="B53" s="45"/>
      <c r="C53" s="45"/>
      <c r="D53" s="45"/>
      <c r="E53" s="45"/>
      <c r="F53" s="45"/>
    </row>
    <row r="54" ht="15.75" customHeight="1">
      <c r="A54" s="45"/>
      <c r="B54" s="45"/>
      <c r="C54" s="45"/>
      <c r="D54" s="45"/>
      <c r="E54" s="45"/>
      <c r="F54" s="45"/>
    </row>
    <row r="55" ht="15.75" customHeight="1">
      <c r="A55" s="45"/>
      <c r="B55" s="45"/>
      <c r="C55" s="45"/>
      <c r="D55" s="45"/>
      <c r="E55" s="45"/>
      <c r="F55" s="45"/>
    </row>
    <row r="56" ht="15.75" customHeight="1">
      <c r="A56" s="45"/>
      <c r="B56" s="45"/>
      <c r="C56" s="45"/>
      <c r="D56" s="45"/>
      <c r="E56" s="45"/>
      <c r="F56" s="45"/>
    </row>
    <row r="57" ht="15.75" customHeight="1">
      <c r="A57" s="45"/>
      <c r="B57" s="45"/>
      <c r="C57" s="45"/>
      <c r="D57" s="45"/>
      <c r="E57" s="45"/>
      <c r="F57" s="45"/>
    </row>
    <row r="58" ht="15.75" customHeight="1">
      <c r="A58" s="45"/>
      <c r="B58" s="45"/>
      <c r="C58" s="45"/>
      <c r="D58" s="45"/>
      <c r="E58" s="45"/>
      <c r="F58" s="45"/>
    </row>
    <row r="59" ht="15.75" customHeight="1">
      <c r="A59" s="45"/>
      <c r="B59" s="45"/>
      <c r="C59" s="45"/>
      <c r="D59" s="45"/>
      <c r="E59" s="45"/>
      <c r="F59" s="45"/>
    </row>
    <row r="60" ht="15.75" customHeight="1">
      <c r="A60" s="45"/>
      <c r="B60" s="45"/>
      <c r="C60" s="45"/>
      <c r="D60" s="45"/>
      <c r="E60" s="45"/>
      <c r="F60" s="45"/>
    </row>
    <row r="61" ht="15.75" customHeight="1">
      <c r="A61" s="45"/>
      <c r="B61" s="45"/>
      <c r="C61" s="45"/>
      <c r="D61" s="45"/>
      <c r="E61" s="45"/>
      <c r="F61" s="45"/>
    </row>
    <row r="62" ht="15.75" customHeight="1">
      <c r="A62" s="45"/>
      <c r="B62" s="45"/>
      <c r="C62" s="45"/>
      <c r="D62" s="45"/>
      <c r="E62" s="45"/>
      <c r="F62" s="45"/>
    </row>
    <row r="63" ht="15.75" customHeight="1">
      <c r="A63" s="45"/>
      <c r="B63" s="45"/>
      <c r="C63" s="45"/>
      <c r="D63" s="45"/>
      <c r="E63" s="45"/>
      <c r="F63" s="45"/>
    </row>
    <row r="64" ht="15.75" customHeight="1">
      <c r="A64" s="45"/>
      <c r="B64" s="45"/>
      <c r="C64" s="45"/>
      <c r="D64" s="45"/>
      <c r="E64" s="45"/>
      <c r="F64" s="45"/>
    </row>
    <row r="65" ht="15.75" customHeight="1">
      <c r="A65" s="45"/>
      <c r="B65" s="45"/>
      <c r="C65" s="45"/>
      <c r="D65" s="45"/>
      <c r="E65" s="45"/>
      <c r="F65" s="45"/>
    </row>
    <row r="66" ht="15.75" customHeight="1">
      <c r="A66" s="45"/>
      <c r="B66" s="45"/>
      <c r="C66" s="45"/>
      <c r="D66" s="45"/>
      <c r="E66" s="45"/>
      <c r="F66" s="45"/>
    </row>
    <row r="67" ht="15.75" customHeight="1">
      <c r="A67" s="45"/>
      <c r="B67" s="45"/>
      <c r="C67" s="45"/>
      <c r="D67" s="45"/>
      <c r="E67" s="45"/>
      <c r="F67" s="45"/>
    </row>
    <row r="68" ht="15.75" customHeight="1">
      <c r="A68" s="45"/>
      <c r="B68" s="45"/>
      <c r="C68" s="45"/>
      <c r="D68" s="45"/>
      <c r="E68" s="45"/>
      <c r="F68" s="45"/>
    </row>
    <row r="69" ht="15.75" customHeight="1">
      <c r="A69" s="45"/>
      <c r="B69" s="45"/>
      <c r="C69" s="45"/>
      <c r="D69" s="45"/>
      <c r="E69" s="45"/>
      <c r="F69" s="45"/>
    </row>
    <row r="70" ht="15.75" customHeight="1">
      <c r="A70" s="45"/>
      <c r="B70" s="45"/>
      <c r="C70" s="45"/>
      <c r="D70" s="45"/>
      <c r="E70" s="45"/>
      <c r="F70" s="45"/>
    </row>
    <row r="71" ht="15.75" customHeight="1">
      <c r="A71" s="45"/>
      <c r="B71" s="45"/>
      <c r="C71" s="45"/>
      <c r="D71" s="45"/>
      <c r="E71" s="45"/>
      <c r="F71" s="45"/>
    </row>
    <row r="72" ht="15.75" customHeight="1">
      <c r="A72" s="45"/>
      <c r="B72" s="45"/>
      <c r="C72" s="45"/>
      <c r="D72" s="45"/>
      <c r="E72" s="45"/>
      <c r="F72" s="45"/>
    </row>
    <row r="73" ht="15.75" customHeight="1">
      <c r="A73" s="45"/>
      <c r="B73" s="45"/>
      <c r="C73" s="45"/>
      <c r="D73" s="45"/>
      <c r="E73" s="45"/>
      <c r="F73" s="45"/>
    </row>
    <row r="74" ht="15.75" customHeight="1">
      <c r="A74" s="45"/>
      <c r="B74" s="45"/>
      <c r="C74" s="45"/>
      <c r="D74" s="45"/>
      <c r="E74" s="45"/>
      <c r="F74" s="45"/>
    </row>
    <row r="75" ht="15.75" customHeight="1">
      <c r="A75" s="45"/>
      <c r="B75" s="45"/>
      <c r="C75" s="45"/>
      <c r="D75" s="45"/>
      <c r="E75" s="45"/>
      <c r="F75" s="45"/>
    </row>
    <row r="76" ht="15.75" customHeight="1">
      <c r="A76" s="45"/>
      <c r="B76" s="45"/>
      <c r="C76" s="45"/>
      <c r="D76" s="45"/>
      <c r="E76" s="45"/>
      <c r="F76" s="45"/>
    </row>
    <row r="77" ht="15.75" customHeight="1">
      <c r="A77" s="45"/>
      <c r="B77" s="45"/>
      <c r="C77" s="45"/>
      <c r="D77" s="45"/>
      <c r="E77" s="45"/>
      <c r="F77" s="45"/>
    </row>
    <row r="78" ht="15.75" customHeight="1">
      <c r="A78" s="45"/>
      <c r="B78" s="45"/>
      <c r="C78" s="45"/>
      <c r="D78" s="45"/>
      <c r="E78" s="45"/>
      <c r="F78" s="45"/>
    </row>
    <row r="79" ht="15.75" customHeight="1">
      <c r="A79" s="45"/>
      <c r="B79" s="45"/>
      <c r="C79" s="45"/>
      <c r="D79" s="45"/>
      <c r="E79" s="45"/>
      <c r="F79" s="45"/>
    </row>
    <row r="80" ht="15.75" customHeight="1">
      <c r="A80" s="45"/>
      <c r="B80" s="45"/>
      <c r="C80" s="45"/>
      <c r="D80" s="45"/>
      <c r="E80" s="45"/>
      <c r="F80" s="45"/>
    </row>
    <row r="81" ht="15.75" customHeight="1">
      <c r="A81" s="45"/>
      <c r="B81" s="45"/>
      <c r="C81" s="45"/>
      <c r="D81" s="45"/>
      <c r="E81" s="45"/>
      <c r="F81" s="45"/>
    </row>
    <row r="82" ht="15.75" customHeight="1">
      <c r="A82" s="45"/>
      <c r="B82" s="45"/>
      <c r="C82" s="45"/>
      <c r="D82" s="45"/>
      <c r="E82" s="45"/>
      <c r="F82" s="45"/>
    </row>
    <row r="83" ht="15.75" customHeight="1">
      <c r="A83" s="45"/>
      <c r="B83" s="45"/>
      <c r="C83" s="45"/>
      <c r="D83" s="45"/>
      <c r="E83" s="45"/>
      <c r="F83" s="45"/>
    </row>
    <row r="84" ht="15.75" customHeight="1">
      <c r="A84" s="45"/>
      <c r="B84" s="45"/>
      <c r="C84" s="45"/>
      <c r="D84" s="45"/>
      <c r="E84" s="45"/>
      <c r="F84" s="45"/>
    </row>
    <row r="85" ht="15.75" customHeight="1">
      <c r="A85" s="45"/>
      <c r="B85" s="45"/>
      <c r="C85" s="45"/>
      <c r="D85" s="45"/>
      <c r="E85" s="45"/>
      <c r="F85" s="45"/>
    </row>
    <row r="86" ht="15.75" customHeight="1">
      <c r="A86" s="45"/>
      <c r="B86" s="45"/>
      <c r="C86" s="45"/>
      <c r="D86" s="45"/>
      <c r="E86" s="45"/>
      <c r="F86" s="45"/>
    </row>
    <row r="87" ht="15.75" customHeight="1">
      <c r="A87" s="45"/>
      <c r="B87" s="45"/>
      <c r="C87" s="45"/>
      <c r="D87" s="45"/>
      <c r="E87" s="45"/>
      <c r="F87" s="45"/>
    </row>
    <row r="88" ht="15.75" customHeight="1">
      <c r="A88" s="45"/>
      <c r="B88" s="45"/>
      <c r="C88" s="45"/>
      <c r="D88" s="45"/>
      <c r="E88" s="45"/>
      <c r="F88" s="45"/>
    </row>
    <row r="89" ht="15.75" customHeight="1">
      <c r="A89" s="45"/>
      <c r="B89" s="45"/>
      <c r="C89" s="45"/>
      <c r="D89" s="45"/>
      <c r="E89" s="45"/>
      <c r="F89" s="45"/>
    </row>
    <row r="90" ht="15.75" customHeight="1">
      <c r="A90" s="45"/>
      <c r="B90" s="45"/>
      <c r="C90" s="45"/>
      <c r="D90" s="45"/>
      <c r="E90" s="45"/>
      <c r="F90" s="45"/>
    </row>
    <row r="91" ht="15.75" customHeight="1">
      <c r="A91" s="45"/>
      <c r="B91" s="45"/>
      <c r="C91" s="45"/>
      <c r="D91" s="45"/>
      <c r="E91" s="45"/>
      <c r="F91" s="45"/>
    </row>
    <row r="92" ht="15.75" customHeight="1">
      <c r="A92" s="45"/>
      <c r="B92" s="45"/>
      <c r="C92" s="45"/>
      <c r="D92" s="45"/>
      <c r="E92" s="45"/>
      <c r="F92" s="45"/>
    </row>
    <row r="93" ht="15.75" customHeight="1">
      <c r="A93" s="45"/>
      <c r="B93" s="45"/>
      <c r="C93" s="45"/>
      <c r="D93" s="45"/>
      <c r="E93" s="45"/>
      <c r="F93" s="45"/>
    </row>
    <row r="94" ht="15.75" customHeight="1">
      <c r="A94" s="45"/>
      <c r="B94" s="45"/>
      <c r="C94" s="45"/>
      <c r="D94" s="45"/>
      <c r="E94" s="45"/>
      <c r="F94" s="45"/>
    </row>
    <row r="95" ht="15.75" customHeight="1">
      <c r="A95" s="45"/>
      <c r="B95" s="45"/>
      <c r="C95" s="45"/>
      <c r="D95" s="45"/>
      <c r="E95" s="45"/>
      <c r="F95" s="45"/>
    </row>
    <row r="96" ht="15.75" customHeight="1">
      <c r="A96" s="45"/>
      <c r="B96" s="45"/>
      <c r="C96" s="45"/>
      <c r="D96" s="45"/>
      <c r="E96" s="45"/>
      <c r="F96" s="45"/>
    </row>
    <row r="97" ht="15.75" customHeight="1">
      <c r="A97" s="45"/>
      <c r="B97" s="45"/>
      <c r="C97" s="45"/>
      <c r="D97" s="45"/>
      <c r="E97" s="45"/>
      <c r="F97" s="45"/>
    </row>
    <row r="98" ht="15.75" customHeight="1">
      <c r="A98" s="45"/>
      <c r="B98" s="45"/>
      <c r="C98" s="45"/>
      <c r="D98" s="45"/>
      <c r="E98" s="45"/>
      <c r="F98" s="45"/>
    </row>
    <row r="99" ht="15.75" customHeight="1">
      <c r="A99" s="45"/>
      <c r="B99" s="45"/>
      <c r="C99" s="45"/>
      <c r="D99" s="45"/>
      <c r="E99" s="45"/>
      <c r="F99" s="45"/>
    </row>
    <row r="100" ht="15.75" customHeight="1">
      <c r="A100" s="45"/>
      <c r="B100" s="45"/>
      <c r="C100" s="45"/>
      <c r="D100" s="45"/>
      <c r="E100" s="45"/>
      <c r="F100" s="45"/>
    </row>
    <row r="101" ht="15.75" customHeight="1">
      <c r="A101" s="45"/>
      <c r="B101" s="45"/>
      <c r="C101" s="45"/>
      <c r="D101" s="45"/>
      <c r="E101" s="45"/>
      <c r="F101" s="45"/>
    </row>
    <row r="102" ht="15.75" customHeight="1">
      <c r="A102" s="45"/>
      <c r="B102" s="45"/>
      <c r="C102" s="45"/>
      <c r="D102" s="45"/>
      <c r="E102" s="45"/>
      <c r="F102" s="45"/>
    </row>
    <row r="103" ht="15.75" customHeight="1">
      <c r="A103" s="45"/>
      <c r="B103" s="45"/>
      <c r="C103" s="45"/>
      <c r="D103" s="45"/>
      <c r="E103" s="45"/>
      <c r="F103" s="45"/>
    </row>
    <row r="104" ht="15.75" customHeight="1">
      <c r="A104" s="45"/>
      <c r="B104" s="45"/>
      <c r="C104" s="45"/>
      <c r="D104" s="45"/>
      <c r="E104" s="45"/>
      <c r="F104" s="45"/>
    </row>
    <row r="105" ht="15.75" customHeight="1">
      <c r="A105" s="45"/>
      <c r="B105" s="45"/>
      <c r="C105" s="45"/>
      <c r="D105" s="45"/>
      <c r="E105" s="45"/>
      <c r="F105" s="45"/>
    </row>
    <row r="106" ht="15.75" customHeight="1">
      <c r="A106" s="45"/>
      <c r="B106" s="45"/>
      <c r="C106" s="45"/>
      <c r="D106" s="45"/>
      <c r="E106" s="45"/>
      <c r="F106" s="45"/>
    </row>
    <row r="107" ht="15.75" customHeight="1">
      <c r="A107" s="45"/>
      <c r="B107" s="45"/>
      <c r="C107" s="45"/>
      <c r="D107" s="45"/>
      <c r="E107" s="45"/>
      <c r="F107" s="45"/>
    </row>
    <row r="108" ht="15.75" customHeight="1">
      <c r="A108" s="45"/>
      <c r="B108" s="45"/>
      <c r="C108" s="45"/>
      <c r="D108" s="45"/>
      <c r="E108" s="45"/>
      <c r="F108" s="45"/>
    </row>
    <row r="109" ht="15.75" customHeight="1">
      <c r="A109" s="45"/>
      <c r="B109" s="45"/>
      <c r="C109" s="45"/>
      <c r="D109" s="45"/>
      <c r="E109" s="45"/>
      <c r="F109" s="45"/>
    </row>
    <row r="110" ht="15.75" customHeight="1">
      <c r="A110" s="45"/>
      <c r="B110" s="45"/>
      <c r="C110" s="45"/>
      <c r="D110" s="45"/>
      <c r="E110" s="45"/>
      <c r="F110" s="45"/>
    </row>
    <row r="111" ht="15.75" customHeight="1">
      <c r="A111" s="45"/>
      <c r="B111" s="45"/>
      <c r="C111" s="45"/>
      <c r="D111" s="45"/>
      <c r="E111" s="45"/>
      <c r="F111" s="45"/>
    </row>
    <row r="112" ht="15.75" customHeight="1">
      <c r="A112" s="45"/>
      <c r="B112" s="45"/>
      <c r="C112" s="45"/>
      <c r="D112" s="45"/>
      <c r="E112" s="45"/>
      <c r="F112" s="45"/>
    </row>
    <row r="113" ht="15.75" customHeight="1">
      <c r="A113" s="45"/>
      <c r="B113" s="45"/>
      <c r="C113" s="45"/>
      <c r="D113" s="45"/>
      <c r="E113" s="45"/>
      <c r="F113" s="45"/>
    </row>
    <row r="114" ht="15.75" customHeight="1">
      <c r="A114" s="45"/>
      <c r="B114" s="45"/>
      <c r="C114" s="45"/>
      <c r="D114" s="45"/>
      <c r="E114" s="45"/>
      <c r="F114" s="45"/>
    </row>
    <row r="115" ht="15.75" customHeight="1">
      <c r="A115" s="45"/>
      <c r="B115" s="45"/>
      <c r="C115" s="45"/>
      <c r="D115" s="45"/>
      <c r="E115" s="45"/>
      <c r="F115" s="45"/>
    </row>
    <row r="116" ht="15.75" customHeight="1">
      <c r="A116" s="45"/>
      <c r="B116" s="45"/>
      <c r="C116" s="45"/>
      <c r="D116" s="45"/>
      <c r="E116" s="45"/>
      <c r="F116" s="45"/>
    </row>
    <row r="117" ht="15.75" customHeight="1">
      <c r="A117" s="45"/>
      <c r="B117" s="45"/>
      <c r="C117" s="45"/>
      <c r="D117" s="45"/>
      <c r="E117" s="45"/>
      <c r="F117" s="45"/>
    </row>
    <row r="118" ht="15.75" customHeight="1">
      <c r="A118" s="45"/>
      <c r="B118" s="45"/>
      <c r="C118" s="45"/>
      <c r="D118" s="45"/>
      <c r="E118" s="45"/>
      <c r="F118" s="45"/>
    </row>
    <row r="119" ht="15.75" customHeight="1">
      <c r="A119" s="45"/>
      <c r="B119" s="45"/>
      <c r="C119" s="45"/>
      <c r="D119" s="45"/>
      <c r="E119" s="45"/>
      <c r="F119" s="45"/>
    </row>
    <row r="120" ht="15.75" customHeight="1">
      <c r="A120" s="45"/>
      <c r="B120" s="45"/>
      <c r="C120" s="45"/>
      <c r="D120" s="45"/>
      <c r="E120" s="45"/>
      <c r="F120" s="45"/>
    </row>
    <row r="121" ht="15.75" customHeight="1">
      <c r="A121" s="45"/>
      <c r="B121" s="45"/>
      <c r="C121" s="45"/>
      <c r="D121" s="45"/>
      <c r="E121" s="45"/>
      <c r="F121" s="45"/>
    </row>
    <row r="122" ht="15.75" customHeight="1">
      <c r="A122" s="45"/>
      <c r="B122" s="45"/>
      <c r="C122" s="45"/>
      <c r="D122" s="45"/>
      <c r="E122" s="45"/>
      <c r="F122" s="45"/>
    </row>
    <row r="123" ht="15.75" customHeight="1">
      <c r="A123" s="45"/>
      <c r="B123" s="45"/>
      <c r="C123" s="45"/>
      <c r="D123" s="45"/>
      <c r="E123" s="45"/>
      <c r="F123" s="45"/>
    </row>
    <row r="124" ht="15.75" customHeight="1">
      <c r="A124" s="45"/>
      <c r="B124" s="45"/>
      <c r="C124" s="45"/>
      <c r="D124" s="45"/>
      <c r="E124" s="45"/>
      <c r="F124" s="45"/>
    </row>
    <row r="125" ht="15.75" customHeight="1">
      <c r="A125" s="45"/>
      <c r="B125" s="45"/>
      <c r="C125" s="45"/>
      <c r="D125" s="45"/>
      <c r="E125" s="45"/>
      <c r="F125" s="45"/>
    </row>
    <row r="126" ht="15.75" customHeight="1">
      <c r="A126" s="45"/>
      <c r="B126" s="45"/>
      <c r="C126" s="45"/>
      <c r="D126" s="45"/>
      <c r="E126" s="45"/>
      <c r="F126" s="45"/>
    </row>
    <row r="127" ht="15.75" customHeight="1">
      <c r="A127" s="45"/>
      <c r="B127" s="45"/>
      <c r="C127" s="45"/>
      <c r="D127" s="45"/>
      <c r="E127" s="45"/>
      <c r="F127" s="45"/>
    </row>
    <row r="128" ht="15.75" customHeight="1">
      <c r="A128" s="45"/>
      <c r="B128" s="45"/>
      <c r="C128" s="45"/>
      <c r="D128" s="45"/>
      <c r="E128" s="45"/>
      <c r="F128" s="45"/>
    </row>
    <row r="129" ht="15.75" customHeight="1">
      <c r="A129" s="45"/>
      <c r="B129" s="45"/>
      <c r="C129" s="45"/>
      <c r="D129" s="45"/>
      <c r="E129" s="45"/>
      <c r="F129" s="45"/>
    </row>
    <row r="130" ht="15.75" customHeight="1">
      <c r="A130" s="45"/>
      <c r="B130" s="45"/>
      <c r="C130" s="45"/>
      <c r="D130" s="45"/>
      <c r="E130" s="45"/>
      <c r="F130" s="45"/>
    </row>
    <row r="131" ht="15.75" customHeight="1">
      <c r="A131" s="45"/>
      <c r="B131" s="45"/>
      <c r="C131" s="45"/>
      <c r="D131" s="45"/>
      <c r="E131" s="45"/>
      <c r="F131" s="45"/>
    </row>
    <row r="132" ht="15.75" customHeight="1">
      <c r="A132" s="45"/>
      <c r="B132" s="45"/>
      <c r="C132" s="45"/>
      <c r="D132" s="45"/>
      <c r="E132" s="45"/>
      <c r="F132" s="45"/>
    </row>
    <row r="133" ht="15.75" customHeight="1">
      <c r="A133" s="45"/>
      <c r="B133" s="45"/>
      <c r="C133" s="45"/>
      <c r="D133" s="45"/>
      <c r="E133" s="45"/>
      <c r="F133" s="45"/>
    </row>
    <row r="134" ht="15.75" customHeight="1">
      <c r="A134" s="45"/>
      <c r="B134" s="45"/>
      <c r="C134" s="45"/>
      <c r="D134" s="45"/>
      <c r="E134" s="45"/>
      <c r="F134" s="45"/>
    </row>
    <row r="135" ht="15.75" customHeight="1">
      <c r="A135" s="45"/>
      <c r="B135" s="45"/>
      <c r="C135" s="45"/>
      <c r="D135" s="45"/>
      <c r="E135" s="45"/>
      <c r="F135" s="45"/>
    </row>
    <row r="136" ht="15.75" customHeight="1">
      <c r="A136" s="45"/>
      <c r="B136" s="45"/>
      <c r="C136" s="45"/>
      <c r="D136" s="45"/>
      <c r="E136" s="45"/>
      <c r="F136" s="45"/>
    </row>
    <row r="137" ht="15.75" customHeight="1">
      <c r="A137" s="45"/>
      <c r="B137" s="45"/>
      <c r="C137" s="45"/>
      <c r="D137" s="45"/>
      <c r="E137" s="45"/>
      <c r="F137" s="45"/>
    </row>
    <row r="138" ht="15.75" customHeight="1">
      <c r="A138" s="45"/>
      <c r="B138" s="45"/>
      <c r="C138" s="45"/>
      <c r="D138" s="45"/>
      <c r="E138" s="45"/>
      <c r="F138" s="45"/>
    </row>
    <row r="139" ht="15.75" customHeight="1">
      <c r="A139" s="45"/>
      <c r="B139" s="45"/>
      <c r="C139" s="45"/>
      <c r="D139" s="45"/>
      <c r="E139" s="45"/>
      <c r="F139" s="45"/>
    </row>
    <row r="140" ht="15.75" customHeight="1">
      <c r="A140" s="45"/>
      <c r="B140" s="45"/>
      <c r="C140" s="45"/>
      <c r="D140" s="45"/>
      <c r="E140" s="45"/>
      <c r="F140" s="45"/>
    </row>
    <row r="141" ht="15.75" customHeight="1">
      <c r="A141" s="45"/>
      <c r="B141" s="45"/>
      <c r="C141" s="45"/>
      <c r="D141" s="45"/>
      <c r="E141" s="45"/>
      <c r="F141" s="45"/>
    </row>
    <row r="142" ht="15.75" customHeight="1">
      <c r="A142" s="45"/>
      <c r="B142" s="45"/>
      <c r="C142" s="45"/>
      <c r="D142" s="45"/>
      <c r="E142" s="45"/>
      <c r="F142" s="45"/>
    </row>
    <row r="143" ht="15.75" customHeight="1">
      <c r="A143" s="45"/>
      <c r="B143" s="45"/>
      <c r="C143" s="45"/>
      <c r="D143" s="45"/>
      <c r="E143" s="45"/>
      <c r="F143" s="45"/>
    </row>
    <row r="144" ht="15.75" customHeight="1">
      <c r="A144" s="45"/>
      <c r="B144" s="45"/>
      <c r="C144" s="45"/>
      <c r="D144" s="45"/>
      <c r="E144" s="45"/>
      <c r="F144" s="45"/>
    </row>
    <row r="145" ht="15.75" customHeight="1">
      <c r="A145" s="45"/>
      <c r="B145" s="45"/>
      <c r="C145" s="45"/>
      <c r="D145" s="45"/>
      <c r="E145" s="45"/>
      <c r="F145" s="45"/>
    </row>
    <row r="146" ht="15.75" customHeight="1">
      <c r="A146" s="45"/>
      <c r="B146" s="45"/>
      <c r="C146" s="45"/>
      <c r="D146" s="45"/>
      <c r="E146" s="45"/>
      <c r="F146" s="45"/>
    </row>
    <row r="147" ht="15.75" customHeight="1">
      <c r="A147" s="45"/>
      <c r="B147" s="45"/>
      <c r="C147" s="45"/>
      <c r="D147" s="45"/>
      <c r="E147" s="45"/>
      <c r="F147" s="45"/>
    </row>
    <row r="148" ht="15.75" customHeight="1">
      <c r="A148" s="45"/>
      <c r="B148" s="45"/>
      <c r="C148" s="45"/>
      <c r="D148" s="45"/>
      <c r="E148" s="45"/>
      <c r="F148" s="45"/>
    </row>
    <row r="149" ht="15.75" customHeight="1">
      <c r="A149" s="45"/>
      <c r="B149" s="45"/>
      <c r="C149" s="45"/>
      <c r="D149" s="45"/>
      <c r="E149" s="45"/>
      <c r="F149" s="45"/>
    </row>
    <row r="150" ht="15.75" customHeight="1">
      <c r="A150" s="45"/>
      <c r="B150" s="45"/>
      <c r="C150" s="45"/>
      <c r="D150" s="45"/>
      <c r="E150" s="45"/>
      <c r="F150" s="45"/>
    </row>
    <row r="151" ht="15.75" customHeight="1">
      <c r="A151" s="45"/>
      <c r="B151" s="45"/>
      <c r="C151" s="45"/>
      <c r="D151" s="45"/>
      <c r="E151" s="45"/>
      <c r="F151" s="45"/>
    </row>
    <row r="152" ht="15.75" customHeight="1">
      <c r="A152" s="45"/>
      <c r="B152" s="45"/>
      <c r="C152" s="45"/>
      <c r="D152" s="45"/>
      <c r="E152" s="45"/>
      <c r="F152" s="45"/>
    </row>
    <row r="153" ht="15.75" customHeight="1">
      <c r="A153" s="45"/>
      <c r="B153" s="45"/>
      <c r="C153" s="45"/>
      <c r="D153" s="45"/>
      <c r="E153" s="45"/>
      <c r="F153" s="45"/>
    </row>
    <row r="154" ht="15.75" customHeight="1">
      <c r="A154" s="45"/>
      <c r="B154" s="45"/>
      <c r="C154" s="45"/>
      <c r="D154" s="45"/>
      <c r="E154" s="45"/>
      <c r="F154" s="45"/>
    </row>
    <row r="155" ht="15.75" customHeight="1">
      <c r="A155" s="45"/>
      <c r="B155" s="45"/>
      <c r="C155" s="45"/>
      <c r="D155" s="45"/>
      <c r="E155" s="45"/>
      <c r="F155" s="45"/>
    </row>
    <row r="156" ht="15.75" customHeight="1">
      <c r="A156" s="45"/>
      <c r="B156" s="45"/>
      <c r="C156" s="45"/>
      <c r="D156" s="45"/>
      <c r="E156" s="45"/>
      <c r="F156" s="45"/>
    </row>
    <row r="157" ht="15.75" customHeight="1">
      <c r="A157" s="45"/>
      <c r="B157" s="45"/>
      <c r="C157" s="45"/>
      <c r="D157" s="45"/>
      <c r="E157" s="45"/>
      <c r="F157" s="45"/>
    </row>
    <row r="158" ht="15.75" customHeight="1">
      <c r="A158" s="45"/>
      <c r="B158" s="45"/>
      <c r="C158" s="45"/>
      <c r="D158" s="45"/>
      <c r="E158" s="45"/>
      <c r="F158" s="45"/>
    </row>
    <row r="159" ht="15.75" customHeight="1">
      <c r="A159" s="45"/>
      <c r="B159" s="45"/>
      <c r="C159" s="45"/>
      <c r="D159" s="45"/>
      <c r="E159" s="45"/>
      <c r="F159" s="45"/>
    </row>
    <row r="160" ht="15.75" customHeight="1">
      <c r="A160" s="45"/>
      <c r="B160" s="45"/>
      <c r="C160" s="45"/>
      <c r="D160" s="45"/>
      <c r="E160" s="45"/>
      <c r="F160" s="45"/>
    </row>
    <row r="161" ht="15.75" customHeight="1">
      <c r="A161" s="45"/>
      <c r="B161" s="45"/>
      <c r="C161" s="45"/>
      <c r="D161" s="45"/>
      <c r="E161" s="45"/>
      <c r="F161" s="45"/>
    </row>
    <row r="162" ht="15.75" customHeight="1">
      <c r="A162" s="45"/>
      <c r="B162" s="45"/>
      <c r="C162" s="45"/>
      <c r="D162" s="45"/>
      <c r="E162" s="45"/>
      <c r="F162" s="45"/>
    </row>
    <row r="163" ht="15.75" customHeight="1">
      <c r="A163" s="45"/>
      <c r="B163" s="45"/>
      <c r="C163" s="45"/>
      <c r="D163" s="45"/>
      <c r="E163" s="45"/>
      <c r="F163" s="45"/>
    </row>
    <row r="164" ht="15.75" customHeight="1">
      <c r="A164" s="45"/>
      <c r="B164" s="45"/>
      <c r="C164" s="45"/>
      <c r="D164" s="45"/>
      <c r="E164" s="45"/>
      <c r="F164" s="45"/>
    </row>
    <row r="165" ht="15.75" customHeight="1">
      <c r="A165" s="45"/>
      <c r="B165" s="45"/>
      <c r="C165" s="45"/>
      <c r="D165" s="45"/>
      <c r="E165" s="45"/>
      <c r="F165" s="45"/>
    </row>
    <row r="166" ht="15.75" customHeight="1">
      <c r="A166" s="45"/>
      <c r="B166" s="45"/>
      <c r="C166" s="45"/>
      <c r="D166" s="45"/>
      <c r="E166" s="45"/>
      <c r="F166" s="45"/>
    </row>
    <row r="167" ht="15.75" customHeight="1">
      <c r="A167" s="45"/>
      <c r="B167" s="45"/>
      <c r="C167" s="45"/>
      <c r="D167" s="45"/>
      <c r="E167" s="45"/>
      <c r="F167" s="45"/>
    </row>
    <row r="168" ht="15.75" customHeight="1">
      <c r="A168" s="45"/>
      <c r="B168" s="45"/>
      <c r="C168" s="45"/>
      <c r="D168" s="45"/>
      <c r="E168" s="45"/>
      <c r="F168" s="45"/>
    </row>
    <row r="169" ht="15.75" customHeight="1">
      <c r="A169" s="45"/>
      <c r="B169" s="45"/>
      <c r="C169" s="45"/>
      <c r="D169" s="45"/>
      <c r="E169" s="45"/>
      <c r="F169" s="45"/>
    </row>
    <row r="170" ht="15.75" customHeight="1">
      <c r="A170" s="45"/>
      <c r="B170" s="45"/>
      <c r="C170" s="45"/>
      <c r="D170" s="45"/>
      <c r="E170" s="45"/>
      <c r="F170" s="45"/>
    </row>
    <row r="171" ht="15.75" customHeight="1">
      <c r="A171" s="45"/>
      <c r="B171" s="45"/>
      <c r="C171" s="45"/>
      <c r="D171" s="45"/>
      <c r="E171" s="45"/>
      <c r="F171" s="45"/>
    </row>
    <row r="172" ht="15.75" customHeight="1">
      <c r="A172" s="45"/>
      <c r="B172" s="45"/>
      <c r="C172" s="45"/>
      <c r="D172" s="45"/>
      <c r="E172" s="45"/>
      <c r="F172" s="45"/>
    </row>
    <row r="173" ht="15.75" customHeight="1">
      <c r="A173" s="45"/>
      <c r="B173" s="45"/>
      <c r="C173" s="45"/>
      <c r="D173" s="45"/>
      <c r="E173" s="45"/>
      <c r="F173" s="45"/>
    </row>
    <row r="174" ht="15.75" customHeight="1">
      <c r="A174" s="45"/>
      <c r="B174" s="45"/>
      <c r="C174" s="45"/>
      <c r="D174" s="45"/>
      <c r="E174" s="45"/>
      <c r="F174" s="45"/>
    </row>
    <row r="175" ht="15.75" customHeight="1">
      <c r="A175" s="45"/>
      <c r="B175" s="45"/>
      <c r="C175" s="45"/>
      <c r="D175" s="45"/>
      <c r="E175" s="45"/>
      <c r="F175" s="45"/>
    </row>
    <row r="176" ht="15.75" customHeight="1">
      <c r="A176" s="45"/>
      <c r="B176" s="45"/>
      <c r="C176" s="45"/>
      <c r="D176" s="45"/>
      <c r="E176" s="45"/>
      <c r="F176" s="45"/>
    </row>
    <row r="177" ht="15.75" customHeight="1">
      <c r="A177" s="45"/>
      <c r="B177" s="45"/>
      <c r="C177" s="45"/>
      <c r="D177" s="45"/>
      <c r="E177" s="45"/>
      <c r="F177" s="45"/>
    </row>
    <row r="178" ht="15.75" customHeight="1">
      <c r="A178" s="45"/>
      <c r="B178" s="45"/>
      <c r="C178" s="45"/>
      <c r="D178" s="45"/>
      <c r="E178" s="45"/>
      <c r="F178" s="45"/>
    </row>
    <row r="179" ht="15.75" customHeight="1">
      <c r="A179" s="45"/>
      <c r="B179" s="45"/>
      <c r="C179" s="45"/>
      <c r="D179" s="45"/>
      <c r="E179" s="45"/>
      <c r="F179" s="45"/>
    </row>
    <row r="180" ht="15.75" customHeight="1">
      <c r="A180" s="45"/>
      <c r="B180" s="45"/>
      <c r="C180" s="45"/>
      <c r="D180" s="45"/>
      <c r="E180" s="45"/>
      <c r="F180" s="45"/>
    </row>
    <row r="181" ht="15.75" customHeight="1">
      <c r="A181" s="45"/>
      <c r="B181" s="45"/>
      <c r="C181" s="45"/>
      <c r="D181" s="45"/>
      <c r="E181" s="45"/>
      <c r="F181" s="45"/>
    </row>
    <row r="182" ht="15.75" customHeight="1">
      <c r="A182" s="45"/>
      <c r="B182" s="45"/>
      <c r="C182" s="45"/>
      <c r="D182" s="45"/>
      <c r="E182" s="45"/>
      <c r="F182" s="45"/>
    </row>
    <row r="183" ht="15.75" customHeight="1">
      <c r="A183" s="45"/>
      <c r="B183" s="45"/>
      <c r="C183" s="45"/>
      <c r="D183" s="45"/>
      <c r="E183" s="45"/>
      <c r="F183" s="45"/>
    </row>
    <row r="184" ht="15.75" customHeight="1">
      <c r="A184" s="45"/>
      <c r="B184" s="45"/>
      <c r="C184" s="45"/>
      <c r="D184" s="45"/>
      <c r="E184" s="45"/>
      <c r="F184" s="45"/>
    </row>
    <row r="185" ht="15.75" customHeight="1">
      <c r="A185" s="45"/>
      <c r="B185" s="45"/>
      <c r="C185" s="45"/>
      <c r="D185" s="45"/>
      <c r="E185" s="45"/>
      <c r="F185" s="45"/>
    </row>
    <row r="186" ht="15.75" customHeight="1">
      <c r="A186" s="45"/>
      <c r="B186" s="45"/>
      <c r="C186" s="45"/>
      <c r="D186" s="45"/>
      <c r="E186" s="45"/>
      <c r="F186" s="45"/>
    </row>
    <row r="187" ht="15.75" customHeight="1">
      <c r="A187" s="45"/>
      <c r="B187" s="45"/>
      <c r="C187" s="45"/>
      <c r="D187" s="45"/>
      <c r="E187" s="45"/>
      <c r="F187" s="45"/>
    </row>
    <row r="188" ht="15.75" customHeight="1">
      <c r="A188" s="45"/>
      <c r="B188" s="45"/>
      <c r="C188" s="45"/>
      <c r="D188" s="45"/>
      <c r="E188" s="45"/>
      <c r="F188" s="45"/>
    </row>
    <row r="189" ht="15.75" customHeight="1">
      <c r="A189" s="45"/>
      <c r="B189" s="45"/>
      <c r="C189" s="45"/>
      <c r="D189" s="45"/>
      <c r="E189" s="45"/>
      <c r="F189" s="45"/>
    </row>
    <row r="190" ht="15.75" customHeight="1">
      <c r="A190" s="45"/>
      <c r="B190" s="45"/>
      <c r="C190" s="45"/>
      <c r="D190" s="45"/>
      <c r="E190" s="45"/>
      <c r="F190" s="45"/>
    </row>
    <row r="191" ht="15.75" customHeight="1">
      <c r="A191" s="45"/>
      <c r="B191" s="45"/>
      <c r="C191" s="45"/>
      <c r="D191" s="45"/>
      <c r="E191" s="45"/>
      <c r="F191" s="45"/>
    </row>
    <row r="192" ht="15.75" customHeight="1">
      <c r="A192" s="45"/>
      <c r="B192" s="45"/>
      <c r="C192" s="45"/>
      <c r="D192" s="45"/>
      <c r="E192" s="45"/>
      <c r="F192" s="45"/>
    </row>
    <row r="193" ht="15.75" customHeight="1">
      <c r="A193" s="45"/>
      <c r="B193" s="45"/>
      <c r="C193" s="45"/>
      <c r="D193" s="45"/>
      <c r="E193" s="45"/>
      <c r="F193" s="45"/>
    </row>
    <row r="194" ht="15.75" customHeight="1">
      <c r="A194" s="45"/>
      <c r="B194" s="45"/>
      <c r="C194" s="45"/>
      <c r="D194" s="45"/>
      <c r="E194" s="45"/>
      <c r="F194" s="45"/>
    </row>
    <row r="195" ht="15.75" customHeight="1">
      <c r="A195" s="45"/>
      <c r="B195" s="45"/>
      <c r="C195" s="45"/>
      <c r="D195" s="45"/>
      <c r="E195" s="45"/>
      <c r="F195" s="45"/>
    </row>
    <row r="196" ht="15.75" customHeight="1">
      <c r="A196" s="45"/>
      <c r="B196" s="45"/>
      <c r="C196" s="45"/>
      <c r="D196" s="45"/>
      <c r="E196" s="45"/>
      <c r="F196" s="45"/>
    </row>
    <row r="197" ht="15.75" customHeight="1">
      <c r="A197" s="45"/>
      <c r="B197" s="45"/>
      <c r="C197" s="45"/>
      <c r="D197" s="45"/>
      <c r="E197" s="45"/>
      <c r="F197" s="45"/>
    </row>
    <row r="198" ht="15.75" customHeight="1">
      <c r="A198" s="45"/>
      <c r="B198" s="45"/>
      <c r="C198" s="45"/>
      <c r="D198" s="45"/>
      <c r="E198" s="45"/>
      <c r="F198" s="45"/>
    </row>
    <row r="199" ht="15.75" customHeight="1">
      <c r="A199" s="45"/>
      <c r="B199" s="45"/>
      <c r="C199" s="45"/>
      <c r="D199" s="45"/>
      <c r="E199" s="45"/>
      <c r="F199" s="45"/>
    </row>
    <row r="200" ht="15.75" customHeight="1">
      <c r="A200" s="45"/>
      <c r="B200" s="45"/>
      <c r="C200" s="45"/>
      <c r="D200" s="45"/>
      <c r="E200" s="45"/>
      <c r="F200" s="45"/>
    </row>
    <row r="201" ht="15.75" customHeight="1">
      <c r="A201" s="45"/>
      <c r="B201" s="45"/>
      <c r="C201" s="45"/>
      <c r="D201" s="45"/>
      <c r="E201" s="45"/>
      <c r="F201" s="45"/>
    </row>
    <row r="202" ht="15.75" customHeight="1">
      <c r="A202" s="45"/>
      <c r="B202" s="45"/>
      <c r="C202" s="45"/>
      <c r="D202" s="45"/>
      <c r="E202" s="45"/>
      <c r="F202" s="45"/>
    </row>
    <row r="203" ht="15.75" customHeight="1">
      <c r="A203" s="45"/>
      <c r="B203" s="45"/>
      <c r="C203" s="45"/>
      <c r="D203" s="45"/>
      <c r="E203" s="45"/>
      <c r="F203" s="45"/>
    </row>
    <row r="204" ht="15.75" customHeight="1">
      <c r="A204" s="45"/>
      <c r="B204" s="45"/>
      <c r="C204" s="45"/>
      <c r="D204" s="45"/>
      <c r="E204" s="45"/>
      <c r="F204" s="45"/>
    </row>
    <row r="205" ht="15.75" customHeight="1">
      <c r="A205" s="45"/>
      <c r="B205" s="45"/>
      <c r="C205" s="45"/>
      <c r="D205" s="45"/>
      <c r="E205" s="45"/>
      <c r="F205" s="45"/>
    </row>
    <row r="206" ht="15.75" customHeight="1">
      <c r="A206" s="45"/>
      <c r="B206" s="45"/>
      <c r="C206" s="45"/>
      <c r="D206" s="45"/>
      <c r="E206" s="45"/>
      <c r="F206" s="45"/>
    </row>
    <row r="207" ht="15.75" customHeight="1">
      <c r="A207" s="45"/>
      <c r="B207" s="45"/>
      <c r="C207" s="45"/>
      <c r="D207" s="45"/>
      <c r="E207" s="45"/>
      <c r="F207" s="45"/>
    </row>
    <row r="208" ht="15.75" customHeight="1">
      <c r="A208" s="45"/>
      <c r="B208" s="45"/>
      <c r="C208" s="45"/>
      <c r="D208" s="45"/>
      <c r="E208" s="45"/>
      <c r="F208" s="45"/>
    </row>
    <row r="209" ht="15.75" customHeight="1">
      <c r="A209" s="45"/>
      <c r="B209" s="45"/>
      <c r="C209" s="45"/>
      <c r="D209" s="45"/>
      <c r="E209" s="45"/>
      <c r="F209" s="45"/>
    </row>
    <row r="210" ht="15.75" customHeight="1">
      <c r="A210" s="45"/>
      <c r="B210" s="45"/>
      <c r="C210" s="45"/>
      <c r="D210" s="45"/>
      <c r="E210" s="45"/>
      <c r="F210" s="45"/>
    </row>
    <row r="211" ht="15.75" customHeight="1">
      <c r="A211" s="45"/>
      <c r="B211" s="45"/>
      <c r="C211" s="45"/>
      <c r="D211" s="45"/>
      <c r="E211" s="45"/>
      <c r="F211" s="45"/>
    </row>
    <row r="212" ht="15.75" customHeight="1">
      <c r="A212" s="45"/>
      <c r="B212" s="45"/>
      <c r="C212" s="45"/>
      <c r="D212" s="45"/>
      <c r="E212" s="45"/>
      <c r="F212" s="45"/>
    </row>
    <row r="213" ht="15.75" customHeight="1">
      <c r="A213" s="45"/>
      <c r="B213" s="45"/>
      <c r="C213" s="45"/>
      <c r="D213" s="45"/>
      <c r="E213" s="45"/>
      <c r="F213" s="45"/>
    </row>
    <row r="214" ht="15.75" customHeight="1">
      <c r="A214" s="45"/>
      <c r="B214" s="45"/>
      <c r="C214" s="45"/>
      <c r="D214" s="45"/>
      <c r="E214" s="45"/>
      <c r="F214" s="45"/>
    </row>
    <row r="215" ht="15.75" customHeight="1">
      <c r="A215" s="45"/>
      <c r="B215" s="45"/>
      <c r="C215" s="45"/>
      <c r="D215" s="45"/>
      <c r="E215" s="45"/>
      <c r="F215" s="45"/>
    </row>
    <row r="216" ht="15.75" customHeight="1">
      <c r="A216" s="45"/>
      <c r="B216" s="45"/>
      <c r="C216" s="45"/>
      <c r="D216" s="45"/>
      <c r="E216" s="45"/>
      <c r="F216" s="45"/>
    </row>
    <row r="217" ht="15.75" customHeight="1">
      <c r="A217" s="45"/>
      <c r="B217" s="45"/>
      <c r="C217" s="45"/>
      <c r="D217" s="45"/>
      <c r="E217" s="45"/>
      <c r="F217" s="45"/>
    </row>
    <row r="218" ht="15.75" customHeight="1">
      <c r="A218" s="45"/>
      <c r="B218" s="45"/>
      <c r="C218" s="45"/>
      <c r="D218" s="45"/>
      <c r="E218" s="45"/>
      <c r="F218" s="45"/>
    </row>
    <row r="219" ht="15.75" customHeight="1">
      <c r="A219" s="45"/>
      <c r="B219" s="45"/>
      <c r="C219" s="45"/>
      <c r="D219" s="45"/>
      <c r="E219" s="45"/>
      <c r="F219" s="45"/>
    </row>
    <row r="220" ht="15.75" customHeight="1">
      <c r="A220" s="45"/>
      <c r="B220" s="45"/>
      <c r="C220" s="45"/>
      <c r="D220" s="45"/>
      <c r="E220" s="45"/>
      <c r="F220" s="45"/>
    </row>
    <row r="221" ht="15.75" customHeight="1">
      <c r="A221" s="45"/>
      <c r="B221" s="45"/>
      <c r="C221" s="45"/>
      <c r="D221" s="45"/>
      <c r="E221" s="45"/>
      <c r="F221" s="45"/>
    </row>
    <row r="222" ht="15.75" customHeight="1">
      <c r="A222" s="45"/>
      <c r="B222" s="45"/>
      <c r="C222" s="45"/>
      <c r="D222" s="45"/>
      <c r="E222" s="45"/>
      <c r="F222" s="45"/>
    </row>
    <row r="223" ht="15.75" customHeight="1">
      <c r="A223" s="45"/>
      <c r="B223" s="45"/>
      <c r="C223" s="45"/>
      <c r="D223" s="45"/>
      <c r="E223" s="45"/>
      <c r="F223" s="45"/>
    </row>
    <row r="224" ht="15.75" customHeight="1">
      <c r="A224" s="45"/>
      <c r="B224" s="45"/>
      <c r="C224" s="45"/>
      <c r="D224" s="45"/>
      <c r="E224" s="45"/>
      <c r="F224" s="45"/>
    </row>
    <row r="225" ht="15.75" customHeight="1">
      <c r="A225" s="45"/>
      <c r="B225" s="45"/>
      <c r="C225" s="45"/>
      <c r="D225" s="45"/>
      <c r="E225" s="45"/>
      <c r="F225" s="45"/>
    </row>
    <row r="226" ht="15.75" customHeight="1">
      <c r="A226" s="45"/>
      <c r="B226" s="45"/>
      <c r="C226" s="45"/>
      <c r="D226" s="45"/>
      <c r="E226" s="45"/>
      <c r="F226" s="45"/>
    </row>
    <row r="227" ht="15.75" customHeight="1">
      <c r="A227" s="45"/>
      <c r="B227" s="45"/>
      <c r="C227" s="45"/>
      <c r="D227" s="45"/>
      <c r="E227" s="45"/>
      <c r="F227" s="45"/>
    </row>
    <row r="228" ht="15.75" customHeight="1">
      <c r="A228" s="45"/>
      <c r="B228" s="45"/>
      <c r="C228" s="45"/>
      <c r="D228" s="45"/>
      <c r="E228" s="45"/>
      <c r="F228" s="45"/>
    </row>
    <row r="229" ht="15.75" customHeight="1">
      <c r="A229" s="45"/>
      <c r="B229" s="45"/>
      <c r="C229" s="45"/>
      <c r="D229" s="45"/>
      <c r="E229" s="45"/>
      <c r="F229" s="45"/>
    </row>
    <row r="230" ht="15.75" customHeight="1">
      <c r="A230" s="45"/>
      <c r="B230" s="45"/>
      <c r="C230" s="45"/>
      <c r="D230" s="45"/>
      <c r="E230" s="45"/>
      <c r="F230" s="45"/>
    </row>
    <row r="231" ht="15.75" customHeight="1">
      <c r="A231" s="45"/>
      <c r="B231" s="45"/>
      <c r="C231" s="45"/>
      <c r="D231" s="45"/>
      <c r="E231" s="45"/>
      <c r="F231" s="45"/>
    </row>
    <row r="232" ht="15.75" customHeight="1">
      <c r="A232" s="45"/>
      <c r="B232" s="45"/>
      <c r="C232" s="45"/>
      <c r="D232" s="45"/>
      <c r="E232" s="45"/>
      <c r="F232" s="45"/>
    </row>
    <row r="233" ht="15.75" customHeight="1">
      <c r="A233" s="45"/>
      <c r="B233" s="45"/>
      <c r="C233" s="45"/>
      <c r="D233" s="45"/>
      <c r="E233" s="45"/>
      <c r="F233" s="45"/>
    </row>
    <row r="234" ht="15.75" customHeight="1">
      <c r="A234" s="45"/>
      <c r="B234" s="45"/>
      <c r="C234" s="45"/>
      <c r="D234" s="45"/>
      <c r="E234" s="45"/>
      <c r="F234" s="45"/>
    </row>
    <row r="235" ht="15.75" customHeight="1">
      <c r="A235" s="45"/>
      <c r="B235" s="45"/>
      <c r="C235" s="45"/>
      <c r="D235" s="45"/>
      <c r="E235" s="45"/>
      <c r="F235" s="45"/>
    </row>
    <row r="236" ht="15.75" customHeight="1">
      <c r="A236" s="45"/>
      <c r="B236" s="45"/>
      <c r="C236" s="45"/>
      <c r="D236" s="45"/>
      <c r="E236" s="45"/>
      <c r="F236" s="45"/>
    </row>
    <row r="237" ht="15.75" customHeight="1">
      <c r="A237" s="45"/>
      <c r="B237" s="45"/>
      <c r="C237" s="45"/>
      <c r="D237" s="45"/>
      <c r="E237" s="45"/>
      <c r="F237" s="45"/>
    </row>
    <row r="238" ht="15.75" customHeight="1">
      <c r="A238" s="45"/>
      <c r="B238" s="45"/>
      <c r="C238" s="45"/>
      <c r="D238" s="45"/>
      <c r="E238" s="45"/>
      <c r="F238" s="45"/>
    </row>
    <row r="239" ht="15.75" customHeight="1">
      <c r="A239" s="45"/>
      <c r="B239" s="45"/>
      <c r="C239" s="45"/>
      <c r="D239" s="45"/>
      <c r="E239" s="45"/>
      <c r="F239" s="45"/>
    </row>
    <row r="240" ht="15.75" customHeight="1">
      <c r="A240" s="45"/>
      <c r="B240" s="45"/>
      <c r="C240" s="45"/>
      <c r="D240" s="45"/>
      <c r="E240" s="45"/>
      <c r="F240" s="45"/>
    </row>
    <row r="241" ht="15.75" customHeight="1">
      <c r="A241" s="45"/>
      <c r="B241" s="45"/>
      <c r="C241" s="45"/>
      <c r="D241" s="45"/>
      <c r="E241" s="45"/>
      <c r="F241" s="45"/>
    </row>
    <row r="242" ht="15.75" customHeight="1">
      <c r="A242" s="45"/>
      <c r="B242" s="45"/>
      <c r="C242" s="45"/>
      <c r="D242" s="45"/>
      <c r="E242" s="45"/>
      <c r="F242" s="45"/>
    </row>
    <row r="243" ht="15.75" customHeight="1">
      <c r="A243" s="45"/>
      <c r="B243" s="45"/>
      <c r="C243" s="45"/>
      <c r="D243" s="45"/>
      <c r="E243" s="45"/>
      <c r="F243" s="45"/>
    </row>
    <row r="244" ht="15.75" customHeight="1">
      <c r="A244" s="45"/>
      <c r="B244" s="45"/>
      <c r="C244" s="45"/>
      <c r="D244" s="45"/>
      <c r="E244" s="45"/>
      <c r="F244" s="45"/>
    </row>
    <row r="245" ht="15.75" customHeight="1">
      <c r="A245" s="45"/>
      <c r="B245" s="45"/>
      <c r="C245" s="45"/>
      <c r="D245" s="45"/>
      <c r="E245" s="45"/>
      <c r="F245" s="45"/>
    </row>
    <row r="246" ht="15.75" customHeight="1">
      <c r="A246" s="45"/>
      <c r="B246" s="45"/>
      <c r="C246" s="45"/>
      <c r="D246" s="45"/>
      <c r="E246" s="45"/>
      <c r="F246" s="45"/>
    </row>
    <row r="247" ht="15.75" customHeight="1">
      <c r="A247" s="45"/>
      <c r="B247" s="45"/>
      <c r="C247" s="45"/>
      <c r="D247" s="45"/>
      <c r="E247" s="45"/>
      <c r="F247" s="45"/>
    </row>
    <row r="248" ht="15.75" customHeight="1">
      <c r="A248" s="45"/>
      <c r="B248" s="45"/>
      <c r="C248" s="45"/>
      <c r="D248" s="45"/>
      <c r="E248" s="45"/>
      <c r="F248" s="45"/>
    </row>
    <row r="249" ht="15.75" customHeight="1">
      <c r="A249" s="45"/>
      <c r="B249" s="45"/>
      <c r="C249" s="45"/>
      <c r="D249" s="45"/>
      <c r="E249" s="45"/>
      <c r="F249" s="45"/>
    </row>
    <row r="250" ht="15.75" customHeight="1">
      <c r="A250" s="45"/>
      <c r="B250" s="45"/>
      <c r="C250" s="45"/>
      <c r="D250" s="45"/>
      <c r="E250" s="45"/>
      <c r="F250" s="45"/>
    </row>
    <row r="251" ht="15.75" customHeight="1">
      <c r="A251" s="45"/>
      <c r="B251" s="45"/>
      <c r="C251" s="45"/>
      <c r="D251" s="45"/>
      <c r="E251" s="45"/>
      <c r="F251" s="45"/>
    </row>
    <row r="252" ht="15.75" customHeight="1">
      <c r="A252" s="45"/>
      <c r="B252" s="45"/>
      <c r="C252" s="45"/>
      <c r="D252" s="45"/>
      <c r="E252" s="45"/>
      <c r="F252" s="45"/>
    </row>
    <row r="253" ht="15.75" customHeight="1">
      <c r="A253" s="45"/>
      <c r="B253" s="45"/>
      <c r="C253" s="45"/>
      <c r="D253" s="45"/>
      <c r="E253" s="45"/>
      <c r="F253" s="45"/>
    </row>
    <row r="254" ht="15.75" customHeight="1">
      <c r="A254" s="45"/>
      <c r="B254" s="45"/>
      <c r="C254" s="45"/>
      <c r="D254" s="45"/>
      <c r="E254" s="45"/>
      <c r="F254" s="45"/>
    </row>
    <row r="255" ht="15.75" customHeight="1">
      <c r="A255" s="45"/>
      <c r="B255" s="45"/>
      <c r="C255" s="45"/>
      <c r="D255" s="45"/>
      <c r="E255" s="45"/>
      <c r="F255" s="45"/>
    </row>
    <row r="256" ht="15.75" customHeight="1">
      <c r="A256" s="45"/>
      <c r="B256" s="45"/>
      <c r="C256" s="45"/>
      <c r="D256" s="45"/>
      <c r="E256" s="45"/>
      <c r="F256" s="45"/>
    </row>
    <row r="257" ht="15.75" customHeight="1">
      <c r="A257" s="45"/>
      <c r="B257" s="45"/>
      <c r="C257" s="45"/>
      <c r="D257" s="45"/>
      <c r="E257" s="45"/>
      <c r="F257" s="45"/>
    </row>
    <row r="258" ht="15.75" customHeight="1">
      <c r="A258" s="45"/>
      <c r="B258" s="45"/>
      <c r="C258" s="45"/>
      <c r="D258" s="45"/>
      <c r="E258" s="45"/>
      <c r="F258" s="45"/>
    </row>
    <row r="259" ht="15.75" customHeight="1">
      <c r="A259" s="45"/>
      <c r="B259" s="45"/>
      <c r="C259" s="45"/>
      <c r="D259" s="45"/>
      <c r="E259" s="45"/>
      <c r="F259" s="45"/>
    </row>
    <row r="260" ht="15.75" customHeight="1">
      <c r="A260" s="45"/>
      <c r="B260" s="45"/>
      <c r="C260" s="45"/>
      <c r="D260" s="45"/>
      <c r="E260" s="45"/>
      <c r="F260" s="45"/>
    </row>
    <row r="261" ht="15.75" customHeight="1">
      <c r="A261" s="45"/>
      <c r="B261" s="45"/>
      <c r="C261" s="45"/>
      <c r="D261" s="45"/>
      <c r="E261" s="45"/>
      <c r="F261" s="45"/>
    </row>
    <row r="262" ht="15.75" customHeight="1">
      <c r="A262" s="45"/>
      <c r="B262" s="45"/>
      <c r="C262" s="45"/>
      <c r="D262" s="45"/>
      <c r="E262" s="45"/>
      <c r="F262" s="45"/>
    </row>
    <row r="263" ht="15.75" customHeight="1">
      <c r="A263" s="45"/>
      <c r="B263" s="45"/>
      <c r="C263" s="45"/>
      <c r="D263" s="45"/>
      <c r="E263" s="45"/>
      <c r="F263" s="45"/>
    </row>
    <row r="264" ht="15.75" customHeight="1">
      <c r="A264" s="45"/>
      <c r="B264" s="45"/>
      <c r="C264" s="45"/>
      <c r="D264" s="45"/>
      <c r="E264" s="45"/>
      <c r="F264" s="45"/>
    </row>
    <row r="265" ht="15.75" customHeight="1">
      <c r="A265" s="45"/>
      <c r="B265" s="45"/>
      <c r="C265" s="45"/>
      <c r="D265" s="45"/>
      <c r="E265" s="45"/>
      <c r="F265" s="45"/>
    </row>
    <row r="266" ht="15.75" customHeight="1">
      <c r="A266" s="45"/>
      <c r="B266" s="45"/>
      <c r="C266" s="45"/>
      <c r="D266" s="45"/>
      <c r="E266" s="45"/>
      <c r="F266" s="45"/>
    </row>
    <row r="267" ht="15.75" customHeight="1">
      <c r="A267" s="45"/>
      <c r="B267" s="45"/>
      <c r="C267" s="45"/>
      <c r="D267" s="45"/>
      <c r="E267" s="45"/>
      <c r="F267" s="45"/>
    </row>
    <row r="268" ht="15.75" customHeight="1">
      <c r="A268" s="45"/>
      <c r="B268" s="45"/>
      <c r="C268" s="45"/>
      <c r="D268" s="45"/>
      <c r="E268" s="45"/>
      <c r="F268" s="45"/>
    </row>
    <row r="269" ht="15.75" customHeight="1">
      <c r="A269" s="45"/>
      <c r="B269" s="45"/>
      <c r="C269" s="45"/>
      <c r="D269" s="45"/>
      <c r="E269" s="45"/>
      <c r="F269" s="45"/>
    </row>
    <row r="270" ht="15.75" customHeight="1">
      <c r="A270" s="45"/>
      <c r="B270" s="45"/>
      <c r="C270" s="45"/>
      <c r="D270" s="45"/>
      <c r="E270" s="45"/>
      <c r="F270" s="45"/>
    </row>
    <row r="271" ht="15.75" customHeight="1">
      <c r="A271" s="45"/>
      <c r="B271" s="45"/>
      <c r="C271" s="45"/>
      <c r="D271" s="45"/>
      <c r="E271" s="45"/>
      <c r="F271" s="45"/>
    </row>
    <row r="272" ht="15.75" customHeight="1">
      <c r="A272" s="45"/>
      <c r="B272" s="45"/>
      <c r="C272" s="45"/>
      <c r="D272" s="45"/>
      <c r="E272" s="45"/>
      <c r="F272" s="45"/>
    </row>
    <row r="273" ht="15.75" customHeight="1">
      <c r="A273" s="45"/>
      <c r="B273" s="45"/>
      <c r="C273" s="45"/>
      <c r="D273" s="45"/>
      <c r="E273" s="45"/>
      <c r="F273" s="45"/>
    </row>
    <row r="274" ht="15.75" customHeight="1">
      <c r="A274" s="45"/>
      <c r="B274" s="45"/>
      <c r="C274" s="45"/>
      <c r="D274" s="45"/>
      <c r="E274" s="45"/>
      <c r="F274" s="45"/>
    </row>
    <row r="275" ht="15.75" customHeight="1">
      <c r="A275" s="45"/>
      <c r="B275" s="45"/>
      <c r="C275" s="45"/>
      <c r="D275" s="45"/>
      <c r="E275" s="45"/>
      <c r="F275" s="45"/>
    </row>
    <row r="276" ht="15.75" customHeight="1">
      <c r="A276" s="45"/>
      <c r="B276" s="45"/>
      <c r="C276" s="45"/>
      <c r="D276" s="45"/>
      <c r="E276" s="45"/>
      <c r="F276" s="45"/>
    </row>
    <row r="277" ht="15.75" customHeight="1">
      <c r="A277" s="45"/>
      <c r="B277" s="45"/>
      <c r="C277" s="45"/>
      <c r="D277" s="45"/>
      <c r="E277" s="45"/>
      <c r="F277" s="45"/>
    </row>
    <row r="278" ht="15.75" customHeight="1">
      <c r="A278" s="45"/>
      <c r="B278" s="45"/>
      <c r="C278" s="45"/>
      <c r="D278" s="45"/>
      <c r="E278" s="45"/>
      <c r="F278" s="45"/>
    </row>
    <row r="279" ht="15.75" customHeight="1">
      <c r="A279" s="45"/>
      <c r="B279" s="45"/>
      <c r="C279" s="45"/>
      <c r="D279" s="45"/>
      <c r="E279" s="45"/>
      <c r="F279" s="45"/>
    </row>
    <row r="280" ht="15.75" customHeight="1">
      <c r="A280" s="45"/>
      <c r="B280" s="45"/>
      <c r="C280" s="45"/>
      <c r="D280" s="45"/>
      <c r="E280" s="45"/>
      <c r="F280" s="45"/>
    </row>
    <row r="281" ht="15.75" customHeight="1">
      <c r="A281" s="45"/>
      <c r="B281" s="45"/>
      <c r="C281" s="45"/>
      <c r="D281" s="45"/>
      <c r="E281" s="45"/>
      <c r="F281" s="45"/>
    </row>
    <row r="282" ht="15.75" customHeight="1">
      <c r="A282" s="45"/>
      <c r="B282" s="45"/>
      <c r="C282" s="45"/>
      <c r="D282" s="45"/>
      <c r="E282" s="45"/>
      <c r="F282" s="45"/>
    </row>
    <row r="283" ht="15.75" customHeight="1">
      <c r="A283" s="45"/>
      <c r="B283" s="45"/>
      <c r="C283" s="45"/>
      <c r="D283" s="45"/>
      <c r="E283" s="45"/>
      <c r="F283" s="45"/>
    </row>
    <row r="284" ht="15.75" customHeight="1">
      <c r="A284" s="45"/>
      <c r="B284" s="45"/>
      <c r="C284" s="45"/>
      <c r="D284" s="45"/>
      <c r="E284" s="45"/>
      <c r="F284" s="45"/>
    </row>
    <row r="285" ht="15.75" customHeight="1">
      <c r="A285" s="45"/>
      <c r="B285" s="45"/>
      <c r="C285" s="45"/>
      <c r="D285" s="45"/>
      <c r="E285" s="45"/>
      <c r="F285" s="45"/>
    </row>
    <row r="286" ht="15.75" customHeight="1">
      <c r="A286" s="45"/>
      <c r="B286" s="45"/>
      <c r="C286" s="45"/>
      <c r="D286" s="45"/>
      <c r="E286" s="45"/>
      <c r="F286" s="45"/>
    </row>
    <row r="287" ht="15.75" customHeight="1">
      <c r="A287" s="45"/>
      <c r="B287" s="45"/>
      <c r="C287" s="45"/>
      <c r="D287" s="45"/>
      <c r="E287" s="45"/>
      <c r="F287" s="45"/>
    </row>
    <row r="288" ht="15.75" customHeight="1">
      <c r="A288" s="45"/>
      <c r="B288" s="45"/>
      <c r="C288" s="45"/>
      <c r="D288" s="45"/>
      <c r="E288" s="45"/>
      <c r="F288" s="45"/>
    </row>
    <row r="289" ht="15.75" customHeight="1">
      <c r="A289" s="45"/>
      <c r="B289" s="45"/>
      <c r="C289" s="45"/>
      <c r="D289" s="45"/>
      <c r="E289" s="45"/>
      <c r="F289" s="45"/>
    </row>
    <row r="290" ht="15.75" customHeight="1">
      <c r="A290" s="45"/>
      <c r="B290" s="45"/>
      <c r="C290" s="45"/>
      <c r="D290" s="45"/>
      <c r="E290" s="45"/>
      <c r="F290" s="45"/>
    </row>
    <row r="291" ht="15.75" customHeight="1">
      <c r="A291" s="45"/>
      <c r="B291" s="45"/>
      <c r="C291" s="45"/>
      <c r="D291" s="45"/>
      <c r="E291" s="45"/>
      <c r="F291" s="45"/>
    </row>
    <row r="292" ht="15.75" customHeight="1">
      <c r="A292" s="45"/>
      <c r="B292" s="45"/>
      <c r="C292" s="45"/>
      <c r="D292" s="45"/>
      <c r="E292" s="45"/>
      <c r="F292" s="45"/>
    </row>
    <row r="293" ht="15.75" customHeight="1">
      <c r="A293" s="45"/>
      <c r="B293" s="45"/>
      <c r="C293" s="45"/>
      <c r="D293" s="45"/>
      <c r="E293" s="45"/>
      <c r="F293" s="45"/>
    </row>
    <row r="294" ht="15.75" customHeight="1">
      <c r="A294" s="45"/>
      <c r="B294" s="45"/>
      <c r="C294" s="45"/>
      <c r="D294" s="45"/>
      <c r="E294" s="45"/>
      <c r="F294" s="45"/>
    </row>
    <row r="295" ht="15.75" customHeight="1">
      <c r="A295" s="45"/>
      <c r="B295" s="45"/>
      <c r="C295" s="45"/>
      <c r="D295" s="45"/>
      <c r="E295" s="45"/>
      <c r="F295" s="45"/>
    </row>
    <row r="296" ht="15.75" customHeight="1">
      <c r="A296" s="45"/>
      <c r="B296" s="45"/>
      <c r="C296" s="45"/>
      <c r="D296" s="45"/>
      <c r="E296" s="45"/>
      <c r="F296" s="45"/>
    </row>
    <row r="297" ht="15.75" customHeight="1">
      <c r="A297" s="45"/>
      <c r="B297" s="45"/>
      <c r="C297" s="45"/>
      <c r="D297" s="45"/>
      <c r="E297" s="45"/>
      <c r="F297" s="45"/>
    </row>
    <row r="298" ht="15.75" customHeight="1">
      <c r="A298" s="45"/>
      <c r="B298" s="45"/>
      <c r="C298" s="45"/>
      <c r="D298" s="45"/>
      <c r="E298" s="45"/>
      <c r="F298" s="45"/>
    </row>
    <row r="299" ht="15.75" customHeight="1">
      <c r="A299" s="45"/>
      <c r="B299" s="45"/>
      <c r="C299" s="45"/>
      <c r="D299" s="45"/>
      <c r="E299" s="45"/>
      <c r="F299" s="45"/>
    </row>
    <row r="300" ht="15.75" customHeight="1">
      <c r="A300" s="45"/>
      <c r="B300" s="45"/>
      <c r="C300" s="45"/>
      <c r="D300" s="45"/>
      <c r="E300" s="45"/>
      <c r="F300" s="45"/>
    </row>
    <row r="301" ht="15.75" customHeight="1">
      <c r="A301" s="45"/>
      <c r="B301" s="45"/>
      <c r="C301" s="45"/>
      <c r="D301" s="45"/>
      <c r="E301" s="45"/>
      <c r="F301" s="45"/>
    </row>
    <row r="302" ht="15.75" customHeight="1">
      <c r="A302" s="45"/>
      <c r="B302" s="45"/>
      <c r="C302" s="45"/>
      <c r="D302" s="45"/>
      <c r="E302" s="45"/>
      <c r="F302" s="45"/>
    </row>
    <row r="303" ht="15.75" customHeight="1">
      <c r="A303" s="45"/>
      <c r="B303" s="45"/>
      <c r="C303" s="45"/>
      <c r="D303" s="45"/>
      <c r="E303" s="45"/>
      <c r="F303" s="45"/>
    </row>
    <row r="304" ht="15.75" customHeight="1">
      <c r="A304" s="45"/>
      <c r="B304" s="45"/>
      <c r="C304" s="45"/>
      <c r="D304" s="45"/>
      <c r="E304" s="45"/>
      <c r="F304" s="45"/>
    </row>
    <row r="305" ht="15.75" customHeight="1">
      <c r="A305" s="45"/>
      <c r="B305" s="45"/>
      <c r="C305" s="45"/>
      <c r="D305" s="45"/>
      <c r="E305" s="45"/>
      <c r="F305" s="45"/>
    </row>
    <row r="306" ht="15.75" customHeight="1">
      <c r="A306" s="45"/>
      <c r="B306" s="45"/>
      <c r="C306" s="45"/>
      <c r="D306" s="45"/>
      <c r="E306" s="45"/>
      <c r="F306" s="45"/>
    </row>
    <row r="307" ht="15.75" customHeight="1">
      <c r="A307" s="45"/>
      <c r="B307" s="45"/>
      <c r="C307" s="45"/>
      <c r="D307" s="45"/>
      <c r="E307" s="45"/>
      <c r="F307" s="45"/>
    </row>
    <row r="308" ht="15.75" customHeight="1">
      <c r="A308" s="45"/>
      <c r="B308" s="45"/>
      <c r="C308" s="45"/>
      <c r="D308" s="45"/>
      <c r="E308" s="45"/>
      <c r="F308" s="45"/>
    </row>
    <row r="309" ht="15.75" customHeight="1">
      <c r="A309" s="45"/>
      <c r="B309" s="45"/>
      <c r="C309" s="45"/>
      <c r="D309" s="45"/>
      <c r="E309" s="45"/>
      <c r="F309" s="45"/>
    </row>
    <row r="310" ht="15.75" customHeight="1">
      <c r="A310" s="45"/>
      <c r="B310" s="45"/>
      <c r="C310" s="45"/>
      <c r="D310" s="45"/>
      <c r="E310" s="45"/>
      <c r="F310" s="45"/>
    </row>
    <row r="311" ht="15.75" customHeight="1">
      <c r="A311" s="45"/>
      <c r="B311" s="45"/>
      <c r="C311" s="45"/>
      <c r="D311" s="45"/>
      <c r="E311" s="45"/>
      <c r="F311" s="45"/>
    </row>
    <row r="312" ht="15.75" customHeight="1">
      <c r="A312" s="45"/>
      <c r="B312" s="45"/>
      <c r="C312" s="45"/>
      <c r="D312" s="45"/>
      <c r="E312" s="45"/>
      <c r="F312" s="45"/>
    </row>
    <row r="313" ht="15.75" customHeight="1">
      <c r="A313" s="45"/>
      <c r="B313" s="45"/>
      <c r="C313" s="45"/>
      <c r="D313" s="45"/>
      <c r="E313" s="45"/>
      <c r="F313" s="45"/>
    </row>
    <row r="314" ht="15.75" customHeight="1">
      <c r="A314" s="45"/>
      <c r="B314" s="45"/>
      <c r="C314" s="45"/>
      <c r="D314" s="45"/>
      <c r="E314" s="45"/>
      <c r="F314" s="45"/>
    </row>
    <row r="315" ht="15.75" customHeight="1">
      <c r="A315" s="45"/>
      <c r="B315" s="45"/>
      <c r="C315" s="45"/>
      <c r="D315" s="45"/>
      <c r="E315" s="45"/>
      <c r="F315" s="45"/>
    </row>
    <row r="316" ht="15.75" customHeight="1">
      <c r="A316" s="45"/>
      <c r="B316" s="45"/>
      <c r="C316" s="45"/>
      <c r="D316" s="45"/>
      <c r="E316" s="45"/>
      <c r="F316" s="45"/>
    </row>
    <row r="317" ht="15.75" customHeight="1">
      <c r="A317" s="45"/>
      <c r="B317" s="45"/>
      <c r="C317" s="45"/>
      <c r="D317" s="45"/>
      <c r="E317" s="45"/>
      <c r="F317" s="45"/>
    </row>
    <row r="318" ht="15.75" customHeight="1">
      <c r="A318" s="45"/>
      <c r="B318" s="45"/>
      <c r="C318" s="45"/>
      <c r="D318" s="45"/>
      <c r="E318" s="45"/>
      <c r="F318" s="45"/>
    </row>
    <row r="319" ht="15.75" customHeight="1">
      <c r="A319" s="45"/>
      <c r="B319" s="45"/>
      <c r="C319" s="45"/>
      <c r="D319" s="45"/>
      <c r="E319" s="45"/>
      <c r="F319" s="45"/>
    </row>
    <row r="320" ht="15.75" customHeight="1">
      <c r="A320" s="45"/>
      <c r="B320" s="45"/>
      <c r="C320" s="45"/>
      <c r="D320" s="45"/>
      <c r="E320" s="45"/>
      <c r="F320" s="45"/>
    </row>
    <row r="321" ht="15.75" customHeight="1">
      <c r="A321" s="45"/>
      <c r="B321" s="45"/>
      <c r="C321" s="45"/>
      <c r="D321" s="45"/>
      <c r="E321" s="45"/>
      <c r="F321" s="45"/>
    </row>
    <row r="322" ht="15.75" customHeight="1">
      <c r="A322" s="45"/>
      <c r="B322" s="45"/>
      <c r="C322" s="45"/>
      <c r="D322" s="45"/>
      <c r="E322" s="45"/>
      <c r="F322" s="45"/>
    </row>
    <row r="323" ht="15.75" customHeight="1">
      <c r="A323" s="45"/>
      <c r="B323" s="45"/>
      <c r="C323" s="45"/>
      <c r="D323" s="45"/>
      <c r="E323" s="45"/>
      <c r="F323" s="45"/>
    </row>
    <row r="324" ht="15.75" customHeight="1">
      <c r="A324" s="45"/>
      <c r="B324" s="45"/>
      <c r="C324" s="45"/>
      <c r="D324" s="45"/>
      <c r="E324" s="45"/>
      <c r="F324" s="45"/>
    </row>
    <row r="325" ht="15.75" customHeight="1">
      <c r="A325" s="45"/>
      <c r="B325" s="45"/>
      <c r="C325" s="45"/>
      <c r="D325" s="45"/>
      <c r="E325" s="45"/>
      <c r="F325" s="45"/>
    </row>
    <row r="326" ht="15.75" customHeight="1">
      <c r="A326" s="45"/>
      <c r="B326" s="45"/>
      <c r="C326" s="45"/>
      <c r="D326" s="45"/>
      <c r="E326" s="45"/>
      <c r="F326" s="45"/>
    </row>
    <row r="327" ht="15.75" customHeight="1">
      <c r="A327" s="45"/>
      <c r="B327" s="45"/>
      <c r="C327" s="45"/>
      <c r="D327" s="45"/>
      <c r="E327" s="45"/>
      <c r="F327" s="45"/>
    </row>
    <row r="328" ht="15.75" customHeight="1">
      <c r="A328" s="45"/>
      <c r="B328" s="45"/>
      <c r="C328" s="45"/>
      <c r="D328" s="45"/>
      <c r="E328" s="45"/>
      <c r="F328" s="45"/>
    </row>
    <row r="329" ht="15.75" customHeight="1">
      <c r="A329" s="45"/>
      <c r="B329" s="45"/>
      <c r="C329" s="45"/>
      <c r="D329" s="45"/>
      <c r="E329" s="45"/>
      <c r="F329" s="45"/>
    </row>
    <row r="330" ht="15.75" customHeight="1">
      <c r="A330" s="45"/>
      <c r="B330" s="45"/>
      <c r="C330" s="45"/>
      <c r="D330" s="45"/>
      <c r="E330" s="45"/>
      <c r="F330" s="45"/>
    </row>
    <row r="331" ht="15.75" customHeight="1">
      <c r="A331" s="45"/>
      <c r="B331" s="45"/>
      <c r="C331" s="45"/>
      <c r="D331" s="45"/>
      <c r="E331" s="45"/>
      <c r="F331" s="45"/>
    </row>
    <row r="332" ht="15.75" customHeight="1">
      <c r="A332" s="45"/>
      <c r="B332" s="45"/>
      <c r="C332" s="45"/>
      <c r="D332" s="45"/>
      <c r="E332" s="45"/>
      <c r="F332" s="45"/>
    </row>
    <row r="333" ht="15.75" customHeight="1">
      <c r="A333" s="45"/>
      <c r="B333" s="45"/>
      <c r="C333" s="45"/>
      <c r="D333" s="45"/>
      <c r="E333" s="45"/>
      <c r="F333" s="45"/>
    </row>
    <row r="334" ht="15.75" customHeight="1">
      <c r="A334" s="45"/>
      <c r="B334" s="45"/>
      <c r="C334" s="45"/>
      <c r="D334" s="45"/>
      <c r="E334" s="45"/>
      <c r="F334" s="45"/>
    </row>
    <row r="335" ht="15.75" customHeight="1">
      <c r="A335" s="45"/>
      <c r="B335" s="45"/>
      <c r="C335" s="45"/>
      <c r="D335" s="45"/>
      <c r="E335" s="45"/>
      <c r="F335" s="45"/>
    </row>
    <row r="336" ht="15.75" customHeight="1">
      <c r="A336" s="45"/>
      <c r="B336" s="45"/>
      <c r="C336" s="45"/>
      <c r="D336" s="45"/>
      <c r="E336" s="45"/>
      <c r="F336" s="45"/>
    </row>
    <row r="337" ht="15.75" customHeight="1">
      <c r="A337" s="45"/>
      <c r="B337" s="45"/>
      <c r="C337" s="45"/>
      <c r="D337" s="45"/>
      <c r="E337" s="45"/>
      <c r="F337" s="45"/>
    </row>
    <row r="338" ht="15.75" customHeight="1">
      <c r="A338" s="45"/>
      <c r="B338" s="45"/>
      <c r="C338" s="45"/>
      <c r="D338" s="45"/>
      <c r="E338" s="45"/>
      <c r="F338" s="45"/>
    </row>
    <row r="339" ht="15.75" customHeight="1">
      <c r="A339" s="45"/>
      <c r="B339" s="45"/>
      <c r="C339" s="45"/>
      <c r="D339" s="45"/>
      <c r="E339" s="45"/>
      <c r="F339" s="45"/>
    </row>
    <row r="340" ht="15.75" customHeight="1">
      <c r="A340" s="45"/>
      <c r="B340" s="45"/>
      <c r="C340" s="45"/>
      <c r="D340" s="45"/>
      <c r="E340" s="45"/>
      <c r="F340" s="45"/>
    </row>
    <row r="341" ht="15.75" customHeight="1">
      <c r="A341" s="45"/>
      <c r="B341" s="45"/>
      <c r="C341" s="45"/>
      <c r="D341" s="45"/>
      <c r="E341" s="45"/>
      <c r="F341" s="45"/>
    </row>
    <row r="342" ht="15.75" customHeight="1">
      <c r="A342" s="45"/>
      <c r="B342" s="45"/>
      <c r="C342" s="45"/>
      <c r="D342" s="45"/>
      <c r="E342" s="45"/>
      <c r="F342" s="45"/>
    </row>
    <row r="343" ht="15.75" customHeight="1">
      <c r="A343" s="45"/>
      <c r="B343" s="45"/>
      <c r="C343" s="45"/>
      <c r="D343" s="45"/>
      <c r="E343" s="45"/>
      <c r="F343" s="45"/>
    </row>
    <row r="344" ht="15.75" customHeight="1">
      <c r="A344" s="45"/>
      <c r="B344" s="45"/>
      <c r="C344" s="45"/>
      <c r="D344" s="45"/>
      <c r="E344" s="45"/>
      <c r="F344" s="45"/>
    </row>
    <row r="345" ht="15.75" customHeight="1">
      <c r="A345" s="45"/>
      <c r="B345" s="45"/>
      <c r="C345" s="45"/>
      <c r="D345" s="45"/>
      <c r="E345" s="45"/>
      <c r="F345" s="45"/>
    </row>
    <row r="346" ht="15.75" customHeight="1">
      <c r="A346" s="45"/>
      <c r="B346" s="45"/>
      <c r="C346" s="45"/>
      <c r="D346" s="45"/>
      <c r="E346" s="45"/>
      <c r="F346" s="45"/>
    </row>
    <row r="347" ht="15.75" customHeight="1">
      <c r="A347" s="45"/>
      <c r="B347" s="45"/>
      <c r="C347" s="45"/>
      <c r="D347" s="45"/>
      <c r="E347" s="45"/>
      <c r="F347" s="45"/>
    </row>
    <row r="348" ht="15.75" customHeight="1">
      <c r="A348" s="45"/>
      <c r="B348" s="45"/>
      <c r="C348" s="45"/>
      <c r="D348" s="45"/>
      <c r="E348" s="45"/>
      <c r="F348" s="45"/>
    </row>
    <row r="349" ht="15.75" customHeight="1">
      <c r="A349" s="45"/>
      <c r="B349" s="45"/>
      <c r="C349" s="45"/>
      <c r="D349" s="45"/>
      <c r="E349" s="45"/>
      <c r="F349" s="45"/>
    </row>
    <row r="350" ht="15.75" customHeight="1">
      <c r="A350" s="45"/>
      <c r="B350" s="45"/>
      <c r="C350" s="45"/>
      <c r="D350" s="45"/>
      <c r="E350" s="45"/>
      <c r="F350" s="45"/>
    </row>
    <row r="351" ht="15.75" customHeight="1">
      <c r="A351" s="45"/>
      <c r="B351" s="45"/>
      <c r="C351" s="45"/>
      <c r="D351" s="45"/>
      <c r="E351" s="45"/>
      <c r="F351" s="45"/>
    </row>
    <row r="352" ht="15.75" customHeight="1">
      <c r="A352" s="45"/>
      <c r="B352" s="45"/>
      <c r="C352" s="45"/>
      <c r="D352" s="45"/>
      <c r="E352" s="45"/>
      <c r="F352" s="45"/>
    </row>
    <row r="353" ht="15.75" customHeight="1">
      <c r="A353" s="45"/>
      <c r="B353" s="45"/>
      <c r="C353" s="45"/>
      <c r="D353" s="45"/>
      <c r="E353" s="45"/>
      <c r="F353" s="45"/>
    </row>
    <row r="354" ht="15.75" customHeight="1">
      <c r="A354" s="45"/>
      <c r="B354" s="45"/>
      <c r="C354" s="45"/>
      <c r="D354" s="45"/>
      <c r="E354" s="45"/>
      <c r="F354" s="45"/>
    </row>
    <row r="355" ht="15.75" customHeight="1">
      <c r="A355" s="45"/>
      <c r="B355" s="45"/>
      <c r="C355" s="45"/>
      <c r="D355" s="45"/>
      <c r="E355" s="45"/>
      <c r="F355" s="45"/>
    </row>
    <row r="356" ht="15.75" customHeight="1">
      <c r="A356" s="45"/>
      <c r="B356" s="45"/>
      <c r="C356" s="45"/>
      <c r="D356" s="45"/>
      <c r="E356" s="45"/>
      <c r="F356" s="45"/>
    </row>
    <row r="357" ht="15.75" customHeight="1">
      <c r="A357" s="45"/>
      <c r="B357" s="45"/>
      <c r="C357" s="45"/>
      <c r="D357" s="45"/>
      <c r="E357" s="45"/>
      <c r="F357" s="45"/>
    </row>
    <row r="358" ht="15.75" customHeight="1">
      <c r="A358" s="45"/>
      <c r="B358" s="45"/>
      <c r="C358" s="45"/>
      <c r="D358" s="45"/>
      <c r="E358" s="45"/>
      <c r="F358" s="45"/>
    </row>
    <row r="359" ht="15.75" customHeight="1">
      <c r="A359" s="45"/>
      <c r="B359" s="45"/>
      <c r="C359" s="45"/>
      <c r="D359" s="45"/>
      <c r="E359" s="45"/>
      <c r="F359" s="45"/>
    </row>
    <row r="360" ht="15.75" customHeight="1">
      <c r="A360" s="45"/>
      <c r="B360" s="45"/>
      <c r="C360" s="45"/>
      <c r="D360" s="45"/>
      <c r="E360" s="45"/>
      <c r="F360" s="45"/>
    </row>
    <row r="361" ht="15.75" customHeight="1">
      <c r="A361" s="45"/>
      <c r="B361" s="45"/>
      <c r="C361" s="45"/>
      <c r="D361" s="45"/>
      <c r="E361" s="45"/>
      <c r="F361" s="45"/>
    </row>
    <row r="362" ht="15.75" customHeight="1">
      <c r="A362" s="45"/>
      <c r="B362" s="45"/>
      <c r="C362" s="45"/>
      <c r="D362" s="45"/>
      <c r="E362" s="45"/>
      <c r="F362" s="45"/>
    </row>
    <row r="363" ht="15.75" customHeight="1">
      <c r="A363" s="45"/>
      <c r="B363" s="45"/>
      <c r="C363" s="45"/>
      <c r="D363" s="45"/>
      <c r="E363" s="45"/>
      <c r="F363" s="45"/>
    </row>
    <row r="364" ht="15.75" customHeight="1">
      <c r="A364" s="45"/>
      <c r="B364" s="45"/>
      <c r="C364" s="45"/>
      <c r="D364" s="45"/>
      <c r="E364" s="45"/>
      <c r="F364" s="45"/>
    </row>
    <row r="365" ht="15.75" customHeight="1">
      <c r="A365" s="45"/>
      <c r="B365" s="45"/>
      <c r="C365" s="45"/>
      <c r="D365" s="45"/>
      <c r="E365" s="45"/>
      <c r="F365" s="45"/>
    </row>
    <row r="366" ht="15.75" customHeight="1">
      <c r="A366" s="45"/>
      <c r="B366" s="45"/>
      <c r="C366" s="45"/>
      <c r="D366" s="45"/>
      <c r="E366" s="45"/>
      <c r="F366" s="45"/>
    </row>
    <row r="367" ht="15.75" customHeight="1">
      <c r="A367" s="45"/>
      <c r="B367" s="45"/>
      <c r="C367" s="45"/>
      <c r="D367" s="45"/>
      <c r="E367" s="45"/>
      <c r="F367" s="45"/>
    </row>
    <row r="368" ht="15.75" customHeight="1">
      <c r="A368" s="45"/>
      <c r="B368" s="45"/>
      <c r="C368" s="45"/>
      <c r="D368" s="45"/>
      <c r="E368" s="45"/>
      <c r="F368" s="45"/>
    </row>
    <row r="369" ht="15.75" customHeight="1">
      <c r="A369" s="45"/>
      <c r="B369" s="45"/>
      <c r="C369" s="45"/>
      <c r="D369" s="45"/>
      <c r="E369" s="45"/>
      <c r="F369" s="45"/>
    </row>
    <row r="370" ht="15.75" customHeight="1">
      <c r="A370" s="45"/>
      <c r="B370" s="45"/>
      <c r="C370" s="45"/>
      <c r="D370" s="45"/>
      <c r="E370" s="45"/>
      <c r="F370" s="45"/>
    </row>
    <row r="371" ht="15.75" customHeight="1">
      <c r="A371" s="45"/>
      <c r="B371" s="45"/>
      <c r="C371" s="45"/>
      <c r="D371" s="45"/>
      <c r="E371" s="45"/>
      <c r="F371" s="45"/>
    </row>
    <row r="372" ht="15.75" customHeight="1">
      <c r="A372" s="45"/>
      <c r="B372" s="45"/>
      <c r="C372" s="45"/>
      <c r="D372" s="45"/>
      <c r="E372" s="45"/>
      <c r="F372" s="45"/>
    </row>
    <row r="373" ht="15.75" customHeight="1">
      <c r="A373" s="45"/>
      <c r="B373" s="45"/>
      <c r="C373" s="45"/>
      <c r="D373" s="45"/>
      <c r="E373" s="45"/>
      <c r="F373" s="45"/>
    </row>
    <row r="374" ht="15.75" customHeight="1">
      <c r="A374" s="45"/>
      <c r="B374" s="45"/>
      <c r="C374" s="45"/>
      <c r="D374" s="45"/>
      <c r="E374" s="45"/>
      <c r="F374" s="45"/>
    </row>
    <row r="375" ht="15.75" customHeight="1">
      <c r="A375" s="45"/>
      <c r="B375" s="45"/>
      <c r="C375" s="45"/>
      <c r="D375" s="45"/>
      <c r="E375" s="45"/>
      <c r="F375" s="45"/>
    </row>
    <row r="376" ht="15.75" customHeight="1">
      <c r="A376" s="45"/>
      <c r="B376" s="45"/>
      <c r="C376" s="45"/>
      <c r="D376" s="45"/>
      <c r="E376" s="45"/>
      <c r="F376" s="45"/>
    </row>
    <row r="377" ht="15.75" customHeight="1">
      <c r="A377" s="45"/>
      <c r="B377" s="45"/>
      <c r="C377" s="45"/>
      <c r="D377" s="45"/>
      <c r="E377" s="45"/>
      <c r="F377" s="45"/>
    </row>
    <row r="378" ht="15.75" customHeight="1">
      <c r="A378" s="45"/>
      <c r="B378" s="45"/>
      <c r="C378" s="45"/>
      <c r="D378" s="45"/>
      <c r="E378" s="45"/>
      <c r="F378" s="45"/>
    </row>
    <row r="379" ht="15.75" customHeight="1">
      <c r="A379" s="45"/>
      <c r="B379" s="45"/>
      <c r="C379" s="45"/>
      <c r="D379" s="45"/>
      <c r="E379" s="45"/>
      <c r="F379" s="45"/>
    </row>
    <row r="380" ht="15.75" customHeight="1">
      <c r="A380" s="45"/>
      <c r="B380" s="45"/>
      <c r="C380" s="45"/>
      <c r="D380" s="45"/>
      <c r="E380" s="45"/>
      <c r="F380" s="45"/>
    </row>
    <row r="381" ht="15.75" customHeight="1">
      <c r="A381" s="45"/>
      <c r="B381" s="45"/>
      <c r="C381" s="45"/>
      <c r="D381" s="45"/>
      <c r="E381" s="45"/>
      <c r="F381" s="45"/>
    </row>
    <row r="382" ht="15.75" customHeight="1">
      <c r="A382" s="45"/>
      <c r="B382" s="45"/>
      <c r="C382" s="45"/>
      <c r="D382" s="45"/>
      <c r="E382" s="45"/>
      <c r="F382" s="45"/>
    </row>
    <row r="383" ht="15.75" customHeight="1">
      <c r="A383" s="45"/>
      <c r="B383" s="45"/>
      <c r="C383" s="45"/>
      <c r="D383" s="45"/>
      <c r="E383" s="45"/>
      <c r="F383" s="45"/>
    </row>
    <row r="384" ht="15.75" customHeight="1">
      <c r="A384" s="45"/>
      <c r="B384" s="45"/>
      <c r="C384" s="45"/>
      <c r="D384" s="45"/>
      <c r="E384" s="45"/>
      <c r="F384" s="45"/>
    </row>
    <row r="385" ht="15.75" customHeight="1">
      <c r="A385" s="45"/>
      <c r="B385" s="45"/>
      <c r="C385" s="45"/>
      <c r="D385" s="45"/>
      <c r="E385" s="45"/>
      <c r="F385" s="45"/>
    </row>
    <row r="386" ht="15.75" customHeight="1">
      <c r="A386" s="45"/>
      <c r="B386" s="45"/>
      <c r="C386" s="45"/>
      <c r="D386" s="45"/>
      <c r="E386" s="45"/>
      <c r="F386" s="45"/>
    </row>
    <row r="387" ht="15.75" customHeight="1">
      <c r="A387" s="45"/>
      <c r="B387" s="45"/>
      <c r="C387" s="45"/>
      <c r="D387" s="45"/>
      <c r="E387" s="45"/>
      <c r="F387" s="45"/>
    </row>
    <row r="388" ht="15.75" customHeight="1">
      <c r="A388" s="45"/>
      <c r="B388" s="45"/>
      <c r="C388" s="45"/>
      <c r="D388" s="45"/>
      <c r="E388" s="45"/>
      <c r="F388" s="45"/>
    </row>
    <row r="389" ht="15.75" customHeight="1">
      <c r="A389" s="45"/>
      <c r="B389" s="45"/>
      <c r="C389" s="45"/>
      <c r="D389" s="45"/>
      <c r="E389" s="45"/>
      <c r="F389" s="45"/>
    </row>
    <row r="390" ht="15.75" customHeight="1">
      <c r="A390" s="45"/>
      <c r="B390" s="45"/>
      <c r="C390" s="45"/>
      <c r="D390" s="45"/>
      <c r="E390" s="45"/>
      <c r="F390" s="45"/>
    </row>
    <row r="391" ht="15.75" customHeight="1">
      <c r="A391" s="45"/>
      <c r="B391" s="45"/>
      <c r="C391" s="45"/>
      <c r="D391" s="45"/>
      <c r="E391" s="45"/>
      <c r="F391" s="45"/>
    </row>
    <row r="392" ht="15.75" customHeight="1">
      <c r="A392" s="45"/>
      <c r="B392" s="45"/>
      <c r="C392" s="45"/>
      <c r="D392" s="45"/>
      <c r="E392" s="45"/>
      <c r="F392" s="45"/>
    </row>
    <row r="393" ht="15.75" customHeight="1">
      <c r="A393" s="45"/>
      <c r="B393" s="45"/>
      <c r="C393" s="45"/>
      <c r="D393" s="45"/>
      <c r="E393" s="45"/>
      <c r="F393" s="45"/>
    </row>
    <row r="394" ht="15.75" customHeight="1">
      <c r="A394" s="45"/>
      <c r="B394" s="45"/>
      <c r="C394" s="45"/>
      <c r="D394" s="45"/>
      <c r="E394" s="45"/>
      <c r="F394" s="45"/>
    </row>
    <row r="395" ht="15.75" customHeight="1">
      <c r="A395" s="45"/>
      <c r="B395" s="45"/>
      <c r="C395" s="45"/>
      <c r="D395" s="45"/>
      <c r="E395" s="45"/>
      <c r="F395" s="45"/>
    </row>
    <row r="396" ht="15.75" customHeight="1">
      <c r="A396" s="45"/>
      <c r="B396" s="45"/>
      <c r="C396" s="45"/>
      <c r="D396" s="45"/>
      <c r="E396" s="45"/>
      <c r="F396" s="45"/>
    </row>
    <row r="397" ht="15.75" customHeight="1">
      <c r="A397" s="45"/>
      <c r="B397" s="45"/>
      <c r="C397" s="45"/>
      <c r="D397" s="45"/>
      <c r="E397" s="45"/>
      <c r="F397" s="45"/>
    </row>
    <row r="398" ht="15.75" customHeight="1">
      <c r="A398" s="45"/>
      <c r="B398" s="45"/>
      <c r="C398" s="45"/>
      <c r="D398" s="45"/>
      <c r="E398" s="45"/>
      <c r="F398" s="45"/>
    </row>
    <row r="399" ht="15.75" customHeight="1">
      <c r="A399" s="45"/>
      <c r="B399" s="45"/>
      <c r="C399" s="45"/>
      <c r="D399" s="45"/>
      <c r="E399" s="45"/>
      <c r="F399" s="45"/>
    </row>
    <row r="400" ht="15.75" customHeight="1">
      <c r="A400" s="45"/>
      <c r="B400" s="45"/>
      <c r="C400" s="45"/>
      <c r="D400" s="45"/>
      <c r="E400" s="45"/>
      <c r="F400" s="45"/>
    </row>
    <row r="401" ht="15.75" customHeight="1">
      <c r="A401" s="45"/>
      <c r="B401" s="45"/>
      <c r="C401" s="45"/>
      <c r="D401" s="45"/>
      <c r="E401" s="45"/>
      <c r="F401" s="45"/>
    </row>
    <row r="402" ht="15.75" customHeight="1">
      <c r="A402" s="45"/>
      <c r="B402" s="45"/>
      <c r="C402" s="45"/>
      <c r="D402" s="45"/>
      <c r="E402" s="45"/>
      <c r="F402" s="45"/>
    </row>
    <row r="403" ht="15.75" customHeight="1">
      <c r="A403" s="45"/>
      <c r="B403" s="45"/>
      <c r="C403" s="45"/>
      <c r="D403" s="45"/>
      <c r="E403" s="45"/>
      <c r="F403" s="45"/>
    </row>
    <row r="404" ht="15.75" customHeight="1">
      <c r="A404" s="45"/>
      <c r="B404" s="45"/>
      <c r="C404" s="45"/>
      <c r="D404" s="45"/>
      <c r="E404" s="45"/>
      <c r="F404" s="45"/>
    </row>
    <row r="405" ht="15.75" customHeight="1">
      <c r="A405" s="45"/>
      <c r="B405" s="45"/>
      <c r="C405" s="45"/>
      <c r="D405" s="45"/>
      <c r="E405" s="45"/>
      <c r="F405" s="45"/>
    </row>
    <row r="406" ht="15.75" customHeight="1">
      <c r="A406" s="45"/>
      <c r="B406" s="45"/>
      <c r="C406" s="45"/>
      <c r="D406" s="45"/>
      <c r="E406" s="45"/>
      <c r="F406" s="45"/>
    </row>
    <row r="407" ht="15.75" customHeight="1">
      <c r="A407" s="45"/>
      <c r="B407" s="45"/>
      <c r="C407" s="45"/>
      <c r="D407" s="45"/>
      <c r="E407" s="45"/>
      <c r="F407" s="45"/>
    </row>
    <row r="408" ht="15.75" customHeight="1">
      <c r="A408" s="45"/>
      <c r="B408" s="45"/>
      <c r="C408" s="45"/>
      <c r="D408" s="45"/>
      <c r="E408" s="45"/>
      <c r="F408" s="45"/>
    </row>
    <row r="409" ht="15.75" customHeight="1">
      <c r="A409" s="45"/>
      <c r="B409" s="45"/>
      <c r="C409" s="45"/>
      <c r="D409" s="45"/>
      <c r="E409" s="45"/>
      <c r="F409" s="45"/>
    </row>
    <row r="410" ht="15.75" customHeight="1">
      <c r="A410" s="45"/>
      <c r="B410" s="45"/>
      <c r="C410" s="45"/>
      <c r="D410" s="45"/>
      <c r="E410" s="45"/>
      <c r="F410" s="45"/>
    </row>
    <row r="411" ht="15.75" customHeight="1">
      <c r="A411" s="45"/>
      <c r="B411" s="45"/>
      <c r="C411" s="45"/>
      <c r="D411" s="45"/>
      <c r="E411" s="45"/>
      <c r="F411" s="45"/>
    </row>
    <row r="412" ht="15.75" customHeight="1">
      <c r="A412" s="45"/>
      <c r="B412" s="45"/>
      <c r="C412" s="45"/>
      <c r="D412" s="45"/>
      <c r="E412" s="45"/>
      <c r="F412" s="45"/>
    </row>
    <row r="413" ht="15.75" customHeight="1">
      <c r="A413" s="45"/>
      <c r="B413" s="45"/>
      <c r="C413" s="45"/>
      <c r="D413" s="45"/>
      <c r="E413" s="45"/>
      <c r="F413" s="45"/>
    </row>
    <row r="414" ht="15.75" customHeight="1">
      <c r="A414" s="45"/>
      <c r="B414" s="45"/>
      <c r="C414" s="45"/>
      <c r="D414" s="45"/>
      <c r="E414" s="45"/>
      <c r="F414" s="45"/>
    </row>
    <row r="415" ht="15.75" customHeight="1">
      <c r="A415" s="45"/>
      <c r="B415" s="45"/>
      <c r="C415" s="45"/>
      <c r="D415" s="45"/>
      <c r="E415" s="45"/>
      <c r="F415" s="45"/>
    </row>
    <row r="416" ht="15.75" customHeight="1">
      <c r="A416" s="45"/>
      <c r="B416" s="45"/>
      <c r="C416" s="45"/>
      <c r="D416" s="45"/>
      <c r="E416" s="45"/>
      <c r="F416" s="45"/>
    </row>
    <row r="417" ht="15.75" customHeight="1">
      <c r="A417" s="45"/>
      <c r="B417" s="45"/>
      <c r="C417" s="45"/>
      <c r="D417" s="45"/>
      <c r="E417" s="45"/>
      <c r="F417" s="45"/>
    </row>
    <row r="418" ht="15.75" customHeight="1">
      <c r="A418" s="45"/>
      <c r="B418" s="45"/>
      <c r="C418" s="45"/>
      <c r="D418" s="45"/>
      <c r="E418" s="45"/>
      <c r="F418" s="45"/>
    </row>
    <row r="419" ht="15.75" customHeight="1">
      <c r="A419" s="45"/>
      <c r="B419" s="45"/>
      <c r="C419" s="45"/>
      <c r="D419" s="45"/>
      <c r="E419" s="45"/>
      <c r="F419" s="45"/>
    </row>
    <row r="420" ht="15.75" customHeight="1">
      <c r="A420" s="45"/>
      <c r="B420" s="45"/>
      <c r="C420" s="45"/>
      <c r="D420" s="45"/>
      <c r="E420" s="45"/>
      <c r="F420" s="45"/>
    </row>
    <row r="421" ht="15.75" customHeight="1">
      <c r="A421" s="45"/>
      <c r="B421" s="45"/>
      <c r="C421" s="45"/>
      <c r="D421" s="45"/>
      <c r="E421" s="45"/>
      <c r="F421" s="45"/>
    </row>
    <row r="422" ht="15.75" customHeight="1">
      <c r="A422" s="45"/>
      <c r="B422" s="45"/>
      <c r="C422" s="45"/>
      <c r="D422" s="45"/>
      <c r="E422" s="45"/>
      <c r="F422" s="45"/>
    </row>
    <row r="423" ht="15.75" customHeight="1">
      <c r="A423" s="45"/>
      <c r="B423" s="45"/>
      <c r="C423" s="45"/>
      <c r="D423" s="45"/>
      <c r="E423" s="45"/>
      <c r="F423" s="45"/>
    </row>
    <row r="424" ht="15.75" customHeight="1">
      <c r="A424" s="45"/>
      <c r="B424" s="45"/>
      <c r="C424" s="45"/>
      <c r="D424" s="45"/>
      <c r="E424" s="45"/>
      <c r="F424" s="45"/>
    </row>
    <row r="425" ht="15.75" customHeight="1">
      <c r="A425" s="45"/>
      <c r="B425" s="45"/>
      <c r="C425" s="45"/>
      <c r="D425" s="45"/>
      <c r="E425" s="45"/>
      <c r="F425" s="45"/>
    </row>
    <row r="426" ht="15.75" customHeight="1">
      <c r="A426" s="45"/>
      <c r="B426" s="45"/>
      <c r="C426" s="45"/>
      <c r="D426" s="45"/>
      <c r="E426" s="45"/>
      <c r="F426" s="45"/>
    </row>
    <row r="427" ht="15.75" customHeight="1">
      <c r="A427" s="45"/>
      <c r="B427" s="45"/>
      <c r="C427" s="45"/>
      <c r="D427" s="45"/>
      <c r="E427" s="45"/>
      <c r="F427" s="45"/>
    </row>
    <row r="428" ht="15.75" customHeight="1">
      <c r="A428" s="45"/>
      <c r="B428" s="45"/>
      <c r="C428" s="45"/>
      <c r="D428" s="45"/>
      <c r="E428" s="45"/>
      <c r="F428" s="45"/>
    </row>
    <row r="429" ht="15.75" customHeight="1">
      <c r="A429" s="45"/>
      <c r="B429" s="45"/>
      <c r="C429" s="45"/>
      <c r="D429" s="45"/>
      <c r="E429" s="45"/>
      <c r="F429" s="45"/>
    </row>
    <row r="430" ht="15.75" customHeight="1">
      <c r="A430" s="45"/>
      <c r="B430" s="45"/>
      <c r="C430" s="45"/>
      <c r="D430" s="45"/>
      <c r="E430" s="45"/>
      <c r="F430" s="45"/>
    </row>
    <row r="431" ht="15.75" customHeight="1">
      <c r="A431" s="45"/>
      <c r="B431" s="45"/>
      <c r="C431" s="45"/>
      <c r="D431" s="45"/>
      <c r="E431" s="45"/>
      <c r="F431" s="45"/>
    </row>
    <row r="432" ht="15.75" customHeight="1">
      <c r="A432" s="45"/>
      <c r="B432" s="45"/>
      <c r="C432" s="45"/>
      <c r="D432" s="45"/>
      <c r="E432" s="45"/>
      <c r="F432" s="45"/>
    </row>
    <row r="433" ht="15.75" customHeight="1">
      <c r="A433" s="45"/>
      <c r="B433" s="45"/>
      <c r="C433" s="45"/>
      <c r="D433" s="45"/>
      <c r="E433" s="45"/>
      <c r="F433" s="45"/>
    </row>
    <row r="434" ht="15.75" customHeight="1">
      <c r="A434" s="45"/>
      <c r="B434" s="45"/>
      <c r="C434" s="45"/>
      <c r="D434" s="45"/>
      <c r="E434" s="45"/>
      <c r="F434" s="45"/>
    </row>
    <row r="435" ht="15.75" customHeight="1">
      <c r="A435" s="45"/>
      <c r="B435" s="45"/>
      <c r="C435" s="45"/>
      <c r="D435" s="45"/>
      <c r="E435" s="45"/>
      <c r="F435" s="45"/>
    </row>
    <row r="436" ht="15.75" customHeight="1">
      <c r="A436" s="45"/>
      <c r="B436" s="45"/>
      <c r="C436" s="45"/>
      <c r="D436" s="45"/>
      <c r="E436" s="45"/>
      <c r="F436" s="45"/>
    </row>
    <row r="437" ht="15.75" customHeight="1">
      <c r="A437" s="45"/>
      <c r="B437" s="45"/>
      <c r="C437" s="45"/>
      <c r="D437" s="45"/>
      <c r="E437" s="45"/>
      <c r="F437" s="45"/>
    </row>
    <row r="438" ht="15.75" customHeight="1">
      <c r="A438" s="45"/>
      <c r="B438" s="45"/>
      <c r="C438" s="45"/>
      <c r="D438" s="45"/>
      <c r="E438" s="45"/>
      <c r="F438" s="45"/>
    </row>
    <row r="439" ht="15.75" customHeight="1">
      <c r="A439" s="45"/>
      <c r="B439" s="45"/>
      <c r="C439" s="45"/>
      <c r="D439" s="45"/>
      <c r="E439" s="45"/>
      <c r="F439" s="45"/>
    </row>
    <row r="440" ht="15.75" customHeight="1">
      <c r="A440" s="45"/>
      <c r="B440" s="45"/>
      <c r="C440" s="45"/>
      <c r="D440" s="45"/>
      <c r="E440" s="45"/>
      <c r="F440" s="45"/>
    </row>
    <row r="441" ht="15.75" customHeight="1">
      <c r="A441" s="45"/>
      <c r="B441" s="45"/>
      <c r="C441" s="45"/>
      <c r="D441" s="45"/>
      <c r="E441" s="45"/>
      <c r="F441" s="45"/>
    </row>
    <row r="442" ht="15.75" customHeight="1">
      <c r="A442" s="45"/>
      <c r="B442" s="45"/>
      <c r="C442" s="45"/>
      <c r="D442" s="45"/>
      <c r="E442" s="45"/>
      <c r="F442" s="45"/>
    </row>
    <row r="443" ht="15.75" customHeight="1">
      <c r="A443" s="45"/>
      <c r="B443" s="45"/>
      <c r="C443" s="45"/>
      <c r="D443" s="45"/>
      <c r="E443" s="45"/>
      <c r="F443" s="45"/>
    </row>
    <row r="444" ht="15.75" customHeight="1">
      <c r="A444" s="45"/>
      <c r="B444" s="45"/>
      <c r="C444" s="45"/>
      <c r="D444" s="45"/>
      <c r="E444" s="45"/>
      <c r="F444" s="45"/>
    </row>
    <row r="445" ht="15.75" customHeight="1">
      <c r="A445" s="45"/>
      <c r="B445" s="45"/>
      <c r="C445" s="45"/>
      <c r="D445" s="45"/>
      <c r="E445" s="45"/>
      <c r="F445" s="45"/>
    </row>
    <row r="446" ht="15.75" customHeight="1">
      <c r="A446" s="45"/>
      <c r="B446" s="45"/>
      <c r="C446" s="45"/>
      <c r="D446" s="45"/>
      <c r="E446" s="45"/>
      <c r="F446" s="45"/>
    </row>
    <row r="447" ht="15.75" customHeight="1">
      <c r="A447" s="45"/>
      <c r="B447" s="45"/>
      <c r="C447" s="45"/>
      <c r="D447" s="45"/>
      <c r="E447" s="45"/>
      <c r="F447" s="45"/>
    </row>
    <row r="448" ht="15.75" customHeight="1">
      <c r="A448" s="45"/>
      <c r="B448" s="45"/>
      <c r="C448" s="45"/>
      <c r="D448" s="45"/>
      <c r="E448" s="45"/>
      <c r="F448" s="45"/>
    </row>
    <row r="449" ht="15.75" customHeight="1">
      <c r="A449" s="45"/>
      <c r="B449" s="45"/>
      <c r="C449" s="45"/>
      <c r="D449" s="45"/>
      <c r="E449" s="45"/>
      <c r="F449" s="45"/>
    </row>
    <row r="450" ht="15.75" customHeight="1">
      <c r="A450" s="45"/>
      <c r="B450" s="45"/>
      <c r="C450" s="45"/>
      <c r="D450" s="45"/>
      <c r="E450" s="45"/>
      <c r="F450" s="45"/>
    </row>
    <row r="451" ht="15.75" customHeight="1">
      <c r="A451" s="45"/>
      <c r="B451" s="45"/>
      <c r="C451" s="45"/>
      <c r="D451" s="45"/>
      <c r="E451" s="45"/>
      <c r="F451" s="45"/>
    </row>
    <row r="452" ht="15.75" customHeight="1">
      <c r="A452" s="45"/>
      <c r="B452" s="45"/>
      <c r="C452" s="45"/>
      <c r="D452" s="45"/>
      <c r="E452" s="45"/>
      <c r="F452" s="45"/>
    </row>
    <row r="453" ht="15.75" customHeight="1">
      <c r="A453" s="45"/>
      <c r="B453" s="45"/>
      <c r="C453" s="45"/>
      <c r="D453" s="45"/>
      <c r="E453" s="45"/>
      <c r="F453" s="45"/>
    </row>
    <row r="454" ht="15.75" customHeight="1">
      <c r="A454" s="45"/>
      <c r="B454" s="45"/>
      <c r="C454" s="45"/>
      <c r="D454" s="45"/>
      <c r="E454" s="45"/>
      <c r="F454" s="45"/>
    </row>
    <row r="455" ht="15.75" customHeight="1">
      <c r="A455" s="45"/>
      <c r="B455" s="45"/>
      <c r="C455" s="45"/>
      <c r="D455" s="45"/>
      <c r="E455" s="45"/>
      <c r="F455" s="45"/>
    </row>
    <row r="456" ht="15.75" customHeight="1">
      <c r="A456" s="45"/>
      <c r="B456" s="45"/>
      <c r="C456" s="45"/>
      <c r="D456" s="45"/>
      <c r="E456" s="45"/>
      <c r="F456" s="45"/>
    </row>
    <row r="457" ht="15.75" customHeight="1">
      <c r="A457" s="45"/>
      <c r="B457" s="45"/>
      <c r="C457" s="45"/>
      <c r="D457" s="45"/>
      <c r="E457" s="45"/>
      <c r="F457" s="45"/>
    </row>
    <row r="458" ht="15.75" customHeight="1">
      <c r="A458" s="45"/>
      <c r="B458" s="45"/>
      <c r="C458" s="45"/>
      <c r="D458" s="45"/>
      <c r="E458" s="45"/>
      <c r="F458" s="45"/>
    </row>
    <row r="459" ht="15.75" customHeight="1">
      <c r="A459" s="45"/>
      <c r="B459" s="45"/>
      <c r="C459" s="45"/>
      <c r="D459" s="45"/>
      <c r="E459" s="45"/>
      <c r="F459" s="45"/>
    </row>
    <row r="460" ht="15.75" customHeight="1">
      <c r="A460" s="45"/>
      <c r="B460" s="45"/>
      <c r="C460" s="45"/>
      <c r="D460" s="45"/>
      <c r="E460" s="45"/>
      <c r="F460" s="45"/>
    </row>
    <row r="461" ht="15.75" customHeight="1">
      <c r="A461" s="45"/>
      <c r="B461" s="45"/>
      <c r="C461" s="45"/>
      <c r="D461" s="45"/>
      <c r="E461" s="45"/>
      <c r="F461" s="45"/>
    </row>
    <row r="462" ht="15.75" customHeight="1">
      <c r="A462" s="45"/>
      <c r="B462" s="45"/>
      <c r="C462" s="45"/>
      <c r="D462" s="45"/>
      <c r="E462" s="45"/>
      <c r="F462" s="45"/>
    </row>
    <row r="463" ht="15.75" customHeight="1">
      <c r="A463" s="45"/>
      <c r="B463" s="45"/>
      <c r="C463" s="45"/>
      <c r="D463" s="45"/>
      <c r="E463" s="45"/>
      <c r="F463" s="45"/>
    </row>
    <row r="464" ht="15.75" customHeight="1">
      <c r="A464" s="45"/>
      <c r="B464" s="45"/>
      <c r="C464" s="45"/>
      <c r="D464" s="45"/>
      <c r="E464" s="45"/>
      <c r="F464" s="45"/>
    </row>
    <row r="465" ht="15.75" customHeight="1">
      <c r="A465" s="45"/>
      <c r="B465" s="45"/>
      <c r="C465" s="45"/>
      <c r="D465" s="45"/>
      <c r="E465" s="45"/>
      <c r="F465" s="45"/>
    </row>
    <row r="466" ht="15.75" customHeight="1">
      <c r="A466" s="45"/>
      <c r="B466" s="45"/>
      <c r="C466" s="45"/>
      <c r="D466" s="45"/>
      <c r="E466" s="45"/>
      <c r="F466" s="45"/>
    </row>
    <row r="467" ht="15.75" customHeight="1">
      <c r="A467" s="45"/>
      <c r="B467" s="45"/>
      <c r="C467" s="45"/>
      <c r="D467" s="45"/>
      <c r="E467" s="45"/>
      <c r="F467" s="45"/>
    </row>
    <row r="468" ht="15.75" customHeight="1">
      <c r="A468" s="45"/>
      <c r="B468" s="45"/>
      <c r="C468" s="45"/>
      <c r="D468" s="45"/>
      <c r="E468" s="45"/>
      <c r="F468" s="45"/>
    </row>
    <row r="469" ht="15.75" customHeight="1">
      <c r="A469" s="45"/>
      <c r="B469" s="45"/>
      <c r="C469" s="45"/>
      <c r="D469" s="45"/>
      <c r="E469" s="45"/>
      <c r="F469" s="45"/>
    </row>
    <row r="470" ht="15.75" customHeight="1">
      <c r="A470" s="45"/>
      <c r="B470" s="45"/>
      <c r="C470" s="45"/>
      <c r="D470" s="45"/>
      <c r="E470" s="45"/>
      <c r="F470" s="45"/>
    </row>
    <row r="471" ht="15.75" customHeight="1">
      <c r="A471" s="45"/>
      <c r="B471" s="45"/>
      <c r="C471" s="45"/>
      <c r="D471" s="45"/>
      <c r="E471" s="45"/>
      <c r="F471" s="45"/>
    </row>
    <row r="472" ht="15.75" customHeight="1">
      <c r="A472" s="45"/>
      <c r="B472" s="45"/>
      <c r="C472" s="45"/>
      <c r="D472" s="45"/>
      <c r="E472" s="45"/>
      <c r="F472" s="45"/>
    </row>
    <row r="473" ht="15.75" customHeight="1">
      <c r="A473" s="45"/>
      <c r="B473" s="45"/>
      <c r="C473" s="45"/>
      <c r="D473" s="45"/>
      <c r="E473" s="45"/>
      <c r="F473" s="45"/>
    </row>
    <row r="474" ht="15.75" customHeight="1">
      <c r="A474" s="45"/>
      <c r="B474" s="45"/>
      <c r="C474" s="45"/>
      <c r="D474" s="45"/>
      <c r="E474" s="45"/>
      <c r="F474" s="45"/>
    </row>
    <row r="475" ht="15.75" customHeight="1">
      <c r="A475" s="45"/>
      <c r="B475" s="45"/>
      <c r="C475" s="45"/>
      <c r="D475" s="45"/>
      <c r="E475" s="45"/>
      <c r="F475" s="45"/>
    </row>
    <row r="476" ht="15.75" customHeight="1">
      <c r="A476" s="45"/>
      <c r="B476" s="45"/>
      <c r="C476" s="45"/>
      <c r="D476" s="45"/>
      <c r="E476" s="45"/>
      <c r="F476" s="45"/>
    </row>
    <row r="477" ht="15.75" customHeight="1">
      <c r="A477" s="45"/>
      <c r="B477" s="45"/>
      <c r="C477" s="45"/>
      <c r="D477" s="45"/>
      <c r="E477" s="45"/>
      <c r="F477" s="45"/>
    </row>
    <row r="478" ht="15.75" customHeight="1">
      <c r="A478" s="45"/>
      <c r="B478" s="45"/>
      <c r="C478" s="45"/>
      <c r="D478" s="45"/>
      <c r="E478" s="45"/>
      <c r="F478" s="45"/>
    </row>
    <row r="479" ht="15.75" customHeight="1">
      <c r="A479" s="45"/>
      <c r="B479" s="45"/>
      <c r="C479" s="45"/>
      <c r="D479" s="45"/>
      <c r="E479" s="45"/>
      <c r="F479" s="45"/>
    </row>
    <row r="480" ht="15.75" customHeight="1">
      <c r="A480" s="45"/>
      <c r="B480" s="45"/>
      <c r="C480" s="45"/>
      <c r="D480" s="45"/>
      <c r="E480" s="45"/>
      <c r="F480" s="45"/>
    </row>
    <row r="481" ht="15.75" customHeight="1">
      <c r="A481" s="45"/>
      <c r="B481" s="45"/>
      <c r="C481" s="45"/>
      <c r="D481" s="45"/>
      <c r="E481" s="45"/>
      <c r="F481" s="45"/>
    </row>
    <row r="482" ht="15.75" customHeight="1">
      <c r="A482" s="45"/>
      <c r="B482" s="45"/>
      <c r="C482" s="45"/>
      <c r="D482" s="45"/>
      <c r="E482" s="45"/>
      <c r="F482" s="45"/>
    </row>
    <row r="483" ht="15.75" customHeight="1">
      <c r="A483" s="45"/>
      <c r="B483" s="45"/>
      <c r="C483" s="45"/>
      <c r="D483" s="45"/>
      <c r="E483" s="45"/>
      <c r="F483" s="45"/>
    </row>
    <row r="484" ht="15.75" customHeight="1">
      <c r="A484" s="45"/>
      <c r="B484" s="45"/>
      <c r="C484" s="45"/>
      <c r="D484" s="45"/>
      <c r="E484" s="45"/>
      <c r="F484" s="45"/>
    </row>
    <row r="485" ht="15.75" customHeight="1">
      <c r="A485" s="45"/>
      <c r="B485" s="45"/>
      <c r="C485" s="45"/>
      <c r="D485" s="45"/>
      <c r="E485" s="45"/>
      <c r="F485" s="45"/>
    </row>
    <row r="486" ht="15.75" customHeight="1">
      <c r="A486" s="45"/>
      <c r="B486" s="45"/>
      <c r="C486" s="45"/>
      <c r="D486" s="45"/>
      <c r="E486" s="45"/>
      <c r="F486" s="45"/>
    </row>
    <row r="487" ht="15.75" customHeight="1">
      <c r="A487" s="45"/>
      <c r="B487" s="45"/>
      <c r="C487" s="45"/>
      <c r="D487" s="45"/>
      <c r="E487" s="45"/>
      <c r="F487" s="45"/>
    </row>
    <row r="488" ht="15.75" customHeight="1">
      <c r="A488" s="45"/>
      <c r="B488" s="45"/>
      <c r="C488" s="45"/>
      <c r="D488" s="45"/>
      <c r="E488" s="45"/>
      <c r="F488" s="45"/>
    </row>
    <row r="489" ht="15.75" customHeight="1">
      <c r="A489" s="45"/>
      <c r="B489" s="45"/>
      <c r="C489" s="45"/>
      <c r="D489" s="45"/>
      <c r="E489" s="45"/>
      <c r="F489" s="45"/>
    </row>
    <row r="490" ht="15.75" customHeight="1">
      <c r="A490" s="45"/>
      <c r="B490" s="45"/>
      <c r="C490" s="45"/>
      <c r="D490" s="45"/>
      <c r="E490" s="45"/>
      <c r="F490" s="45"/>
    </row>
    <row r="491" ht="15.75" customHeight="1">
      <c r="A491" s="45"/>
      <c r="B491" s="45"/>
      <c r="C491" s="45"/>
      <c r="D491" s="45"/>
      <c r="E491" s="45"/>
      <c r="F491" s="45"/>
    </row>
    <row r="492" ht="15.75" customHeight="1">
      <c r="A492" s="45"/>
      <c r="B492" s="45"/>
      <c r="C492" s="45"/>
      <c r="D492" s="45"/>
      <c r="E492" s="45"/>
      <c r="F492" s="45"/>
    </row>
    <row r="493" ht="15.75" customHeight="1">
      <c r="A493" s="45"/>
      <c r="B493" s="45"/>
      <c r="C493" s="45"/>
      <c r="D493" s="45"/>
      <c r="E493" s="45"/>
      <c r="F493" s="45"/>
    </row>
    <row r="494" ht="15.75" customHeight="1">
      <c r="A494" s="45"/>
      <c r="B494" s="45"/>
      <c r="C494" s="45"/>
      <c r="D494" s="45"/>
      <c r="E494" s="45"/>
      <c r="F494" s="45"/>
    </row>
    <row r="495" ht="15.75" customHeight="1">
      <c r="A495" s="45"/>
      <c r="B495" s="45"/>
      <c r="C495" s="45"/>
      <c r="D495" s="45"/>
      <c r="E495" s="45"/>
      <c r="F495" s="45"/>
    </row>
    <row r="496" ht="15.75" customHeight="1">
      <c r="A496" s="45"/>
      <c r="B496" s="45"/>
      <c r="C496" s="45"/>
      <c r="D496" s="45"/>
      <c r="E496" s="45"/>
      <c r="F496" s="45"/>
    </row>
    <row r="497" ht="15.75" customHeight="1">
      <c r="A497" s="45"/>
      <c r="B497" s="45"/>
      <c r="C497" s="45"/>
      <c r="D497" s="45"/>
      <c r="E497" s="45"/>
      <c r="F497" s="45"/>
    </row>
    <row r="498" ht="15.75" customHeight="1">
      <c r="A498" s="45"/>
      <c r="B498" s="45"/>
      <c r="C498" s="45"/>
      <c r="D498" s="45"/>
      <c r="E498" s="45"/>
      <c r="F498" s="45"/>
    </row>
    <row r="499" ht="15.75" customHeight="1">
      <c r="A499" s="45"/>
      <c r="B499" s="45"/>
      <c r="C499" s="45"/>
      <c r="D499" s="45"/>
      <c r="E499" s="45"/>
      <c r="F499" s="45"/>
    </row>
    <row r="500" ht="15.75" customHeight="1">
      <c r="A500" s="45"/>
      <c r="B500" s="45"/>
      <c r="C500" s="45"/>
      <c r="D500" s="45"/>
      <c r="E500" s="45"/>
      <c r="F500" s="45"/>
    </row>
    <row r="501" ht="15.75" customHeight="1">
      <c r="A501" s="45"/>
      <c r="B501" s="45"/>
      <c r="C501" s="45"/>
      <c r="D501" s="45"/>
      <c r="E501" s="45"/>
      <c r="F501" s="45"/>
    </row>
    <row r="502" ht="15.75" customHeight="1">
      <c r="A502" s="45"/>
      <c r="B502" s="45"/>
      <c r="C502" s="45"/>
      <c r="D502" s="45"/>
      <c r="E502" s="45"/>
      <c r="F502" s="45"/>
    </row>
    <row r="503" ht="15.75" customHeight="1">
      <c r="A503" s="45"/>
      <c r="B503" s="45"/>
      <c r="C503" s="45"/>
      <c r="D503" s="45"/>
      <c r="E503" s="45"/>
      <c r="F503" s="45"/>
    </row>
    <row r="504" ht="15.75" customHeight="1">
      <c r="A504" s="45"/>
      <c r="B504" s="45"/>
      <c r="C504" s="45"/>
      <c r="D504" s="45"/>
      <c r="E504" s="45"/>
      <c r="F504" s="45"/>
    </row>
    <row r="505" ht="15.75" customHeight="1">
      <c r="A505" s="45"/>
      <c r="B505" s="45"/>
      <c r="C505" s="45"/>
      <c r="D505" s="45"/>
      <c r="E505" s="45"/>
      <c r="F505" s="45"/>
    </row>
    <row r="506" ht="15.75" customHeight="1">
      <c r="A506" s="45"/>
      <c r="B506" s="45"/>
      <c r="C506" s="45"/>
      <c r="D506" s="45"/>
      <c r="E506" s="45"/>
      <c r="F506" s="45"/>
    </row>
    <row r="507" ht="15.75" customHeight="1">
      <c r="A507" s="45"/>
      <c r="B507" s="45"/>
      <c r="C507" s="45"/>
      <c r="D507" s="45"/>
      <c r="E507" s="45"/>
      <c r="F507" s="45"/>
    </row>
    <row r="508" ht="15.75" customHeight="1">
      <c r="A508" s="45"/>
      <c r="B508" s="45"/>
      <c r="C508" s="45"/>
      <c r="D508" s="45"/>
      <c r="E508" s="45"/>
      <c r="F508" s="45"/>
    </row>
    <row r="509" ht="15.75" customHeight="1">
      <c r="A509" s="45"/>
      <c r="B509" s="45"/>
      <c r="C509" s="45"/>
      <c r="D509" s="45"/>
      <c r="E509" s="45"/>
      <c r="F509" s="45"/>
    </row>
    <row r="510" ht="15.75" customHeight="1">
      <c r="A510" s="45"/>
      <c r="B510" s="45"/>
      <c r="C510" s="45"/>
      <c r="D510" s="45"/>
      <c r="E510" s="45"/>
      <c r="F510" s="45"/>
    </row>
    <row r="511" ht="15.75" customHeight="1">
      <c r="A511" s="45"/>
      <c r="B511" s="45"/>
      <c r="C511" s="45"/>
      <c r="D511" s="45"/>
      <c r="E511" s="45"/>
      <c r="F511" s="45"/>
    </row>
    <row r="512" ht="15.75" customHeight="1">
      <c r="A512" s="45"/>
      <c r="B512" s="45"/>
      <c r="C512" s="45"/>
      <c r="D512" s="45"/>
      <c r="E512" s="45"/>
      <c r="F512" s="45"/>
    </row>
    <row r="513" ht="15.75" customHeight="1">
      <c r="A513" s="45"/>
      <c r="B513" s="45"/>
      <c r="C513" s="45"/>
      <c r="D513" s="45"/>
      <c r="E513" s="45"/>
      <c r="F513" s="45"/>
    </row>
    <row r="514" ht="15.75" customHeight="1">
      <c r="A514" s="45"/>
      <c r="B514" s="45"/>
      <c r="C514" s="45"/>
      <c r="D514" s="45"/>
      <c r="E514" s="45"/>
      <c r="F514" s="45"/>
    </row>
    <row r="515" ht="15.75" customHeight="1">
      <c r="A515" s="45"/>
      <c r="B515" s="45"/>
      <c r="C515" s="45"/>
      <c r="D515" s="45"/>
      <c r="E515" s="45"/>
      <c r="F515" s="45"/>
    </row>
    <row r="516" ht="15.75" customHeight="1">
      <c r="A516" s="45"/>
      <c r="B516" s="45"/>
      <c r="C516" s="45"/>
      <c r="D516" s="45"/>
      <c r="E516" s="45"/>
      <c r="F516" s="45"/>
    </row>
    <row r="517" ht="15.75" customHeight="1">
      <c r="A517" s="45"/>
      <c r="B517" s="45"/>
      <c r="C517" s="45"/>
      <c r="D517" s="45"/>
      <c r="E517" s="45"/>
      <c r="F517" s="45"/>
    </row>
    <row r="518" ht="15.75" customHeight="1">
      <c r="A518" s="45"/>
      <c r="B518" s="45"/>
      <c r="C518" s="45"/>
      <c r="D518" s="45"/>
      <c r="E518" s="45"/>
      <c r="F518" s="45"/>
    </row>
    <row r="519" ht="15.75" customHeight="1">
      <c r="A519" s="45"/>
      <c r="B519" s="45"/>
      <c r="C519" s="45"/>
      <c r="D519" s="45"/>
      <c r="E519" s="45"/>
      <c r="F519" s="45"/>
    </row>
    <row r="520" ht="15.75" customHeight="1">
      <c r="A520" s="45"/>
      <c r="B520" s="45"/>
      <c r="C520" s="45"/>
      <c r="D520" s="45"/>
      <c r="E520" s="45"/>
      <c r="F520" s="45"/>
    </row>
    <row r="521" ht="15.75" customHeight="1">
      <c r="A521" s="45"/>
      <c r="B521" s="45"/>
      <c r="C521" s="45"/>
      <c r="D521" s="45"/>
      <c r="E521" s="45"/>
      <c r="F521" s="45"/>
    </row>
    <row r="522" ht="15.75" customHeight="1">
      <c r="A522" s="45"/>
      <c r="B522" s="45"/>
      <c r="C522" s="45"/>
      <c r="D522" s="45"/>
      <c r="E522" s="45"/>
      <c r="F522" s="45"/>
    </row>
    <row r="523" ht="15.75" customHeight="1">
      <c r="A523" s="45"/>
      <c r="B523" s="45"/>
      <c r="C523" s="45"/>
      <c r="D523" s="45"/>
      <c r="E523" s="45"/>
      <c r="F523" s="45"/>
    </row>
    <row r="524" ht="15.75" customHeight="1">
      <c r="A524" s="45"/>
      <c r="B524" s="45"/>
      <c r="C524" s="45"/>
      <c r="D524" s="45"/>
      <c r="E524" s="45"/>
      <c r="F524" s="45"/>
    </row>
    <row r="525" ht="15.75" customHeight="1">
      <c r="A525" s="45"/>
      <c r="B525" s="45"/>
      <c r="C525" s="45"/>
      <c r="D525" s="45"/>
      <c r="E525" s="45"/>
      <c r="F525" s="45"/>
    </row>
    <row r="526" ht="15.75" customHeight="1">
      <c r="A526" s="45"/>
      <c r="B526" s="45"/>
      <c r="C526" s="45"/>
      <c r="D526" s="45"/>
      <c r="E526" s="45"/>
      <c r="F526" s="45"/>
    </row>
    <row r="527" ht="15.75" customHeight="1">
      <c r="A527" s="45"/>
      <c r="B527" s="45"/>
      <c r="C527" s="45"/>
      <c r="D527" s="45"/>
      <c r="E527" s="45"/>
      <c r="F527" s="45"/>
    </row>
    <row r="528" ht="15.75" customHeight="1">
      <c r="A528" s="45"/>
      <c r="B528" s="45"/>
      <c r="C528" s="45"/>
      <c r="D528" s="45"/>
      <c r="E528" s="45"/>
      <c r="F528" s="45"/>
    </row>
    <row r="529" ht="15.75" customHeight="1">
      <c r="A529" s="45"/>
      <c r="B529" s="45"/>
      <c r="C529" s="45"/>
      <c r="D529" s="45"/>
      <c r="E529" s="45"/>
      <c r="F529" s="45"/>
    </row>
    <row r="530" ht="15.75" customHeight="1">
      <c r="A530" s="45"/>
      <c r="B530" s="45"/>
      <c r="C530" s="45"/>
      <c r="D530" s="45"/>
      <c r="E530" s="45"/>
      <c r="F530" s="45"/>
    </row>
    <row r="531" ht="15.75" customHeight="1">
      <c r="A531" s="45"/>
      <c r="B531" s="45"/>
      <c r="C531" s="45"/>
      <c r="D531" s="45"/>
      <c r="E531" s="45"/>
      <c r="F531" s="45"/>
    </row>
    <row r="532" ht="15.75" customHeight="1">
      <c r="A532" s="45"/>
      <c r="B532" s="45"/>
      <c r="C532" s="45"/>
      <c r="D532" s="45"/>
      <c r="E532" s="45"/>
      <c r="F532" s="45"/>
    </row>
    <row r="533" ht="15.75" customHeight="1">
      <c r="A533" s="45"/>
      <c r="B533" s="45"/>
      <c r="C533" s="45"/>
      <c r="D533" s="45"/>
      <c r="E533" s="45"/>
      <c r="F533" s="45"/>
    </row>
    <row r="534" ht="15.75" customHeight="1">
      <c r="A534" s="45"/>
      <c r="B534" s="45"/>
      <c r="C534" s="45"/>
      <c r="D534" s="45"/>
      <c r="E534" s="45"/>
      <c r="F534" s="45"/>
    </row>
    <row r="535" ht="15.75" customHeight="1">
      <c r="A535" s="45"/>
      <c r="B535" s="45"/>
      <c r="C535" s="45"/>
      <c r="D535" s="45"/>
      <c r="E535" s="45"/>
      <c r="F535" s="45"/>
    </row>
    <row r="536" ht="15.75" customHeight="1">
      <c r="A536" s="45"/>
      <c r="B536" s="45"/>
      <c r="C536" s="45"/>
      <c r="D536" s="45"/>
      <c r="E536" s="45"/>
      <c r="F536" s="45"/>
    </row>
    <row r="537" ht="15.75" customHeight="1">
      <c r="A537" s="45"/>
      <c r="B537" s="45"/>
      <c r="C537" s="45"/>
      <c r="D537" s="45"/>
      <c r="E537" s="45"/>
      <c r="F537" s="45"/>
    </row>
    <row r="538" ht="15.75" customHeight="1">
      <c r="A538" s="45"/>
      <c r="B538" s="45"/>
      <c r="C538" s="45"/>
      <c r="D538" s="45"/>
      <c r="E538" s="45"/>
      <c r="F538" s="45"/>
    </row>
    <row r="539" ht="15.75" customHeight="1">
      <c r="A539" s="45"/>
      <c r="B539" s="45"/>
      <c r="C539" s="45"/>
      <c r="D539" s="45"/>
      <c r="E539" s="45"/>
      <c r="F539" s="45"/>
    </row>
    <row r="540" ht="15.75" customHeight="1">
      <c r="A540" s="45"/>
      <c r="B540" s="45"/>
      <c r="C540" s="45"/>
      <c r="D540" s="45"/>
      <c r="E540" s="45"/>
      <c r="F540" s="45"/>
    </row>
    <row r="541" ht="15.75" customHeight="1">
      <c r="A541" s="45"/>
      <c r="B541" s="45"/>
      <c r="C541" s="45"/>
      <c r="D541" s="45"/>
      <c r="E541" s="45"/>
      <c r="F541" s="45"/>
    </row>
    <row r="542" ht="15.75" customHeight="1">
      <c r="A542" s="45"/>
      <c r="B542" s="45"/>
      <c r="C542" s="45"/>
      <c r="D542" s="45"/>
      <c r="E542" s="45"/>
      <c r="F542" s="45"/>
    </row>
    <row r="543" ht="15.75" customHeight="1">
      <c r="A543" s="45"/>
      <c r="B543" s="45"/>
      <c r="C543" s="45"/>
      <c r="D543" s="45"/>
      <c r="E543" s="45"/>
      <c r="F543" s="45"/>
    </row>
    <row r="544" ht="15.75" customHeight="1">
      <c r="A544" s="45"/>
      <c r="B544" s="45"/>
      <c r="C544" s="45"/>
      <c r="D544" s="45"/>
      <c r="E544" s="45"/>
      <c r="F544" s="45"/>
    </row>
    <row r="545" ht="15.75" customHeight="1">
      <c r="A545" s="45"/>
      <c r="B545" s="45"/>
      <c r="C545" s="45"/>
      <c r="D545" s="45"/>
      <c r="E545" s="45"/>
      <c r="F545" s="45"/>
    </row>
    <row r="546" ht="15.75" customHeight="1">
      <c r="A546" s="45"/>
      <c r="B546" s="45"/>
      <c r="C546" s="45"/>
      <c r="D546" s="45"/>
      <c r="E546" s="45"/>
      <c r="F546" s="45"/>
    </row>
    <row r="547" ht="15.75" customHeight="1">
      <c r="A547" s="45"/>
      <c r="B547" s="45"/>
      <c r="C547" s="45"/>
      <c r="D547" s="45"/>
      <c r="E547" s="45"/>
      <c r="F547" s="45"/>
    </row>
    <row r="548" ht="15.75" customHeight="1">
      <c r="A548" s="45"/>
      <c r="B548" s="45"/>
      <c r="C548" s="45"/>
      <c r="D548" s="45"/>
      <c r="E548" s="45"/>
      <c r="F548" s="45"/>
    </row>
    <row r="549" ht="15.75" customHeight="1">
      <c r="A549" s="45"/>
      <c r="B549" s="45"/>
      <c r="C549" s="45"/>
      <c r="D549" s="45"/>
      <c r="E549" s="45"/>
      <c r="F549" s="45"/>
    </row>
    <row r="550" ht="15.75" customHeight="1">
      <c r="A550" s="45"/>
      <c r="B550" s="45"/>
      <c r="C550" s="45"/>
      <c r="D550" s="45"/>
      <c r="E550" s="45"/>
      <c r="F550" s="45"/>
    </row>
    <row r="551" ht="15.75" customHeight="1">
      <c r="A551" s="45"/>
      <c r="B551" s="45"/>
      <c r="C551" s="45"/>
      <c r="D551" s="45"/>
      <c r="E551" s="45"/>
      <c r="F551" s="45"/>
    </row>
    <row r="552" ht="15.75" customHeight="1">
      <c r="A552" s="45"/>
      <c r="B552" s="45"/>
      <c r="C552" s="45"/>
      <c r="D552" s="45"/>
      <c r="E552" s="45"/>
      <c r="F552" s="45"/>
    </row>
    <row r="553" ht="15.75" customHeight="1">
      <c r="A553" s="45"/>
      <c r="B553" s="45"/>
      <c r="C553" s="45"/>
      <c r="D553" s="45"/>
      <c r="E553" s="45"/>
      <c r="F553" s="45"/>
    </row>
    <row r="554" ht="15.75" customHeight="1">
      <c r="A554" s="45"/>
      <c r="B554" s="45"/>
      <c r="C554" s="45"/>
      <c r="D554" s="45"/>
      <c r="E554" s="45"/>
      <c r="F554" s="45"/>
    </row>
    <row r="555" ht="15.75" customHeight="1">
      <c r="A555" s="45"/>
      <c r="B555" s="45"/>
      <c r="C555" s="45"/>
      <c r="D555" s="45"/>
      <c r="E555" s="45"/>
      <c r="F555" s="45"/>
    </row>
    <row r="556" ht="15.75" customHeight="1">
      <c r="A556" s="45"/>
      <c r="B556" s="45"/>
      <c r="C556" s="45"/>
      <c r="D556" s="45"/>
      <c r="E556" s="45"/>
      <c r="F556" s="45"/>
    </row>
    <row r="557" ht="15.75" customHeight="1">
      <c r="A557" s="45"/>
      <c r="B557" s="45"/>
      <c r="C557" s="45"/>
      <c r="D557" s="45"/>
      <c r="E557" s="45"/>
      <c r="F557" s="45"/>
    </row>
    <row r="558" ht="15.75" customHeight="1">
      <c r="A558" s="45"/>
      <c r="B558" s="45"/>
      <c r="C558" s="45"/>
      <c r="D558" s="45"/>
      <c r="E558" s="45"/>
      <c r="F558" s="45"/>
    </row>
    <row r="559" ht="15.75" customHeight="1">
      <c r="A559" s="45"/>
      <c r="B559" s="45"/>
      <c r="C559" s="45"/>
      <c r="D559" s="45"/>
      <c r="E559" s="45"/>
      <c r="F559" s="45"/>
    </row>
    <row r="560" ht="15.75" customHeight="1">
      <c r="A560" s="45"/>
      <c r="B560" s="45"/>
      <c r="C560" s="45"/>
      <c r="D560" s="45"/>
      <c r="E560" s="45"/>
      <c r="F560" s="45"/>
    </row>
    <row r="561" ht="15.75" customHeight="1">
      <c r="A561" s="45"/>
      <c r="B561" s="45"/>
      <c r="C561" s="45"/>
      <c r="D561" s="45"/>
      <c r="E561" s="45"/>
      <c r="F561" s="45"/>
    </row>
    <row r="562" ht="15.75" customHeight="1">
      <c r="A562" s="45"/>
      <c r="B562" s="45"/>
      <c r="C562" s="45"/>
      <c r="D562" s="45"/>
      <c r="E562" s="45"/>
      <c r="F562" s="45"/>
    </row>
    <row r="563" ht="15.75" customHeight="1">
      <c r="A563" s="45"/>
      <c r="B563" s="45"/>
      <c r="C563" s="45"/>
      <c r="D563" s="45"/>
      <c r="E563" s="45"/>
      <c r="F563" s="45"/>
    </row>
    <row r="564" ht="15.75" customHeight="1">
      <c r="A564" s="45"/>
      <c r="B564" s="45"/>
      <c r="C564" s="45"/>
      <c r="D564" s="45"/>
      <c r="E564" s="45"/>
      <c r="F564" s="45"/>
    </row>
    <row r="565" ht="15.75" customHeight="1">
      <c r="A565" s="45"/>
      <c r="B565" s="45"/>
      <c r="C565" s="45"/>
      <c r="D565" s="45"/>
      <c r="E565" s="45"/>
      <c r="F565" s="45"/>
    </row>
    <row r="566" ht="15.75" customHeight="1">
      <c r="A566" s="45"/>
      <c r="B566" s="45"/>
      <c r="C566" s="45"/>
      <c r="D566" s="45"/>
      <c r="E566" s="45"/>
      <c r="F566" s="45"/>
    </row>
    <row r="567" ht="15.75" customHeight="1">
      <c r="A567" s="45"/>
      <c r="B567" s="45"/>
      <c r="C567" s="45"/>
      <c r="D567" s="45"/>
      <c r="E567" s="45"/>
      <c r="F567" s="45"/>
    </row>
    <row r="568" ht="15.75" customHeight="1">
      <c r="A568" s="45"/>
      <c r="B568" s="45"/>
      <c r="C568" s="45"/>
      <c r="D568" s="45"/>
      <c r="E568" s="45"/>
      <c r="F568" s="45"/>
    </row>
    <row r="569" ht="15.75" customHeight="1">
      <c r="A569" s="45"/>
      <c r="B569" s="45"/>
      <c r="C569" s="45"/>
      <c r="D569" s="45"/>
      <c r="E569" s="45"/>
      <c r="F569" s="45"/>
    </row>
    <row r="570" ht="15.75" customHeight="1">
      <c r="A570" s="45"/>
      <c r="B570" s="45"/>
      <c r="C570" s="45"/>
      <c r="D570" s="45"/>
      <c r="E570" s="45"/>
      <c r="F570" s="45"/>
    </row>
    <row r="571" ht="15.75" customHeight="1">
      <c r="A571" s="45"/>
      <c r="B571" s="45"/>
      <c r="C571" s="45"/>
      <c r="D571" s="45"/>
      <c r="E571" s="45"/>
      <c r="F571" s="45"/>
    </row>
    <row r="572" ht="15.75" customHeight="1">
      <c r="A572" s="45"/>
      <c r="B572" s="45"/>
      <c r="C572" s="45"/>
      <c r="D572" s="45"/>
      <c r="E572" s="45"/>
      <c r="F572" s="45"/>
    </row>
    <row r="573" ht="15.75" customHeight="1">
      <c r="A573" s="45"/>
      <c r="B573" s="45"/>
      <c r="C573" s="45"/>
      <c r="D573" s="45"/>
      <c r="E573" s="45"/>
      <c r="F573" s="45"/>
    </row>
    <row r="574" ht="15.75" customHeight="1">
      <c r="A574" s="45"/>
      <c r="B574" s="45"/>
      <c r="C574" s="45"/>
      <c r="D574" s="45"/>
      <c r="E574" s="45"/>
      <c r="F574" s="45"/>
    </row>
    <row r="575" ht="15.75" customHeight="1">
      <c r="A575" s="45"/>
      <c r="B575" s="45"/>
      <c r="C575" s="45"/>
      <c r="D575" s="45"/>
      <c r="E575" s="45"/>
      <c r="F575" s="45"/>
    </row>
    <row r="576" ht="15.75" customHeight="1">
      <c r="A576" s="45"/>
      <c r="B576" s="45"/>
      <c r="C576" s="45"/>
      <c r="D576" s="45"/>
      <c r="E576" s="45"/>
      <c r="F576" s="45"/>
    </row>
    <row r="577" ht="15.75" customHeight="1">
      <c r="A577" s="45"/>
      <c r="B577" s="45"/>
      <c r="C577" s="45"/>
      <c r="D577" s="45"/>
      <c r="E577" s="45"/>
      <c r="F577" s="45"/>
    </row>
    <row r="578" ht="15.75" customHeight="1">
      <c r="A578" s="45"/>
      <c r="B578" s="45"/>
      <c r="C578" s="45"/>
      <c r="D578" s="45"/>
      <c r="E578" s="45"/>
      <c r="F578" s="45"/>
    </row>
    <row r="579" ht="15.75" customHeight="1">
      <c r="A579" s="45"/>
      <c r="B579" s="45"/>
      <c r="C579" s="45"/>
      <c r="D579" s="45"/>
      <c r="E579" s="45"/>
      <c r="F579" s="45"/>
    </row>
    <row r="580" ht="15.75" customHeight="1">
      <c r="A580" s="45"/>
      <c r="B580" s="45"/>
      <c r="C580" s="45"/>
      <c r="D580" s="45"/>
      <c r="E580" s="45"/>
      <c r="F580" s="45"/>
    </row>
    <row r="581" ht="15.75" customHeight="1">
      <c r="A581" s="45"/>
      <c r="B581" s="45"/>
      <c r="C581" s="45"/>
      <c r="D581" s="45"/>
      <c r="E581" s="45"/>
      <c r="F581" s="45"/>
    </row>
    <row r="582" ht="15.75" customHeight="1">
      <c r="A582" s="45"/>
      <c r="B582" s="45"/>
      <c r="C582" s="45"/>
      <c r="D582" s="45"/>
      <c r="E582" s="45"/>
      <c r="F582" s="45"/>
    </row>
    <row r="583" ht="15.75" customHeight="1">
      <c r="A583" s="45"/>
      <c r="B583" s="45"/>
      <c r="C583" s="45"/>
      <c r="D583" s="45"/>
      <c r="E583" s="45"/>
      <c r="F583" s="45"/>
    </row>
    <row r="584" ht="15.75" customHeight="1">
      <c r="A584" s="45"/>
      <c r="B584" s="45"/>
      <c r="C584" s="45"/>
      <c r="D584" s="45"/>
      <c r="E584" s="45"/>
      <c r="F584" s="45"/>
    </row>
    <row r="585" ht="15.75" customHeight="1">
      <c r="A585" s="45"/>
      <c r="B585" s="45"/>
      <c r="C585" s="45"/>
      <c r="D585" s="45"/>
      <c r="E585" s="45"/>
      <c r="F585" s="45"/>
    </row>
    <row r="586" ht="15.75" customHeight="1">
      <c r="A586" s="45"/>
      <c r="B586" s="45"/>
      <c r="C586" s="45"/>
      <c r="D586" s="45"/>
      <c r="E586" s="45"/>
      <c r="F586" s="45"/>
    </row>
    <row r="587" ht="15.75" customHeight="1">
      <c r="A587" s="45"/>
      <c r="B587" s="45"/>
      <c r="C587" s="45"/>
      <c r="D587" s="45"/>
      <c r="E587" s="45"/>
      <c r="F587" s="45"/>
    </row>
    <row r="588" ht="15.75" customHeight="1">
      <c r="A588" s="45"/>
      <c r="B588" s="45"/>
      <c r="C588" s="45"/>
      <c r="D588" s="45"/>
      <c r="E588" s="45"/>
      <c r="F588" s="45"/>
    </row>
    <row r="589" ht="15.75" customHeight="1">
      <c r="A589" s="45"/>
      <c r="B589" s="45"/>
      <c r="C589" s="45"/>
      <c r="D589" s="45"/>
      <c r="E589" s="45"/>
      <c r="F589" s="45"/>
    </row>
    <row r="590" ht="15.75" customHeight="1">
      <c r="A590" s="45"/>
      <c r="B590" s="45"/>
      <c r="C590" s="45"/>
      <c r="D590" s="45"/>
      <c r="E590" s="45"/>
      <c r="F590" s="45"/>
    </row>
    <row r="591" ht="15.75" customHeight="1">
      <c r="A591" s="45"/>
      <c r="B591" s="45"/>
      <c r="C591" s="45"/>
      <c r="D591" s="45"/>
      <c r="E591" s="45"/>
      <c r="F591" s="45"/>
    </row>
    <row r="592" ht="15.75" customHeight="1">
      <c r="A592" s="45"/>
      <c r="B592" s="45"/>
      <c r="C592" s="45"/>
      <c r="D592" s="45"/>
      <c r="E592" s="45"/>
      <c r="F592" s="45"/>
    </row>
    <row r="593" ht="15.75" customHeight="1">
      <c r="A593" s="45"/>
      <c r="B593" s="45"/>
      <c r="C593" s="45"/>
      <c r="D593" s="45"/>
      <c r="E593" s="45"/>
      <c r="F593" s="45"/>
    </row>
    <row r="594" ht="15.75" customHeight="1">
      <c r="A594" s="45"/>
      <c r="B594" s="45"/>
      <c r="C594" s="45"/>
      <c r="D594" s="45"/>
      <c r="E594" s="45"/>
      <c r="F594" s="45"/>
    </row>
    <row r="595" ht="15.75" customHeight="1">
      <c r="A595" s="45"/>
      <c r="B595" s="45"/>
      <c r="C595" s="45"/>
      <c r="D595" s="45"/>
      <c r="E595" s="45"/>
      <c r="F595" s="45"/>
    </row>
    <row r="596" ht="15.75" customHeight="1">
      <c r="A596" s="45"/>
      <c r="B596" s="45"/>
      <c r="C596" s="45"/>
      <c r="D596" s="45"/>
      <c r="E596" s="45"/>
      <c r="F596" s="45"/>
    </row>
    <row r="597" ht="15.75" customHeight="1">
      <c r="A597" s="45"/>
      <c r="B597" s="45"/>
      <c r="C597" s="45"/>
      <c r="D597" s="45"/>
      <c r="E597" s="45"/>
      <c r="F597" s="45"/>
    </row>
    <row r="598" ht="15.75" customHeight="1">
      <c r="A598" s="45"/>
      <c r="B598" s="45"/>
      <c r="C598" s="45"/>
      <c r="D598" s="45"/>
      <c r="E598" s="45"/>
      <c r="F598" s="45"/>
    </row>
    <row r="599" ht="15.75" customHeight="1">
      <c r="A599" s="45"/>
      <c r="B599" s="45"/>
      <c r="C599" s="45"/>
      <c r="D599" s="45"/>
      <c r="E599" s="45"/>
      <c r="F599" s="45"/>
    </row>
    <row r="600" ht="15.75" customHeight="1">
      <c r="A600" s="45"/>
      <c r="B600" s="45"/>
      <c r="C600" s="45"/>
      <c r="D600" s="45"/>
      <c r="E600" s="45"/>
      <c r="F600" s="45"/>
    </row>
    <row r="601" ht="15.75" customHeight="1">
      <c r="A601" s="45"/>
      <c r="B601" s="45"/>
      <c r="C601" s="45"/>
      <c r="D601" s="45"/>
      <c r="E601" s="45"/>
      <c r="F601" s="45"/>
    </row>
    <row r="602" ht="15.75" customHeight="1">
      <c r="A602" s="45"/>
      <c r="B602" s="45"/>
      <c r="C602" s="45"/>
      <c r="D602" s="45"/>
      <c r="E602" s="45"/>
      <c r="F602" s="45"/>
    </row>
    <row r="603" ht="15.75" customHeight="1">
      <c r="A603" s="45"/>
      <c r="B603" s="45"/>
      <c r="C603" s="45"/>
      <c r="D603" s="45"/>
      <c r="E603" s="45"/>
      <c r="F603" s="45"/>
    </row>
    <row r="604" ht="15.75" customHeight="1">
      <c r="A604" s="45"/>
      <c r="B604" s="45"/>
      <c r="C604" s="45"/>
      <c r="D604" s="45"/>
      <c r="E604" s="45"/>
      <c r="F604" s="45"/>
    </row>
    <row r="605" ht="15.75" customHeight="1">
      <c r="A605" s="45"/>
      <c r="B605" s="45"/>
      <c r="C605" s="45"/>
      <c r="D605" s="45"/>
      <c r="E605" s="45"/>
      <c r="F605" s="45"/>
    </row>
    <row r="606" ht="15.75" customHeight="1">
      <c r="A606" s="45"/>
      <c r="B606" s="45"/>
      <c r="C606" s="45"/>
      <c r="D606" s="45"/>
      <c r="E606" s="45"/>
      <c r="F606" s="45"/>
    </row>
    <row r="607" ht="15.75" customHeight="1">
      <c r="A607" s="45"/>
      <c r="B607" s="45"/>
      <c r="C607" s="45"/>
      <c r="D607" s="45"/>
      <c r="E607" s="45"/>
      <c r="F607" s="45"/>
    </row>
    <row r="608" ht="15.75" customHeight="1">
      <c r="A608" s="45"/>
      <c r="B608" s="45"/>
      <c r="C608" s="45"/>
      <c r="D608" s="45"/>
      <c r="E608" s="45"/>
      <c r="F608" s="45"/>
    </row>
    <row r="609" ht="15.75" customHeight="1">
      <c r="A609" s="45"/>
      <c r="B609" s="45"/>
      <c r="C609" s="45"/>
      <c r="D609" s="45"/>
      <c r="E609" s="45"/>
      <c r="F609" s="45"/>
    </row>
    <row r="610" ht="15.75" customHeight="1">
      <c r="A610" s="45"/>
      <c r="B610" s="45"/>
      <c r="C610" s="45"/>
      <c r="D610" s="45"/>
      <c r="E610" s="45"/>
      <c r="F610" s="45"/>
    </row>
    <row r="611" ht="15.75" customHeight="1">
      <c r="A611" s="45"/>
      <c r="B611" s="45"/>
      <c r="C611" s="45"/>
      <c r="D611" s="45"/>
      <c r="E611" s="45"/>
      <c r="F611" s="45"/>
    </row>
    <row r="612" ht="15.75" customHeight="1">
      <c r="A612" s="45"/>
      <c r="B612" s="45"/>
      <c r="C612" s="45"/>
      <c r="D612" s="45"/>
      <c r="E612" s="45"/>
      <c r="F612" s="45"/>
    </row>
    <row r="613" ht="15.75" customHeight="1">
      <c r="A613" s="45"/>
      <c r="B613" s="45"/>
      <c r="C613" s="45"/>
      <c r="D613" s="45"/>
      <c r="E613" s="45"/>
      <c r="F613" s="45"/>
    </row>
    <row r="614" ht="15.75" customHeight="1">
      <c r="A614" s="45"/>
      <c r="B614" s="45"/>
      <c r="C614" s="45"/>
      <c r="D614" s="45"/>
      <c r="E614" s="45"/>
      <c r="F614" s="45"/>
    </row>
    <row r="615" ht="15.75" customHeight="1">
      <c r="A615" s="45"/>
      <c r="B615" s="45"/>
      <c r="C615" s="45"/>
      <c r="D615" s="45"/>
      <c r="E615" s="45"/>
      <c r="F615" s="45"/>
    </row>
    <row r="616" ht="15.75" customHeight="1">
      <c r="A616" s="45"/>
      <c r="B616" s="45"/>
      <c r="C616" s="45"/>
      <c r="D616" s="45"/>
      <c r="E616" s="45"/>
      <c r="F616" s="45"/>
    </row>
    <row r="617" ht="15.75" customHeight="1">
      <c r="A617" s="45"/>
      <c r="B617" s="45"/>
      <c r="C617" s="45"/>
      <c r="D617" s="45"/>
      <c r="E617" s="45"/>
      <c r="F617" s="45"/>
    </row>
    <row r="618" ht="15.75" customHeight="1">
      <c r="A618" s="45"/>
      <c r="B618" s="45"/>
      <c r="C618" s="45"/>
      <c r="D618" s="45"/>
      <c r="E618" s="45"/>
      <c r="F618" s="45"/>
    </row>
    <row r="619" ht="15.75" customHeight="1">
      <c r="A619" s="45"/>
      <c r="B619" s="45"/>
      <c r="C619" s="45"/>
      <c r="D619" s="45"/>
      <c r="E619" s="45"/>
      <c r="F619" s="45"/>
    </row>
    <row r="620" ht="15.75" customHeight="1">
      <c r="A620" s="45"/>
      <c r="B620" s="45"/>
      <c r="C620" s="45"/>
      <c r="D620" s="45"/>
      <c r="E620" s="45"/>
      <c r="F620" s="45"/>
    </row>
    <row r="621" ht="15.75" customHeight="1">
      <c r="A621" s="45"/>
      <c r="B621" s="45"/>
      <c r="C621" s="45"/>
      <c r="D621" s="45"/>
      <c r="E621" s="45"/>
      <c r="F621" s="45"/>
    </row>
    <row r="622" ht="15.75" customHeight="1">
      <c r="A622" s="45"/>
      <c r="B622" s="45"/>
      <c r="C622" s="45"/>
      <c r="D622" s="45"/>
      <c r="E622" s="45"/>
      <c r="F622" s="45"/>
    </row>
    <row r="623" ht="15.75" customHeight="1">
      <c r="A623" s="45"/>
      <c r="B623" s="45"/>
      <c r="C623" s="45"/>
      <c r="D623" s="45"/>
      <c r="E623" s="45"/>
      <c r="F623" s="45"/>
    </row>
    <row r="624" ht="15.75" customHeight="1">
      <c r="A624" s="45"/>
      <c r="B624" s="45"/>
      <c r="C624" s="45"/>
      <c r="D624" s="45"/>
      <c r="E624" s="45"/>
      <c r="F624" s="45"/>
    </row>
    <row r="625" ht="15.75" customHeight="1">
      <c r="A625" s="45"/>
      <c r="B625" s="45"/>
      <c r="C625" s="45"/>
      <c r="D625" s="45"/>
      <c r="E625" s="45"/>
      <c r="F625" s="45"/>
    </row>
    <row r="626" ht="15.75" customHeight="1">
      <c r="A626" s="45"/>
      <c r="B626" s="45"/>
      <c r="C626" s="45"/>
      <c r="D626" s="45"/>
      <c r="E626" s="45"/>
      <c r="F626" s="45"/>
    </row>
    <row r="627" ht="15.75" customHeight="1">
      <c r="A627" s="45"/>
      <c r="B627" s="45"/>
      <c r="C627" s="45"/>
      <c r="D627" s="45"/>
      <c r="E627" s="45"/>
      <c r="F627" s="45"/>
    </row>
    <row r="628" ht="15.75" customHeight="1">
      <c r="A628" s="45"/>
      <c r="B628" s="45"/>
      <c r="C628" s="45"/>
      <c r="D628" s="45"/>
      <c r="E628" s="45"/>
      <c r="F628" s="45"/>
    </row>
    <row r="629" ht="15.75" customHeight="1">
      <c r="A629" s="45"/>
      <c r="B629" s="45"/>
      <c r="C629" s="45"/>
      <c r="D629" s="45"/>
      <c r="E629" s="45"/>
      <c r="F629" s="45"/>
    </row>
    <row r="630" ht="15.75" customHeight="1">
      <c r="A630" s="45"/>
      <c r="B630" s="45"/>
      <c r="C630" s="45"/>
      <c r="D630" s="45"/>
      <c r="E630" s="45"/>
      <c r="F630" s="45"/>
    </row>
    <row r="631" ht="15.75" customHeight="1">
      <c r="A631" s="45"/>
      <c r="B631" s="45"/>
      <c r="C631" s="45"/>
      <c r="D631" s="45"/>
      <c r="E631" s="45"/>
      <c r="F631" s="45"/>
    </row>
    <row r="632" ht="15.75" customHeight="1">
      <c r="A632" s="45"/>
      <c r="B632" s="45"/>
      <c r="C632" s="45"/>
      <c r="D632" s="45"/>
      <c r="E632" s="45"/>
      <c r="F632" s="45"/>
    </row>
    <row r="633" ht="15.75" customHeight="1">
      <c r="A633" s="45"/>
      <c r="B633" s="45"/>
      <c r="C633" s="45"/>
      <c r="D633" s="45"/>
      <c r="E633" s="45"/>
      <c r="F633" s="45"/>
    </row>
    <row r="634" ht="15.75" customHeight="1">
      <c r="A634" s="45"/>
      <c r="B634" s="45"/>
      <c r="C634" s="45"/>
      <c r="D634" s="45"/>
      <c r="E634" s="45"/>
      <c r="F634" s="45"/>
    </row>
    <row r="635" ht="15.75" customHeight="1">
      <c r="A635" s="45"/>
      <c r="B635" s="45"/>
      <c r="C635" s="45"/>
      <c r="D635" s="45"/>
      <c r="E635" s="45"/>
      <c r="F635" s="45"/>
    </row>
    <row r="636" ht="15.75" customHeight="1">
      <c r="A636" s="45"/>
      <c r="B636" s="45"/>
      <c r="C636" s="45"/>
      <c r="D636" s="45"/>
      <c r="E636" s="45"/>
      <c r="F636" s="45"/>
    </row>
    <row r="637" ht="15.75" customHeight="1">
      <c r="A637" s="45"/>
      <c r="B637" s="45"/>
      <c r="C637" s="45"/>
      <c r="D637" s="45"/>
      <c r="E637" s="45"/>
      <c r="F637" s="45"/>
    </row>
    <row r="638" ht="15.75" customHeight="1">
      <c r="A638" s="45"/>
      <c r="B638" s="45"/>
      <c r="C638" s="45"/>
      <c r="D638" s="45"/>
      <c r="E638" s="45"/>
      <c r="F638" s="45"/>
    </row>
    <row r="639" ht="15.75" customHeight="1">
      <c r="A639" s="45"/>
      <c r="B639" s="45"/>
      <c r="C639" s="45"/>
      <c r="D639" s="45"/>
      <c r="E639" s="45"/>
      <c r="F639" s="45"/>
    </row>
    <row r="640" ht="15.75" customHeight="1">
      <c r="A640" s="45"/>
      <c r="B640" s="45"/>
      <c r="C640" s="45"/>
      <c r="D640" s="45"/>
      <c r="E640" s="45"/>
      <c r="F640" s="45"/>
    </row>
    <row r="641" ht="15.75" customHeight="1">
      <c r="A641" s="45"/>
      <c r="B641" s="45"/>
      <c r="C641" s="45"/>
      <c r="D641" s="45"/>
      <c r="E641" s="45"/>
      <c r="F641" s="45"/>
    </row>
    <row r="642" ht="15.75" customHeight="1">
      <c r="A642" s="45"/>
      <c r="B642" s="45"/>
      <c r="C642" s="45"/>
      <c r="D642" s="45"/>
      <c r="E642" s="45"/>
      <c r="F642" s="45"/>
    </row>
    <row r="643" ht="15.75" customHeight="1">
      <c r="A643" s="45"/>
      <c r="B643" s="45"/>
      <c r="C643" s="45"/>
      <c r="D643" s="45"/>
      <c r="E643" s="45"/>
      <c r="F643" s="45"/>
    </row>
    <row r="644" ht="15.75" customHeight="1">
      <c r="A644" s="45"/>
      <c r="B644" s="45"/>
      <c r="C644" s="45"/>
      <c r="D644" s="45"/>
      <c r="E644" s="45"/>
      <c r="F644" s="45"/>
    </row>
    <row r="645" ht="15.75" customHeight="1">
      <c r="A645" s="45"/>
      <c r="B645" s="45"/>
      <c r="C645" s="45"/>
      <c r="D645" s="45"/>
      <c r="E645" s="45"/>
      <c r="F645" s="45"/>
    </row>
    <row r="646" ht="15.75" customHeight="1">
      <c r="A646" s="45"/>
      <c r="B646" s="45"/>
      <c r="C646" s="45"/>
      <c r="D646" s="45"/>
      <c r="E646" s="45"/>
      <c r="F646" s="45"/>
    </row>
    <row r="647" ht="15.75" customHeight="1">
      <c r="A647" s="45"/>
      <c r="B647" s="45"/>
      <c r="C647" s="45"/>
      <c r="D647" s="45"/>
      <c r="E647" s="45"/>
      <c r="F647" s="45"/>
    </row>
    <row r="648" ht="15.75" customHeight="1">
      <c r="A648" s="45"/>
      <c r="B648" s="45"/>
      <c r="C648" s="45"/>
      <c r="D648" s="45"/>
      <c r="E648" s="45"/>
      <c r="F648" s="45"/>
    </row>
    <row r="649" ht="15.75" customHeight="1">
      <c r="A649" s="45"/>
      <c r="B649" s="45"/>
      <c r="C649" s="45"/>
      <c r="D649" s="45"/>
      <c r="E649" s="45"/>
      <c r="F649" s="45"/>
    </row>
    <row r="650" ht="15.75" customHeight="1">
      <c r="A650" s="45"/>
      <c r="B650" s="45"/>
      <c r="C650" s="45"/>
      <c r="D650" s="45"/>
      <c r="E650" s="45"/>
      <c r="F650" s="45"/>
    </row>
    <row r="651" ht="15.75" customHeight="1">
      <c r="A651" s="45"/>
      <c r="B651" s="45"/>
      <c r="C651" s="45"/>
      <c r="D651" s="45"/>
      <c r="E651" s="45"/>
      <c r="F651" s="45"/>
    </row>
    <row r="652" ht="15.75" customHeight="1">
      <c r="A652" s="45"/>
      <c r="B652" s="45"/>
      <c r="C652" s="45"/>
      <c r="D652" s="45"/>
      <c r="E652" s="45"/>
      <c r="F652" s="45"/>
    </row>
    <row r="653" ht="15.75" customHeight="1">
      <c r="A653" s="45"/>
      <c r="B653" s="45"/>
      <c r="C653" s="45"/>
      <c r="D653" s="45"/>
      <c r="E653" s="45"/>
      <c r="F653" s="45"/>
    </row>
    <row r="654" ht="15.75" customHeight="1">
      <c r="A654" s="45"/>
      <c r="B654" s="45"/>
      <c r="C654" s="45"/>
      <c r="D654" s="45"/>
      <c r="E654" s="45"/>
      <c r="F654" s="45"/>
    </row>
    <row r="655" ht="15.75" customHeight="1">
      <c r="A655" s="45"/>
      <c r="B655" s="45"/>
      <c r="C655" s="45"/>
      <c r="D655" s="45"/>
      <c r="E655" s="45"/>
      <c r="F655" s="45"/>
    </row>
    <row r="656" ht="15.75" customHeight="1">
      <c r="A656" s="45"/>
      <c r="B656" s="45"/>
      <c r="C656" s="45"/>
      <c r="D656" s="45"/>
      <c r="E656" s="45"/>
      <c r="F656" s="45"/>
    </row>
    <row r="657" ht="15.75" customHeight="1">
      <c r="A657" s="45"/>
      <c r="B657" s="45"/>
      <c r="C657" s="45"/>
      <c r="D657" s="45"/>
      <c r="E657" s="45"/>
      <c r="F657" s="45"/>
    </row>
    <row r="658" ht="15.75" customHeight="1">
      <c r="A658" s="45"/>
      <c r="B658" s="45"/>
      <c r="C658" s="45"/>
      <c r="D658" s="45"/>
      <c r="E658" s="45"/>
      <c r="F658" s="45"/>
    </row>
    <row r="659" ht="15.75" customHeight="1">
      <c r="A659" s="45"/>
      <c r="B659" s="45"/>
      <c r="C659" s="45"/>
      <c r="D659" s="45"/>
      <c r="E659" s="45"/>
      <c r="F659" s="45"/>
    </row>
    <row r="660" ht="15.75" customHeight="1">
      <c r="A660" s="45"/>
      <c r="B660" s="45"/>
      <c r="C660" s="45"/>
      <c r="D660" s="45"/>
      <c r="E660" s="45"/>
      <c r="F660" s="45"/>
    </row>
    <row r="661" ht="15.75" customHeight="1">
      <c r="A661" s="45"/>
      <c r="B661" s="45"/>
      <c r="C661" s="45"/>
      <c r="D661" s="45"/>
      <c r="E661" s="45"/>
      <c r="F661" s="45"/>
    </row>
    <row r="662" ht="15.75" customHeight="1">
      <c r="A662" s="45"/>
      <c r="B662" s="45"/>
      <c r="C662" s="45"/>
      <c r="D662" s="45"/>
      <c r="E662" s="45"/>
      <c r="F662" s="45"/>
    </row>
    <row r="663" ht="15.75" customHeight="1">
      <c r="A663" s="45"/>
      <c r="B663" s="45"/>
      <c r="C663" s="45"/>
      <c r="D663" s="45"/>
      <c r="E663" s="45"/>
      <c r="F663" s="45"/>
    </row>
    <row r="664" ht="15.75" customHeight="1">
      <c r="A664" s="45"/>
      <c r="B664" s="45"/>
      <c r="C664" s="45"/>
      <c r="D664" s="45"/>
      <c r="E664" s="45"/>
      <c r="F664" s="45"/>
    </row>
    <row r="665" ht="15.75" customHeight="1">
      <c r="A665" s="45"/>
      <c r="B665" s="45"/>
      <c r="C665" s="45"/>
      <c r="D665" s="45"/>
      <c r="E665" s="45"/>
      <c r="F665" s="45"/>
    </row>
    <row r="666" ht="15.75" customHeight="1">
      <c r="A666" s="45"/>
      <c r="B666" s="45"/>
      <c r="C666" s="45"/>
      <c r="D666" s="45"/>
      <c r="E666" s="45"/>
      <c r="F666" s="45"/>
    </row>
    <row r="667" ht="15.75" customHeight="1">
      <c r="A667" s="45"/>
      <c r="B667" s="45"/>
      <c r="C667" s="45"/>
      <c r="D667" s="45"/>
      <c r="E667" s="45"/>
      <c r="F667" s="45"/>
    </row>
    <row r="668" ht="15.75" customHeight="1">
      <c r="A668" s="45"/>
      <c r="B668" s="45"/>
      <c r="C668" s="45"/>
      <c r="D668" s="45"/>
      <c r="E668" s="45"/>
      <c r="F668" s="45"/>
    </row>
    <row r="669" ht="15.75" customHeight="1">
      <c r="A669" s="45"/>
      <c r="B669" s="45"/>
      <c r="C669" s="45"/>
      <c r="D669" s="45"/>
      <c r="E669" s="45"/>
      <c r="F669" s="45"/>
    </row>
    <row r="670" ht="15.75" customHeight="1">
      <c r="A670" s="45"/>
      <c r="B670" s="45"/>
      <c r="C670" s="45"/>
      <c r="D670" s="45"/>
      <c r="E670" s="45"/>
      <c r="F670" s="45"/>
    </row>
    <row r="671" ht="15.75" customHeight="1">
      <c r="A671" s="45"/>
      <c r="B671" s="45"/>
      <c r="C671" s="45"/>
      <c r="D671" s="45"/>
      <c r="E671" s="45"/>
      <c r="F671" s="45"/>
    </row>
    <row r="672" ht="15.75" customHeight="1">
      <c r="A672" s="45"/>
      <c r="B672" s="45"/>
      <c r="C672" s="45"/>
      <c r="D672" s="45"/>
      <c r="E672" s="45"/>
      <c r="F672" s="45"/>
    </row>
    <row r="673" ht="15.75" customHeight="1">
      <c r="A673" s="45"/>
      <c r="B673" s="45"/>
      <c r="C673" s="45"/>
      <c r="D673" s="45"/>
      <c r="E673" s="45"/>
      <c r="F673" s="45"/>
    </row>
    <row r="674" ht="15.75" customHeight="1">
      <c r="A674" s="45"/>
      <c r="B674" s="45"/>
      <c r="C674" s="45"/>
      <c r="D674" s="45"/>
      <c r="E674" s="45"/>
      <c r="F674" s="45"/>
    </row>
    <row r="675" ht="15.75" customHeight="1">
      <c r="A675" s="45"/>
      <c r="B675" s="45"/>
      <c r="C675" s="45"/>
      <c r="D675" s="45"/>
      <c r="E675" s="45"/>
      <c r="F675" s="45"/>
    </row>
    <row r="676" ht="15.75" customHeight="1">
      <c r="A676" s="45"/>
      <c r="B676" s="45"/>
      <c r="C676" s="45"/>
      <c r="D676" s="45"/>
      <c r="E676" s="45"/>
      <c r="F676" s="45"/>
    </row>
    <row r="677" ht="15.75" customHeight="1">
      <c r="A677" s="45"/>
      <c r="B677" s="45"/>
      <c r="C677" s="45"/>
      <c r="D677" s="45"/>
      <c r="E677" s="45"/>
      <c r="F677" s="45"/>
    </row>
    <row r="678" ht="15.75" customHeight="1">
      <c r="A678" s="45"/>
      <c r="B678" s="45"/>
      <c r="C678" s="45"/>
      <c r="D678" s="45"/>
      <c r="E678" s="45"/>
      <c r="F678" s="45"/>
    </row>
    <row r="679" ht="15.75" customHeight="1">
      <c r="A679" s="45"/>
      <c r="B679" s="45"/>
      <c r="C679" s="45"/>
      <c r="D679" s="45"/>
      <c r="E679" s="45"/>
      <c r="F679" s="45"/>
    </row>
    <row r="680" ht="15.75" customHeight="1">
      <c r="A680" s="45"/>
      <c r="B680" s="45"/>
      <c r="C680" s="45"/>
      <c r="D680" s="45"/>
      <c r="E680" s="45"/>
      <c r="F680" s="45"/>
    </row>
    <row r="681" ht="15.75" customHeight="1">
      <c r="A681" s="45"/>
      <c r="B681" s="45"/>
      <c r="C681" s="45"/>
      <c r="D681" s="45"/>
      <c r="E681" s="45"/>
      <c r="F681" s="45"/>
    </row>
    <row r="682" ht="15.75" customHeight="1">
      <c r="A682" s="45"/>
      <c r="B682" s="45"/>
      <c r="C682" s="45"/>
      <c r="D682" s="45"/>
      <c r="E682" s="45"/>
      <c r="F682" s="45"/>
    </row>
    <row r="683" ht="15.75" customHeight="1">
      <c r="A683" s="45"/>
      <c r="B683" s="45"/>
      <c r="C683" s="45"/>
      <c r="D683" s="45"/>
      <c r="E683" s="45"/>
      <c r="F683" s="45"/>
    </row>
    <row r="684" ht="15.75" customHeight="1">
      <c r="A684" s="45"/>
      <c r="B684" s="45"/>
      <c r="C684" s="45"/>
      <c r="D684" s="45"/>
      <c r="E684" s="45"/>
      <c r="F684" s="45"/>
    </row>
    <row r="685" ht="15.75" customHeight="1">
      <c r="A685" s="45"/>
      <c r="B685" s="45"/>
      <c r="C685" s="45"/>
      <c r="D685" s="45"/>
      <c r="E685" s="45"/>
      <c r="F685" s="45"/>
    </row>
    <row r="686" ht="15.75" customHeight="1">
      <c r="A686" s="45"/>
      <c r="B686" s="45"/>
      <c r="C686" s="45"/>
      <c r="D686" s="45"/>
      <c r="E686" s="45"/>
      <c r="F686" s="45"/>
    </row>
    <row r="687" ht="15.75" customHeight="1">
      <c r="A687" s="45"/>
      <c r="B687" s="45"/>
      <c r="C687" s="45"/>
      <c r="D687" s="45"/>
      <c r="E687" s="45"/>
      <c r="F687" s="45"/>
    </row>
    <row r="688" ht="15.75" customHeight="1">
      <c r="A688" s="45"/>
      <c r="B688" s="45"/>
      <c r="C688" s="45"/>
      <c r="D688" s="45"/>
      <c r="E688" s="45"/>
      <c r="F688" s="45"/>
    </row>
    <row r="689" ht="15.75" customHeight="1">
      <c r="A689" s="45"/>
      <c r="B689" s="45"/>
      <c r="C689" s="45"/>
      <c r="D689" s="45"/>
      <c r="E689" s="45"/>
      <c r="F689" s="45"/>
    </row>
    <row r="690" ht="15.75" customHeight="1">
      <c r="A690" s="45"/>
      <c r="B690" s="45"/>
      <c r="C690" s="45"/>
      <c r="D690" s="45"/>
      <c r="E690" s="45"/>
      <c r="F690" s="45"/>
    </row>
    <row r="691" ht="15.75" customHeight="1">
      <c r="A691" s="45"/>
      <c r="B691" s="45"/>
      <c r="C691" s="45"/>
      <c r="D691" s="45"/>
      <c r="E691" s="45"/>
      <c r="F691" s="45"/>
    </row>
    <row r="692" ht="15.75" customHeight="1">
      <c r="A692" s="45"/>
      <c r="B692" s="45"/>
      <c r="C692" s="45"/>
      <c r="D692" s="45"/>
      <c r="E692" s="45"/>
      <c r="F692" s="45"/>
    </row>
    <row r="693" ht="15.75" customHeight="1">
      <c r="A693" s="45"/>
      <c r="B693" s="45"/>
      <c r="C693" s="45"/>
      <c r="D693" s="45"/>
      <c r="E693" s="45"/>
      <c r="F693" s="45"/>
    </row>
    <row r="694" ht="15.75" customHeight="1">
      <c r="A694" s="45"/>
      <c r="B694" s="45"/>
      <c r="C694" s="45"/>
      <c r="D694" s="45"/>
      <c r="E694" s="45"/>
      <c r="F694" s="45"/>
    </row>
    <row r="695" ht="15.75" customHeight="1">
      <c r="A695" s="45"/>
      <c r="B695" s="45"/>
      <c r="C695" s="45"/>
      <c r="D695" s="45"/>
      <c r="E695" s="45"/>
      <c r="F695" s="45"/>
    </row>
    <row r="696" ht="15.75" customHeight="1">
      <c r="A696" s="45"/>
      <c r="B696" s="45"/>
      <c r="C696" s="45"/>
      <c r="D696" s="45"/>
      <c r="E696" s="45"/>
      <c r="F696" s="45"/>
    </row>
    <row r="697" ht="15.75" customHeight="1">
      <c r="A697" s="45"/>
      <c r="B697" s="45"/>
      <c r="C697" s="45"/>
      <c r="D697" s="45"/>
      <c r="E697" s="45"/>
      <c r="F697" s="45"/>
    </row>
    <row r="698" ht="15.75" customHeight="1">
      <c r="A698" s="45"/>
      <c r="B698" s="45"/>
      <c r="C698" s="45"/>
      <c r="D698" s="45"/>
      <c r="E698" s="45"/>
      <c r="F698" s="45"/>
    </row>
    <row r="699" ht="15.75" customHeight="1">
      <c r="A699" s="45"/>
      <c r="B699" s="45"/>
      <c r="C699" s="45"/>
      <c r="D699" s="45"/>
      <c r="E699" s="45"/>
      <c r="F699" s="45"/>
    </row>
    <row r="700" ht="15.75" customHeight="1">
      <c r="A700" s="45"/>
      <c r="B700" s="45"/>
      <c r="C700" s="45"/>
      <c r="D700" s="45"/>
      <c r="E700" s="45"/>
      <c r="F700" s="45"/>
    </row>
    <row r="701" ht="15.75" customHeight="1">
      <c r="A701" s="45"/>
      <c r="B701" s="45"/>
      <c r="C701" s="45"/>
      <c r="D701" s="45"/>
      <c r="E701" s="45"/>
      <c r="F701" s="45"/>
    </row>
    <row r="702" ht="15.75" customHeight="1">
      <c r="A702" s="45"/>
      <c r="B702" s="45"/>
      <c r="C702" s="45"/>
      <c r="D702" s="45"/>
      <c r="E702" s="45"/>
      <c r="F702" s="45"/>
    </row>
    <row r="703" ht="15.75" customHeight="1">
      <c r="A703" s="45"/>
      <c r="B703" s="45"/>
      <c r="C703" s="45"/>
      <c r="D703" s="45"/>
      <c r="E703" s="45"/>
      <c r="F703" s="45"/>
    </row>
    <row r="704" ht="15.75" customHeight="1">
      <c r="A704" s="45"/>
      <c r="B704" s="45"/>
      <c r="C704" s="45"/>
      <c r="D704" s="45"/>
      <c r="E704" s="45"/>
      <c r="F704" s="45"/>
    </row>
    <row r="705" ht="15.75" customHeight="1">
      <c r="A705" s="45"/>
      <c r="B705" s="45"/>
      <c r="C705" s="45"/>
      <c r="D705" s="45"/>
      <c r="E705" s="45"/>
      <c r="F705" s="45"/>
    </row>
    <row r="706" ht="15.75" customHeight="1">
      <c r="A706" s="45"/>
      <c r="B706" s="45"/>
      <c r="C706" s="45"/>
      <c r="D706" s="45"/>
      <c r="E706" s="45"/>
      <c r="F706" s="45"/>
    </row>
    <row r="707" ht="15.75" customHeight="1">
      <c r="A707" s="45"/>
      <c r="B707" s="45"/>
      <c r="C707" s="45"/>
      <c r="D707" s="45"/>
      <c r="E707" s="45"/>
      <c r="F707" s="45"/>
    </row>
    <row r="708" ht="15.75" customHeight="1">
      <c r="A708" s="45"/>
      <c r="B708" s="45"/>
      <c r="C708" s="45"/>
      <c r="D708" s="45"/>
      <c r="E708" s="45"/>
      <c r="F708" s="45"/>
    </row>
    <row r="709" ht="15.75" customHeight="1">
      <c r="A709" s="45"/>
      <c r="B709" s="45"/>
      <c r="C709" s="45"/>
      <c r="D709" s="45"/>
      <c r="E709" s="45"/>
      <c r="F709" s="45"/>
    </row>
    <row r="710" ht="15.75" customHeight="1">
      <c r="A710" s="45"/>
      <c r="B710" s="45"/>
      <c r="C710" s="45"/>
      <c r="D710" s="45"/>
      <c r="E710" s="45"/>
      <c r="F710" s="45"/>
    </row>
    <row r="711" ht="15.75" customHeight="1">
      <c r="A711" s="45"/>
      <c r="B711" s="45"/>
      <c r="C711" s="45"/>
      <c r="D711" s="45"/>
      <c r="E711" s="45"/>
      <c r="F711" s="45"/>
    </row>
    <row r="712" ht="15.75" customHeight="1">
      <c r="A712" s="45"/>
      <c r="B712" s="45"/>
      <c r="C712" s="45"/>
      <c r="D712" s="45"/>
      <c r="E712" s="45"/>
      <c r="F712" s="45"/>
    </row>
    <row r="713" ht="15.75" customHeight="1">
      <c r="A713" s="45"/>
      <c r="B713" s="45"/>
      <c r="C713" s="45"/>
      <c r="D713" s="45"/>
      <c r="E713" s="45"/>
      <c r="F713" s="45"/>
    </row>
    <row r="714" ht="15.75" customHeight="1">
      <c r="A714" s="45"/>
      <c r="B714" s="45"/>
      <c r="C714" s="45"/>
      <c r="D714" s="45"/>
      <c r="E714" s="45"/>
      <c r="F714" s="45"/>
    </row>
    <row r="715" ht="15.75" customHeight="1">
      <c r="A715" s="45"/>
      <c r="B715" s="45"/>
      <c r="C715" s="45"/>
      <c r="D715" s="45"/>
      <c r="E715" s="45"/>
      <c r="F715" s="45"/>
    </row>
    <row r="716" ht="15.75" customHeight="1">
      <c r="A716" s="45"/>
      <c r="B716" s="45"/>
      <c r="C716" s="45"/>
      <c r="D716" s="45"/>
      <c r="E716" s="45"/>
      <c r="F716" s="45"/>
    </row>
    <row r="717" ht="15.75" customHeight="1">
      <c r="A717" s="45"/>
      <c r="B717" s="45"/>
      <c r="C717" s="45"/>
      <c r="D717" s="45"/>
      <c r="E717" s="45"/>
      <c r="F717" s="45"/>
    </row>
    <row r="718" ht="15.75" customHeight="1">
      <c r="A718" s="45"/>
      <c r="B718" s="45"/>
      <c r="C718" s="45"/>
      <c r="D718" s="45"/>
      <c r="E718" s="45"/>
      <c r="F718" s="45"/>
    </row>
    <row r="719" ht="15.75" customHeight="1">
      <c r="A719" s="45"/>
      <c r="B719" s="45"/>
      <c r="C719" s="45"/>
      <c r="D719" s="45"/>
      <c r="E719" s="45"/>
      <c r="F719" s="45"/>
    </row>
    <row r="720" ht="15.75" customHeight="1">
      <c r="A720" s="45"/>
      <c r="B720" s="45"/>
      <c r="C720" s="45"/>
      <c r="D720" s="45"/>
      <c r="E720" s="45"/>
      <c r="F720" s="45"/>
    </row>
    <row r="721" ht="15.75" customHeight="1">
      <c r="A721" s="45"/>
      <c r="B721" s="45"/>
      <c r="C721" s="45"/>
      <c r="D721" s="45"/>
      <c r="E721" s="45"/>
      <c r="F721" s="45"/>
    </row>
    <row r="722" ht="15.75" customHeight="1">
      <c r="A722" s="45"/>
      <c r="B722" s="45"/>
      <c r="C722" s="45"/>
      <c r="D722" s="45"/>
      <c r="E722" s="45"/>
      <c r="F722" s="45"/>
    </row>
    <row r="723" ht="15.75" customHeight="1">
      <c r="A723" s="45"/>
      <c r="B723" s="45"/>
      <c r="C723" s="45"/>
      <c r="D723" s="45"/>
      <c r="E723" s="45"/>
      <c r="F723" s="45"/>
    </row>
    <row r="724" ht="15.75" customHeight="1">
      <c r="A724" s="45"/>
      <c r="B724" s="45"/>
      <c r="C724" s="45"/>
      <c r="D724" s="45"/>
      <c r="E724" s="45"/>
      <c r="F724" s="45"/>
    </row>
    <row r="725" ht="15.75" customHeight="1">
      <c r="A725" s="45"/>
      <c r="B725" s="45"/>
      <c r="C725" s="45"/>
      <c r="D725" s="45"/>
      <c r="E725" s="45"/>
      <c r="F725" s="45"/>
    </row>
    <row r="726" ht="15.75" customHeight="1">
      <c r="A726" s="45"/>
      <c r="B726" s="45"/>
      <c r="C726" s="45"/>
      <c r="D726" s="45"/>
      <c r="E726" s="45"/>
      <c r="F726" s="45"/>
    </row>
    <row r="727" ht="15.75" customHeight="1">
      <c r="A727" s="45"/>
      <c r="B727" s="45"/>
      <c r="C727" s="45"/>
      <c r="D727" s="45"/>
      <c r="E727" s="45"/>
      <c r="F727" s="45"/>
    </row>
    <row r="728" ht="15.75" customHeight="1">
      <c r="A728" s="45"/>
      <c r="B728" s="45"/>
      <c r="C728" s="45"/>
      <c r="D728" s="45"/>
      <c r="E728" s="45"/>
      <c r="F728" s="45"/>
    </row>
    <row r="729" ht="15.75" customHeight="1">
      <c r="A729" s="45"/>
      <c r="B729" s="45"/>
      <c r="C729" s="45"/>
      <c r="D729" s="45"/>
      <c r="E729" s="45"/>
      <c r="F729" s="45"/>
    </row>
    <row r="730" ht="15.75" customHeight="1">
      <c r="A730" s="45"/>
      <c r="B730" s="45"/>
      <c r="C730" s="45"/>
      <c r="D730" s="45"/>
      <c r="E730" s="45"/>
      <c r="F730" s="45"/>
    </row>
    <row r="731" ht="15.75" customHeight="1">
      <c r="A731" s="45"/>
      <c r="B731" s="45"/>
      <c r="C731" s="45"/>
      <c r="D731" s="45"/>
      <c r="E731" s="45"/>
      <c r="F731" s="45"/>
    </row>
    <row r="732" ht="15.75" customHeight="1">
      <c r="A732" s="45"/>
      <c r="B732" s="45"/>
      <c r="C732" s="45"/>
      <c r="D732" s="45"/>
      <c r="E732" s="45"/>
      <c r="F732" s="45"/>
    </row>
    <row r="733" ht="15.75" customHeight="1">
      <c r="A733" s="45"/>
      <c r="B733" s="45"/>
      <c r="C733" s="45"/>
      <c r="D733" s="45"/>
      <c r="E733" s="45"/>
      <c r="F733" s="45"/>
    </row>
    <row r="734" ht="15.75" customHeight="1">
      <c r="A734" s="45"/>
      <c r="B734" s="45"/>
      <c r="C734" s="45"/>
      <c r="D734" s="45"/>
      <c r="E734" s="45"/>
      <c r="F734" s="45"/>
    </row>
    <row r="735" ht="15.75" customHeight="1">
      <c r="A735" s="45"/>
      <c r="B735" s="45"/>
      <c r="C735" s="45"/>
      <c r="D735" s="45"/>
      <c r="E735" s="45"/>
      <c r="F735" s="45"/>
    </row>
    <row r="736" ht="15.75" customHeight="1">
      <c r="A736" s="45"/>
      <c r="B736" s="45"/>
      <c r="C736" s="45"/>
      <c r="D736" s="45"/>
      <c r="E736" s="45"/>
      <c r="F736" s="45"/>
    </row>
    <row r="737" ht="15.75" customHeight="1">
      <c r="A737" s="45"/>
      <c r="B737" s="45"/>
      <c r="C737" s="45"/>
      <c r="D737" s="45"/>
      <c r="E737" s="45"/>
      <c r="F737" s="45"/>
    </row>
    <row r="738" ht="15.75" customHeight="1">
      <c r="A738" s="45"/>
      <c r="B738" s="45"/>
      <c r="C738" s="45"/>
      <c r="D738" s="45"/>
      <c r="E738" s="45"/>
      <c r="F738" s="45"/>
    </row>
    <row r="739" ht="15.75" customHeight="1">
      <c r="A739" s="45"/>
      <c r="B739" s="45"/>
      <c r="C739" s="45"/>
      <c r="D739" s="45"/>
      <c r="E739" s="45"/>
      <c r="F739" s="45"/>
    </row>
    <row r="740" ht="15.75" customHeight="1">
      <c r="A740" s="45"/>
      <c r="B740" s="45"/>
      <c r="C740" s="45"/>
      <c r="D740" s="45"/>
      <c r="E740" s="45"/>
      <c r="F740" s="45"/>
    </row>
    <row r="741" ht="15.75" customHeight="1">
      <c r="A741" s="45"/>
      <c r="B741" s="45"/>
      <c r="C741" s="45"/>
      <c r="D741" s="45"/>
      <c r="E741" s="45"/>
      <c r="F741" s="45"/>
    </row>
    <row r="742" ht="15.75" customHeight="1">
      <c r="A742" s="45"/>
      <c r="B742" s="45"/>
      <c r="C742" s="45"/>
      <c r="D742" s="45"/>
      <c r="E742" s="45"/>
      <c r="F742" s="45"/>
    </row>
    <row r="743" ht="15.75" customHeight="1">
      <c r="A743" s="45"/>
      <c r="B743" s="45"/>
      <c r="C743" s="45"/>
      <c r="D743" s="45"/>
      <c r="E743" s="45"/>
      <c r="F743" s="45"/>
    </row>
    <row r="744" ht="15.75" customHeight="1">
      <c r="A744" s="45"/>
      <c r="B744" s="45"/>
      <c r="C744" s="45"/>
      <c r="D744" s="45"/>
      <c r="E744" s="45"/>
      <c r="F744" s="45"/>
    </row>
    <row r="745" ht="15.75" customHeight="1">
      <c r="A745" s="45"/>
      <c r="B745" s="45"/>
      <c r="C745" s="45"/>
      <c r="D745" s="45"/>
      <c r="E745" s="45"/>
      <c r="F745" s="45"/>
    </row>
    <row r="746" ht="15.75" customHeight="1">
      <c r="A746" s="45"/>
      <c r="B746" s="45"/>
      <c r="C746" s="45"/>
      <c r="D746" s="45"/>
      <c r="E746" s="45"/>
      <c r="F746" s="45"/>
    </row>
    <row r="747" ht="15.75" customHeight="1">
      <c r="A747" s="45"/>
      <c r="B747" s="45"/>
      <c r="C747" s="45"/>
      <c r="D747" s="45"/>
      <c r="E747" s="45"/>
      <c r="F747" s="45"/>
    </row>
    <row r="748" ht="15.75" customHeight="1">
      <c r="A748" s="45"/>
      <c r="B748" s="45"/>
      <c r="C748" s="45"/>
      <c r="D748" s="45"/>
      <c r="E748" s="45"/>
      <c r="F748" s="45"/>
    </row>
    <row r="749" ht="15.75" customHeight="1">
      <c r="A749" s="45"/>
      <c r="B749" s="45"/>
      <c r="C749" s="45"/>
      <c r="D749" s="45"/>
      <c r="E749" s="45"/>
      <c r="F749" s="45"/>
    </row>
    <row r="750" ht="15.75" customHeight="1">
      <c r="A750" s="45"/>
      <c r="B750" s="45"/>
      <c r="C750" s="45"/>
      <c r="D750" s="45"/>
      <c r="E750" s="45"/>
      <c r="F750" s="45"/>
    </row>
    <row r="751" ht="15.75" customHeight="1">
      <c r="A751" s="45"/>
      <c r="B751" s="45"/>
      <c r="C751" s="45"/>
      <c r="D751" s="45"/>
      <c r="E751" s="45"/>
      <c r="F751" s="45"/>
    </row>
    <row r="752" ht="15.75" customHeight="1">
      <c r="A752" s="45"/>
      <c r="B752" s="45"/>
      <c r="C752" s="45"/>
      <c r="D752" s="45"/>
      <c r="E752" s="45"/>
      <c r="F752" s="45"/>
    </row>
    <row r="753" ht="15.75" customHeight="1">
      <c r="A753" s="45"/>
      <c r="B753" s="45"/>
      <c r="C753" s="45"/>
      <c r="D753" s="45"/>
      <c r="E753" s="45"/>
      <c r="F753" s="45"/>
    </row>
    <row r="754" ht="15.75" customHeight="1">
      <c r="A754" s="45"/>
      <c r="B754" s="45"/>
      <c r="C754" s="45"/>
      <c r="D754" s="45"/>
      <c r="E754" s="45"/>
      <c r="F754" s="45"/>
    </row>
    <row r="755" ht="15.75" customHeight="1">
      <c r="A755" s="45"/>
      <c r="B755" s="45"/>
      <c r="C755" s="45"/>
      <c r="D755" s="45"/>
      <c r="E755" s="45"/>
      <c r="F755" s="45"/>
    </row>
    <row r="756" ht="15.75" customHeight="1">
      <c r="A756" s="45"/>
      <c r="B756" s="45"/>
      <c r="C756" s="45"/>
      <c r="D756" s="45"/>
      <c r="E756" s="45"/>
      <c r="F756" s="45"/>
    </row>
    <row r="757" ht="15.75" customHeight="1">
      <c r="A757" s="45"/>
      <c r="B757" s="45"/>
      <c r="C757" s="45"/>
      <c r="D757" s="45"/>
      <c r="E757" s="45"/>
      <c r="F757" s="45"/>
    </row>
    <row r="758" ht="15.75" customHeight="1">
      <c r="A758" s="45"/>
      <c r="B758" s="45"/>
      <c r="C758" s="45"/>
      <c r="D758" s="45"/>
      <c r="E758" s="45"/>
      <c r="F758" s="45"/>
    </row>
    <row r="759" ht="15.75" customHeight="1">
      <c r="A759" s="45"/>
      <c r="B759" s="45"/>
      <c r="C759" s="45"/>
      <c r="D759" s="45"/>
      <c r="E759" s="45"/>
      <c r="F759" s="45"/>
    </row>
    <row r="760" ht="15.75" customHeight="1">
      <c r="A760" s="45"/>
      <c r="B760" s="45"/>
      <c r="C760" s="45"/>
      <c r="D760" s="45"/>
      <c r="E760" s="45"/>
      <c r="F760" s="45"/>
    </row>
    <row r="761" ht="15.75" customHeight="1">
      <c r="A761" s="45"/>
      <c r="B761" s="45"/>
      <c r="C761" s="45"/>
      <c r="D761" s="45"/>
      <c r="E761" s="45"/>
      <c r="F761" s="45"/>
    </row>
    <row r="762" ht="15.75" customHeight="1">
      <c r="A762" s="45"/>
      <c r="B762" s="45"/>
      <c r="C762" s="45"/>
      <c r="D762" s="45"/>
      <c r="E762" s="45"/>
      <c r="F762" s="45"/>
    </row>
    <row r="763" ht="15.75" customHeight="1">
      <c r="A763" s="45"/>
      <c r="B763" s="45"/>
      <c r="C763" s="45"/>
      <c r="D763" s="45"/>
      <c r="E763" s="45"/>
      <c r="F763" s="45"/>
    </row>
    <row r="764" ht="15.75" customHeight="1">
      <c r="A764" s="45"/>
      <c r="B764" s="45"/>
      <c r="C764" s="45"/>
      <c r="D764" s="45"/>
      <c r="E764" s="45"/>
      <c r="F764" s="45"/>
    </row>
    <row r="765" ht="15.75" customHeight="1">
      <c r="A765" s="45"/>
      <c r="B765" s="45"/>
      <c r="C765" s="45"/>
      <c r="D765" s="45"/>
      <c r="E765" s="45"/>
      <c r="F765" s="45"/>
    </row>
    <row r="766" ht="15.75" customHeight="1">
      <c r="A766" s="45"/>
      <c r="B766" s="45"/>
      <c r="C766" s="45"/>
      <c r="D766" s="45"/>
      <c r="E766" s="45"/>
      <c r="F766" s="45"/>
    </row>
    <row r="767" ht="15.75" customHeight="1">
      <c r="A767" s="45"/>
      <c r="B767" s="45"/>
      <c r="C767" s="45"/>
      <c r="D767" s="45"/>
      <c r="E767" s="45"/>
      <c r="F767" s="45"/>
    </row>
    <row r="768" ht="15.75" customHeight="1">
      <c r="A768" s="45"/>
      <c r="B768" s="45"/>
      <c r="C768" s="45"/>
      <c r="D768" s="45"/>
      <c r="E768" s="45"/>
      <c r="F768" s="45"/>
    </row>
    <row r="769" ht="15.75" customHeight="1">
      <c r="A769" s="45"/>
      <c r="B769" s="45"/>
      <c r="C769" s="45"/>
      <c r="D769" s="45"/>
      <c r="E769" s="45"/>
      <c r="F769" s="45"/>
    </row>
    <row r="770" ht="15.75" customHeight="1">
      <c r="A770" s="45"/>
      <c r="B770" s="45"/>
      <c r="C770" s="45"/>
      <c r="D770" s="45"/>
      <c r="E770" s="45"/>
      <c r="F770" s="45"/>
    </row>
    <row r="771" ht="15.75" customHeight="1">
      <c r="A771" s="45"/>
      <c r="B771" s="45"/>
      <c r="C771" s="45"/>
      <c r="D771" s="45"/>
      <c r="E771" s="45"/>
      <c r="F771" s="45"/>
    </row>
    <row r="772" ht="15.75" customHeight="1">
      <c r="A772" s="45"/>
      <c r="B772" s="45"/>
      <c r="C772" s="45"/>
      <c r="D772" s="45"/>
      <c r="E772" s="45"/>
      <c r="F772" s="45"/>
    </row>
    <row r="773" ht="15.75" customHeight="1">
      <c r="A773" s="45"/>
      <c r="B773" s="45"/>
      <c r="C773" s="45"/>
      <c r="D773" s="45"/>
      <c r="E773" s="45"/>
      <c r="F773" s="45"/>
    </row>
    <row r="774" ht="15.75" customHeight="1">
      <c r="A774" s="45"/>
      <c r="B774" s="45"/>
      <c r="C774" s="45"/>
      <c r="D774" s="45"/>
      <c r="E774" s="45"/>
      <c r="F774" s="45"/>
    </row>
    <row r="775" ht="15.75" customHeight="1">
      <c r="A775" s="45"/>
      <c r="B775" s="45"/>
      <c r="C775" s="45"/>
      <c r="D775" s="45"/>
      <c r="E775" s="45"/>
      <c r="F775" s="45"/>
    </row>
    <row r="776" ht="15.75" customHeight="1">
      <c r="A776" s="45"/>
      <c r="B776" s="45"/>
      <c r="C776" s="45"/>
      <c r="D776" s="45"/>
      <c r="E776" s="45"/>
      <c r="F776" s="45"/>
    </row>
    <row r="777" ht="15.75" customHeight="1">
      <c r="A777" s="45"/>
      <c r="B777" s="45"/>
      <c r="C777" s="45"/>
      <c r="D777" s="45"/>
      <c r="E777" s="45"/>
      <c r="F777" s="45"/>
    </row>
    <row r="778" ht="15.75" customHeight="1">
      <c r="A778" s="45"/>
      <c r="B778" s="45"/>
      <c r="C778" s="45"/>
      <c r="D778" s="45"/>
      <c r="E778" s="45"/>
      <c r="F778" s="45"/>
    </row>
    <row r="779" ht="15.75" customHeight="1">
      <c r="A779" s="45"/>
      <c r="B779" s="45"/>
      <c r="C779" s="45"/>
      <c r="D779" s="45"/>
      <c r="E779" s="45"/>
      <c r="F779" s="45"/>
    </row>
    <row r="780" ht="15.75" customHeight="1">
      <c r="A780" s="45"/>
      <c r="B780" s="45"/>
      <c r="C780" s="45"/>
      <c r="D780" s="45"/>
      <c r="E780" s="45"/>
      <c r="F780" s="45"/>
    </row>
    <row r="781" ht="15.75" customHeight="1">
      <c r="A781" s="45"/>
      <c r="B781" s="45"/>
      <c r="C781" s="45"/>
      <c r="D781" s="45"/>
      <c r="E781" s="45"/>
      <c r="F781" s="45"/>
    </row>
    <row r="782" ht="15.75" customHeight="1">
      <c r="A782" s="45"/>
      <c r="B782" s="45"/>
      <c r="C782" s="45"/>
      <c r="D782" s="45"/>
      <c r="E782" s="45"/>
      <c r="F782" s="45"/>
    </row>
    <row r="783" ht="15.75" customHeight="1">
      <c r="A783" s="45"/>
      <c r="B783" s="45"/>
      <c r="C783" s="45"/>
      <c r="D783" s="45"/>
      <c r="E783" s="45"/>
      <c r="F783" s="45"/>
    </row>
    <row r="784" ht="15.75" customHeight="1">
      <c r="A784" s="45"/>
      <c r="B784" s="45"/>
      <c r="C784" s="45"/>
      <c r="D784" s="45"/>
      <c r="E784" s="45"/>
      <c r="F784" s="45"/>
    </row>
    <row r="785" ht="15.75" customHeight="1">
      <c r="A785" s="45"/>
      <c r="B785" s="45"/>
      <c r="C785" s="45"/>
      <c r="D785" s="45"/>
      <c r="E785" s="45"/>
      <c r="F785" s="45"/>
    </row>
    <row r="786" ht="15.75" customHeight="1">
      <c r="A786" s="45"/>
      <c r="B786" s="45"/>
      <c r="C786" s="45"/>
      <c r="D786" s="45"/>
      <c r="E786" s="45"/>
      <c r="F786" s="45"/>
    </row>
    <row r="787" ht="15.75" customHeight="1">
      <c r="A787" s="45"/>
      <c r="B787" s="45"/>
      <c r="C787" s="45"/>
      <c r="D787" s="45"/>
      <c r="E787" s="45"/>
      <c r="F787" s="45"/>
    </row>
    <row r="788" ht="15.75" customHeight="1">
      <c r="A788" s="45"/>
      <c r="B788" s="45"/>
      <c r="C788" s="45"/>
      <c r="D788" s="45"/>
      <c r="E788" s="45"/>
      <c r="F788" s="45"/>
    </row>
    <row r="789" ht="15.75" customHeight="1">
      <c r="A789" s="45"/>
      <c r="B789" s="45"/>
      <c r="C789" s="45"/>
      <c r="D789" s="45"/>
      <c r="E789" s="45"/>
      <c r="F789" s="45"/>
    </row>
    <row r="790" ht="15.75" customHeight="1">
      <c r="A790" s="45"/>
      <c r="B790" s="45"/>
      <c r="C790" s="45"/>
      <c r="D790" s="45"/>
      <c r="E790" s="45"/>
      <c r="F790" s="45"/>
    </row>
    <row r="791" ht="15.75" customHeight="1">
      <c r="A791" s="45"/>
      <c r="B791" s="45"/>
      <c r="C791" s="45"/>
      <c r="D791" s="45"/>
      <c r="E791" s="45"/>
      <c r="F791" s="45"/>
    </row>
    <row r="792" ht="15.75" customHeight="1">
      <c r="A792" s="45"/>
      <c r="B792" s="45"/>
      <c r="C792" s="45"/>
      <c r="D792" s="45"/>
      <c r="E792" s="45"/>
      <c r="F792" s="45"/>
    </row>
    <row r="793" ht="15.75" customHeight="1">
      <c r="A793" s="45"/>
      <c r="B793" s="45"/>
      <c r="C793" s="45"/>
      <c r="D793" s="45"/>
      <c r="E793" s="45"/>
      <c r="F793" s="45"/>
    </row>
    <row r="794" ht="15.75" customHeight="1">
      <c r="A794" s="45"/>
      <c r="B794" s="45"/>
      <c r="C794" s="45"/>
      <c r="D794" s="45"/>
      <c r="E794" s="45"/>
      <c r="F794" s="45"/>
    </row>
    <row r="795" ht="15.75" customHeight="1">
      <c r="A795" s="45"/>
      <c r="B795" s="45"/>
      <c r="C795" s="45"/>
      <c r="D795" s="45"/>
      <c r="E795" s="45"/>
      <c r="F795" s="45"/>
    </row>
    <row r="796" ht="15.75" customHeight="1">
      <c r="A796" s="45"/>
      <c r="B796" s="45"/>
      <c r="C796" s="45"/>
      <c r="D796" s="45"/>
      <c r="E796" s="45"/>
      <c r="F796" s="45"/>
    </row>
    <row r="797" ht="15.75" customHeight="1">
      <c r="A797" s="45"/>
      <c r="B797" s="45"/>
      <c r="C797" s="45"/>
      <c r="D797" s="45"/>
      <c r="E797" s="45"/>
      <c r="F797" s="45"/>
    </row>
    <row r="798" ht="15.75" customHeight="1">
      <c r="A798" s="45"/>
      <c r="B798" s="45"/>
      <c r="C798" s="45"/>
      <c r="D798" s="45"/>
      <c r="E798" s="45"/>
      <c r="F798" s="45"/>
    </row>
    <row r="799" ht="15.75" customHeight="1">
      <c r="A799" s="45"/>
      <c r="B799" s="45"/>
      <c r="C799" s="45"/>
      <c r="D799" s="45"/>
      <c r="E799" s="45"/>
      <c r="F799" s="45"/>
    </row>
    <row r="800" ht="15.75" customHeight="1">
      <c r="A800" s="45"/>
      <c r="B800" s="45"/>
      <c r="C800" s="45"/>
      <c r="D800" s="45"/>
      <c r="E800" s="45"/>
      <c r="F800" s="45"/>
    </row>
    <row r="801" ht="15.75" customHeight="1">
      <c r="A801" s="45"/>
      <c r="B801" s="45"/>
      <c r="C801" s="45"/>
      <c r="D801" s="45"/>
      <c r="E801" s="45"/>
      <c r="F801" s="45"/>
    </row>
    <row r="802" ht="15.75" customHeight="1">
      <c r="A802" s="45"/>
      <c r="B802" s="45"/>
      <c r="C802" s="45"/>
      <c r="D802" s="45"/>
      <c r="E802" s="45"/>
      <c r="F802" s="45"/>
    </row>
    <row r="803" ht="15.75" customHeight="1">
      <c r="A803" s="45"/>
      <c r="B803" s="45"/>
      <c r="C803" s="45"/>
      <c r="D803" s="45"/>
      <c r="E803" s="45"/>
      <c r="F803" s="45"/>
    </row>
    <row r="804" ht="15.75" customHeight="1">
      <c r="A804" s="45"/>
      <c r="B804" s="45"/>
      <c r="C804" s="45"/>
      <c r="D804" s="45"/>
      <c r="E804" s="45"/>
      <c r="F804" s="45"/>
    </row>
    <row r="805" ht="15.75" customHeight="1">
      <c r="A805" s="45"/>
      <c r="B805" s="45"/>
      <c r="C805" s="45"/>
      <c r="D805" s="45"/>
      <c r="E805" s="45"/>
      <c r="F805" s="45"/>
    </row>
    <row r="806" ht="15.75" customHeight="1">
      <c r="A806" s="45"/>
      <c r="B806" s="45"/>
      <c r="C806" s="45"/>
      <c r="D806" s="45"/>
      <c r="E806" s="45"/>
      <c r="F806" s="45"/>
    </row>
    <row r="807" ht="15.75" customHeight="1">
      <c r="A807" s="45"/>
      <c r="B807" s="45"/>
      <c r="C807" s="45"/>
      <c r="D807" s="45"/>
      <c r="E807" s="45"/>
      <c r="F807" s="45"/>
    </row>
    <row r="808" ht="15.75" customHeight="1">
      <c r="A808" s="45"/>
      <c r="B808" s="45"/>
      <c r="C808" s="45"/>
      <c r="D808" s="45"/>
      <c r="E808" s="45"/>
      <c r="F808" s="45"/>
    </row>
    <row r="809" ht="15.75" customHeight="1">
      <c r="A809" s="45"/>
      <c r="B809" s="45"/>
      <c r="C809" s="45"/>
      <c r="D809" s="45"/>
      <c r="E809" s="45"/>
      <c r="F809" s="45"/>
    </row>
    <row r="810" ht="15.75" customHeight="1">
      <c r="A810" s="45"/>
      <c r="B810" s="45"/>
      <c r="C810" s="45"/>
      <c r="D810" s="45"/>
      <c r="E810" s="45"/>
      <c r="F810" s="45"/>
    </row>
    <row r="811" ht="15.75" customHeight="1">
      <c r="A811" s="45"/>
      <c r="B811" s="45"/>
      <c r="C811" s="45"/>
      <c r="D811" s="45"/>
      <c r="E811" s="45"/>
      <c r="F811" s="45"/>
    </row>
    <row r="812" ht="15.75" customHeight="1">
      <c r="A812" s="45"/>
      <c r="B812" s="45"/>
      <c r="C812" s="45"/>
      <c r="D812" s="45"/>
      <c r="E812" s="45"/>
      <c r="F812" s="45"/>
    </row>
    <row r="813" ht="15.75" customHeight="1">
      <c r="A813" s="45"/>
      <c r="B813" s="45"/>
      <c r="C813" s="45"/>
      <c r="D813" s="45"/>
      <c r="E813" s="45"/>
      <c r="F813" s="45"/>
    </row>
    <row r="814" ht="15.75" customHeight="1">
      <c r="A814" s="45"/>
      <c r="B814" s="45"/>
      <c r="C814" s="45"/>
      <c r="D814" s="45"/>
      <c r="E814" s="45"/>
      <c r="F814" s="45"/>
    </row>
    <row r="815" ht="15.75" customHeight="1">
      <c r="A815" s="45"/>
      <c r="B815" s="45"/>
      <c r="C815" s="45"/>
      <c r="D815" s="45"/>
      <c r="E815" s="45"/>
      <c r="F815" s="45"/>
    </row>
    <row r="816" ht="15.75" customHeight="1">
      <c r="A816" s="45"/>
      <c r="B816" s="45"/>
      <c r="C816" s="45"/>
      <c r="D816" s="45"/>
      <c r="E816" s="45"/>
      <c r="F816" s="45"/>
    </row>
    <row r="817" ht="15.75" customHeight="1">
      <c r="A817" s="45"/>
      <c r="B817" s="45"/>
      <c r="C817" s="45"/>
      <c r="D817" s="45"/>
      <c r="E817" s="45"/>
      <c r="F817" s="45"/>
    </row>
    <row r="818" ht="15.75" customHeight="1">
      <c r="A818" s="45"/>
      <c r="B818" s="45"/>
      <c r="C818" s="45"/>
      <c r="D818" s="45"/>
      <c r="E818" s="45"/>
      <c r="F818" s="45"/>
    </row>
    <row r="819" ht="15.75" customHeight="1">
      <c r="A819" s="45"/>
      <c r="B819" s="45"/>
      <c r="C819" s="45"/>
      <c r="D819" s="45"/>
      <c r="E819" s="45"/>
      <c r="F819" s="45"/>
    </row>
    <row r="820" ht="15.75" customHeight="1">
      <c r="A820" s="45"/>
      <c r="B820" s="45"/>
      <c r="C820" s="45"/>
      <c r="D820" s="45"/>
      <c r="E820" s="45"/>
      <c r="F820" s="45"/>
    </row>
    <row r="821" ht="15.75" customHeight="1">
      <c r="A821" s="45"/>
      <c r="B821" s="45"/>
      <c r="C821" s="45"/>
      <c r="D821" s="45"/>
      <c r="E821" s="45"/>
      <c r="F821" s="45"/>
    </row>
    <row r="822" ht="15.75" customHeight="1">
      <c r="A822" s="45"/>
      <c r="B822" s="45"/>
      <c r="C822" s="45"/>
      <c r="D822" s="45"/>
      <c r="E822" s="45"/>
      <c r="F822" s="45"/>
    </row>
    <row r="823" ht="15.75" customHeight="1">
      <c r="A823" s="45"/>
      <c r="B823" s="45"/>
      <c r="C823" s="45"/>
      <c r="D823" s="45"/>
      <c r="E823" s="45"/>
      <c r="F823" s="45"/>
    </row>
    <row r="824" ht="15.75" customHeight="1">
      <c r="A824" s="45"/>
      <c r="B824" s="45"/>
      <c r="C824" s="45"/>
      <c r="D824" s="45"/>
      <c r="E824" s="45"/>
      <c r="F824" s="45"/>
    </row>
    <row r="825" ht="15.75" customHeight="1">
      <c r="A825" s="45"/>
      <c r="B825" s="45"/>
      <c r="C825" s="45"/>
      <c r="D825" s="45"/>
      <c r="E825" s="45"/>
      <c r="F825" s="45"/>
    </row>
    <row r="826" ht="15.75" customHeight="1">
      <c r="A826" s="45"/>
      <c r="B826" s="45"/>
      <c r="C826" s="45"/>
      <c r="D826" s="45"/>
      <c r="E826" s="45"/>
      <c r="F826" s="45"/>
    </row>
    <row r="827" ht="15.75" customHeight="1">
      <c r="A827" s="45"/>
      <c r="B827" s="45"/>
      <c r="C827" s="45"/>
      <c r="D827" s="45"/>
      <c r="E827" s="45"/>
      <c r="F827" s="45"/>
    </row>
    <row r="828" ht="15.75" customHeight="1">
      <c r="A828" s="45"/>
      <c r="B828" s="45"/>
      <c r="C828" s="45"/>
      <c r="D828" s="45"/>
      <c r="E828" s="45"/>
      <c r="F828" s="45"/>
    </row>
    <row r="829" ht="15.75" customHeight="1">
      <c r="A829" s="45"/>
      <c r="B829" s="45"/>
      <c r="C829" s="45"/>
      <c r="D829" s="45"/>
      <c r="E829" s="45"/>
      <c r="F829" s="45"/>
    </row>
    <row r="830" ht="15.75" customHeight="1">
      <c r="A830" s="45"/>
      <c r="B830" s="45"/>
      <c r="C830" s="45"/>
      <c r="D830" s="45"/>
      <c r="E830" s="45"/>
      <c r="F830" s="45"/>
    </row>
    <row r="831" ht="15.75" customHeight="1">
      <c r="A831" s="45"/>
      <c r="B831" s="45"/>
      <c r="C831" s="45"/>
      <c r="D831" s="45"/>
      <c r="E831" s="45"/>
      <c r="F831" s="45"/>
    </row>
    <row r="832" ht="15.75" customHeight="1">
      <c r="A832" s="45"/>
      <c r="B832" s="45"/>
      <c r="C832" s="45"/>
      <c r="D832" s="45"/>
      <c r="E832" s="45"/>
      <c r="F832" s="45"/>
    </row>
    <row r="833" ht="15.75" customHeight="1">
      <c r="A833" s="45"/>
      <c r="B833" s="45"/>
      <c r="C833" s="45"/>
      <c r="D833" s="45"/>
      <c r="E833" s="45"/>
      <c r="F833" s="45"/>
    </row>
    <row r="834" ht="15.75" customHeight="1">
      <c r="A834" s="45"/>
      <c r="B834" s="45"/>
      <c r="C834" s="45"/>
      <c r="D834" s="45"/>
      <c r="E834" s="45"/>
      <c r="F834" s="45"/>
    </row>
    <row r="835" ht="15.75" customHeight="1">
      <c r="A835" s="45"/>
      <c r="B835" s="45"/>
      <c r="C835" s="45"/>
      <c r="D835" s="45"/>
      <c r="E835" s="45"/>
      <c r="F835" s="45"/>
    </row>
    <row r="836" ht="15.75" customHeight="1">
      <c r="A836" s="45"/>
      <c r="B836" s="45"/>
      <c r="C836" s="45"/>
      <c r="D836" s="45"/>
      <c r="E836" s="45"/>
      <c r="F836" s="45"/>
    </row>
    <row r="837" ht="15.75" customHeight="1">
      <c r="A837" s="45"/>
      <c r="B837" s="45"/>
      <c r="C837" s="45"/>
      <c r="D837" s="45"/>
      <c r="E837" s="45"/>
      <c r="F837" s="45"/>
    </row>
    <row r="838" ht="15.75" customHeight="1">
      <c r="A838" s="45"/>
      <c r="B838" s="45"/>
      <c r="C838" s="45"/>
      <c r="D838" s="45"/>
      <c r="E838" s="45"/>
      <c r="F838" s="45"/>
    </row>
    <row r="839" ht="15.75" customHeight="1">
      <c r="A839" s="45"/>
      <c r="B839" s="45"/>
      <c r="C839" s="45"/>
      <c r="D839" s="45"/>
      <c r="E839" s="45"/>
      <c r="F839" s="45"/>
    </row>
    <row r="840" ht="15.75" customHeight="1">
      <c r="A840" s="45"/>
      <c r="B840" s="45"/>
      <c r="C840" s="45"/>
      <c r="D840" s="45"/>
      <c r="E840" s="45"/>
      <c r="F840" s="45"/>
    </row>
    <row r="841" ht="15.75" customHeight="1">
      <c r="A841" s="45"/>
      <c r="B841" s="45"/>
      <c r="C841" s="45"/>
      <c r="D841" s="45"/>
      <c r="E841" s="45"/>
      <c r="F841" s="45"/>
    </row>
    <row r="842" ht="15.75" customHeight="1">
      <c r="A842" s="45"/>
      <c r="B842" s="45"/>
      <c r="C842" s="45"/>
      <c r="D842" s="45"/>
      <c r="E842" s="45"/>
      <c r="F842" s="45"/>
    </row>
    <row r="843" ht="15.75" customHeight="1">
      <c r="A843" s="45"/>
      <c r="B843" s="45"/>
      <c r="C843" s="45"/>
      <c r="D843" s="45"/>
      <c r="E843" s="45"/>
      <c r="F843" s="45"/>
    </row>
    <row r="844" ht="15.75" customHeight="1">
      <c r="A844" s="45"/>
      <c r="B844" s="45"/>
      <c r="C844" s="45"/>
      <c r="D844" s="45"/>
      <c r="E844" s="45"/>
      <c r="F844" s="45"/>
    </row>
    <row r="845" ht="15.75" customHeight="1">
      <c r="A845" s="45"/>
      <c r="B845" s="45"/>
      <c r="C845" s="45"/>
      <c r="D845" s="45"/>
      <c r="E845" s="45"/>
      <c r="F845" s="45"/>
    </row>
    <row r="846" ht="15.75" customHeight="1">
      <c r="A846" s="45"/>
      <c r="B846" s="45"/>
      <c r="C846" s="45"/>
      <c r="D846" s="45"/>
      <c r="E846" s="45"/>
      <c r="F846" s="45"/>
    </row>
    <row r="847" ht="15.75" customHeight="1">
      <c r="A847" s="45"/>
      <c r="B847" s="45"/>
      <c r="C847" s="45"/>
      <c r="D847" s="45"/>
      <c r="E847" s="45"/>
      <c r="F847" s="45"/>
    </row>
    <row r="848" ht="15.75" customHeight="1">
      <c r="A848" s="45"/>
      <c r="B848" s="45"/>
      <c r="C848" s="45"/>
      <c r="D848" s="45"/>
      <c r="E848" s="45"/>
      <c r="F848" s="45"/>
    </row>
    <row r="849" ht="15.75" customHeight="1">
      <c r="A849" s="45"/>
      <c r="B849" s="45"/>
      <c r="C849" s="45"/>
      <c r="D849" s="45"/>
      <c r="E849" s="45"/>
      <c r="F849" s="45"/>
    </row>
    <row r="850" ht="15.75" customHeight="1">
      <c r="A850" s="45"/>
      <c r="B850" s="45"/>
      <c r="C850" s="45"/>
      <c r="D850" s="45"/>
      <c r="E850" s="45"/>
      <c r="F850" s="45"/>
    </row>
    <row r="851" ht="15.75" customHeight="1">
      <c r="A851" s="45"/>
      <c r="B851" s="45"/>
      <c r="C851" s="45"/>
      <c r="D851" s="45"/>
      <c r="E851" s="45"/>
      <c r="F851" s="45"/>
    </row>
    <row r="852" ht="15.75" customHeight="1">
      <c r="A852" s="45"/>
      <c r="B852" s="45"/>
      <c r="C852" s="45"/>
      <c r="D852" s="45"/>
      <c r="E852" s="45"/>
      <c r="F852" s="45"/>
    </row>
    <row r="853" ht="15.75" customHeight="1">
      <c r="A853" s="45"/>
      <c r="B853" s="45"/>
      <c r="C853" s="45"/>
      <c r="D853" s="45"/>
      <c r="E853" s="45"/>
      <c r="F853" s="45"/>
    </row>
    <row r="854" ht="15.75" customHeight="1">
      <c r="A854" s="45"/>
      <c r="B854" s="45"/>
      <c r="C854" s="45"/>
      <c r="D854" s="45"/>
      <c r="E854" s="45"/>
      <c r="F854" s="45"/>
    </row>
    <row r="855" ht="15.75" customHeight="1">
      <c r="A855" s="45"/>
      <c r="B855" s="45"/>
      <c r="C855" s="45"/>
      <c r="D855" s="45"/>
      <c r="E855" s="45"/>
      <c r="F855" s="45"/>
    </row>
    <row r="856" ht="15.75" customHeight="1">
      <c r="A856" s="45"/>
      <c r="B856" s="45"/>
      <c r="C856" s="45"/>
      <c r="D856" s="45"/>
      <c r="E856" s="45"/>
      <c r="F856" s="45"/>
    </row>
    <row r="857" ht="15.75" customHeight="1">
      <c r="A857" s="45"/>
      <c r="B857" s="45"/>
      <c r="C857" s="45"/>
      <c r="D857" s="45"/>
      <c r="E857" s="45"/>
      <c r="F857" s="45"/>
    </row>
    <row r="858" ht="15.75" customHeight="1">
      <c r="A858" s="45"/>
      <c r="B858" s="45"/>
      <c r="C858" s="45"/>
      <c r="D858" s="45"/>
      <c r="E858" s="45"/>
      <c r="F858" s="45"/>
    </row>
    <row r="859" ht="15.75" customHeight="1">
      <c r="A859" s="45"/>
      <c r="B859" s="45"/>
      <c r="C859" s="45"/>
      <c r="D859" s="45"/>
      <c r="E859" s="45"/>
      <c r="F859" s="45"/>
    </row>
    <row r="860" ht="15.75" customHeight="1">
      <c r="A860" s="45"/>
      <c r="B860" s="45"/>
      <c r="C860" s="45"/>
      <c r="D860" s="45"/>
      <c r="E860" s="45"/>
      <c r="F860" s="45"/>
    </row>
    <row r="861" ht="15.75" customHeight="1">
      <c r="A861" s="45"/>
      <c r="B861" s="45"/>
      <c r="C861" s="45"/>
      <c r="D861" s="45"/>
      <c r="E861" s="45"/>
      <c r="F861" s="45"/>
    </row>
    <row r="862" ht="15.75" customHeight="1">
      <c r="A862" s="45"/>
      <c r="B862" s="45"/>
      <c r="C862" s="45"/>
      <c r="D862" s="45"/>
      <c r="E862" s="45"/>
      <c r="F862" s="45"/>
    </row>
    <row r="863" ht="15.75" customHeight="1">
      <c r="A863" s="45"/>
      <c r="B863" s="45"/>
      <c r="C863" s="45"/>
      <c r="D863" s="45"/>
      <c r="E863" s="45"/>
      <c r="F863" s="45"/>
    </row>
    <row r="864" ht="15.75" customHeight="1">
      <c r="A864" s="45"/>
      <c r="B864" s="45"/>
      <c r="C864" s="45"/>
      <c r="D864" s="45"/>
      <c r="E864" s="45"/>
      <c r="F864" s="45"/>
    </row>
    <row r="865" ht="15.75" customHeight="1">
      <c r="A865" s="45"/>
      <c r="B865" s="45"/>
      <c r="C865" s="45"/>
      <c r="D865" s="45"/>
      <c r="E865" s="45"/>
      <c r="F865" s="45"/>
    </row>
    <row r="866" ht="15.75" customHeight="1">
      <c r="A866" s="45"/>
      <c r="B866" s="45"/>
      <c r="C866" s="45"/>
      <c r="D866" s="45"/>
      <c r="E866" s="45"/>
      <c r="F866" s="45"/>
    </row>
    <row r="867" ht="15.75" customHeight="1">
      <c r="A867" s="45"/>
      <c r="B867" s="45"/>
      <c r="C867" s="45"/>
      <c r="D867" s="45"/>
      <c r="E867" s="45"/>
      <c r="F867" s="45"/>
    </row>
    <row r="868" ht="15.75" customHeight="1">
      <c r="A868" s="45"/>
      <c r="B868" s="45"/>
      <c r="C868" s="45"/>
      <c r="D868" s="45"/>
      <c r="E868" s="45"/>
      <c r="F868" s="45"/>
    </row>
    <row r="869" ht="15.75" customHeight="1">
      <c r="A869" s="45"/>
      <c r="B869" s="45"/>
      <c r="C869" s="45"/>
      <c r="D869" s="45"/>
      <c r="E869" s="45"/>
      <c r="F869" s="45"/>
    </row>
    <row r="870" ht="15.75" customHeight="1">
      <c r="A870" s="45"/>
      <c r="B870" s="45"/>
      <c r="C870" s="45"/>
      <c r="D870" s="45"/>
      <c r="E870" s="45"/>
      <c r="F870" s="45"/>
    </row>
    <row r="871" ht="15.75" customHeight="1">
      <c r="A871" s="45"/>
      <c r="B871" s="45"/>
      <c r="C871" s="45"/>
      <c r="D871" s="45"/>
      <c r="E871" s="45"/>
      <c r="F871" s="45"/>
    </row>
    <row r="872" ht="15.75" customHeight="1">
      <c r="A872" s="45"/>
      <c r="B872" s="45"/>
      <c r="C872" s="45"/>
      <c r="D872" s="45"/>
      <c r="E872" s="45"/>
      <c r="F872" s="45"/>
    </row>
    <row r="873" ht="15.75" customHeight="1">
      <c r="A873" s="45"/>
      <c r="B873" s="45"/>
      <c r="C873" s="45"/>
      <c r="D873" s="45"/>
      <c r="E873" s="45"/>
      <c r="F873" s="45"/>
    </row>
    <row r="874" ht="15.75" customHeight="1">
      <c r="A874" s="45"/>
      <c r="B874" s="45"/>
      <c r="C874" s="45"/>
      <c r="D874" s="45"/>
      <c r="E874" s="45"/>
      <c r="F874" s="45"/>
    </row>
    <row r="875" ht="15.75" customHeight="1">
      <c r="A875" s="45"/>
      <c r="B875" s="45"/>
      <c r="C875" s="45"/>
      <c r="D875" s="45"/>
      <c r="E875" s="45"/>
      <c r="F875" s="45"/>
    </row>
    <row r="876" ht="15.75" customHeight="1">
      <c r="A876" s="45"/>
      <c r="B876" s="45"/>
      <c r="C876" s="45"/>
      <c r="D876" s="45"/>
      <c r="E876" s="45"/>
      <c r="F876" s="45"/>
    </row>
    <row r="877" ht="15.75" customHeight="1">
      <c r="A877" s="45"/>
      <c r="B877" s="45"/>
      <c r="C877" s="45"/>
      <c r="D877" s="45"/>
      <c r="E877" s="45"/>
      <c r="F877" s="45"/>
    </row>
    <row r="878" ht="15.75" customHeight="1">
      <c r="A878" s="45"/>
      <c r="B878" s="45"/>
      <c r="C878" s="45"/>
      <c r="D878" s="45"/>
      <c r="E878" s="45"/>
      <c r="F878" s="45"/>
    </row>
    <row r="879" ht="15.75" customHeight="1">
      <c r="A879" s="45"/>
      <c r="B879" s="45"/>
      <c r="C879" s="45"/>
      <c r="D879" s="45"/>
      <c r="E879" s="45"/>
      <c r="F879" s="45"/>
    </row>
    <row r="880" ht="15.75" customHeight="1">
      <c r="A880" s="45"/>
      <c r="B880" s="45"/>
      <c r="C880" s="45"/>
      <c r="D880" s="45"/>
      <c r="E880" s="45"/>
      <c r="F880" s="45"/>
    </row>
    <row r="881" ht="15.75" customHeight="1">
      <c r="A881" s="45"/>
      <c r="B881" s="45"/>
      <c r="C881" s="45"/>
      <c r="D881" s="45"/>
      <c r="E881" s="45"/>
      <c r="F881" s="45"/>
    </row>
    <row r="882" ht="15.75" customHeight="1">
      <c r="A882" s="45"/>
      <c r="B882" s="45"/>
      <c r="C882" s="45"/>
      <c r="D882" s="45"/>
      <c r="E882" s="45"/>
      <c r="F882" s="45"/>
    </row>
    <row r="883" ht="15.75" customHeight="1">
      <c r="A883" s="45"/>
      <c r="B883" s="45"/>
      <c r="C883" s="45"/>
      <c r="D883" s="45"/>
      <c r="E883" s="45"/>
      <c r="F883" s="45"/>
    </row>
    <row r="884" ht="15.75" customHeight="1">
      <c r="A884" s="45"/>
      <c r="B884" s="45"/>
      <c r="C884" s="45"/>
      <c r="D884" s="45"/>
      <c r="E884" s="45"/>
      <c r="F884" s="45"/>
    </row>
    <row r="885" ht="15.75" customHeight="1">
      <c r="A885" s="45"/>
      <c r="B885" s="45"/>
      <c r="C885" s="45"/>
      <c r="D885" s="45"/>
      <c r="E885" s="45"/>
      <c r="F885" s="45"/>
    </row>
    <row r="886" ht="15.75" customHeight="1">
      <c r="A886" s="45"/>
      <c r="B886" s="45"/>
      <c r="C886" s="45"/>
      <c r="D886" s="45"/>
      <c r="E886" s="45"/>
      <c r="F886" s="45"/>
    </row>
    <row r="887" ht="15.75" customHeight="1">
      <c r="A887" s="45"/>
      <c r="B887" s="45"/>
      <c r="C887" s="45"/>
      <c r="D887" s="45"/>
      <c r="E887" s="45"/>
      <c r="F887" s="45"/>
    </row>
    <row r="888" ht="15.75" customHeight="1">
      <c r="A888" s="45"/>
      <c r="B888" s="45"/>
      <c r="C888" s="45"/>
      <c r="D888" s="45"/>
      <c r="E888" s="45"/>
      <c r="F888" s="45"/>
    </row>
    <row r="889" ht="15.75" customHeight="1">
      <c r="A889" s="45"/>
      <c r="B889" s="45"/>
      <c r="C889" s="45"/>
      <c r="D889" s="45"/>
      <c r="E889" s="45"/>
      <c r="F889" s="45"/>
    </row>
    <row r="890" ht="15.75" customHeight="1">
      <c r="A890" s="45"/>
      <c r="B890" s="45"/>
      <c r="C890" s="45"/>
      <c r="D890" s="45"/>
      <c r="E890" s="45"/>
      <c r="F890" s="45"/>
    </row>
    <row r="891" ht="15.75" customHeight="1">
      <c r="A891" s="45"/>
      <c r="B891" s="45"/>
      <c r="C891" s="45"/>
      <c r="D891" s="45"/>
      <c r="E891" s="45"/>
      <c r="F891" s="45"/>
    </row>
    <row r="892" ht="15.75" customHeight="1">
      <c r="A892" s="45"/>
      <c r="B892" s="45"/>
      <c r="C892" s="45"/>
      <c r="D892" s="45"/>
      <c r="E892" s="45"/>
      <c r="F892" s="45"/>
    </row>
    <row r="893" ht="15.75" customHeight="1">
      <c r="A893" s="45"/>
      <c r="B893" s="45"/>
      <c r="C893" s="45"/>
      <c r="D893" s="45"/>
      <c r="E893" s="45"/>
      <c r="F893" s="45"/>
    </row>
    <row r="894" ht="15.75" customHeight="1">
      <c r="A894" s="45"/>
      <c r="B894" s="45"/>
      <c r="C894" s="45"/>
      <c r="D894" s="45"/>
      <c r="E894" s="45"/>
      <c r="F894" s="45"/>
    </row>
    <row r="895" ht="15.75" customHeight="1">
      <c r="A895" s="45"/>
      <c r="B895" s="45"/>
      <c r="C895" s="45"/>
      <c r="D895" s="45"/>
      <c r="E895" s="45"/>
      <c r="F895" s="45"/>
    </row>
    <row r="896" ht="15.75" customHeight="1">
      <c r="A896" s="45"/>
      <c r="B896" s="45"/>
      <c r="C896" s="45"/>
      <c r="D896" s="45"/>
      <c r="E896" s="45"/>
      <c r="F896" s="45"/>
    </row>
    <row r="897" ht="15.75" customHeight="1">
      <c r="A897" s="45"/>
      <c r="B897" s="45"/>
      <c r="C897" s="45"/>
      <c r="D897" s="45"/>
      <c r="E897" s="45"/>
      <c r="F897" s="45"/>
    </row>
    <row r="898" ht="15.75" customHeight="1">
      <c r="A898" s="45"/>
      <c r="B898" s="45"/>
      <c r="C898" s="45"/>
      <c r="D898" s="45"/>
      <c r="E898" s="45"/>
      <c r="F898" s="45"/>
    </row>
    <row r="899" ht="15.75" customHeight="1">
      <c r="A899" s="45"/>
      <c r="B899" s="45"/>
      <c r="C899" s="45"/>
      <c r="D899" s="45"/>
      <c r="E899" s="45"/>
      <c r="F899" s="45"/>
    </row>
    <row r="900" ht="15.75" customHeight="1">
      <c r="A900" s="45"/>
      <c r="B900" s="45"/>
      <c r="C900" s="45"/>
      <c r="D900" s="45"/>
      <c r="E900" s="45"/>
      <c r="F900" s="45"/>
    </row>
    <row r="901" ht="15.75" customHeight="1">
      <c r="A901" s="45"/>
      <c r="B901" s="45"/>
      <c r="C901" s="45"/>
      <c r="D901" s="45"/>
      <c r="E901" s="45"/>
      <c r="F901" s="45"/>
    </row>
    <row r="902" ht="15.75" customHeight="1">
      <c r="A902" s="45"/>
      <c r="B902" s="45"/>
      <c r="C902" s="45"/>
      <c r="D902" s="45"/>
      <c r="E902" s="45"/>
      <c r="F902" s="45"/>
    </row>
    <row r="903" ht="15.75" customHeight="1">
      <c r="A903" s="45"/>
      <c r="B903" s="45"/>
      <c r="C903" s="45"/>
      <c r="D903" s="45"/>
      <c r="E903" s="45"/>
      <c r="F903" s="45"/>
    </row>
    <row r="904" ht="15.75" customHeight="1">
      <c r="A904" s="45"/>
      <c r="B904" s="45"/>
      <c r="C904" s="45"/>
      <c r="D904" s="45"/>
      <c r="E904" s="45"/>
      <c r="F904" s="45"/>
    </row>
    <row r="905" ht="15.75" customHeight="1">
      <c r="A905" s="45"/>
      <c r="B905" s="45"/>
      <c r="C905" s="45"/>
      <c r="D905" s="45"/>
      <c r="E905" s="45"/>
      <c r="F905" s="45"/>
    </row>
    <row r="906" ht="15.75" customHeight="1">
      <c r="A906" s="45"/>
      <c r="B906" s="45"/>
      <c r="C906" s="45"/>
      <c r="D906" s="45"/>
      <c r="E906" s="45"/>
      <c r="F906" s="45"/>
    </row>
    <row r="907" ht="15.75" customHeight="1">
      <c r="A907" s="45"/>
      <c r="B907" s="45"/>
      <c r="C907" s="45"/>
      <c r="D907" s="45"/>
      <c r="E907" s="45"/>
      <c r="F907" s="45"/>
    </row>
    <row r="908" ht="15.75" customHeight="1">
      <c r="A908" s="45"/>
      <c r="B908" s="45"/>
      <c r="C908" s="45"/>
      <c r="D908" s="45"/>
      <c r="E908" s="45"/>
      <c r="F908" s="45"/>
    </row>
    <row r="909" ht="15.75" customHeight="1">
      <c r="A909" s="45"/>
      <c r="B909" s="45"/>
      <c r="C909" s="45"/>
      <c r="D909" s="45"/>
      <c r="E909" s="45"/>
      <c r="F909" s="45"/>
    </row>
    <row r="910" ht="15.75" customHeight="1">
      <c r="A910" s="45"/>
      <c r="B910" s="45"/>
      <c r="C910" s="45"/>
      <c r="D910" s="45"/>
      <c r="E910" s="45"/>
      <c r="F910" s="45"/>
    </row>
    <row r="911" ht="15.75" customHeight="1">
      <c r="A911" s="45"/>
      <c r="B911" s="45"/>
      <c r="C911" s="45"/>
      <c r="D911" s="45"/>
      <c r="E911" s="45"/>
      <c r="F911" s="45"/>
    </row>
    <row r="912" ht="15.75" customHeight="1">
      <c r="A912" s="45"/>
      <c r="B912" s="45"/>
      <c r="C912" s="45"/>
      <c r="D912" s="45"/>
      <c r="E912" s="45"/>
      <c r="F912" s="45"/>
    </row>
    <row r="913" ht="15.75" customHeight="1">
      <c r="A913" s="45"/>
      <c r="B913" s="45"/>
      <c r="C913" s="45"/>
      <c r="D913" s="45"/>
      <c r="E913" s="45"/>
      <c r="F913" s="45"/>
    </row>
    <row r="914" ht="15.75" customHeight="1">
      <c r="A914" s="45"/>
      <c r="B914" s="45"/>
      <c r="C914" s="45"/>
      <c r="D914" s="45"/>
      <c r="E914" s="45"/>
      <c r="F914" s="45"/>
    </row>
    <row r="915" ht="15.75" customHeight="1">
      <c r="A915" s="45"/>
      <c r="B915" s="45"/>
      <c r="C915" s="45"/>
      <c r="D915" s="45"/>
      <c r="E915" s="45"/>
      <c r="F915" s="45"/>
    </row>
    <row r="916" ht="15.75" customHeight="1">
      <c r="A916" s="45"/>
      <c r="B916" s="45"/>
      <c r="C916" s="45"/>
      <c r="D916" s="45"/>
      <c r="E916" s="45"/>
      <c r="F916" s="45"/>
    </row>
    <row r="917" ht="15.75" customHeight="1">
      <c r="A917" s="45"/>
      <c r="B917" s="45"/>
      <c r="C917" s="45"/>
      <c r="D917" s="45"/>
      <c r="E917" s="45"/>
      <c r="F917" s="45"/>
    </row>
    <row r="918" ht="15.75" customHeight="1">
      <c r="A918" s="45"/>
      <c r="B918" s="45"/>
      <c r="C918" s="45"/>
      <c r="D918" s="45"/>
      <c r="E918" s="45"/>
      <c r="F918" s="45"/>
    </row>
    <row r="919" ht="15.75" customHeight="1">
      <c r="A919" s="45"/>
      <c r="B919" s="45"/>
      <c r="C919" s="45"/>
      <c r="D919" s="45"/>
      <c r="E919" s="45"/>
      <c r="F919" s="45"/>
    </row>
    <row r="920" ht="15.75" customHeight="1">
      <c r="A920" s="45"/>
      <c r="B920" s="45"/>
      <c r="C920" s="45"/>
      <c r="D920" s="45"/>
      <c r="E920" s="45"/>
      <c r="F920" s="45"/>
    </row>
    <row r="921" ht="15.75" customHeight="1">
      <c r="A921" s="45"/>
      <c r="B921" s="45"/>
      <c r="C921" s="45"/>
      <c r="D921" s="45"/>
      <c r="E921" s="45"/>
      <c r="F921" s="45"/>
    </row>
    <row r="922" ht="15.75" customHeight="1">
      <c r="A922" s="45"/>
      <c r="B922" s="45"/>
      <c r="C922" s="45"/>
      <c r="D922" s="45"/>
      <c r="E922" s="45"/>
      <c r="F922" s="45"/>
    </row>
    <row r="923" ht="15.75" customHeight="1">
      <c r="A923" s="45"/>
      <c r="B923" s="45"/>
      <c r="C923" s="45"/>
      <c r="D923" s="45"/>
      <c r="E923" s="45"/>
      <c r="F923" s="45"/>
    </row>
    <row r="924" ht="15.75" customHeight="1">
      <c r="A924" s="45"/>
      <c r="B924" s="45"/>
      <c r="C924" s="45"/>
      <c r="D924" s="45"/>
      <c r="E924" s="45"/>
      <c r="F924" s="45"/>
    </row>
    <row r="925" ht="15.75" customHeight="1">
      <c r="A925" s="45"/>
      <c r="B925" s="45"/>
      <c r="C925" s="45"/>
      <c r="D925" s="45"/>
      <c r="E925" s="45"/>
      <c r="F925" s="45"/>
    </row>
    <row r="926" ht="15.75" customHeight="1">
      <c r="A926" s="45"/>
      <c r="B926" s="45"/>
      <c r="C926" s="45"/>
      <c r="D926" s="45"/>
      <c r="E926" s="45"/>
      <c r="F926" s="45"/>
    </row>
    <row r="927" ht="15.75" customHeight="1">
      <c r="A927" s="45"/>
      <c r="B927" s="45"/>
      <c r="C927" s="45"/>
      <c r="D927" s="45"/>
      <c r="E927" s="45"/>
      <c r="F927" s="45"/>
    </row>
    <row r="928" ht="15.75" customHeight="1">
      <c r="A928" s="45"/>
      <c r="B928" s="45"/>
      <c r="C928" s="45"/>
      <c r="D928" s="45"/>
      <c r="E928" s="45"/>
      <c r="F928" s="45"/>
    </row>
    <row r="929" ht="15.75" customHeight="1">
      <c r="A929" s="45"/>
      <c r="B929" s="45"/>
      <c r="C929" s="45"/>
      <c r="D929" s="45"/>
      <c r="E929" s="45"/>
      <c r="F929" s="45"/>
    </row>
    <row r="930" ht="15.75" customHeight="1">
      <c r="A930" s="45"/>
      <c r="B930" s="45"/>
      <c r="C930" s="45"/>
      <c r="D930" s="45"/>
      <c r="E930" s="45"/>
      <c r="F930" s="45"/>
    </row>
    <row r="931" ht="15.75" customHeight="1">
      <c r="A931" s="45"/>
      <c r="B931" s="45"/>
      <c r="C931" s="45"/>
      <c r="D931" s="45"/>
      <c r="E931" s="45"/>
      <c r="F931" s="45"/>
    </row>
    <row r="932" ht="15.75" customHeight="1">
      <c r="A932" s="45"/>
      <c r="B932" s="45"/>
      <c r="C932" s="45"/>
      <c r="D932" s="45"/>
      <c r="E932" s="45"/>
      <c r="F932" s="45"/>
    </row>
    <row r="933" ht="15.75" customHeight="1">
      <c r="A933" s="45"/>
      <c r="B933" s="45"/>
      <c r="C933" s="45"/>
      <c r="D933" s="45"/>
      <c r="E933" s="45"/>
      <c r="F933" s="45"/>
    </row>
    <row r="934" ht="15.75" customHeight="1">
      <c r="A934" s="45"/>
      <c r="B934" s="45"/>
      <c r="C934" s="45"/>
      <c r="D934" s="45"/>
      <c r="E934" s="45"/>
      <c r="F934" s="45"/>
    </row>
    <row r="935" ht="15.75" customHeight="1">
      <c r="A935" s="45"/>
      <c r="B935" s="45"/>
      <c r="C935" s="45"/>
      <c r="D935" s="45"/>
      <c r="E935" s="45"/>
      <c r="F935" s="45"/>
    </row>
    <row r="936" ht="15.75" customHeight="1">
      <c r="A936" s="45"/>
      <c r="B936" s="45"/>
      <c r="C936" s="45"/>
      <c r="D936" s="45"/>
      <c r="E936" s="45"/>
      <c r="F936" s="45"/>
    </row>
    <row r="937" ht="15.75" customHeight="1">
      <c r="A937" s="45"/>
      <c r="B937" s="45"/>
      <c r="C937" s="45"/>
      <c r="D937" s="45"/>
      <c r="E937" s="45"/>
      <c r="F937" s="45"/>
    </row>
    <row r="938" ht="15.75" customHeight="1">
      <c r="A938" s="45"/>
      <c r="B938" s="45"/>
      <c r="C938" s="45"/>
      <c r="D938" s="45"/>
      <c r="E938" s="45"/>
      <c r="F938" s="45"/>
    </row>
    <row r="939" ht="15.75" customHeight="1">
      <c r="A939" s="45"/>
      <c r="B939" s="45"/>
      <c r="C939" s="45"/>
      <c r="D939" s="45"/>
      <c r="E939" s="45"/>
      <c r="F939" s="45"/>
    </row>
    <row r="940" ht="15.75" customHeight="1">
      <c r="A940" s="45"/>
      <c r="B940" s="45"/>
      <c r="C940" s="45"/>
      <c r="D940" s="45"/>
      <c r="E940" s="45"/>
      <c r="F940" s="45"/>
    </row>
    <row r="941" ht="15.75" customHeight="1">
      <c r="A941" s="45"/>
      <c r="B941" s="45"/>
      <c r="C941" s="45"/>
      <c r="D941" s="45"/>
      <c r="E941" s="45"/>
      <c r="F941" s="45"/>
    </row>
    <row r="942" ht="15.75" customHeight="1">
      <c r="A942" s="45"/>
      <c r="B942" s="45"/>
      <c r="C942" s="45"/>
      <c r="D942" s="45"/>
      <c r="E942" s="45"/>
      <c r="F942" s="45"/>
    </row>
    <row r="943" ht="15.75" customHeight="1">
      <c r="A943" s="45"/>
      <c r="B943" s="45"/>
      <c r="C943" s="45"/>
      <c r="D943" s="45"/>
      <c r="E943" s="45"/>
      <c r="F943" s="45"/>
    </row>
    <row r="944" ht="15.75" customHeight="1">
      <c r="A944" s="45"/>
      <c r="B944" s="45"/>
      <c r="C944" s="45"/>
      <c r="D944" s="45"/>
      <c r="E944" s="45"/>
      <c r="F944" s="45"/>
    </row>
    <row r="945" ht="15.75" customHeight="1">
      <c r="A945" s="45"/>
      <c r="B945" s="45"/>
      <c r="C945" s="45"/>
      <c r="D945" s="45"/>
      <c r="E945" s="45"/>
      <c r="F945" s="45"/>
    </row>
    <row r="946" ht="15.75" customHeight="1">
      <c r="A946" s="45"/>
      <c r="B946" s="45"/>
      <c r="C946" s="45"/>
      <c r="D946" s="45"/>
      <c r="E946" s="45"/>
      <c r="F946" s="45"/>
    </row>
    <row r="947" ht="15.75" customHeight="1">
      <c r="A947" s="45"/>
      <c r="B947" s="45"/>
      <c r="C947" s="45"/>
      <c r="D947" s="45"/>
      <c r="E947" s="45"/>
      <c r="F947" s="45"/>
    </row>
    <row r="948" ht="15.75" customHeight="1">
      <c r="A948" s="45"/>
      <c r="B948" s="45"/>
      <c r="C948" s="45"/>
      <c r="D948" s="45"/>
      <c r="E948" s="45"/>
      <c r="F948" s="45"/>
    </row>
    <row r="949" ht="15.75" customHeight="1">
      <c r="A949" s="45"/>
      <c r="B949" s="45"/>
      <c r="C949" s="45"/>
      <c r="D949" s="45"/>
      <c r="E949" s="45"/>
      <c r="F949" s="45"/>
    </row>
    <row r="950" ht="15.75" customHeight="1">
      <c r="A950" s="45"/>
      <c r="B950" s="45"/>
      <c r="C950" s="45"/>
      <c r="D950" s="45"/>
      <c r="E950" s="45"/>
      <c r="F950" s="45"/>
    </row>
    <row r="951" ht="15.75" customHeight="1">
      <c r="A951" s="45"/>
      <c r="B951" s="45"/>
      <c r="C951" s="45"/>
      <c r="D951" s="45"/>
      <c r="E951" s="45"/>
      <c r="F951" s="45"/>
    </row>
    <row r="952" ht="15.75" customHeight="1">
      <c r="A952" s="45"/>
      <c r="B952" s="45"/>
      <c r="C952" s="45"/>
      <c r="D952" s="45"/>
      <c r="E952" s="45"/>
      <c r="F952" s="45"/>
    </row>
    <row r="953" ht="15.75" customHeight="1">
      <c r="A953" s="45"/>
      <c r="B953" s="45"/>
      <c r="C953" s="45"/>
      <c r="D953" s="45"/>
      <c r="E953" s="45"/>
      <c r="F953" s="45"/>
    </row>
    <row r="954" ht="15.75" customHeight="1">
      <c r="A954" s="45"/>
      <c r="B954" s="45"/>
      <c r="C954" s="45"/>
      <c r="D954" s="45"/>
      <c r="E954" s="45"/>
      <c r="F954" s="45"/>
    </row>
    <row r="955" ht="15.75" customHeight="1">
      <c r="A955" s="45"/>
      <c r="B955" s="45"/>
      <c r="C955" s="45"/>
      <c r="D955" s="45"/>
      <c r="E955" s="45"/>
      <c r="F955" s="45"/>
    </row>
    <row r="956" ht="15.75" customHeight="1">
      <c r="A956" s="45"/>
      <c r="B956" s="45"/>
      <c r="C956" s="45"/>
      <c r="D956" s="45"/>
      <c r="E956" s="45"/>
      <c r="F956" s="45"/>
    </row>
    <row r="957" ht="15.75" customHeight="1">
      <c r="A957" s="45"/>
      <c r="B957" s="45"/>
      <c r="C957" s="45"/>
      <c r="D957" s="45"/>
      <c r="E957" s="45"/>
      <c r="F957" s="45"/>
    </row>
    <row r="958" ht="15.75" customHeight="1">
      <c r="A958" s="45"/>
      <c r="B958" s="45"/>
      <c r="C958" s="45"/>
      <c r="D958" s="45"/>
      <c r="E958" s="45"/>
      <c r="F958" s="45"/>
    </row>
    <row r="959" ht="15.75" customHeight="1">
      <c r="A959" s="45"/>
      <c r="B959" s="45"/>
      <c r="C959" s="45"/>
      <c r="D959" s="45"/>
      <c r="E959" s="45"/>
      <c r="F959" s="45"/>
    </row>
    <row r="960" ht="15.75" customHeight="1">
      <c r="A960" s="45"/>
      <c r="B960" s="45"/>
      <c r="C960" s="45"/>
      <c r="D960" s="45"/>
      <c r="E960" s="45"/>
      <c r="F960" s="45"/>
    </row>
    <row r="961" ht="15.75" customHeight="1">
      <c r="A961" s="45"/>
      <c r="B961" s="45"/>
      <c r="C961" s="45"/>
      <c r="D961" s="45"/>
      <c r="E961" s="45"/>
      <c r="F961" s="45"/>
    </row>
    <row r="962" ht="15.75" customHeight="1">
      <c r="A962" s="45"/>
      <c r="B962" s="45"/>
      <c r="C962" s="45"/>
      <c r="D962" s="45"/>
      <c r="E962" s="45"/>
      <c r="F962" s="45"/>
    </row>
    <row r="963" ht="15.75" customHeight="1">
      <c r="A963" s="45"/>
      <c r="B963" s="45"/>
      <c r="C963" s="45"/>
      <c r="D963" s="45"/>
      <c r="E963" s="45"/>
      <c r="F963" s="45"/>
    </row>
    <row r="964" ht="15.75" customHeight="1">
      <c r="A964" s="45"/>
      <c r="B964" s="45"/>
      <c r="C964" s="45"/>
      <c r="D964" s="45"/>
      <c r="E964" s="45"/>
      <c r="F964" s="45"/>
    </row>
    <row r="965" ht="15.75" customHeight="1">
      <c r="A965" s="45"/>
      <c r="B965" s="45"/>
      <c r="C965" s="45"/>
      <c r="D965" s="45"/>
      <c r="E965" s="45"/>
      <c r="F965" s="45"/>
    </row>
    <row r="966" ht="15.75" customHeight="1">
      <c r="A966" s="45"/>
      <c r="B966" s="45"/>
      <c r="C966" s="45"/>
      <c r="D966" s="45"/>
      <c r="E966" s="45"/>
      <c r="F966" s="45"/>
    </row>
    <row r="967" ht="15.75" customHeight="1">
      <c r="A967" s="45"/>
      <c r="B967" s="45"/>
      <c r="C967" s="45"/>
      <c r="D967" s="45"/>
      <c r="E967" s="45"/>
      <c r="F967" s="45"/>
    </row>
    <row r="968" ht="15.75" customHeight="1">
      <c r="A968" s="45"/>
      <c r="B968" s="45"/>
      <c r="C968" s="45"/>
      <c r="D968" s="45"/>
      <c r="E968" s="45"/>
      <c r="F968" s="45"/>
    </row>
    <row r="969" ht="15.75" customHeight="1">
      <c r="A969" s="45"/>
      <c r="B969" s="45"/>
      <c r="C969" s="45"/>
      <c r="D969" s="45"/>
      <c r="E969" s="45"/>
      <c r="F969" s="45"/>
    </row>
    <row r="970" ht="15.75" customHeight="1">
      <c r="A970" s="45"/>
      <c r="B970" s="45"/>
      <c r="C970" s="45"/>
      <c r="D970" s="45"/>
      <c r="E970" s="45"/>
      <c r="F970" s="45"/>
    </row>
    <row r="971" ht="15.75" customHeight="1">
      <c r="A971" s="45"/>
      <c r="B971" s="45"/>
      <c r="C971" s="45"/>
      <c r="D971" s="45"/>
      <c r="E971" s="45"/>
      <c r="F971" s="45"/>
    </row>
    <row r="972" ht="15.75" customHeight="1">
      <c r="A972" s="45"/>
      <c r="B972" s="45"/>
      <c r="C972" s="45"/>
      <c r="D972" s="45"/>
      <c r="E972" s="45"/>
      <c r="F972" s="45"/>
    </row>
    <row r="973" ht="15.75" customHeight="1">
      <c r="A973" s="45"/>
      <c r="B973" s="45"/>
      <c r="C973" s="45"/>
      <c r="D973" s="45"/>
      <c r="E973" s="45"/>
      <c r="F973" s="45"/>
    </row>
    <row r="974" ht="15.75" customHeight="1">
      <c r="A974" s="45"/>
      <c r="B974" s="45"/>
      <c r="C974" s="45"/>
      <c r="D974" s="45"/>
      <c r="E974" s="45"/>
      <c r="F974" s="45"/>
    </row>
    <row r="975" ht="15.75" customHeight="1">
      <c r="A975" s="45"/>
      <c r="B975" s="45"/>
      <c r="C975" s="45"/>
      <c r="D975" s="45"/>
      <c r="E975" s="45"/>
      <c r="F975" s="45"/>
    </row>
    <row r="976" ht="15.75" customHeight="1">
      <c r="A976" s="45"/>
      <c r="B976" s="45"/>
      <c r="C976" s="45"/>
      <c r="D976" s="45"/>
      <c r="E976" s="45"/>
      <c r="F976" s="45"/>
    </row>
    <row r="977" ht="15.75" customHeight="1">
      <c r="A977" s="45"/>
      <c r="B977" s="45"/>
      <c r="C977" s="45"/>
      <c r="D977" s="45"/>
      <c r="E977" s="45"/>
      <c r="F977" s="45"/>
    </row>
    <row r="978" ht="15.75" customHeight="1">
      <c r="A978" s="45"/>
      <c r="B978" s="45"/>
      <c r="C978" s="45"/>
      <c r="D978" s="45"/>
      <c r="E978" s="45"/>
      <c r="F978" s="45"/>
    </row>
    <row r="979" ht="15.75" customHeight="1">
      <c r="A979" s="45"/>
      <c r="B979" s="45"/>
      <c r="C979" s="45"/>
      <c r="D979" s="45"/>
      <c r="E979" s="45"/>
      <c r="F979" s="45"/>
    </row>
    <row r="980" ht="15.75" customHeight="1">
      <c r="A980" s="45"/>
      <c r="B980" s="45"/>
      <c r="C980" s="45"/>
      <c r="D980" s="45"/>
      <c r="E980" s="45"/>
      <c r="F980" s="45"/>
    </row>
    <row r="981" ht="15.75" customHeight="1">
      <c r="A981" s="45"/>
      <c r="B981" s="45"/>
      <c r="C981" s="45"/>
      <c r="D981" s="45"/>
      <c r="E981" s="45"/>
      <c r="F981" s="45"/>
    </row>
    <row r="982" ht="15.75" customHeight="1">
      <c r="A982" s="45"/>
      <c r="B982" s="45"/>
      <c r="C982" s="45"/>
      <c r="D982" s="45"/>
      <c r="E982" s="45"/>
      <c r="F982" s="45"/>
    </row>
    <row r="983" ht="15.75" customHeight="1">
      <c r="A983" s="45"/>
      <c r="B983" s="45"/>
      <c r="C983" s="45"/>
      <c r="D983" s="45"/>
      <c r="E983" s="45"/>
      <c r="F983" s="45"/>
    </row>
    <row r="984" ht="15.75" customHeight="1">
      <c r="A984" s="45"/>
      <c r="B984" s="45"/>
      <c r="C984" s="45"/>
      <c r="D984" s="45"/>
      <c r="E984" s="45"/>
      <c r="F984" s="45"/>
    </row>
    <row r="985" ht="15.75" customHeight="1">
      <c r="A985" s="45"/>
      <c r="B985" s="45"/>
      <c r="C985" s="45"/>
      <c r="D985" s="45"/>
      <c r="E985" s="45"/>
      <c r="F985" s="45"/>
    </row>
    <row r="986" ht="15.75" customHeight="1">
      <c r="A986" s="45"/>
      <c r="B986" s="45"/>
      <c r="C986" s="45"/>
      <c r="D986" s="45"/>
      <c r="E986" s="45"/>
      <c r="F986" s="45"/>
    </row>
    <row r="987" ht="15.75" customHeight="1">
      <c r="A987" s="45"/>
      <c r="B987" s="45"/>
      <c r="C987" s="45"/>
      <c r="D987" s="45"/>
      <c r="E987" s="45"/>
      <c r="F987" s="45"/>
    </row>
    <row r="988" ht="15.75" customHeight="1">
      <c r="A988" s="45"/>
      <c r="B988" s="45"/>
      <c r="C988" s="45"/>
      <c r="D988" s="45"/>
      <c r="E988" s="45"/>
      <c r="F988" s="45"/>
    </row>
    <row r="989" ht="15.75" customHeight="1">
      <c r="A989" s="45"/>
      <c r="B989" s="45"/>
      <c r="C989" s="45"/>
      <c r="D989" s="45"/>
      <c r="E989" s="45"/>
      <c r="F989" s="45"/>
    </row>
    <row r="990" ht="15.75" customHeight="1">
      <c r="A990" s="45"/>
      <c r="B990" s="45"/>
      <c r="C990" s="45"/>
      <c r="D990" s="45"/>
      <c r="E990" s="45"/>
      <c r="F990" s="45"/>
    </row>
    <row r="991" ht="15.75" customHeight="1">
      <c r="A991" s="45"/>
      <c r="B991" s="45"/>
      <c r="C991" s="45"/>
      <c r="D991" s="45"/>
      <c r="E991" s="45"/>
      <c r="F991" s="45"/>
    </row>
    <row r="992" ht="15.75" customHeight="1">
      <c r="A992" s="45"/>
      <c r="B992" s="45"/>
      <c r="C992" s="45"/>
      <c r="D992" s="45"/>
      <c r="E992" s="45"/>
      <c r="F992" s="45"/>
    </row>
    <row r="993" ht="15.75" customHeight="1">
      <c r="A993" s="45"/>
      <c r="B993" s="45"/>
      <c r="C993" s="45"/>
      <c r="D993" s="45"/>
      <c r="E993" s="45"/>
      <c r="F993" s="45"/>
    </row>
    <row r="994" ht="15.75" customHeight="1">
      <c r="A994" s="45"/>
      <c r="B994" s="45"/>
      <c r="C994" s="45"/>
      <c r="D994" s="45"/>
      <c r="E994" s="45"/>
      <c r="F994" s="45"/>
    </row>
    <row r="995" ht="15.75" customHeight="1">
      <c r="A995" s="45"/>
      <c r="B995" s="45"/>
      <c r="C995" s="45"/>
      <c r="D995" s="45"/>
      <c r="E995" s="45"/>
      <c r="F995" s="45"/>
    </row>
    <row r="996" ht="15.75" customHeight="1">
      <c r="A996" s="45"/>
      <c r="B996" s="45"/>
      <c r="C996" s="45"/>
      <c r="D996" s="45"/>
      <c r="E996" s="45"/>
      <c r="F996" s="45"/>
    </row>
    <row r="997" ht="15.75" customHeight="1">
      <c r="A997" s="45"/>
      <c r="B997" s="45"/>
      <c r="C997" s="45"/>
      <c r="D997" s="45"/>
      <c r="E997" s="45"/>
      <c r="F997" s="45"/>
    </row>
    <row r="998" ht="15.75" customHeight="1">
      <c r="A998" s="45"/>
      <c r="B998" s="45"/>
      <c r="C998" s="45"/>
      <c r="D998" s="45"/>
      <c r="E998" s="45"/>
      <c r="F998" s="45"/>
    </row>
    <row r="999" ht="15.75" customHeight="1">
      <c r="A999" s="45"/>
      <c r="B999" s="45"/>
      <c r="C999" s="45"/>
      <c r="D999" s="45"/>
      <c r="E999" s="45"/>
      <c r="F999" s="45"/>
    </row>
    <row r="1000" ht="15.75" customHeight="1">
      <c r="A1000" s="45"/>
      <c r="B1000" s="45"/>
      <c r="C1000" s="45"/>
      <c r="D1000" s="45"/>
      <c r="E1000" s="45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5" width="3.0"/>
    <col customWidth="1" min="6" max="6" width="31.29"/>
    <col customWidth="1" min="7" max="7" width="12.29"/>
    <col customWidth="1" min="8" max="8" width="11.43"/>
    <col customWidth="1" min="9" max="9" width="11.14"/>
    <col customWidth="1" min="10" max="10" width="9.71"/>
    <col customWidth="1" min="11" max="11" width="9.86"/>
    <col customWidth="1" min="12" max="12" width="9.29"/>
    <col customWidth="1" min="13" max="13" width="9.86"/>
    <col customWidth="1" min="14" max="14" width="9.43"/>
    <col customWidth="1" min="15" max="18" width="8.71"/>
    <col customWidth="1" min="19" max="19" width="10.0"/>
    <col customWidth="1" min="20" max="26" width="8.86"/>
  </cols>
  <sheetData>
    <row r="1">
      <c r="A1" s="34"/>
      <c r="B1" s="34"/>
      <c r="C1" s="34"/>
      <c r="D1" s="34"/>
      <c r="E1" s="34"/>
      <c r="F1" s="34"/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  <c r="L1" s="35" t="s">
        <v>90</v>
      </c>
      <c r="M1" s="35" t="s">
        <v>91</v>
      </c>
      <c r="N1" s="35" t="s">
        <v>92</v>
      </c>
      <c r="O1" s="35"/>
      <c r="P1" s="35"/>
      <c r="Q1" s="35"/>
      <c r="R1" s="35"/>
      <c r="S1" s="35" t="s">
        <v>93</v>
      </c>
      <c r="T1" s="37"/>
      <c r="U1" s="37"/>
      <c r="V1" s="37"/>
      <c r="W1" s="37"/>
      <c r="X1" s="37"/>
      <c r="Y1" s="37"/>
      <c r="Z1" s="37"/>
    </row>
    <row r="2">
      <c r="A2" s="38"/>
      <c r="B2" s="38" t="s">
        <v>94</v>
      </c>
      <c r="C2" s="38"/>
      <c r="D2" s="38"/>
      <c r="E2" s="38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>
      <c r="A3" s="38"/>
      <c r="B3" s="38"/>
      <c r="C3" s="38"/>
      <c r="D3" s="38" t="s">
        <v>95</v>
      </c>
      <c r="E3" s="38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>
      <c r="A4" s="38"/>
      <c r="B4" s="38"/>
      <c r="C4" s="38"/>
      <c r="D4" s="38"/>
      <c r="E4" s="38" t="s">
        <v>137</v>
      </c>
      <c r="F4" s="38"/>
      <c r="G4" s="39">
        <v>0.0</v>
      </c>
      <c r="H4" s="39">
        <v>7029.19</v>
      </c>
      <c r="I4" s="39">
        <v>6493.35</v>
      </c>
      <c r="J4" s="39">
        <v>12000.63</v>
      </c>
      <c r="K4" s="39">
        <v>0.0</v>
      </c>
      <c r="L4" s="39">
        <v>3743.04</v>
      </c>
      <c r="M4" s="39">
        <v>3900.67</v>
      </c>
      <c r="N4" s="39">
        <v>4465.12</v>
      </c>
      <c r="O4" s="39"/>
      <c r="P4" s="39"/>
      <c r="Q4" s="39"/>
      <c r="R4" s="39"/>
      <c r="S4" s="39">
        <f t="shared" ref="S4:S11" si="1">ROUND(SUM(G4:N4),5)</f>
        <v>37632</v>
      </c>
    </row>
    <row r="5">
      <c r="A5" s="38"/>
      <c r="B5" s="38"/>
      <c r="C5" s="38"/>
      <c r="D5" s="38"/>
      <c r="E5" s="38" t="s">
        <v>138</v>
      </c>
      <c r="F5" s="38"/>
      <c r="G5" s="39">
        <v>6541.59</v>
      </c>
      <c r="H5" s="39">
        <v>31.84</v>
      </c>
      <c r="I5" s="39">
        <v>0.0</v>
      </c>
      <c r="J5" s="39">
        <v>-134.24</v>
      </c>
      <c r="K5" s="39">
        <v>0.0</v>
      </c>
      <c r="L5" s="39">
        <v>121.92</v>
      </c>
      <c r="M5" s="39">
        <v>-122.31</v>
      </c>
      <c r="N5" s="39">
        <v>171.42</v>
      </c>
      <c r="O5" s="39"/>
      <c r="P5" s="39"/>
      <c r="Q5" s="39"/>
      <c r="R5" s="39"/>
      <c r="S5" s="39">
        <f t="shared" si="1"/>
        <v>6610.22</v>
      </c>
    </row>
    <row r="6">
      <c r="A6" s="38"/>
      <c r="B6" s="38"/>
      <c r="C6" s="38"/>
      <c r="D6" s="38"/>
      <c r="E6" s="38" t="s">
        <v>139</v>
      </c>
      <c r="F6" s="38"/>
      <c r="G6" s="39">
        <v>246790.8</v>
      </c>
      <c r="H6" s="39">
        <v>274814.84</v>
      </c>
      <c r="I6" s="39">
        <v>260477.72</v>
      </c>
      <c r="J6" s="39">
        <v>244483.99</v>
      </c>
      <c r="K6" s="39">
        <v>239458.48</v>
      </c>
      <c r="L6" s="39">
        <v>287454.0</v>
      </c>
      <c r="M6" s="39">
        <v>285914.37</v>
      </c>
      <c r="N6" s="39">
        <v>257970.95</v>
      </c>
      <c r="O6" s="39"/>
      <c r="P6" s="39"/>
      <c r="Q6" s="39"/>
      <c r="R6" s="39"/>
      <c r="S6" s="39">
        <f t="shared" si="1"/>
        <v>2097365.15</v>
      </c>
    </row>
    <row r="7">
      <c r="A7" s="38"/>
      <c r="B7" s="38"/>
      <c r="C7" s="38"/>
      <c r="D7" s="38"/>
      <c r="E7" s="38" t="s">
        <v>140</v>
      </c>
      <c r="F7" s="38"/>
      <c r="G7" s="39">
        <v>26.51</v>
      </c>
      <c r="H7" s="39">
        <v>24.0</v>
      </c>
      <c r="I7" s="39">
        <v>26.94</v>
      </c>
      <c r="J7" s="39">
        <v>51.9</v>
      </c>
      <c r="K7" s="39">
        <v>0.0</v>
      </c>
      <c r="L7" s="39">
        <v>28.2</v>
      </c>
      <c r="M7" s="39">
        <v>26.96</v>
      </c>
      <c r="N7" s="39">
        <v>25.29</v>
      </c>
      <c r="O7" s="39"/>
      <c r="P7" s="39"/>
      <c r="Q7" s="39"/>
      <c r="R7" s="39"/>
      <c r="S7" s="39">
        <f t="shared" si="1"/>
        <v>209.8</v>
      </c>
    </row>
    <row r="8">
      <c r="A8" s="38"/>
      <c r="B8" s="38"/>
      <c r="C8" s="38"/>
      <c r="D8" s="38"/>
      <c r="E8" s="38" t="s">
        <v>141</v>
      </c>
      <c r="F8" s="38"/>
      <c r="G8" s="39">
        <v>18075.93</v>
      </c>
      <c r="H8" s="39">
        <v>28827.53</v>
      </c>
      <c r="I8" s="39">
        <v>27424.39</v>
      </c>
      <c r="J8" s="39">
        <v>38723.07</v>
      </c>
      <c r="K8" s="39">
        <v>47130.76</v>
      </c>
      <c r="L8" s="39">
        <v>49681.35</v>
      </c>
      <c r="M8" s="39">
        <v>45704.87</v>
      </c>
      <c r="N8" s="39">
        <v>45875.63</v>
      </c>
      <c r="O8" s="39"/>
      <c r="P8" s="39"/>
      <c r="Q8" s="39"/>
      <c r="R8" s="39"/>
      <c r="S8" s="39">
        <f t="shared" si="1"/>
        <v>301443.53</v>
      </c>
    </row>
    <row r="9">
      <c r="A9" s="38"/>
      <c r="B9" s="38"/>
      <c r="C9" s="38"/>
      <c r="D9" s="38"/>
      <c r="E9" s="38" t="s">
        <v>142</v>
      </c>
      <c r="F9" s="38"/>
      <c r="G9" s="39">
        <v>93600.0</v>
      </c>
      <c r="H9" s="39">
        <v>85212.89</v>
      </c>
      <c r="I9" s="39">
        <v>83200.0</v>
      </c>
      <c r="J9" s="39">
        <v>83200.0</v>
      </c>
      <c r="K9" s="39">
        <v>83200.0</v>
      </c>
      <c r="L9" s="39">
        <v>83200.0</v>
      </c>
      <c r="M9" s="39">
        <v>94413.4</v>
      </c>
      <c r="N9" s="39">
        <v>94800.0</v>
      </c>
      <c r="O9" s="39"/>
      <c r="P9" s="39"/>
      <c r="Q9" s="39"/>
      <c r="R9" s="39"/>
      <c r="S9" s="39">
        <f t="shared" si="1"/>
        <v>700826.29</v>
      </c>
    </row>
    <row r="10">
      <c r="A10" s="38"/>
      <c r="B10" s="38"/>
      <c r="C10" s="38"/>
      <c r="D10" s="38"/>
      <c r="E10" s="38" t="s">
        <v>143</v>
      </c>
      <c r="F10" s="38"/>
      <c r="G10" s="47">
        <v>24750.0</v>
      </c>
      <c r="H10" s="47">
        <v>0.0</v>
      </c>
      <c r="I10" s="47">
        <v>0.0</v>
      </c>
      <c r="J10" s="47">
        <v>0.0</v>
      </c>
      <c r="K10" s="47">
        <v>24480.0</v>
      </c>
      <c r="L10" s="47">
        <v>0.0</v>
      </c>
      <c r="M10" s="47">
        <v>0.0</v>
      </c>
      <c r="N10" s="47">
        <v>10500.0</v>
      </c>
      <c r="O10" s="47"/>
      <c r="P10" s="47"/>
      <c r="Q10" s="47"/>
      <c r="R10" s="47"/>
      <c r="S10" s="47">
        <f t="shared" si="1"/>
        <v>59730</v>
      </c>
    </row>
    <row r="11">
      <c r="A11" s="38"/>
      <c r="B11" s="38"/>
      <c r="C11" s="38"/>
      <c r="D11" s="38" t="s">
        <v>102</v>
      </c>
      <c r="E11" s="38"/>
      <c r="F11" s="38"/>
      <c r="G11" s="39">
        <f t="shared" ref="G11:N11" si="2">ROUND(SUM(G3:G10),5)</f>
        <v>389784.83</v>
      </c>
      <c r="H11" s="39">
        <f t="shared" si="2"/>
        <v>395940.29</v>
      </c>
      <c r="I11" s="39">
        <f t="shared" si="2"/>
        <v>377622.4</v>
      </c>
      <c r="J11" s="39">
        <f t="shared" si="2"/>
        <v>378325.35</v>
      </c>
      <c r="K11" s="39">
        <f t="shared" si="2"/>
        <v>394269.24</v>
      </c>
      <c r="L11" s="39">
        <f t="shared" si="2"/>
        <v>424228.51</v>
      </c>
      <c r="M11" s="39">
        <f t="shared" si="2"/>
        <v>429837.96</v>
      </c>
      <c r="N11" s="39">
        <f t="shared" si="2"/>
        <v>413808.41</v>
      </c>
      <c r="O11" s="39"/>
      <c r="P11" s="39"/>
      <c r="Q11" s="39"/>
      <c r="R11" s="39"/>
      <c r="S11" s="39">
        <f t="shared" si="1"/>
        <v>3203816.99</v>
      </c>
    </row>
    <row r="12">
      <c r="A12" s="38"/>
      <c r="B12" s="38"/>
      <c r="C12" s="38"/>
      <c r="D12" s="38" t="s">
        <v>103</v>
      </c>
      <c r="E12" s="38"/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>
      <c r="A13" s="38"/>
      <c r="B13" s="38"/>
      <c r="C13" s="38"/>
      <c r="D13" s="38"/>
      <c r="E13" s="38" t="s">
        <v>144</v>
      </c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>
      <c r="A14" s="38"/>
      <c r="B14" s="38"/>
      <c r="C14" s="38"/>
      <c r="D14" s="38"/>
      <c r="E14" s="38"/>
      <c r="F14" s="38" t="s">
        <v>145</v>
      </c>
      <c r="G14" s="39">
        <v>0.0</v>
      </c>
      <c r="H14" s="39">
        <v>0.0</v>
      </c>
      <c r="I14" s="39">
        <v>0.0</v>
      </c>
      <c r="J14" s="39">
        <v>0.0</v>
      </c>
      <c r="K14" s="39">
        <v>0.0</v>
      </c>
      <c r="L14" s="39">
        <v>54000.0</v>
      </c>
      <c r="M14" s="39">
        <v>25000.0</v>
      </c>
      <c r="N14" s="39">
        <v>25000.0</v>
      </c>
      <c r="O14" s="39"/>
      <c r="P14" s="39"/>
      <c r="Q14" s="39"/>
      <c r="R14" s="39"/>
      <c r="S14" s="39">
        <f t="shared" ref="S14:S19" si="3">ROUND(SUM(G14:N14),5)</f>
        <v>104000</v>
      </c>
    </row>
    <row r="15">
      <c r="A15" s="38"/>
      <c r="B15" s="38"/>
      <c r="C15" s="38"/>
      <c r="D15" s="38"/>
      <c r="E15" s="38"/>
      <c r="F15" s="38" t="s">
        <v>146</v>
      </c>
      <c r="G15" s="39">
        <v>0.0</v>
      </c>
      <c r="H15" s="39">
        <v>0.0</v>
      </c>
      <c r="I15" s="39">
        <v>0.0</v>
      </c>
      <c r="J15" s="39">
        <v>0.0</v>
      </c>
      <c r="K15" s="39">
        <v>50000.0</v>
      </c>
      <c r="L15" s="39">
        <v>0.0</v>
      </c>
      <c r="M15" s="39">
        <v>0.0</v>
      </c>
      <c r="N15" s="39">
        <v>0.0</v>
      </c>
      <c r="O15" s="39"/>
      <c r="P15" s="39"/>
      <c r="Q15" s="39"/>
      <c r="R15" s="39"/>
      <c r="S15" s="39">
        <f t="shared" si="3"/>
        <v>50000</v>
      </c>
    </row>
    <row r="16">
      <c r="A16" s="38"/>
      <c r="B16" s="38"/>
      <c r="C16" s="38"/>
      <c r="D16" s="38"/>
      <c r="E16" s="38"/>
      <c r="F16" s="38" t="s">
        <v>147</v>
      </c>
      <c r="G16" s="39">
        <v>179563.6</v>
      </c>
      <c r="H16" s="39">
        <v>124396.04</v>
      </c>
      <c r="I16" s="39">
        <v>140300.72</v>
      </c>
      <c r="J16" s="39">
        <v>188615.01</v>
      </c>
      <c r="K16" s="39">
        <v>195067.24</v>
      </c>
      <c r="L16" s="39">
        <v>188178.53</v>
      </c>
      <c r="M16" s="39">
        <v>182244.96</v>
      </c>
      <c r="N16" s="39">
        <v>112224.12</v>
      </c>
      <c r="O16" s="39"/>
      <c r="P16" s="39"/>
      <c r="Q16" s="39"/>
      <c r="R16" s="39"/>
      <c r="S16" s="39">
        <f t="shared" si="3"/>
        <v>1310590.22</v>
      </c>
    </row>
    <row r="17">
      <c r="A17" s="38"/>
      <c r="B17" s="38"/>
      <c r="C17" s="38"/>
      <c r="D17" s="38"/>
      <c r="E17" s="38" t="s">
        <v>148</v>
      </c>
      <c r="F17" s="38"/>
      <c r="G17" s="42">
        <f t="shared" ref="G17:N17" si="4">ROUND(SUM(G13:G16),5)</f>
        <v>179563.6</v>
      </c>
      <c r="H17" s="42">
        <f t="shared" si="4"/>
        <v>124396.04</v>
      </c>
      <c r="I17" s="42">
        <f t="shared" si="4"/>
        <v>140300.72</v>
      </c>
      <c r="J17" s="42">
        <f t="shared" si="4"/>
        <v>188615.01</v>
      </c>
      <c r="K17" s="42">
        <f t="shared" si="4"/>
        <v>245067.24</v>
      </c>
      <c r="L17" s="42">
        <f t="shared" si="4"/>
        <v>242178.53</v>
      </c>
      <c r="M17" s="42">
        <f t="shared" si="4"/>
        <v>207244.96</v>
      </c>
      <c r="N17" s="42">
        <f t="shared" si="4"/>
        <v>137224.12</v>
      </c>
      <c r="O17" s="42"/>
      <c r="P17" s="42"/>
      <c r="Q17" s="42"/>
      <c r="R17" s="42"/>
      <c r="S17" s="42">
        <f t="shared" si="3"/>
        <v>1464590.22</v>
      </c>
    </row>
    <row r="18">
      <c r="A18" s="38"/>
      <c r="B18" s="38"/>
      <c r="C18" s="38"/>
      <c r="D18" s="38" t="s">
        <v>110</v>
      </c>
      <c r="E18" s="38"/>
      <c r="F18" s="38"/>
      <c r="G18" s="41">
        <f t="shared" ref="G18:N18" si="5">ROUND(G12+G17,5)</f>
        <v>179563.6</v>
      </c>
      <c r="H18" s="41">
        <f t="shared" si="5"/>
        <v>124396.04</v>
      </c>
      <c r="I18" s="41">
        <f t="shared" si="5"/>
        <v>140300.72</v>
      </c>
      <c r="J18" s="41">
        <f t="shared" si="5"/>
        <v>188615.01</v>
      </c>
      <c r="K18" s="41">
        <f t="shared" si="5"/>
        <v>245067.24</v>
      </c>
      <c r="L18" s="41">
        <f t="shared" si="5"/>
        <v>242178.53</v>
      </c>
      <c r="M18" s="41">
        <f t="shared" si="5"/>
        <v>207244.96</v>
      </c>
      <c r="N18" s="41">
        <f t="shared" si="5"/>
        <v>137224.12</v>
      </c>
      <c r="O18" s="41"/>
      <c r="P18" s="41"/>
      <c r="Q18" s="41"/>
      <c r="R18" s="41"/>
      <c r="S18" s="41">
        <f t="shared" si="3"/>
        <v>1464590.22</v>
      </c>
    </row>
    <row r="19">
      <c r="A19" s="38"/>
      <c r="B19" s="38"/>
      <c r="C19" s="38" t="s">
        <v>111</v>
      </c>
      <c r="D19" s="38"/>
      <c r="E19" s="38"/>
      <c r="F19" s="38"/>
      <c r="G19" s="39">
        <f t="shared" ref="G19:N19" si="6">ROUND(G11-G18,5)</f>
        <v>210221.23</v>
      </c>
      <c r="H19" s="39">
        <f t="shared" si="6"/>
        <v>271544.25</v>
      </c>
      <c r="I19" s="39">
        <f t="shared" si="6"/>
        <v>237321.68</v>
      </c>
      <c r="J19" s="39">
        <f t="shared" si="6"/>
        <v>189710.34</v>
      </c>
      <c r="K19" s="39">
        <f t="shared" si="6"/>
        <v>149202</v>
      </c>
      <c r="L19" s="39">
        <f t="shared" si="6"/>
        <v>182049.98</v>
      </c>
      <c r="M19" s="39">
        <f t="shared" si="6"/>
        <v>222593</v>
      </c>
      <c r="N19" s="39">
        <f t="shared" si="6"/>
        <v>276584.29</v>
      </c>
      <c r="O19" s="39"/>
      <c r="P19" s="39"/>
      <c r="Q19" s="39"/>
      <c r="R19" s="39"/>
      <c r="S19" s="39">
        <f t="shared" si="3"/>
        <v>1739226.77</v>
      </c>
    </row>
    <row r="20">
      <c r="A20" s="38"/>
      <c r="B20" s="38"/>
      <c r="C20" s="38"/>
      <c r="D20" s="38" t="s">
        <v>112</v>
      </c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ht="15.75" customHeight="1">
      <c r="A21" s="38"/>
      <c r="B21" s="38"/>
      <c r="C21" s="38"/>
      <c r="D21" s="38"/>
      <c r="E21" s="38" t="s">
        <v>149</v>
      </c>
      <c r="F21" s="38"/>
      <c r="G21" s="39">
        <v>0.0</v>
      </c>
      <c r="H21" s="39">
        <v>300.0</v>
      </c>
      <c r="I21" s="39">
        <v>0.0</v>
      </c>
      <c r="J21" s="39">
        <v>0.0</v>
      </c>
      <c r="K21" s="39">
        <v>0.0</v>
      </c>
      <c r="L21" s="39">
        <v>0.0</v>
      </c>
      <c r="M21" s="39">
        <v>0.0</v>
      </c>
      <c r="N21" s="39">
        <v>0.0</v>
      </c>
      <c r="O21" s="39"/>
      <c r="P21" s="39"/>
      <c r="Q21" s="39"/>
      <c r="R21" s="39"/>
      <c r="S21" s="39">
        <f t="shared" ref="S21:S46" si="7">ROUND(SUM(G21:N21),5)</f>
        <v>300</v>
      </c>
    </row>
    <row r="22" ht="15.75" customHeight="1">
      <c r="A22" s="38"/>
      <c r="B22" s="38"/>
      <c r="C22" s="38"/>
      <c r="D22" s="38"/>
      <c r="E22" s="38" t="s">
        <v>150</v>
      </c>
      <c r="F22" s="38"/>
      <c r="G22" s="39">
        <v>0.0</v>
      </c>
      <c r="H22" s="39">
        <v>0.0</v>
      </c>
      <c r="I22" s="39">
        <v>0.0</v>
      </c>
      <c r="J22" s="39">
        <v>0.0</v>
      </c>
      <c r="K22" s="39">
        <v>657.16</v>
      </c>
      <c r="L22" s="39">
        <v>657.16</v>
      </c>
      <c r="M22" s="39">
        <v>0.0</v>
      </c>
      <c r="N22" s="39">
        <v>0.0</v>
      </c>
      <c r="O22" s="39"/>
      <c r="P22" s="39"/>
      <c r="Q22" s="39"/>
      <c r="R22" s="39"/>
      <c r="S22" s="39">
        <f t="shared" si="7"/>
        <v>1314.32</v>
      </c>
    </row>
    <row r="23" ht="15.75" customHeight="1">
      <c r="A23" s="38"/>
      <c r="B23" s="38"/>
      <c r="C23" s="38"/>
      <c r="D23" s="38"/>
      <c r="E23" s="38" t="s">
        <v>151</v>
      </c>
      <c r="F23" s="38"/>
      <c r="G23" s="39">
        <v>1358.32</v>
      </c>
      <c r="H23" s="39">
        <v>900.82</v>
      </c>
      <c r="I23" s="39">
        <v>0.0</v>
      </c>
      <c r="J23" s="39">
        <v>172.4</v>
      </c>
      <c r="K23" s="39">
        <v>-8169.77</v>
      </c>
      <c r="L23" s="39">
        <v>878.22</v>
      </c>
      <c r="M23" s="39">
        <v>405.56</v>
      </c>
      <c r="N23" s="39">
        <v>982.2</v>
      </c>
      <c r="O23" s="39"/>
      <c r="P23" s="39"/>
      <c r="Q23" s="39"/>
      <c r="R23" s="39"/>
      <c r="S23" s="39">
        <f t="shared" si="7"/>
        <v>-3472.25</v>
      </c>
    </row>
    <row r="24" ht="15.75" customHeight="1">
      <c r="A24" s="38"/>
      <c r="B24" s="38"/>
      <c r="C24" s="38"/>
      <c r="D24" s="38"/>
      <c r="E24" s="38" t="s">
        <v>152</v>
      </c>
      <c r="F24" s="38"/>
      <c r="G24" s="39">
        <v>0.0</v>
      </c>
      <c r="H24" s="39">
        <v>4019.0</v>
      </c>
      <c r="I24" s="39">
        <v>0.0</v>
      </c>
      <c r="J24" s="39">
        <v>300.0</v>
      </c>
      <c r="K24" s="39">
        <v>0.0</v>
      </c>
      <c r="L24" s="39">
        <v>0.0</v>
      </c>
      <c r="M24" s="39">
        <v>0.0</v>
      </c>
      <c r="N24" s="39">
        <v>0.0</v>
      </c>
      <c r="O24" s="39"/>
      <c r="P24" s="39"/>
      <c r="Q24" s="39"/>
      <c r="R24" s="39"/>
      <c r="S24" s="39">
        <f t="shared" si="7"/>
        <v>4319</v>
      </c>
    </row>
    <row r="25" ht="15.75" customHeight="1">
      <c r="A25" s="38"/>
      <c r="B25" s="38"/>
      <c r="C25" s="38"/>
      <c r="D25" s="38"/>
      <c r="E25" s="38" t="s">
        <v>153</v>
      </c>
      <c r="F25" s="38"/>
      <c r="G25" s="39">
        <v>0.0</v>
      </c>
      <c r="H25" s="39">
        <v>0.0</v>
      </c>
      <c r="I25" s="39">
        <v>0.0</v>
      </c>
      <c r="J25" s="39">
        <v>0.0</v>
      </c>
      <c r="K25" s="39">
        <v>0.0</v>
      </c>
      <c r="L25" s="39">
        <v>0.0</v>
      </c>
      <c r="M25" s="39">
        <v>14040.0</v>
      </c>
      <c r="N25" s="39">
        <v>0.0</v>
      </c>
      <c r="O25" s="39"/>
      <c r="P25" s="39"/>
      <c r="Q25" s="39"/>
      <c r="R25" s="39"/>
      <c r="S25" s="39">
        <f t="shared" si="7"/>
        <v>14040</v>
      </c>
    </row>
    <row r="26" ht="15.75" customHeight="1">
      <c r="A26" s="38"/>
      <c r="B26" s="38"/>
      <c r="C26" s="38"/>
      <c r="D26" s="38"/>
      <c r="E26" s="38" t="s">
        <v>154</v>
      </c>
      <c r="F26" s="38"/>
      <c r="G26" s="39">
        <v>5582.49</v>
      </c>
      <c r="H26" s="39">
        <v>1539.6</v>
      </c>
      <c r="I26" s="39">
        <v>10764.47</v>
      </c>
      <c r="J26" s="39">
        <v>6435.49</v>
      </c>
      <c r="K26" s="39">
        <v>1346.25</v>
      </c>
      <c r="L26" s="39">
        <v>21965.33</v>
      </c>
      <c r="M26" s="39">
        <v>1440.44</v>
      </c>
      <c r="N26" s="39">
        <v>1867.61</v>
      </c>
      <c r="O26" s="39"/>
      <c r="P26" s="39"/>
      <c r="Q26" s="39"/>
      <c r="R26" s="39"/>
      <c r="S26" s="39">
        <f t="shared" si="7"/>
        <v>50941.68</v>
      </c>
    </row>
    <row r="27" ht="15.75" customHeight="1">
      <c r="A27" s="38"/>
      <c r="B27" s="38"/>
      <c r="C27" s="38"/>
      <c r="D27" s="38"/>
      <c r="E27" s="38" t="s">
        <v>155</v>
      </c>
      <c r="F27" s="38"/>
      <c r="G27" s="39">
        <v>0.0</v>
      </c>
      <c r="H27" s="39">
        <v>2000.0</v>
      </c>
      <c r="I27" s="39">
        <v>5020.0</v>
      </c>
      <c r="J27" s="39">
        <v>645.0</v>
      </c>
      <c r="K27" s="39">
        <v>0.0</v>
      </c>
      <c r="L27" s="39">
        <v>0.0</v>
      </c>
      <c r="M27" s="39">
        <v>0.0</v>
      </c>
      <c r="N27" s="39">
        <v>6980.0</v>
      </c>
      <c r="O27" s="39"/>
      <c r="P27" s="39"/>
      <c r="Q27" s="39"/>
      <c r="R27" s="39"/>
      <c r="S27" s="39">
        <f t="shared" si="7"/>
        <v>14645</v>
      </c>
    </row>
    <row r="28" ht="15.75" customHeight="1">
      <c r="A28" s="38"/>
      <c r="B28" s="38"/>
      <c r="C28" s="38"/>
      <c r="D28" s="38"/>
      <c r="E28" s="38" t="s">
        <v>156</v>
      </c>
      <c r="F28" s="38"/>
      <c r="G28" s="39">
        <v>575.0</v>
      </c>
      <c r="H28" s="39">
        <v>0.0</v>
      </c>
      <c r="I28" s="39">
        <v>0.0</v>
      </c>
      <c r="J28" s="39">
        <v>0.0</v>
      </c>
      <c r="K28" s="39">
        <v>0.0</v>
      </c>
      <c r="L28" s="39">
        <v>0.0</v>
      </c>
      <c r="M28" s="39">
        <v>0.0</v>
      </c>
      <c r="N28" s="39">
        <v>0.0</v>
      </c>
      <c r="O28" s="39"/>
      <c r="P28" s="39"/>
      <c r="Q28" s="39"/>
      <c r="R28" s="39"/>
      <c r="S28" s="39">
        <f t="shared" si="7"/>
        <v>575</v>
      </c>
    </row>
    <row r="29" ht="15.75" customHeight="1">
      <c r="A29" s="38"/>
      <c r="B29" s="38"/>
      <c r="C29" s="38"/>
      <c r="D29" s="38"/>
      <c r="E29" s="38" t="s">
        <v>157</v>
      </c>
      <c r="F29" s="38"/>
      <c r="G29" s="39">
        <v>-20.0</v>
      </c>
      <c r="H29" s="39">
        <v>10.0</v>
      </c>
      <c r="I29" s="39">
        <v>9.99</v>
      </c>
      <c r="J29" s="39">
        <v>-20.0</v>
      </c>
      <c r="K29" s="39">
        <v>30.0</v>
      </c>
      <c r="L29" s="39">
        <v>0.0</v>
      </c>
      <c r="M29" s="39">
        <v>20.0</v>
      </c>
      <c r="N29" s="39">
        <v>0.0</v>
      </c>
      <c r="O29" s="39"/>
      <c r="P29" s="39"/>
      <c r="Q29" s="39"/>
      <c r="R29" s="39"/>
      <c r="S29" s="39">
        <f t="shared" si="7"/>
        <v>29.99</v>
      </c>
    </row>
    <row r="30" ht="15.75" customHeight="1">
      <c r="A30" s="38"/>
      <c r="B30" s="38"/>
      <c r="C30" s="38"/>
      <c r="D30" s="38"/>
      <c r="E30" s="38" t="s">
        <v>158</v>
      </c>
      <c r="F30" s="38"/>
      <c r="G30" s="39">
        <v>0.0</v>
      </c>
      <c r="H30" s="39">
        <v>21.31</v>
      </c>
      <c r="I30" s="39">
        <v>0.0</v>
      </c>
      <c r="J30" s="39">
        <v>0.0</v>
      </c>
      <c r="K30" s="39">
        <v>0.0</v>
      </c>
      <c r="L30" s="39">
        <v>0.0</v>
      </c>
      <c r="M30" s="39">
        <v>0.0</v>
      </c>
      <c r="N30" s="39">
        <v>0.0</v>
      </c>
      <c r="O30" s="39"/>
      <c r="P30" s="39"/>
      <c r="Q30" s="39"/>
      <c r="R30" s="39"/>
      <c r="S30" s="39">
        <f t="shared" si="7"/>
        <v>21.31</v>
      </c>
    </row>
    <row r="31" ht="15.75" customHeight="1">
      <c r="A31" s="38"/>
      <c r="B31" s="38"/>
      <c r="C31" s="38"/>
      <c r="D31" s="38"/>
      <c r="E31" s="38" t="s">
        <v>159</v>
      </c>
      <c r="F31" s="38"/>
      <c r="G31" s="39">
        <v>3227.55</v>
      </c>
      <c r="H31" s="39">
        <v>9010.5</v>
      </c>
      <c r="I31" s="39">
        <v>6537.93</v>
      </c>
      <c r="J31" s="39">
        <v>-27866.33</v>
      </c>
      <c r="K31" s="39">
        <v>-1969.67</v>
      </c>
      <c r="L31" s="39">
        <v>936.01</v>
      </c>
      <c r="M31" s="39">
        <v>0.01</v>
      </c>
      <c r="N31" s="39">
        <v>-3953.56</v>
      </c>
      <c r="O31" s="39"/>
      <c r="P31" s="39"/>
      <c r="Q31" s="39"/>
      <c r="R31" s="39"/>
      <c r="S31" s="39">
        <f t="shared" si="7"/>
        <v>-14077.56</v>
      </c>
    </row>
    <row r="32" ht="15.75" customHeight="1">
      <c r="A32" s="38"/>
      <c r="B32" s="38"/>
      <c r="C32" s="38"/>
      <c r="D32" s="38"/>
      <c r="E32" s="38" t="s">
        <v>160</v>
      </c>
      <c r="F32" s="38"/>
      <c r="G32" s="39">
        <v>691.8</v>
      </c>
      <c r="H32" s="39">
        <v>7616.71</v>
      </c>
      <c r="I32" s="39">
        <v>3805.62</v>
      </c>
      <c r="J32" s="39">
        <v>3601.38</v>
      </c>
      <c r="K32" s="39">
        <v>3255.73</v>
      </c>
      <c r="L32" s="39">
        <v>3316.07</v>
      </c>
      <c r="M32" s="39">
        <v>14340.35</v>
      </c>
      <c r="N32" s="39">
        <v>1860.25</v>
      </c>
      <c r="O32" s="39"/>
      <c r="P32" s="39"/>
      <c r="Q32" s="39"/>
      <c r="R32" s="39"/>
      <c r="S32" s="39">
        <f t="shared" si="7"/>
        <v>38487.91</v>
      </c>
    </row>
    <row r="33" ht="15.75" customHeight="1">
      <c r="A33" s="38"/>
      <c r="B33" s="38"/>
      <c r="C33" s="38"/>
      <c r="D33" s="38"/>
      <c r="E33" s="38" t="s">
        <v>161</v>
      </c>
      <c r="F33" s="38"/>
      <c r="G33" s="39">
        <v>2.99</v>
      </c>
      <c r="H33" s="39">
        <v>9513.34</v>
      </c>
      <c r="I33" s="39">
        <v>0.0</v>
      </c>
      <c r="J33" s="39">
        <v>19813.49</v>
      </c>
      <c r="K33" s="39">
        <v>0.0</v>
      </c>
      <c r="L33" s="39">
        <v>7593.19</v>
      </c>
      <c r="M33" s="39">
        <v>15887.73</v>
      </c>
      <c r="N33" s="39">
        <v>0.0</v>
      </c>
      <c r="O33" s="39"/>
      <c r="P33" s="39"/>
      <c r="Q33" s="39"/>
      <c r="R33" s="39"/>
      <c r="S33" s="39">
        <f t="shared" si="7"/>
        <v>52810.74</v>
      </c>
    </row>
    <row r="34" ht="15.75" customHeight="1">
      <c r="A34" s="38"/>
      <c r="B34" s="38"/>
      <c r="C34" s="38"/>
      <c r="D34" s="38"/>
      <c r="E34" s="38" t="s">
        <v>162</v>
      </c>
      <c r="F34" s="38"/>
      <c r="G34" s="39">
        <v>0.0</v>
      </c>
      <c r="H34" s="39">
        <v>0.0</v>
      </c>
      <c r="I34" s="39">
        <v>0.0</v>
      </c>
      <c r="J34" s="39">
        <v>0.0</v>
      </c>
      <c r="K34" s="39">
        <v>0.0</v>
      </c>
      <c r="L34" s="39">
        <v>27.0</v>
      </c>
      <c r="M34" s="39">
        <v>0.0</v>
      </c>
      <c r="N34" s="39">
        <v>150.0</v>
      </c>
      <c r="O34" s="39"/>
      <c r="P34" s="39"/>
      <c r="Q34" s="39"/>
      <c r="R34" s="39"/>
      <c r="S34" s="39">
        <f t="shared" si="7"/>
        <v>177</v>
      </c>
    </row>
    <row r="35" ht="15.75" customHeight="1">
      <c r="A35" s="38"/>
      <c r="B35" s="38"/>
      <c r="C35" s="38"/>
      <c r="D35" s="38"/>
      <c r="E35" s="38" t="s">
        <v>163</v>
      </c>
      <c r="F35" s="38"/>
      <c r="G35" s="39">
        <v>3051.93</v>
      </c>
      <c r="H35" s="39">
        <v>3051.93</v>
      </c>
      <c r="I35" s="39">
        <v>3051.86</v>
      </c>
      <c r="J35" s="39">
        <v>3051.93</v>
      </c>
      <c r="K35" s="39">
        <v>3051.93</v>
      </c>
      <c r="L35" s="39">
        <v>3051.93</v>
      </c>
      <c r="M35" s="39">
        <v>3221.63</v>
      </c>
      <c r="N35" s="39">
        <v>3051.93</v>
      </c>
      <c r="O35" s="39"/>
      <c r="P35" s="39"/>
      <c r="Q35" s="39"/>
      <c r="R35" s="39"/>
      <c r="S35" s="39">
        <f t="shared" si="7"/>
        <v>24585.07</v>
      </c>
    </row>
    <row r="36" ht="15.75" customHeight="1">
      <c r="A36" s="38"/>
      <c r="B36" s="38"/>
      <c r="C36" s="38"/>
      <c r="D36" s="38"/>
      <c r="E36" s="38" t="s">
        <v>164</v>
      </c>
      <c r="F36" s="38"/>
      <c r="G36" s="39">
        <v>110287.2</v>
      </c>
      <c r="H36" s="39">
        <v>129126.23</v>
      </c>
      <c r="I36" s="39">
        <v>135509.75</v>
      </c>
      <c r="J36" s="39">
        <v>148511.4</v>
      </c>
      <c r="K36" s="39">
        <v>131989.56</v>
      </c>
      <c r="L36" s="39">
        <v>117563.88</v>
      </c>
      <c r="M36" s="39">
        <v>122439.24</v>
      </c>
      <c r="N36" s="39">
        <v>136203.71</v>
      </c>
      <c r="O36" s="39"/>
      <c r="P36" s="39"/>
      <c r="Q36" s="39"/>
      <c r="R36" s="39"/>
      <c r="S36" s="39">
        <f t="shared" si="7"/>
        <v>1031630.97</v>
      </c>
    </row>
    <row r="37" ht="15.75" customHeight="1">
      <c r="A37" s="38"/>
      <c r="B37" s="38"/>
      <c r="C37" s="38"/>
      <c r="D37" s="38"/>
      <c r="E37" s="38" t="s">
        <v>165</v>
      </c>
      <c r="F37" s="38"/>
      <c r="G37" s="39">
        <v>1333.26</v>
      </c>
      <c r="H37" s="39">
        <v>2415.99</v>
      </c>
      <c r="I37" s="39">
        <v>1192.67</v>
      </c>
      <c r="J37" s="39">
        <v>1535.54</v>
      </c>
      <c r="K37" s="39">
        <v>1329.92</v>
      </c>
      <c r="L37" s="39">
        <v>1691.11</v>
      </c>
      <c r="M37" s="39">
        <v>1391.24</v>
      </c>
      <c r="N37" s="39">
        <v>0.0</v>
      </c>
      <c r="O37" s="39"/>
      <c r="P37" s="39"/>
      <c r="Q37" s="39"/>
      <c r="R37" s="39"/>
      <c r="S37" s="39">
        <f t="shared" si="7"/>
        <v>10889.73</v>
      </c>
    </row>
    <row r="38" ht="15.75" customHeight="1">
      <c r="A38" s="38"/>
      <c r="B38" s="38"/>
      <c r="C38" s="38"/>
      <c r="D38" s="38"/>
      <c r="E38" s="38" t="s">
        <v>166</v>
      </c>
      <c r="F38" s="38"/>
      <c r="G38" s="39">
        <v>0.05</v>
      </c>
      <c r="H38" s="39">
        <v>-0.4</v>
      </c>
      <c r="I38" s="39">
        <v>0.0</v>
      </c>
      <c r="J38" s="39">
        <v>0.0</v>
      </c>
      <c r="K38" s="39">
        <v>0.2</v>
      </c>
      <c r="L38" s="39">
        <v>0.01</v>
      </c>
      <c r="M38" s="39">
        <v>0.0</v>
      </c>
      <c r="N38" s="39">
        <v>0.0</v>
      </c>
      <c r="O38" s="39"/>
      <c r="P38" s="39"/>
      <c r="Q38" s="39"/>
      <c r="R38" s="39"/>
      <c r="S38" s="39">
        <f t="shared" si="7"/>
        <v>-0.14</v>
      </c>
    </row>
    <row r="39" ht="15.75" customHeight="1">
      <c r="A39" s="38"/>
      <c r="B39" s="38"/>
      <c r="C39" s="38"/>
      <c r="D39" s="38"/>
      <c r="E39" s="38" t="s">
        <v>167</v>
      </c>
      <c r="F39" s="38"/>
      <c r="G39" s="39">
        <v>0.0</v>
      </c>
      <c r="H39" s="39">
        <v>0.0</v>
      </c>
      <c r="I39" s="39">
        <v>329.49</v>
      </c>
      <c r="J39" s="39">
        <v>22516.52</v>
      </c>
      <c r="K39" s="39">
        <v>10606.64</v>
      </c>
      <c r="L39" s="39">
        <v>3588.38</v>
      </c>
      <c r="M39" s="39">
        <v>473.21</v>
      </c>
      <c r="N39" s="39">
        <v>0.0</v>
      </c>
      <c r="O39" s="39"/>
      <c r="P39" s="39"/>
      <c r="Q39" s="39"/>
      <c r="R39" s="39"/>
      <c r="S39" s="39">
        <f t="shared" si="7"/>
        <v>37514.24</v>
      </c>
    </row>
    <row r="40" ht="15.75" customHeight="1">
      <c r="A40" s="38"/>
      <c r="B40" s="38"/>
      <c r="C40" s="38"/>
      <c r="D40" s="38"/>
      <c r="E40" s="38" t="s">
        <v>168</v>
      </c>
      <c r="F40" s="38"/>
      <c r="G40" s="39">
        <v>0.0</v>
      </c>
      <c r="H40" s="39">
        <v>2000.0</v>
      </c>
      <c r="I40" s="39">
        <v>3750.0</v>
      </c>
      <c r="J40" s="39">
        <v>0.0</v>
      </c>
      <c r="K40" s="39">
        <v>0.0</v>
      </c>
      <c r="L40" s="39">
        <v>0.0</v>
      </c>
      <c r="M40" s="39">
        <v>0.0</v>
      </c>
      <c r="N40" s="39">
        <v>0.0</v>
      </c>
      <c r="O40" s="39"/>
      <c r="P40" s="39"/>
      <c r="Q40" s="39"/>
      <c r="R40" s="39"/>
      <c r="S40" s="39">
        <f t="shared" si="7"/>
        <v>5750</v>
      </c>
    </row>
    <row r="41" ht="15.75" customHeight="1">
      <c r="A41" s="38"/>
      <c r="B41" s="38"/>
      <c r="C41" s="38"/>
      <c r="D41" s="38"/>
      <c r="E41" s="38" t="s">
        <v>169</v>
      </c>
      <c r="F41" s="38"/>
      <c r="G41" s="39">
        <v>0.0</v>
      </c>
      <c r="H41" s="39">
        <v>0.0</v>
      </c>
      <c r="I41" s="39">
        <v>0.0</v>
      </c>
      <c r="J41" s="39">
        <v>0.0</v>
      </c>
      <c r="K41" s="39">
        <v>0.0</v>
      </c>
      <c r="L41" s="39">
        <v>0.0</v>
      </c>
      <c r="M41" s="39">
        <v>103.5</v>
      </c>
      <c r="N41" s="39">
        <v>0.0</v>
      </c>
      <c r="O41" s="39"/>
      <c r="P41" s="39"/>
      <c r="Q41" s="39"/>
      <c r="R41" s="39"/>
      <c r="S41" s="39">
        <f t="shared" si="7"/>
        <v>103.5</v>
      </c>
    </row>
    <row r="42" ht="15.75" customHeight="1">
      <c r="A42" s="38"/>
      <c r="B42" s="38"/>
      <c r="C42" s="38"/>
      <c r="D42" s="38"/>
      <c r="E42" s="38" t="s">
        <v>170</v>
      </c>
      <c r="F42" s="38"/>
      <c r="G42" s="39">
        <v>9744.28</v>
      </c>
      <c r="H42" s="39">
        <v>10064.3</v>
      </c>
      <c r="I42" s="39">
        <v>10398.78</v>
      </c>
      <c r="J42" s="39">
        <v>11295.88</v>
      </c>
      <c r="K42" s="39">
        <v>10621.72</v>
      </c>
      <c r="L42" s="39">
        <v>8922.69</v>
      </c>
      <c r="M42" s="39">
        <v>9285.5</v>
      </c>
      <c r="N42" s="39">
        <v>10324.57</v>
      </c>
      <c r="O42" s="39"/>
      <c r="P42" s="39"/>
      <c r="Q42" s="39"/>
      <c r="R42" s="39"/>
      <c r="S42" s="39">
        <f t="shared" si="7"/>
        <v>80657.72</v>
      </c>
    </row>
    <row r="43" ht="15.75" customHeight="1">
      <c r="A43" s="38"/>
      <c r="B43" s="38"/>
      <c r="C43" s="38"/>
      <c r="D43" s="38"/>
      <c r="E43" s="38" t="s">
        <v>171</v>
      </c>
      <c r="F43" s="38"/>
      <c r="G43" s="39">
        <v>-25722.76</v>
      </c>
      <c r="H43" s="39">
        <v>76.91</v>
      </c>
      <c r="I43" s="39">
        <v>2285.0</v>
      </c>
      <c r="J43" s="39">
        <v>19275.68</v>
      </c>
      <c r="K43" s="39">
        <v>558.03</v>
      </c>
      <c r="L43" s="39">
        <v>4196.2</v>
      </c>
      <c r="M43" s="39">
        <v>1256.93</v>
      </c>
      <c r="N43" s="39">
        <v>0.0</v>
      </c>
      <c r="O43" s="39"/>
      <c r="P43" s="39"/>
      <c r="Q43" s="39"/>
      <c r="R43" s="39"/>
      <c r="S43" s="39">
        <f t="shared" si="7"/>
        <v>1925.99</v>
      </c>
    </row>
    <row r="44" ht="15.75" customHeight="1">
      <c r="A44" s="38"/>
      <c r="B44" s="38"/>
      <c r="C44" s="38"/>
      <c r="D44" s="38" t="s">
        <v>130</v>
      </c>
      <c r="E44" s="38"/>
      <c r="F44" s="38"/>
      <c r="G44" s="42">
        <f t="shared" ref="G44:N44" si="8">ROUND(SUM(G20:G43),5)</f>
        <v>110112.11</v>
      </c>
      <c r="H44" s="42">
        <f t="shared" si="8"/>
        <v>181666.24</v>
      </c>
      <c r="I44" s="42">
        <f t="shared" si="8"/>
        <v>182655.56</v>
      </c>
      <c r="J44" s="42">
        <f t="shared" si="8"/>
        <v>209268.38</v>
      </c>
      <c r="K44" s="42">
        <f t="shared" si="8"/>
        <v>153307.7</v>
      </c>
      <c r="L44" s="42">
        <f t="shared" si="8"/>
        <v>174387.18</v>
      </c>
      <c r="M44" s="42">
        <f t="shared" si="8"/>
        <v>184305.34</v>
      </c>
      <c r="N44" s="42">
        <f t="shared" si="8"/>
        <v>157466.71</v>
      </c>
      <c r="O44" s="42"/>
      <c r="P44" s="42"/>
      <c r="Q44" s="42"/>
      <c r="R44" s="42"/>
      <c r="S44" s="42">
        <f t="shared" si="7"/>
        <v>1353169.22</v>
      </c>
    </row>
    <row r="45" ht="15.75" customHeight="1">
      <c r="A45" s="38"/>
      <c r="B45" s="38" t="s">
        <v>131</v>
      </c>
      <c r="C45" s="38"/>
      <c r="D45" s="38"/>
      <c r="E45" s="38"/>
      <c r="F45" s="38"/>
      <c r="G45" s="42">
        <f t="shared" ref="G45:N45" si="9">ROUND(G2+G19-G44,5)</f>
        <v>100109.12</v>
      </c>
      <c r="H45" s="42">
        <f t="shared" si="9"/>
        <v>89878.01</v>
      </c>
      <c r="I45" s="42">
        <f t="shared" si="9"/>
        <v>54666.12</v>
      </c>
      <c r="J45" s="42">
        <f t="shared" si="9"/>
        <v>-19558.04</v>
      </c>
      <c r="K45" s="42">
        <f t="shared" si="9"/>
        <v>-4105.7</v>
      </c>
      <c r="L45" s="42">
        <f t="shared" si="9"/>
        <v>7662.8</v>
      </c>
      <c r="M45" s="42">
        <f t="shared" si="9"/>
        <v>38287.66</v>
      </c>
      <c r="N45" s="42">
        <f t="shared" si="9"/>
        <v>119117.58</v>
      </c>
      <c r="O45" s="42"/>
      <c r="P45" s="42"/>
      <c r="Q45" s="42"/>
      <c r="R45" s="42"/>
      <c r="S45" s="42">
        <f t="shared" si="7"/>
        <v>386057.55</v>
      </c>
    </row>
    <row r="46" ht="15.75" customHeight="1">
      <c r="A46" s="38" t="s">
        <v>5</v>
      </c>
      <c r="B46" s="38"/>
      <c r="C46" s="38"/>
      <c r="D46" s="38"/>
      <c r="E46" s="38"/>
      <c r="F46" s="38"/>
      <c r="G46" s="43">
        <f t="shared" ref="G46:N46" si="10">G45</f>
        <v>100109.12</v>
      </c>
      <c r="H46" s="43">
        <f t="shared" si="10"/>
        <v>89878.01</v>
      </c>
      <c r="I46" s="43">
        <f t="shared" si="10"/>
        <v>54666.12</v>
      </c>
      <c r="J46" s="43">
        <f t="shared" si="10"/>
        <v>-19558.04</v>
      </c>
      <c r="K46" s="43">
        <f t="shared" si="10"/>
        <v>-4105.7</v>
      </c>
      <c r="L46" s="43">
        <f t="shared" si="10"/>
        <v>7662.8</v>
      </c>
      <c r="M46" s="43">
        <f t="shared" si="10"/>
        <v>38287.66</v>
      </c>
      <c r="N46" s="43">
        <f t="shared" si="10"/>
        <v>119117.58</v>
      </c>
      <c r="O46" s="43"/>
      <c r="P46" s="43"/>
      <c r="Q46" s="43"/>
      <c r="R46" s="43"/>
      <c r="S46" s="43">
        <f t="shared" si="7"/>
        <v>386057.55</v>
      </c>
      <c r="T46" s="45"/>
      <c r="U46" s="45"/>
      <c r="V46" s="45"/>
      <c r="W46" s="45"/>
      <c r="X46" s="45"/>
      <c r="Y46" s="45"/>
      <c r="Z46" s="45"/>
    </row>
    <row r="47" ht="15.75" customHeight="1">
      <c r="A47" s="45"/>
      <c r="B47" s="45"/>
      <c r="C47" s="45"/>
      <c r="D47" s="45"/>
      <c r="E47" s="45"/>
      <c r="F47" s="45"/>
    </row>
    <row r="48" ht="15.75" customHeight="1">
      <c r="A48" s="45"/>
      <c r="B48" s="45"/>
      <c r="C48" s="45"/>
      <c r="D48" s="45"/>
      <c r="E48" s="45"/>
      <c r="F48" s="45"/>
    </row>
    <row r="49" ht="15.75" customHeight="1">
      <c r="A49" s="45"/>
      <c r="B49" s="45"/>
      <c r="C49" s="45"/>
      <c r="D49" s="45"/>
      <c r="E49" s="45"/>
      <c r="F49" s="45"/>
      <c r="G49" s="46">
        <f t="shared" ref="G49:K49" si="11">SUM(G44,-G36,-G42)</f>
        <v>-9919.37</v>
      </c>
      <c r="H49" s="46">
        <f t="shared" si="11"/>
        <v>42475.71</v>
      </c>
      <c r="I49" s="46">
        <f t="shared" si="11"/>
        <v>36747.03</v>
      </c>
      <c r="J49" s="46">
        <f t="shared" si="11"/>
        <v>49461.1</v>
      </c>
      <c r="K49" s="46">
        <f t="shared" si="11"/>
        <v>10696.42</v>
      </c>
      <c r="L49" s="46">
        <f>SUM(L44,-L36,-L42,-15000)</f>
        <v>32900.61</v>
      </c>
      <c r="M49" s="46">
        <f t="shared" ref="M49:R49" si="12">SUM(M44,-M36,-M42)</f>
        <v>52580.6</v>
      </c>
      <c r="N49" s="46">
        <f t="shared" si="12"/>
        <v>10938.43</v>
      </c>
      <c r="O49" s="46">
        <f t="shared" si="12"/>
        <v>0</v>
      </c>
      <c r="P49" s="46">
        <f t="shared" si="12"/>
        <v>0</v>
      </c>
      <c r="Q49" s="46">
        <f t="shared" si="12"/>
        <v>0</v>
      </c>
      <c r="R49" s="46">
        <f t="shared" si="12"/>
        <v>0</v>
      </c>
      <c r="S49" s="46">
        <f>SUM(S44,-S36,-S42,-15000)</f>
        <v>225880.53</v>
      </c>
    </row>
    <row r="50" ht="15.75" customHeight="1">
      <c r="A50" s="45"/>
      <c r="B50" s="45"/>
      <c r="C50" s="45"/>
      <c r="D50" s="45"/>
      <c r="E50" s="45"/>
      <c r="F50" s="45"/>
    </row>
    <row r="51" ht="15.75" customHeight="1">
      <c r="A51" s="45"/>
      <c r="B51" s="45"/>
      <c r="C51" s="45"/>
      <c r="D51" s="45"/>
      <c r="E51" s="45"/>
      <c r="F51" s="45"/>
    </row>
    <row r="52" ht="15.75" customHeight="1">
      <c r="A52" s="45"/>
      <c r="B52" s="45"/>
      <c r="C52" s="45"/>
      <c r="D52" s="45"/>
      <c r="E52" s="45"/>
      <c r="F52" s="45"/>
    </row>
    <row r="53" ht="15.75" customHeight="1">
      <c r="A53" s="45"/>
      <c r="B53" s="45"/>
      <c r="C53" s="45"/>
      <c r="D53" s="45"/>
      <c r="E53" s="45"/>
      <c r="F53" s="45"/>
    </row>
    <row r="54" ht="15.75" customHeight="1">
      <c r="A54" s="45"/>
      <c r="B54" s="45"/>
      <c r="C54" s="45"/>
      <c r="D54" s="45"/>
      <c r="E54" s="45"/>
      <c r="F54" s="45"/>
    </row>
    <row r="55" ht="15.75" customHeight="1">
      <c r="A55" s="45"/>
      <c r="B55" s="45"/>
      <c r="C55" s="45"/>
      <c r="D55" s="45"/>
      <c r="E55" s="45"/>
      <c r="F55" s="45"/>
    </row>
    <row r="56" ht="15.75" customHeight="1">
      <c r="A56" s="45"/>
      <c r="B56" s="45"/>
      <c r="C56" s="45"/>
      <c r="D56" s="45"/>
      <c r="E56" s="45"/>
      <c r="F56" s="45"/>
    </row>
    <row r="57" ht="15.75" customHeight="1">
      <c r="A57" s="45"/>
      <c r="B57" s="45"/>
      <c r="C57" s="45"/>
      <c r="D57" s="45"/>
      <c r="E57" s="45"/>
      <c r="F57" s="45"/>
    </row>
    <row r="58" ht="15.75" customHeight="1">
      <c r="A58" s="45"/>
      <c r="B58" s="45"/>
      <c r="C58" s="45"/>
      <c r="D58" s="45"/>
      <c r="E58" s="45"/>
      <c r="F58" s="45"/>
    </row>
    <row r="59" ht="15.75" customHeight="1">
      <c r="A59" s="45"/>
      <c r="B59" s="45"/>
      <c r="C59" s="45"/>
      <c r="D59" s="45"/>
      <c r="E59" s="45"/>
      <c r="F59" s="45"/>
    </row>
    <row r="60" ht="15.75" customHeight="1">
      <c r="A60" s="45"/>
      <c r="B60" s="45"/>
      <c r="C60" s="45"/>
      <c r="D60" s="45"/>
      <c r="E60" s="45"/>
      <c r="F60" s="45"/>
    </row>
    <row r="61" ht="15.75" customHeight="1">
      <c r="A61" s="45"/>
      <c r="B61" s="45"/>
      <c r="C61" s="45"/>
      <c r="D61" s="45"/>
      <c r="E61" s="45"/>
      <c r="F61" s="45"/>
    </row>
    <row r="62" ht="15.75" customHeight="1">
      <c r="A62" s="45"/>
      <c r="B62" s="45"/>
      <c r="C62" s="45"/>
      <c r="D62" s="45"/>
      <c r="E62" s="45"/>
      <c r="F62" s="45"/>
    </row>
    <row r="63" ht="15.75" customHeight="1">
      <c r="A63" s="45"/>
      <c r="B63" s="45"/>
      <c r="C63" s="45"/>
      <c r="D63" s="45"/>
      <c r="E63" s="45"/>
      <c r="F63" s="45"/>
    </row>
    <row r="64" ht="15.75" customHeight="1">
      <c r="A64" s="45"/>
      <c r="B64" s="45"/>
      <c r="C64" s="45"/>
      <c r="D64" s="45"/>
      <c r="E64" s="45"/>
      <c r="F64" s="45"/>
    </row>
    <row r="65" ht="15.75" customHeight="1">
      <c r="A65" s="45"/>
      <c r="B65" s="45"/>
      <c r="C65" s="45"/>
      <c r="D65" s="45"/>
      <c r="E65" s="45"/>
      <c r="F65" s="45"/>
    </row>
    <row r="66" ht="15.75" customHeight="1">
      <c r="A66" s="45"/>
      <c r="B66" s="45"/>
      <c r="C66" s="45"/>
      <c r="D66" s="45"/>
      <c r="E66" s="45"/>
      <c r="F66" s="45"/>
    </row>
    <row r="67" ht="15.75" customHeight="1">
      <c r="A67" s="45"/>
      <c r="B67" s="45"/>
      <c r="C67" s="45"/>
      <c r="D67" s="45"/>
      <c r="E67" s="45"/>
      <c r="F67" s="45"/>
    </row>
    <row r="68" ht="15.75" customHeight="1">
      <c r="A68" s="45"/>
      <c r="B68" s="45"/>
      <c r="C68" s="45"/>
      <c r="D68" s="45"/>
      <c r="E68" s="45"/>
      <c r="F68" s="45"/>
    </row>
    <row r="69" ht="15.75" customHeight="1">
      <c r="A69" s="45"/>
      <c r="B69" s="45"/>
      <c r="C69" s="45"/>
      <c r="D69" s="45"/>
      <c r="E69" s="45"/>
      <c r="F69" s="45"/>
    </row>
    <row r="70" ht="15.75" customHeight="1">
      <c r="A70" s="45"/>
      <c r="B70" s="45"/>
      <c r="C70" s="45"/>
      <c r="D70" s="45"/>
      <c r="E70" s="45"/>
      <c r="F70" s="45"/>
    </row>
    <row r="71" ht="15.75" customHeight="1">
      <c r="A71" s="45"/>
      <c r="B71" s="45"/>
      <c r="C71" s="45"/>
      <c r="D71" s="45"/>
      <c r="E71" s="45"/>
      <c r="F71" s="45"/>
    </row>
    <row r="72" ht="15.75" customHeight="1">
      <c r="A72" s="45"/>
      <c r="B72" s="45"/>
      <c r="C72" s="45"/>
      <c r="D72" s="45"/>
      <c r="E72" s="45"/>
      <c r="F72" s="45"/>
    </row>
    <row r="73" ht="15.75" customHeight="1">
      <c r="A73" s="45"/>
      <c r="B73" s="45"/>
      <c r="C73" s="45"/>
      <c r="D73" s="45"/>
      <c r="E73" s="45"/>
      <c r="F73" s="45"/>
    </row>
    <row r="74" ht="15.75" customHeight="1">
      <c r="A74" s="45"/>
      <c r="B74" s="45"/>
      <c r="C74" s="45"/>
      <c r="D74" s="45"/>
      <c r="E74" s="45"/>
      <c r="F74" s="45"/>
    </row>
    <row r="75" ht="15.75" customHeight="1">
      <c r="A75" s="45"/>
      <c r="B75" s="45"/>
      <c r="C75" s="45"/>
      <c r="D75" s="45"/>
      <c r="E75" s="45"/>
      <c r="F75" s="45"/>
    </row>
    <row r="76" ht="15.75" customHeight="1">
      <c r="A76" s="45"/>
      <c r="B76" s="45"/>
      <c r="C76" s="45"/>
      <c r="D76" s="45"/>
      <c r="E76" s="45"/>
      <c r="F76" s="45"/>
    </row>
    <row r="77" ht="15.75" customHeight="1">
      <c r="A77" s="45"/>
      <c r="B77" s="45"/>
      <c r="C77" s="45"/>
      <c r="D77" s="45"/>
      <c r="E77" s="45"/>
      <c r="F77" s="45"/>
    </row>
    <row r="78" ht="15.75" customHeight="1">
      <c r="A78" s="45"/>
      <c r="B78" s="45"/>
      <c r="C78" s="45"/>
      <c r="D78" s="45"/>
      <c r="E78" s="45"/>
      <c r="F78" s="45"/>
    </row>
    <row r="79" ht="15.75" customHeight="1">
      <c r="A79" s="45"/>
      <c r="B79" s="45"/>
      <c r="C79" s="45"/>
      <c r="D79" s="45"/>
      <c r="E79" s="45"/>
      <c r="F79" s="45"/>
    </row>
    <row r="80" ht="15.75" customHeight="1">
      <c r="A80" s="45"/>
      <c r="B80" s="45"/>
      <c r="C80" s="45"/>
      <c r="D80" s="45"/>
      <c r="E80" s="45"/>
      <c r="F80" s="45"/>
    </row>
    <row r="81" ht="15.75" customHeight="1">
      <c r="A81" s="45"/>
      <c r="B81" s="45"/>
      <c r="C81" s="45"/>
      <c r="D81" s="45"/>
      <c r="E81" s="45"/>
      <c r="F81" s="45"/>
    </row>
    <row r="82" ht="15.75" customHeight="1">
      <c r="A82" s="45"/>
      <c r="B82" s="45"/>
      <c r="C82" s="45"/>
      <c r="D82" s="45"/>
      <c r="E82" s="45"/>
      <c r="F82" s="45"/>
    </row>
    <row r="83" ht="15.75" customHeight="1">
      <c r="A83" s="45"/>
      <c r="B83" s="45"/>
      <c r="C83" s="45"/>
      <c r="D83" s="45"/>
      <c r="E83" s="45"/>
      <c r="F83" s="45"/>
    </row>
    <row r="84" ht="15.75" customHeight="1">
      <c r="A84" s="45"/>
      <c r="B84" s="45"/>
      <c r="C84" s="45"/>
      <c r="D84" s="45"/>
      <c r="E84" s="45"/>
      <c r="F84" s="45"/>
    </row>
    <row r="85" ht="15.75" customHeight="1">
      <c r="A85" s="45"/>
      <c r="B85" s="45"/>
      <c r="C85" s="45"/>
      <c r="D85" s="45"/>
      <c r="E85" s="45"/>
      <c r="F85" s="45"/>
    </row>
    <row r="86" ht="15.75" customHeight="1">
      <c r="A86" s="45"/>
      <c r="B86" s="45"/>
      <c r="C86" s="45"/>
      <c r="D86" s="45"/>
      <c r="E86" s="45"/>
      <c r="F86" s="45"/>
    </row>
    <row r="87" ht="15.75" customHeight="1">
      <c r="A87" s="45"/>
      <c r="B87" s="45"/>
      <c r="C87" s="45"/>
      <c r="D87" s="45"/>
      <c r="E87" s="45"/>
      <c r="F87" s="45"/>
    </row>
    <row r="88" ht="15.75" customHeight="1">
      <c r="A88" s="45"/>
      <c r="B88" s="45"/>
      <c r="C88" s="45"/>
      <c r="D88" s="45"/>
      <c r="E88" s="45"/>
      <c r="F88" s="45"/>
    </row>
    <row r="89" ht="15.75" customHeight="1">
      <c r="A89" s="45"/>
      <c r="B89" s="45"/>
      <c r="C89" s="45"/>
      <c r="D89" s="45"/>
      <c r="E89" s="45"/>
      <c r="F89" s="45"/>
    </row>
    <row r="90" ht="15.75" customHeight="1">
      <c r="A90" s="45"/>
      <c r="B90" s="45"/>
      <c r="C90" s="45"/>
      <c r="D90" s="45"/>
      <c r="E90" s="45"/>
      <c r="F90" s="45"/>
    </row>
    <row r="91" ht="15.75" customHeight="1">
      <c r="A91" s="45"/>
      <c r="B91" s="45"/>
      <c r="C91" s="45"/>
      <c r="D91" s="45"/>
      <c r="E91" s="45"/>
      <c r="F91" s="45"/>
    </row>
    <row r="92" ht="15.75" customHeight="1">
      <c r="A92" s="45"/>
      <c r="B92" s="45"/>
      <c r="C92" s="45"/>
      <c r="D92" s="45"/>
      <c r="E92" s="45"/>
      <c r="F92" s="45"/>
    </row>
    <row r="93" ht="15.75" customHeight="1">
      <c r="A93" s="45"/>
      <c r="B93" s="45"/>
      <c r="C93" s="45"/>
      <c r="D93" s="45"/>
      <c r="E93" s="45"/>
      <c r="F93" s="45"/>
    </row>
    <row r="94" ht="15.75" customHeight="1">
      <c r="A94" s="45"/>
      <c r="B94" s="45"/>
      <c r="C94" s="45"/>
      <c r="D94" s="45"/>
      <c r="E94" s="45"/>
      <c r="F94" s="45"/>
    </row>
    <row r="95" ht="15.75" customHeight="1">
      <c r="A95" s="45"/>
      <c r="B95" s="45"/>
      <c r="C95" s="45"/>
      <c r="D95" s="45"/>
      <c r="E95" s="45"/>
      <c r="F95" s="45"/>
    </row>
    <row r="96" ht="15.75" customHeight="1">
      <c r="A96" s="45"/>
      <c r="B96" s="45"/>
      <c r="C96" s="45"/>
      <c r="D96" s="45"/>
      <c r="E96" s="45"/>
      <c r="F96" s="45"/>
    </row>
    <row r="97" ht="15.75" customHeight="1">
      <c r="A97" s="45"/>
      <c r="B97" s="45"/>
      <c r="C97" s="45"/>
      <c r="D97" s="45"/>
      <c r="E97" s="45"/>
      <c r="F97" s="45"/>
    </row>
    <row r="98" ht="15.75" customHeight="1">
      <c r="A98" s="45"/>
      <c r="B98" s="45"/>
      <c r="C98" s="45"/>
      <c r="D98" s="45"/>
      <c r="E98" s="45"/>
      <c r="F98" s="45"/>
    </row>
    <row r="99" ht="15.75" customHeight="1">
      <c r="A99" s="45"/>
      <c r="B99" s="45"/>
      <c r="C99" s="45"/>
      <c r="D99" s="45"/>
      <c r="E99" s="45"/>
      <c r="F99" s="45"/>
    </row>
    <row r="100" ht="15.75" customHeight="1">
      <c r="A100" s="45"/>
      <c r="B100" s="45"/>
      <c r="C100" s="45"/>
      <c r="D100" s="45"/>
      <c r="E100" s="45"/>
      <c r="F100" s="45"/>
    </row>
    <row r="101" ht="15.75" customHeight="1">
      <c r="A101" s="45"/>
      <c r="B101" s="45"/>
      <c r="C101" s="45"/>
      <c r="D101" s="45"/>
      <c r="E101" s="45"/>
      <c r="F101" s="45"/>
    </row>
    <row r="102" ht="15.75" customHeight="1">
      <c r="A102" s="45"/>
      <c r="B102" s="45"/>
      <c r="C102" s="45"/>
      <c r="D102" s="45"/>
      <c r="E102" s="45"/>
      <c r="F102" s="45"/>
    </row>
    <row r="103" ht="15.75" customHeight="1">
      <c r="A103" s="45"/>
      <c r="B103" s="45"/>
      <c r="C103" s="45"/>
      <c r="D103" s="45"/>
      <c r="E103" s="45"/>
      <c r="F103" s="45"/>
    </row>
    <row r="104" ht="15.75" customHeight="1">
      <c r="A104" s="45"/>
      <c r="B104" s="45"/>
      <c r="C104" s="45"/>
      <c r="D104" s="45"/>
      <c r="E104" s="45"/>
      <c r="F104" s="45"/>
    </row>
    <row r="105" ht="15.75" customHeight="1">
      <c r="A105" s="45"/>
      <c r="B105" s="45"/>
      <c r="C105" s="45"/>
      <c r="D105" s="45"/>
      <c r="E105" s="45"/>
      <c r="F105" s="45"/>
    </row>
    <row r="106" ht="15.75" customHeight="1">
      <c r="A106" s="45"/>
      <c r="B106" s="45"/>
      <c r="C106" s="45"/>
      <c r="D106" s="45"/>
      <c r="E106" s="45"/>
      <c r="F106" s="45"/>
    </row>
    <row r="107" ht="15.75" customHeight="1">
      <c r="A107" s="45"/>
      <c r="B107" s="45"/>
      <c r="C107" s="45"/>
      <c r="D107" s="45"/>
      <c r="E107" s="45"/>
      <c r="F107" s="45"/>
    </row>
    <row r="108" ht="15.75" customHeight="1">
      <c r="A108" s="45"/>
      <c r="B108" s="45"/>
      <c r="C108" s="45"/>
      <c r="D108" s="45"/>
      <c r="E108" s="45"/>
      <c r="F108" s="45"/>
    </row>
    <row r="109" ht="15.75" customHeight="1">
      <c r="A109" s="45"/>
      <c r="B109" s="45"/>
      <c r="C109" s="45"/>
      <c r="D109" s="45"/>
      <c r="E109" s="45"/>
      <c r="F109" s="45"/>
    </row>
    <row r="110" ht="15.75" customHeight="1">
      <c r="A110" s="45"/>
      <c r="B110" s="45"/>
      <c r="C110" s="45"/>
      <c r="D110" s="45"/>
      <c r="E110" s="45"/>
      <c r="F110" s="45"/>
    </row>
    <row r="111" ht="15.75" customHeight="1">
      <c r="A111" s="45"/>
      <c r="B111" s="45"/>
      <c r="C111" s="45"/>
      <c r="D111" s="45"/>
      <c r="E111" s="45"/>
      <c r="F111" s="45"/>
    </row>
    <row r="112" ht="15.75" customHeight="1">
      <c r="A112" s="45"/>
      <c r="B112" s="45"/>
      <c r="C112" s="45"/>
      <c r="D112" s="45"/>
      <c r="E112" s="45"/>
      <c r="F112" s="45"/>
    </row>
    <row r="113" ht="15.75" customHeight="1">
      <c r="A113" s="45"/>
      <c r="B113" s="45"/>
      <c r="C113" s="45"/>
      <c r="D113" s="45"/>
      <c r="E113" s="45"/>
      <c r="F113" s="45"/>
    </row>
    <row r="114" ht="15.75" customHeight="1">
      <c r="A114" s="45"/>
      <c r="B114" s="45"/>
      <c r="C114" s="45"/>
      <c r="D114" s="45"/>
      <c r="E114" s="45"/>
      <c r="F114" s="45"/>
    </row>
    <row r="115" ht="15.75" customHeight="1">
      <c r="A115" s="45"/>
      <c r="B115" s="45"/>
      <c r="C115" s="45"/>
      <c r="D115" s="45"/>
      <c r="E115" s="45"/>
      <c r="F115" s="45"/>
    </row>
    <row r="116" ht="15.75" customHeight="1">
      <c r="A116" s="45"/>
      <c r="B116" s="45"/>
      <c r="C116" s="45"/>
      <c r="D116" s="45"/>
      <c r="E116" s="45"/>
      <c r="F116" s="45"/>
    </row>
    <row r="117" ht="15.75" customHeight="1">
      <c r="A117" s="45"/>
      <c r="B117" s="45"/>
      <c r="C117" s="45"/>
      <c r="D117" s="45"/>
      <c r="E117" s="45"/>
      <c r="F117" s="45"/>
    </row>
    <row r="118" ht="15.75" customHeight="1">
      <c r="A118" s="45"/>
      <c r="B118" s="45"/>
      <c r="C118" s="45"/>
      <c r="D118" s="45"/>
      <c r="E118" s="45"/>
      <c r="F118" s="45"/>
    </row>
    <row r="119" ht="15.75" customHeight="1">
      <c r="A119" s="45"/>
      <c r="B119" s="45"/>
      <c r="C119" s="45"/>
      <c r="D119" s="45"/>
      <c r="E119" s="45"/>
      <c r="F119" s="45"/>
    </row>
    <row r="120" ht="15.75" customHeight="1">
      <c r="A120" s="45"/>
      <c r="B120" s="45"/>
      <c r="C120" s="45"/>
      <c r="D120" s="45"/>
      <c r="E120" s="45"/>
      <c r="F120" s="45"/>
    </row>
    <row r="121" ht="15.75" customHeight="1">
      <c r="A121" s="45"/>
      <c r="B121" s="45"/>
      <c r="C121" s="45"/>
      <c r="D121" s="45"/>
      <c r="E121" s="45"/>
      <c r="F121" s="45"/>
    </row>
    <row r="122" ht="15.75" customHeight="1">
      <c r="A122" s="45"/>
      <c r="B122" s="45"/>
      <c r="C122" s="45"/>
      <c r="D122" s="45"/>
      <c r="E122" s="45"/>
      <c r="F122" s="45"/>
    </row>
    <row r="123" ht="15.75" customHeight="1">
      <c r="A123" s="45"/>
      <c r="B123" s="45"/>
      <c r="C123" s="45"/>
      <c r="D123" s="45"/>
      <c r="E123" s="45"/>
      <c r="F123" s="45"/>
    </row>
    <row r="124" ht="15.75" customHeight="1">
      <c r="A124" s="45"/>
      <c r="B124" s="45"/>
      <c r="C124" s="45"/>
      <c r="D124" s="45"/>
      <c r="E124" s="45"/>
      <c r="F124" s="45"/>
    </row>
    <row r="125" ht="15.75" customHeight="1">
      <c r="A125" s="45"/>
      <c r="B125" s="45"/>
      <c r="C125" s="45"/>
      <c r="D125" s="45"/>
      <c r="E125" s="45"/>
      <c r="F125" s="45"/>
    </row>
    <row r="126" ht="15.75" customHeight="1">
      <c r="A126" s="45"/>
      <c r="B126" s="45"/>
      <c r="C126" s="45"/>
      <c r="D126" s="45"/>
      <c r="E126" s="45"/>
      <c r="F126" s="45"/>
    </row>
    <row r="127" ht="15.75" customHeight="1">
      <c r="A127" s="45"/>
      <c r="B127" s="45"/>
      <c r="C127" s="45"/>
      <c r="D127" s="45"/>
      <c r="E127" s="45"/>
      <c r="F127" s="45"/>
    </row>
    <row r="128" ht="15.75" customHeight="1">
      <c r="A128" s="45"/>
      <c r="B128" s="45"/>
      <c r="C128" s="45"/>
      <c r="D128" s="45"/>
      <c r="E128" s="45"/>
      <c r="F128" s="45"/>
    </row>
    <row r="129" ht="15.75" customHeight="1">
      <c r="A129" s="45"/>
      <c r="B129" s="45"/>
      <c r="C129" s="45"/>
      <c r="D129" s="45"/>
      <c r="E129" s="45"/>
      <c r="F129" s="45"/>
    </row>
    <row r="130" ht="15.75" customHeight="1">
      <c r="A130" s="45"/>
      <c r="B130" s="45"/>
      <c r="C130" s="45"/>
      <c r="D130" s="45"/>
      <c r="E130" s="45"/>
      <c r="F130" s="45"/>
    </row>
    <row r="131" ht="15.75" customHeight="1">
      <c r="A131" s="45"/>
      <c r="B131" s="45"/>
      <c r="C131" s="45"/>
      <c r="D131" s="45"/>
      <c r="E131" s="45"/>
      <c r="F131" s="45"/>
    </row>
    <row r="132" ht="15.75" customHeight="1">
      <c r="A132" s="45"/>
      <c r="B132" s="45"/>
      <c r="C132" s="45"/>
      <c r="D132" s="45"/>
      <c r="E132" s="45"/>
      <c r="F132" s="45"/>
    </row>
    <row r="133" ht="15.75" customHeight="1">
      <c r="A133" s="45"/>
      <c r="B133" s="45"/>
      <c r="C133" s="45"/>
      <c r="D133" s="45"/>
      <c r="E133" s="45"/>
      <c r="F133" s="45"/>
    </row>
    <row r="134" ht="15.75" customHeight="1">
      <c r="A134" s="45"/>
      <c r="B134" s="45"/>
      <c r="C134" s="45"/>
      <c r="D134" s="45"/>
      <c r="E134" s="45"/>
      <c r="F134" s="45"/>
    </row>
    <row r="135" ht="15.75" customHeight="1">
      <c r="A135" s="45"/>
      <c r="B135" s="45"/>
      <c r="C135" s="45"/>
      <c r="D135" s="45"/>
      <c r="E135" s="45"/>
      <c r="F135" s="45"/>
    </row>
    <row r="136" ht="15.75" customHeight="1">
      <c r="A136" s="45"/>
      <c r="B136" s="45"/>
      <c r="C136" s="45"/>
      <c r="D136" s="45"/>
      <c r="E136" s="45"/>
      <c r="F136" s="45"/>
    </row>
    <row r="137" ht="15.75" customHeight="1">
      <c r="A137" s="45"/>
      <c r="B137" s="45"/>
      <c r="C137" s="45"/>
      <c r="D137" s="45"/>
      <c r="E137" s="45"/>
      <c r="F137" s="45"/>
    </row>
    <row r="138" ht="15.75" customHeight="1">
      <c r="A138" s="45"/>
      <c r="B138" s="45"/>
      <c r="C138" s="45"/>
      <c r="D138" s="45"/>
      <c r="E138" s="45"/>
      <c r="F138" s="45"/>
    </row>
    <row r="139" ht="15.75" customHeight="1">
      <c r="A139" s="45"/>
      <c r="B139" s="45"/>
      <c r="C139" s="45"/>
      <c r="D139" s="45"/>
      <c r="E139" s="45"/>
      <c r="F139" s="45"/>
    </row>
    <row r="140" ht="15.75" customHeight="1">
      <c r="A140" s="45"/>
      <c r="B140" s="45"/>
      <c r="C140" s="45"/>
      <c r="D140" s="45"/>
      <c r="E140" s="45"/>
      <c r="F140" s="45"/>
    </row>
    <row r="141" ht="15.75" customHeight="1">
      <c r="A141" s="45"/>
      <c r="B141" s="45"/>
      <c r="C141" s="45"/>
      <c r="D141" s="45"/>
      <c r="E141" s="45"/>
      <c r="F141" s="45"/>
    </row>
    <row r="142" ht="15.75" customHeight="1">
      <c r="A142" s="45"/>
      <c r="B142" s="45"/>
      <c r="C142" s="45"/>
      <c r="D142" s="45"/>
      <c r="E142" s="45"/>
      <c r="F142" s="45"/>
    </row>
    <row r="143" ht="15.75" customHeight="1">
      <c r="A143" s="45"/>
      <c r="B143" s="45"/>
      <c r="C143" s="45"/>
      <c r="D143" s="45"/>
      <c r="E143" s="45"/>
      <c r="F143" s="45"/>
    </row>
    <row r="144" ht="15.75" customHeight="1">
      <c r="A144" s="45"/>
      <c r="B144" s="45"/>
      <c r="C144" s="45"/>
      <c r="D144" s="45"/>
      <c r="E144" s="45"/>
      <c r="F144" s="45"/>
    </row>
    <row r="145" ht="15.75" customHeight="1">
      <c r="A145" s="45"/>
      <c r="B145" s="45"/>
      <c r="C145" s="45"/>
      <c r="D145" s="45"/>
      <c r="E145" s="45"/>
      <c r="F145" s="45"/>
    </row>
    <row r="146" ht="15.75" customHeight="1">
      <c r="A146" s="45"/>
      <c r="B146" s="45"/>
      <c r="C146" s="45"/>
      <c r="D146" s="45"/>
      <c r="E146" s="45"/>
      <c r="F146" s="45"/>
    </row>
    <row r="147" ht="15.75" customHeight="1">
      <c r="A147" s="45"/>
      <c r="B147" s="45"/>
      <c r="C147" s="45"/>
      <c r="D147" s="45"/>
      <c r="E147" s="45"/>
      <c r="F147" s="45"/>
    </row>
    <row r="148" ht="15.75" customHeight="1">
      <c r="A148" s="45"/>
      <c r="B148" s="45"/>
      <c r="C148" s="45"/>
      <c r="D148" s="45"/>
      <c r="E148" s="45"/>
      <c r="F148" s="45"/>
    </row>
    <row r="149" ht="15.75" customHeight="1">
      <c r="A149" s="45"/>
      <c r="B149" s="45"/>
      <c r="C149" s="45"/>
      <c r="D149" s="45"/>
      <c r="E149" s="45"/>
      <c r="F149" s="45"/>
    </row>
    <row r="150" ht="15.75" customHeight="1">
      <c r="A150" s="45"/>
      <c r="B150" s="45"/>
      <c r="C150" s="45"/>
      <c r="D150" s="45"/>
      <c r="E150" s="45"/>
      <c r="F150" s="45"/>
    </row>
    <row r="151" ht="15.75" customHeight="1">
      <c r="A151" s="45"/>
      <c r="B151" s="45"/>
      <c r="C151" s="45"/>
      <c r="D151" s="45"/>
      <c r="E151" s="45"/>
      <c r="F151" s="45"/>
    </row>
    <row r="152" ht="15.75" customHeight="1">
      <c r="A152" s="45"/>
      <c r="B152" s="45"/>
      <c r="C152" s="45"/>
      <c r="D152" s="45"/>
      <c r="E152" s="45"/>
      <c r="F152" s="45"/>
    </row>
    <row r="153" ht="15.75" customHeight="1">
      <c r="A153" s="45"/>
      <c r="B153" s="45"/>
      <c r="C153" s="45"/>
      <c r="D153" s="45"/>
      <c r="E153" s="45"/>
      <c r="F153" s="45"/>
    </row>
    <row r="154" ht="15.75" customHeight="1">
      <c r="A154" s="45"/>
      <c r="B154" s="45"/>
      <c r="C154" s="45"/>
      <c r="D154" s="45"/>
      <c r="E154" s="45"/>
      <c r="F154" s="45"/>
    </row>
    <row r="155" ht="15.75" customHeight="1">
      <c r="A155" s="45"/>
      <c r="B155" s="45"/>
      <c r="C155" s="45"/>
      <c r="D155" s="45"/>
      <c r="E155" s="45"/>
      <c r="F155" s="45"/>
    </row>
    <row r="156" ht="15.75" customHeight="1">
      <c r="A156" s="45"/>
      <c r="B156" s="45"/>
      <c r="C156" s="45"/>
      <c r="D156" s="45"/>
      <c r="E156" s="45"/>
      <c r="F156" s="45"/>
    </row>
    <row r="157" ht="15.75" customHeight="1">
      <c r="A157" s="45"/>
      <c r="B157" s="45"/>
      <c r="C157" s="45"/>
      <c r="D157" s="45"/>
      <c r="E157" s="45"/>
      <c r="F157" s="45"/>
    </row>
    <row r="158" ht="15.75" customHeight="1">
      <c r="A158" s="45"/>
      <c r="B158" s="45"/>
      <c r="C158" s="45"/>
      <c r="D158" s="45"/>
      <c r="E158" s="45"/>
      <c r="F158" s="45"/>
    </row>
    <row r="159" ht="15.75" customHeight="1">
      <c r="A159" s="45"/>
      <c r="B159" s="45"/>
      <c r="C159" s="45"/>
      <c r="D159" s="45"/>
      <c r="E159" s="45"/>
      <c r="F159" s="45"/>
    </row>
    <row r="160" ht="15.75" customHeight="1">
      <c r="A160" s="45"/>
      <c r="B160" s="45"/>
      <c r="C160" s="45"/>
      <c r="D160" s="45"/>
      <c r="E160" s="45"/>
      <c r="F160" s="45"/>
    </row>
    <row r="161" ht="15.75" customHeight="1">
      <c r="A161" s="45"/>
      <c r="B161" s="45"/>
      <c r="C161" s="45"/>
      <c r="D161" s="45"/>
      <c r="E161" s="45"/>
      <c r="F161" s="45"/>
    </row>
    <row r="162" ht="15.75" customHeight="1">
      <c r="A162" s="45"/>
      <c r="B162" s="45"/>
      <c r="C162" s="45"/>
      <c r="D162" s="45"/>
      <c r="E162" s="45"/>
      <c r="F162" s="45"/>
    </row>
    <row r="163" ht="15.75" customHeight="1">
      <c r="A163" s="45"/>
      <c r="B163" s="45"/>
      <c r="C163" s="45"/>
      <c r="D163" s="45"/>
      <c r="E163" s="45"/>
      <c r="F163" s="45"/>
    </row>
    <row r="164" ht="15.75" customHeight="1">
      <c r="A164" s="45"/>
      <c r="B164" s="45"/>
      <c r="C164" s="45"/>
      <c r="D164" s="45"/>
      <c r="E164" s="45"/>
      <c r="F164" s="45"/>
    </row>
    <row r="165" ht="15.75" customHeight="1">
      <c r="A165" s="45"/>
      <c r="B165" s="45"/>
      <c r="C165" s="45"/>
      <c r="D165" s="45"/>
      <c r="E165" s="45"/>
      <c r="F165" s="45"/>
    </row>
    <row r="166" ht="15.75" customHeight="1">
      <c r="A166" s="45"/>
      <c r="B166" s="45"/>
      <c r="C166" s="45"/>
      <c r="D166" s="45"/>
      <c r="E166" s="45"/>
      <c r="F166" s="45"/>
    </row>
    <row r="167" ht="15.75" customHeight="1">
      <c r="A167" s="45"/>
      <c r="B167" s="45"/>
      <c r="C167" s="45"/>
      <c r="D167" s="45"/>
      <c r="E167" s="45"/>
      <c r="F167" s="45"/>
    </row>
    <row r="168" ht="15.75" customHeight="1">
      <c r="A168" s="45"/>
      <c r="B168" s="45"/>
      <c r="C168" s="45"/>
      <c r="D168" s="45"/>
      <c r="E168" s="45"/>
      <c r="F168" s="45"/>
    </row>
    <row r="169" ht="15.75" customHeight="1">
      <c r="A169" s="45"/>
      <c r="B169" s="45"/>
      <c r="C169" s="45"/>
      <c r="D169" s="45"/>
      <c r="E169" s="45"/>
      <c r="F169" s="45"/>
    </row>
    <row r="170" ht="15.75" customHeight="1">
      <c r="A170" s="45"/>
      <c r="B170" s="45"/>
      <c r="C170" s="45"/>
      <c r="D170" s="45"/>
      <c r="E170" s="45"/>
      <c r="F170" s="45"/>
    </row>
    <row r="171" ht="15.75" customHeight="1">
      <c r="A171" s="45"/>
      <c r="B171" s="45"/>
      <c r="C171" s="45"/>
      <c r="D171" s="45"/>
      <c r="E171" s="45"/>
      <c r="F171" s="45"/>
    </row>
    <row r="172" ht="15.75" customHeight="1">
      <c r="A172" s="45"/>
      <c r="B172" s="45"/>
      <c r="C172" s="45"/>
      <c r="D172" s="45"/>
      <c r="E172" s="45"/>
      <c r="F172" s="45"/>
    </row>
    <row r="173" ht="15.75" customHeight="1">
      <c r="A173" s="45"/>
      <c r="B173" s="45"/>
      <c r="C173" s="45"/>
      <c r="D173" s="45"/>
      <c r="E173" s="45"/>
      <c r="F173" s="45"/>
    </row>
    <row r="174" ht="15.75" customHeight="1">
      <c r="A174" s="45"/>
      <c r="B174" s="45"/>
      <c r="C174" s="45"/>
      <c r="D174" s="45"/>
      <c r="E174" s="45"/>
      <c r="F174" s="45"/>
    </row>
    <row r="175" ht="15.75" customHeight="1">
      <c r="A175" s="45"/>
      <c r="B175" s="45"/>
      <c r="C175" s="45"/>
      <c r="D175" s="45"/>
      <c r="E175" s="45"/>
      <c r="F175" s="45"/>
    </row>
    <row r="176" ht="15.75" customHeight="1">
      <c r="A176" s="45"/>
      <c r="B176" s="45"/>
      <c r="C176" s="45"/>
      <c r="D176" s="45"/>
      <c r="E176" s="45"/>
      <c r="F176" s="45"/>
    </row>
    <row r="177" ht="15.75" customHeight="1">
      <c r="A177" s="45"/>
      <c r="B177" s="45"/>
      <c r="C177" s="45"/>
      <c r="D177" s="45"/>
      <c r="E177" s="45"/>
      <c r="F177" s="45"/>
    </row>
    <row r="178" ht="15.75" customHeight="1">
      <c r="A178" s="45"/>
      <c r="B178" s="45"/>
      <c r="C178" s="45"/>
      <c r="D178" s="45"/>
      <c r="E178" s="45"/>
      <c r="F178" s="45"/>
    </row>
    <row r="179" ht="15.75" customHeight="1">
      <c r="A179" s="45"/>
      <c r="B179" s="45"/>
      <c r="C179" s="45"/>
      <c r="D179" s="45"/>
      <c r="E179" s="45"/>
      <c r="F179" s="45"/>
    </row>
    <row r="180" ht="15.75" customHeight="1">
      <c r="A180" s="45"/>
      <c r="B180" s="45"/>
      <c r="C180" s="45"/>
      <c r="D180" s="45"/>
      <c r="E180" s="45"/>
      <c r="F180" s="45"/>
    </row>
    <row r="181" ht="15.75" customHeight="1">
      <c r="A181" s="45"/>
      <c r="B181" s="45"/>
      <c r="C181" s="45"/>
      <c r="D181" s="45"/>
      <c r="E181" s="45"/>
      <c r="F181" s="45"/>
    </row>
    <row r="182" ht="15.75" customHeight="1">
      <c r="A182" s="45"/>
      <c r="B182" s="45"/>
      <c r="C182" s="45"/>
      <c r="D182" s="45"/>
      <c r="E182" s="45"/>
      <c r="F182" s="45"/>
    </row>
    <row r="183" ht="15.75" customHeight="1">
      <c r="A183" s="45"/>
      <c r="B183" s="45"/>
      <c r="C183" s="45"/>
      <c r="D183" s="45"/>
      <c r="E183" s="45"/>
      <c r="F183" s="45"/>
    </row>
    <row r="184" ht="15.75" customHeight="1">
      <c r="A184" s="45"/>
      <c r="B184" s="45"/>
      <c r="C184" s="45"/>
      <c r="D184" s="45"/>
      <c r="E184" s="45"/>
      <c r="F184" s="45"/>
    </row>
    <row r="185" ht="15.75" customHeight="1">
      <c r="A185" s="45"/>
      <c r="B185" s="45"/>
      <c r="C185" s="45"/>
      <c r="D185" s="45"/>
      <c r="E185" s="45"/>
      <c r="F185" s="45"/>
    </row>
    <row r="186" ht="15.75" customHeight="1">
      <c r="A186" s="45"/>
      <c r="B186" s="45"/>
      <c r="C186" s="45"/>
      <c r="D186" s="45"/>
      <c r="E186" s="45"/>
      <c r="F186" s="45"/>
    </row>
    <row r="187" ht="15.75" customHeight="1">
      <c r="A187" s="45"/>
      <c r="B187" s="45"/>
      <c r="C187" s="45"/>
      <c r="D187" s="45"/>
      <c r="E187" s="45"/>
      <c r="F187" s="45"/>
    </row>
    <row r="188" ht="15.75" customHeight="1">
      <c r="A188" s="45"/>
      <c r="B188" s="45"/>
      <c r="C188" s="45"/>
      <c r="D188" s="45"/>
      <c r="E188" s="45"/>
      <c r="F188" s="45"/>
    </row>
    <row r="189" ht="15.75" customHeight="1">
      <c r="A189" s="45"/>
      <c r="B189" s="45"/>
      <c r="C189" s="45"/>
      <c r="D189" s="45"/>
      <c r="E189" s="45"/>
      <c r="F189" s="45"/>
    </row>
    <row r="190" ht="15.75" customHeight="1">
      <c r="A190" s="45"/>
      <c r="B190" s="45"/>
      <c r="C190" s="45"/>
      <c r="D190" s="45"/>
      <c r="E190" s="45"/>
      <c r="F190" s="45"/>
    </row>
    <row r="191" ht="15.75" customHeight="1">
      <c r="A191" s="45"/>
      <c r="B191" s="45"/>
      <c r="C191" s="45"/>
      <c r="D191" s="45"/>
      <c r="E191" s="45"/>
      <c r="F191" s="45"/>
    </row>
    <row r="192" ht="15.75" customHeight="1">
      <c r="A192" s="45"/>
      <c r="B192" s="45"/>
      <c r="C192" s="45"/>
      <c r="D192" s="45"/>
      <c r="E192" s="45"/>
      <c r="F192" s="45"/>
    </row>
    <row r="193" ht="15.75" customHeight="1">
      <c r="A193" s="45"/>
      <c r="B193" s="45"/>
      <c r="C193" s="45"/>
      <c r="D193" s="45"/>
      <c r="E193" s="45"/>
      <c r="F193" s="45"/>
    </row>
    <row r="194" ht="15.75" customHeight="1">
      <c r="A194" s="45"/>
      <c r="B194" s="45"/>
      <c r="C194" s="45"/>
      <c r="D194" s="45"/>
      <c r="E194" s="45"/>
      <c r="F194" s="45"/>
    </row>
    <row r="195" ht="15.75" customHeight="1">
      <c r="A195" s="45"/>
      <c r="B195" s="45"/>
      <c r="C195" s="45"/>
      <c r="D195" s="45"/>
      <c r="E195" s="45"/>
      <c r="F195" s="45"/>
    </row>
    <row r="196" ht="15.75" customHeight="1">
      <c r="A196" s="45"/>
      <c r="B196" s="45"/>
      <c r="C196" s="45"/>
      <c r="D196" s="45"/>
      <c r="E196" s="45"/>
      <c r="F196" s="45"/>
    </row>
    <row r="197" ht="15.75" customHeight="1">
      <c r="A197" s="45"/>
      <c r="B197" s="45"/>
      <c r="C197" s="45"/>
      <c r="D197" s="45"/>
      <c r="E197" s="45"/>
      <c r="F197" s="45"/>
    </row>
    <row r="198" ht="15.75" customHeight="1">
      <c r="A198" s="45"/>
      <c r="B198" s="45"/>
      <c r="C198" s="45"/>
      <c r="D198" s="45"/>
      <c r="E198" s="45"/>
      <c r="F198" s="45"/>
    </row>
    <row r="199" ht="15.75" customHeight="1">
      <c r="A199" s="45"/>
      <c r="B199" s="45"/>
      <c r="C199" s="45"/>
      <c r="D199" s="45"/>
      <c r="E199" s="45"/>
      <c r="F199" s="45"/>
    </row>
    <row r="200" ht="15.75" customHeight="1">
      <c r="A200" s="45"/>
      <c r="B200" s="45"/>
      <c r="C200" s="45"/>
      <c r="D200" s="45"/>
      <c r="E200" s="45"/>
      <c r="F200" s="45"/>
    </row>
    <row r="201" ht="15.75" customHeight="1">
      <c r="A201" s="45"/>
      <c r="B201" s="45"/>
      <c r="C201" s="45"/>
      <c r="D201" s="45"/>
      <c r="E201" s="45"/>
      <c r="F201" s="45"/>
    </row>
    <row r="202" ht="15.75" customHeight="1">
      <c r="A202" s="45"/>
      <c r="B202" s="45"/>
      <c r="C202" s="45"/>
      <c r="D202" s="45"/>
      <c r="E202" s="45"/>
      <c r="F202" s="45"/>
    </row>
    <row r="203" ht="15.75" customHeight="1">
      <c r="A203" s="45"/>
      <c r="B203" s="45"/>
      <c r="C203" s="45"/>
      <c r="D203" s="45"/>
      <c r="E203" s="45"/>
      <c r="F203" s="45"/>
    </row>
    <row r="204" ht="15.75" customHeight="1">
      <c r="A204" s="45"/>
      <c r="B204" s="45"/>
      <c r="C204" s="45"/>
      <c r="D204" s="45"/>
      <c r="E204" s="45"/>
      <c r="F204" s="45"/>
    </row>
    <row r="205" ht="15.75" customHeight="1">
      <c r="A205" s="45"/>
      <c r="B205" s="45"/>
      <c r="C205" s="45"/>
      <c r="D205" s="45"/>
      <c r="E205" s="45"/>
      <c r="F205" s="45"/>
    </row>
    <row r="206" ht="15.75" customHeight="1">
      <c r="A206" s="45"/>
      <c r="B206" s="45"/>
      <c r="C206" s="45"/>
      <c r="D206" s="45"/>
      <c r="E206" s="45"/>
      <c r="F206" s="45"/>
    </row>
    <row r="207" ht="15.75" customHeight="1">
      <c r="A207" s="45"/>
      <c r="B207" s="45"/>
      <c r="C207" s="45"/>
      <c r="D207" s="45"/>
      <c r="E207" s="45"/>
      <c r="F207" s="45"/>
    </row>
    <row r="208" ht="15.75" customHeight="1">
      <c r="A208" s="45"/>
      <c r="B208" s="45"/>
      <c r="C208" s="45"/>
      <c r="D208" s="45"/>
      <c r="E208" s="45"/>
      <c r="F208" s="45"/>
    </row>
    <row r="209" ht="15.75" customHeight="1">
      <c r="A209" s="45"/>
      <c r="B209" s="45"/>
      <c r="C209" s="45"/>
      <c r="D209" s="45"/>
      <c r="E209" s="45"/>
      <c r="F209" s="45"/>
    </row>
    <row r="210" ht="15.75" customHeight="1">
      <c r="A210" s="45"/>
      <c r="B210" s="45"/>
      <c r="C210" s="45"/>
      <c r="D210" s="45"/>
      <c r="E210" s="45"/>
      <c r="F210" s="45"/>
    </row>
    <row r="211" ht="15.75" customHeight="1">
      <c r="A211" s="45"/>
      <c r="B211" s="45"/>
      <c r="C211" s="45"/>
      <c r="D211" s="45"/>
      <c r="E211" s="45"/>
      <c r="F211" s="45"/>
    </row>
    <row r="212" ht="15.75" customHeight="1">
      <c r="A212" s="45"/>
      <c r="B212" s="45"/>
      <c r="C212" s="45"/>
      <c r="D212" s="45"/>
      <c r="E212" s="45"/>
      <c r="F212" s="45"/>
    </row>
    <row r="213" ht="15.75" customHeight="1">
      <c r="A213" s="45"/>
      <c r="B213" s="45"/>
      <c r="C213" s="45"/>
      <c r="D213" s="45"/>
      <c r="E213" s="45"/>
      <c r="F213" s="45"/>
    </row>
    <row r="214" ht="15.75" customHeight="1">
      <c r="A214" s="45"/>
      <c r="B214" s="45"/>
      <c r="C214" s="45"/>
      <c r="D214" s="45"/>
      <c r="E214" s="45"/>
      <c r="F214" s="45"/>
    </row>
    <row r="215" ht="15.75" customHeight="1">
      <c r="A215" s="45"/>
      <c r="B215" s="45"/>
      <c r="C215" s="45"/>
      <c r="D215" s="45"/>
      <c r="E215" s="45"/>
      <c r="F215" s="45"/>
    </row>
    <row r="216" ht="15.75" customHeight="1">
      <c r="A216" s="45"/>
      <c r="B216" s="45"/>
      <c r="C216" s="45"/>
      <c r="D216" s="45"/>
      <c r="E216" s="45"/>
      <c r="F216" s="45"/>
    </row>
    <row r="217" ht="15.75" customHeight="1">
      <c r="A217" s="45"/>
      <c r="B217" s="45"/>
      <c r="C217" s="45"/>
      <c r="D217" s="45"/>
      <c r="E217" s="45"/>
      <c r="F217" s="45"/>
    </row>
    <row r="218" ht="15.75" customHeight="1">
      <c r="A218" s="45"/>
      <c r="B218" s="45"/>
      <c r="C218" s="45"/>
      <c r="D218" s="45"/>
      <c r="E218" s="45"/>
      <c r="F218" s="45"/>
    </row>
    <row r="219" ht="15.75" customHeight="1">
      <c r="A219" s="45"/>
      <c r="B219" s="45"/>
      <c r="C219" s="45"/>
      <c r="D219" s="45"/>
      <c r="E219" s="45"/>
      <c r="F219" s="45"/>
    </row>
    <row r="220" ht="15.75" customHeight="1">
      <c r="A220" s="45"/>
      <c r="B220" s="45"/>
      <c r="C220" s="45"/>
      <c r="D220" s="45"/>
      <c r="E220" s="45"/>
      <c r="F220" s="45"/>
    </row>
    <row r="221" ht="15.75" customHeight="1">
      <c r="A221" s="45"/>
      <c r="B221" s="45"/>
      <c r="C221" s="45"/>
      <c r="D221" s="45"/>
      <c r="E221" s="45"/>
      <c r="F221" s="45"/>
    </row>
    <row r="222" ht="15.75" customHeight="1">
      <c r="A222" s="45"/>
      <c r="B222" s="45"/>
      <c r="C222" s="45"/>
      <c r="D222" s="45"/>
      <c r="E222" s="45"/>
      <c r="F222" s="45"/>
    </row>
    <row r="223" ht="15.75" customHeight="1">
      <c r="A223" s="45"/>
      <c r="B223" s="45"/>
      <c r="C223" s="45"/>
      <c r="D223" s="45"/>
      <c r="E223" s="45"/>
      <c r="F223" s="45"/>
    </row>
    <row r="224" ht="15.75" customHeight="1">
      <c r="A224" s="45"/>
      <c r="B224" s="45"/>
      <c r="C224" s="45"/>
      <c r="D224" s="45"/>
      <c r="E224" s="45"/>
      <c r="F224" s="45"/>
    </row>
    <row r="225" ht="15.75" customHeight="1">
      <c r="A225" s="45"/>
      <c r="B225" s="45"/>
      <c r="C225" s="45"/>
      <c r="D225" s="45"/>
      <c r="E225" s="45"/>
      <c r="F225" s="45"/>
    </row>
    <row r="226" ht="15.75" customHeight="1">
      <c r="A226" s="45"/>
      <c r="B226" s="45"/>
      <c r="C226" s="45"/>
      <c r="D226" s="45"/>
      <c r="E226" s="45"/>
      <c r="F226" s="45"/>
    </row>
    <row r="227" ht="15.75" customHeight="1">
      <c r="A227" s="45"/>
      <c r="B227" s="45"/>
      <c r="C227" s="45"/>
      <c r="D227" s="45"/>
      <c r="E227" s="45"/>
      <c r="F227" s="45"/>
    </row>
    <row r="228" ht="15.75" customHeight="1">
      <c r="A228" s="45"/>
      <c r="B228" s="45"/>
      <c r="C228" s="45"/>
      <c r="D228" s="45"/>
      <c r="E228" s="45"/>
      <c r="F228" s="45"/>
    </row>
    <row r="229" ht="15.75" customHeight="1">
      <c r="A229" s="45"/>
      <c r="B229" s="45"/>
      <c r="C229" s="45"/>
      <c r="D229" s="45"/>
      <c r="E229" s="45"/>
      <c r="F229" s="45"/>
    </row>
    <row r="230" ht="15.75" customHeight="1">
      <c r="A230" s="45"/>
      <c r="B230" s="45"/>
      <c r="C230" s="45"/>
      <c r="D230" s="45"/>
      <c r="E230" s="45"/>
      <c r="F230" s="45"/>
    </row>
    <row r="231" ht="15.75" customHeight="1">
      <c r="A231" s="45"/>
      <c r="B231" s="45"/>
      <c r="C231" s="45"/>
      <c r="D231" s="45"/>
      <c r="E231" s="45"/>
      <c r="F231" s="45"/>
    </row>
    <row r="232" ht="15.75" customHeight="1">
      <c r="A232" s="45"/>
      <c r="B232" s="45"/>
      <c r="C232" s="45"/>
      <c r="D232" s="45"/>
      <c r="E232" s="45"/>
      <c r="F232" s="45"/>
    </row>
    <row r="233" ht="15.75" customHeight="1">
      <c r="A233" s="45"/>
      <c r="B233" s="45"/>
      <c r="C233" s="45"/>
      <c r="D233" s="45"/>
      <c r="E233" s="45"/>
      <c r="F233" s="45"/>
    </row>
    <row r="234" ht="15.75" customHeight="1">
      <c r="A234" s="45"/>
      <c r="B234" s="45"/>
      <c r="C234" s="45"/>
      <c r="D234" s="45"/>
      <c r="E234" s="45"/>
      <c r="F234" s="45"/>
    </row>
    <row r="235" ht="15.75" customHeight="1">
      <c r="A235" s="45"/>
      <c r="B235" s="45"/>
      <c r="C235" s="45"/>
      <c r="D235" s="45"/>
      <c r="E235" s="45"/>
      <c r="F235" s="45"/>
    </row>
    <row r="236" ht="15.75" customHeight="1">
      <c r="A236" s="45"/>
      <c r="B236" s="45"/>
      <c r="C236" s="45"/>
      <c r="D236" s="45"/>
      <c r="E236" s="45"/>
      <c r="F236" s="45"/>
    </row>
    <row r="237" ht="15.75" customHeight="1">
      <c r="A237" s="45"/>
      <c r="B237" s="45"/>
      <c r="C237" s="45"/>
      <c r="D237" s="45"/>
      <c r="E237" s="45"/>
      <c r="F237" s="45"/>
    </row>
    <row r="238" ht="15.75" customHeight="1">
      <c r="A238" s="45"/>
      <c r="B238" s="45"/>
      <c r="C238" s="45"/>
      <c r="D238" s="45"/>
      <c r="E238" s="45"/>
      <c r="F238" s="45"/>
    </row>
    <row r="239" ht="15.75" customHeight="1">
      <c r="A239" s="45"/>
      <c r="B239" s="45"/>
      <c r="C239" s="45"/>
      <c r="D239" s="45"/>
      <c r="E239" s="45"/>
      <c r="F239" s="45"/>
    </row>
    <row r="240" ht="15.75" customHeight="1">
      <c r="A240" s="45"/>
      <c r="B240" s="45"/>
      <c r="C240" s="45"/>
      <c r="D240" s="45"/>
      <c r="E240" s="45"/>
      <c r="F240" s="45"/>
    </row>
    <row r="241" ht="15.75" customHeight="1">
      <c r="A241" s="45"/>
      <c r="B241" s="45"/>
      <c r="C241" s="45"/>
      <c r="D241" s="45"/>
      <c r="E241" s="45"/>
      <c r="F241" s="45"/>
    </row>
    <row r="242" ht="15.75" customHeight="1">
      <c r="A242" s="45"/>
      <c r="B242" s="45"/>
      <c r="C242" s="45"/>
      <c r="D242" s="45"/>
      <c r="E242" s="45"/>
      <c r="F242" s="45"/>
    </row>
    <row r="243" ht="15.75" customHeight="1">
      <c r="A243" s="45"/>
      <c r="B243" s="45"/>
      <c r="C243" s="45"/>
      <c r="D243" s="45"/>
      <c r="E243" s="45"/>
      <c r="F243" s="45"/>
    </row>
    <row r="244" ht="15.75" customHeight="1">
      <c r="A244" s="45"/>
      <c r="B244" s="45"/>
      <c r="C244" s="45"/>
      <c r="D244" s="45"/>
      <c r="E244" s="45"/>
      <c r="F244" s="45"/>
    </row>
    <row r="245" ht="15.75" customHeight="1">
      <c r="A245" s="45"/>
      <c r="B245" s="45"/>
      <c r="C245" s="45"/>
      <c r="D245" s="45"/>
      <c r="E245" s="45"/>
      <c r="F245" s="45"/>
    </row>
    <row r="246" ht="15.75" customHeight="1">
      <c r="A246" s="45"/>
      <c r="B246" s="45"/>
      <c r="C246" s="45"/>
      <c r="D246" s="45"/>
      <c r="E246" s="45"/>
      <c r="F246" s="45"/>
    </row>
    <row r="247" ht="15.75" customHeight="1">
      <c r="A247" s="45"/>
      <c r="B247" s="45"/>
      <c r="C247" s="45"/>
      <c r="D247" s="45"/>
      <c r="E247" s="45"/>
      <c r="F247" s="45"/>
    </row>
    <row r="248" ht="15.75" customHeight="1">
      <c r="A248" s="45"/>
      <c r="B248" s="45"/>
      <c r="C248" s="45"/>
      <c r="D248" s="45"/>
      <c r="E248" s="45"/>
      <c r="F248" s="45"/>
    </row>
    <row r="249" ht="15.75" customHeight="1">
      <c r="A249" s="45"/>
      <c r="B249" s="45"/>
      <c r="C249" s="45"/>
      <c r="D249" s="45"/>
      <c r="E249" s="45"/>
      <c r="F249" s="45"/>
    </row>
    <row r="250" ht="15.75" customHeight="1">
      <c r="A250" s="45"/>
      <c r="B250" s="45"/>
      <c r="C250" s="45"/>
      <c r="D250" s="45"/>
      <c r="E250" s="45"/>
      <c r="F250" s="45"/>
    </row>
    <row r="251" ht="15.75" customHeight="1">
      <c r="A251" s="45"/>
      <c r="B251" s="45"/>
      <c r="C251" s="45"/>
      <c r="D251" s="45"/>
      <c r="E251" s="45"/>
      <c r="F251" s="45"/>
    </row>
    <row r="252" ht="15.75" customHeight="1">
      <c r="A252" s="45"/>
      <c r="B252" s="45"/>
      <c r="C252" s="45"/>
      <c r="D252" s="45"/>
      <c r="E252" s="45"/>
      <c r="F252" s="45"/>
    </row>
    <row r="253" ht="15.75" customHeight="1">
      <c r="A253" s="45"/>
      <c r="B253" s="45"/>
      <c r="C253" s="45"/>
      <c r="D253" s="45"/>
      <c r="E253" s="45"/>
      <c r="F253" s="45"/>
    </row>
    <row r="254" ht="15.75" customHeight="1">
      <c r="A254" s="45"/>
      <c r="B254" s="45"/>
      <c r="C254" s="45"/>
      <c r="D254" s="45"/>
      <c r="E254" s="45"/>
      <c r="F254" s="45"/>
    </row>
    <row r="255" ht="15.75" customHeight="1">
      <c r="A255" s="45"/>
      <c r="B255" s="45"/>
      <c r="C255" s="45"/>
      <c r="D255" s="45"/>
      <c r="E255" s="45"/>
      <c r="F255" s="45"/>
    </row>
    <row r="256" ht="15.75" customHeight="1">
      <c r="A256" s="45"/>
      <c r="B256" s="45"/>
      <c r="C256" s="45"/>
      <c r="D256" s="45"/>
      <c r="E256" s="45"/>
      <c r="F256" s="45"/>
    </row>
    <row r="257" ht="15.75" customHeight="1">
      <c r="A257" s="45"/>
      <c r="B257" s="45"/>
      <c r="C257" s="45"/>
      <c r="D257" s="45"/>
      <c r="E257" s="45"/>
      <c r="F257" s="45"/>
    </row>
    <row r="258" ht="15.75" customHeight="1">
      <c r="A258" s="45"/>
      <c r="B258" s="45"/>
      <c r="C258" s="45"/>
      <c r="D258" s="45"/>
      <c r="E258" s="45"/>
      <c r="F258" s="45"/>
    </row>
    <row r="259" ht="15.75" customHeight="1">
      <c r="A259" s="45"/>
      <c r="B259" s="45"/>
      <c r="C259" s="45"/>
      <c r="D259" s="45"/>
      <c r="E259" s="45"/>
      <c r="F259" s="45"/>
    </row>
    <row r="260" ht="15.75" customHeight="1">
      <c r="A260" s="45"/>
      <c r="B260" s="45"/>
      <c r="C260" s="45"/>
      <c r="D260" s="45"/>
      <c r="E260" s="45"/>
      <c r="F260" s="45"/>
    </row>
    <row r="261" ht="15.75" customHeight="1">
      <c r="A261" s="45"/>
      <c r="B261" s="45"/>
      <c r="C261" s="45"/>
      <c r="D261" s="45"/>
      <c r="E261" s="45"/>
      <c r="F261" s="45"/>
    </row>
    <row r="262" ht="15.75" customHeight="1">
      <c r="A262" s="45"/>
      <c r="B262" s="45"/>
      <c r="C262" s="45"/>
      <c r="D262" s="45"/>
      <c r="E262" s="45"/>
      <c r="F262" s="45"/>
    </row>
    <row r="263" ht="15.75" customHeight="1">
      <c r="A263" s="45"/>
      <c r="B263" s="45"/>
      <c r="C263" s="45"/>
      <c r="D263" s="45"/>
      <c r="E263" s="45"/>
      <c r="F263" s="45"/>
    </row>
    <row r="264" ht="15.75" customHeight="1">
      <c r="A264" s="45"/>
      <c r="B264" s="45"/>
      <c r="C264" s="45"/>
      <c r="D264" s="45"/>
      <c r="E264" s="45"/>
      <c r="F264" s="45"/>
    </row>
    <row r="265" ht="15.75" customHeight="1">
      <c r="A265" s="45"/>
      <c r="B265" s="45"/>
      <c r="C265" s="45"/>
      <c r="D265" s="45"/>
      <c r="E265" s="45"/>
      <c r="F265" s="45"/>
    </row>
    <row r="266" ht="15.75" customHeight="1">
      <c r="A266" s="45"/>
      <c r="B266" s="45"/>
      <c r="C266" s="45"/>
      <c r="D266" s="45"/>
      <c r="E266" s="45"/>
      <c r="F266" s="45"/>
    </row>
    <row r="267" ht="15.75" customHeight="1">
      <c r="A267" s="45"/>
      <c r="B267" s="45"/>
      <c r="C267" s="45"/>
      <c r="D267" s="45"/>
      <c r="E267" s="45"/>
      <c r="F267" s="45"/>
    </row>
    <row r="268" ht="15.75" customHeight="1">
      <c r="A268" s="45"/>
      <c r="B268" s="45"/>
      <c r="C268" s="45"/>
      <c r="D268" s="45"/>
      <c r="E268" s="45"/>
      <c r="F268" s="45"/>
    </row>
    <row r="269" ht="15.75" customHeight="1">
      <c r="A269" s="45"/>
      <c r="B269" s="45"/>
      <c r="C269" s="45"/>
      <c r="D269" s="45"/>
      <c r="E269" s="45"/>
      <c r="F269" s="45"/>
    </row>
    <row r="270" ht="15.75" customHeight="1">
      <c r="A270" s="45"/>
      <c r="B270" s="45"/>
      <c r="C270" s="45"/>
      <c r="D270" s="45"/>
      <c r="E270" s="45"/>
      <c r="F270" s="45"/>
    </row>
    <row r="271" ht="15.75" customHeight="1">
      <c r="A271" s="45"/>
      <c r="B271" s="45"/>
      <c r="C271" s="45"/>
      <c r="D271" s="45"/>
      <c r="E271" s="45"/>
      <c r="F271" s="45"/>
    </row>
    <row r="272" ht="15.75" customHeight="1">
      <c r="A272" s="45"/>
      <c r="B272" s="45"/>
      <c r="C272" s="45"/>
      <c r="D272" s="45"/>
      <c r="E272" s="45"/>
      <c r="F272" s="45"/>
    </row>
    <row r="273" ht="15.75" customHeight="1">
      <c r="A273" s="45"/>
      <c r="B273" s="45"/>
      <c r="C273" s="45"/>
      <c r="D273" s="45"/>
      <c r="E273" s="45"/>
      <c r="F273" s="45"/>
    </row>
    <row r="274" ht="15.75" customHeight="1">
      <c r="A274" s="45"/>
      <c r="B274" s="45"/>
      <c r="C274" s="45"/>
      <c r="D274" s="45"/>
      <c r="E274" s="45"/>
      <c r="F274" s="45"/>
    </row>
    <row r="275" ht="15.75" customHeight="1">
      <c r="A275" s="45"/>
      <c r="B275" s="45"/>
      <c r="C275" s="45"/>
      <c r="D275" s="45"/>
      <c r="E275" s="45"/>
      <c r="F275" s="45"/>
    </row>
    <row r="276" ht="15.75" customHeight="1">
      <c r="A276" s="45"/>
      <c r="B276" s="45"/>
      <c r="C276" s="45"/>
      <c r="D276" s="45"/>
      <c r="E276" s="45"/>
      <c r="F276" s="45"/>
    </row>
    <row r="277" ht="15.75" customHeight="1">
      <c r="A277" s="45"/>
      <c r="B277" s="45"/>
      <c r="C277" s="45"/>
      <c r="D277" s="45"/>
      <c r="E277" s="45"/>
      <c r="F277" s="45"/>
    </row>
    <row r="278" ht="15.75" customHeight="1">
      <c r="A278" s="45"/>
      <c r="B278" s="45"/>
      <c r="C278" s="45"/>
      <c r="D278" s="45"/>
      <c r="E278" s="45"/>
      <c r="F278" s="45"/>
    </row>
    <row r="279" ht="15.75" customHeight="1">
      <c r="A279" s="45"/>
      <c r="B279" s="45"/>
      <c r="C279" s="45"/>
      <c r="D279" s="45"/>
      <c r="E279" s="45"/>
      <c r="F279" s="45"/>
    </row>
    <row r="280" ht="15.75" customHeight="1">
      <c r="A280" s="45"/>
      <c r="B280" s="45"/>
      <c r="C280" s="45"/>
      <c r="D280" s="45"/>
      <c r="E280" s="45"/>
      <c r="F280" s="45"/>
    </row>
    <row r="281" ht="15.75" customHeight="1">
      <c r="A281" s="45"/>
      <c r="B281" s="45"/>
      <c r="C281" s="45"/>
      <c r="D281" s="45"/>
      <c r="E281" s="45"/>
      <c r="F281" s="45"/>
    </row>
    <row r="282" ht="15.75" customHeight="1">
      <c r="A282" s="45"/>
      <c r="B282" s="45"/>
      <c r="C282" s="45"/>
      <c r="D282" s="45"/>
      <c r="E282" s="45"/>
      <c r="F282" s="45"/>
    </row>
    <row r="283" ht="15.75" customHeight="1">
      <c r="A283" s="45"/>
      <c r="B283" s="45"/>
      <c r="C283" s="45"/>
      <c r="D283" s="45"/>
      <c r="E283" s="45"/>
      <c r="F283" s="45"/>
    </row>
    <row r="284" ht="15.75" customHeight="1">
      <c r="A284" s="45"/>
      <c r="B284" s="45"/>
      <c r="C284" s="45"/>
      <c r="D284" s="45"/>
      <c r="E284" s="45"/>
      <c r="F284" s="45"/>
    </row>
    <row r="285" ht="15.75" customHeight="1">
      <c r="A285" s="45"/>
      <c r="B285" s="45"/>
      <c r="C285" s="45"/>
      <c r="D285" s="45"/>
      <c r="E285" s="45"/>
      <c r="F285" s="45"/>
    </row>
    <row r="286" ht="15.75" customHeight="1">
      <c r="A286" s="45"/>
      <c r="B286" s="45"/>
      <c r="C286" s="45"/>
      <c r="D286" s="45"/>
      <c r="E286" s="45"/>
      <c r="F286" s="45"/>
    </row>
    <row r="287" ht="15.75" customHeight="1">
      <c r="A287" s="45"/>
      <c r="B287" s="45"/>
      <c r="C287" s="45"/>
      <c r="D287" s="45"/>
      <c r="E287" s="45"/>
      <c r="F287" s="45"/>
    </row>
    <row r="288" ht="15.75" customHeight="1">
      <c r="A288" s="45"/>
      <c r="B288" s="45"/>
      <c r="C288" s="45"/>
      <c r="D288" s="45"/>
      <c r="E288" s="45"/>
      <c r="F288" s="45"/>
    </row>
    <row r="289" ht="15.75" customHeight="1">
      <c r="A289" s="45"/>
      <c r="B289" s="45"/>
      <c r="C289" s="45"/>
      <c r="D289" s="45"/>
      <c r="E289" s="45"/>
      <c r="F289" s="45"/>
    </row>
    <row r="290" ht="15.75" customHeight="1">
      <c r="A290" s="45"/>
      <c r="B290" s="45"/>
      <c r="C290" s="45"/>
      <c r="D290" s="45"/>
      <c r="E290" s="45"/>
      <c r="F290" s="45"/>
    </row>
    <row r="291" ht="15.75" customHeight="1">
      <c r="A291" s="45"/>
      <c r="B291" s="45"/>
      <c r="C291" s="45"/>
      <c r="D291" s="45"/>
      <c r="E291" s="45"/>
      <c r="F291" s="45"/>
    </row>
    <row r="292" ht="15.75" customHeight="1">
      <c r="A292" s="45"/>
      <c r="B292" s="45"/>
      <c r="C292" s="45"/>
      <c r="D292" s="45"/>
      <c r="E292" s="45"/>
      <c r="F292" s="45"/>
    </row>
    <row r="293" ht="15.75" customHeight="1">
      <c r="A293" s="45"/>
      <c r="B293" s="45"/>
      <c r="C293" s="45"/>
      <c r="D293" s="45"/>
      <c r="E293" s="45"/>
      <c r="F293" s="45"/>
    </row>
    <row r="294" ht="15.75" customHeight="1">
      <c r="A294" s="45"/>
      <c r="B294" s="45"/>
      <c r="C294" s="45"/>
      <c r="D294" s="45"/>
      <c r="E294" s="45"/>
      <c r="F294" s="45"/>
    </row>
    <row r="295" ht="15.75" customHeight="1">
      <c r="A295" s="45"/>
      <c r="B295" s="45"/>
      <c r="C295" s="45"/>
      <c r="D295" s="45"/>
      <c r="E295" s="45"/>
      <c r="F295" s="45"/>
    </row>
    <row r="296" ht="15.75" customHeight="1">
      <c r="A296" s="45"/>
      <c r="B296" s="45"/>
      <c r="C296" s="45"/>
      <c r="D296" s="45"/>
      <c r="E296" s="45"/>
      <c r="F296" s="45"/>
    </row>
    <row r="297" ht="15.75" customHeight="1">
      <c r="A297" s="45"/>
      <c r="B297" s="45"/>
      <c r="C297" s="45"/>
      <c r="D297" s="45"/>
      <c r="E297" s="45"/>
      <c r="F297" s="45"/>
    </row>
    <row r="298" ht="15.75" customHeight="1">
      <c r="A298" s="45"/>
      <c r="B298" s="45"/>
      <c r="C298" s="45"/>
      <c r="D298" s="45"/>
      <c r="E298" s="45"/>
      <c r="F298" s="45"/>
    </row>
    <row r="299" ht="15.75" customHeight="1">
      <c r="A299" s="45"/>
      <c r="B299" s="45"/>
      <c r="C299" s="45"/>
      <c r="D299" s="45"/>
      <c r="E299" s="45"/>
      <c r="F299" s="45"/>
    </row>
    <row r="300" ht="15.75" customHeight="1">
      <c r="A300" s="45"/>
      <c r="B300" s="45"/>
      <c r="C300" s="45"/>
      <c r="D300" s="45"/>
      <c r="E300" s="45"/>
      <c r="F300" s="45"/>
    </row>
    <row r="301" ht="15.75" customHeight="1">
      <c r="A301" s="45"/>
      <c r="B301" s="45"/>
      <c r="C301" s="45"/>
      <c r="D301" s="45"/>
      <c r="E301" s="45"/>
      <c r="F301" s="45"/>
    </row>
    <row r="302" ht="15.75" customHeight="1">
      <c r="A302" s="45"/>
      <c r="B302" s="45"/>
      <c r="C302" s="45"/>
      <c r="D302" s="45"/>
      <c r="E302" s="45"/>
      <c r="F302" s="45"/>
    </row>
    <row r="303" ht="15.75" customHeight="1">
      <c r="A303" s="45"/>
      <c r="B303" s="45"/>
      <c r="C303" s="45"/>
      <c r="D303" s="45"/>
      <c r="E303" s="45"/>
      <c r="F303" s="45"/>
    </row>
    <row r="304" ht="15.75" customHeight="1">
      <c r="A304" s="45"/>
      <c r="B304" s="45"/>
      <c r="C304" s="45"/>
      <c r="D304" s="45"/>
      <c r="E304" s="45"/>
      <c r="F304" s="45"/>
    </row>
    <row r="305" ht="15.75" customHeight="1">
      <c r="A305" s="45"/>
      <c r="B305" s="45"/>
      <c r="C305" s="45"/>
      <c r="D305" s="45"/>
      <c r="E305" s="45"/>
      <c r="F305" s="45"/>
    </row>
    <row r="306" ht="15.75" customHeight="1">
      <c r="A306" s="45"/>
      <c r="B306" s="45"/>
      <c r="C306" s="45"/>
      <c r="D306" s="45"/>
      <c r="E306" s="45"/>
      <c r="F306" s="45"/>
    </row>
    <row r="307" ht="15.75" customHeight="1">
      <c r="A307" s="45"/>
      <c r="B307" s="45"/>
      <c r="C307" s="45"/>
      <c r="D307" s="45"/>
      <c r="E307" s="45"/>
      <c r="F307" s="45"/>
    </row>
    <row r="308" ht="15.75" customHeight="1">
      <c r="A308" s="45"/>
      <c r="B308" s="45"/>
      <c r="C308" s="45"/>
      <c r="D308" s="45"/>
      <c r="E308" s="45"/>
      <c r="F308" s="45"/>
    </row>
    <row r="309" ht="15.75" customHeight="1">
      <c r="A309" s="45"/>
      <c r="B309" s="45"/>
      <c r="C309" s="45"/>
      <c r="D309" s="45"/>
      <c r="E309" s="45"/>
      <c r="F309" s="45"/>
    </row>
    <row r="310" ht="15.75" customHeight="1">
      <c r="A310" s="45"/>
      <c r="B310" s="45"/>
      <c r="C310" s="45"/>
      <c r="D310" s="45"/>
      <c r="E310" s="45"/>
      <c r="F310" s="45"/>
    </row>
    <row r="311" ht="15.75" customHeight="1">
      <c r="A311" s="45"/>
      <c r="B311" s="45"/>
      <c r="C311" s="45"/>
      <c r="D311" s="45"/>
      <c r="E311" s="45"/>
      <c r="F311" s="45"/>
    </row>
    <row r="312" ht="15.75" customHeight="1">
      <c r="A312" s="45"/>
      <c r="B312" s="45"/>
      <c r="C312" s="45"/>
      <c r="D312" s="45"/>
      <c r="E312" s="45"/>
      <c r="F312" s="45"/>
    </row>
    <row r="313" ht="15.75" customHeight="1">
      <c r="A313" s="45"/>
      <c r="B313" s="45"/>
      <c r="C313" s="45"/>
      <c r="D313" s="45"/>
      <c r="E313" s="45"/>
      <c r="F313" s="45"/>
    </row>
    <row r="314" ht="15.75" customHeight="1">
      <c r="A314" s="45"/>
      <c r="B314" s="45"/>
      <c r="C314" s="45"/>
      <c r="D314" s="45"/>
      <c r="E314" s="45"/>
      <c r="F314" s="45"/>
    </row>
    <row r="315" ht="15.75" customHeight="1">
      <c r="A315" s="45"/>
      <c r="B315" s="45"/>
      <c r="C315" s="45"/>
      <c r="D315" s="45"/>
      <c r="E315" s="45"/>
      <c r="F315" s="45"/>
    </row>
    <row r="316" ht="15.75" customHeight="1">
      <c r="A316" s="45"/>
      <c r="B316" s="45"/>
      <c r="C316" s="45"/>
      <c r="D316" s="45"/>
      <c r="E316" s="45"/>
      <c r="F316" s="45"/>
    </row>
    <row r="317" ht="15.75" customHeight="1">
      <c r="A317" s="45"/>
      <c r="B317" s="45"/>
      <c r="C317" s="45"/>
      <c r="D317" s="45"/>
      <c r="E317" s="45"/>
      <c r="F317" s="45"/>
    </row>
    <row r="318" ht="15.75" customHeight="1">
      <c r="A318" s="45"/>
      <c r="B318" s="45"/>
      <c r="C318" s="45"/>
      <c r="D318" s="45"/>
      <c r="E318" s="45"/>
      <c r="F318" s="45"/>
    </row>
    <row r="319" ht="15.75" customHeight="1">
      <c r="A319" s="45"/>
      <c r="B319" s="45"/>
      <c r="C319" s="45"/>
      <c r="D319" s="45"/>
      <c r="E319" s="45"/>
      <c r="F319" s="45"/>
    </row>
    <row r="320" ht="15.75" customHeight="1">
      <c r="A320" s="45"/>
      <c r="B320" s="45"/>
      <c r="C320" s="45"/>
      <c r="D320" s="45"/>
      <c r="E320" s="45"/>
      <c r="F320" s="45"/>
    </row>
    <row r="321" ht="15.75" customHeight="1">
      <c r="A321" s="45"/>
      <c r="B321" s="45"/>
      <c r="C321" s="45"/>
      <c r="D321" s="45"/>
      <c r="E321" s="45"/>
      <c r="F321" s="45"/>
    </row>
    <row r="322" ht="15.75" customHeight="1">
      <c r="A322" s="45"/>
      <c r="B322" s="45"/>
      <c r="C322" s="45"/>
      <c r="D322" s="45"/>
      <c r="E322" s="45"/>
      <c r="F322" s="45"/>
    </row>
    <row r="323" ht="15.75" customHeight="1">
      <c r="A323" s="45"/>
      <c r="B323" s="45"/>
      <c r="C323" s="45"/>
      <c r="D323" s="45"/>
      <c r="E323" s="45"/>
      <c r="F323" s="45"/>
    </row>
    <row r="324" ht="15.75" customHeight="1">
      <c r="A324" s="45"/>
      <c r="B324" s="45"/>
      <c r="C324" s="45"/>
      <c r="D324" s="45"/>
      <c r="E324" s="45"/>
      <c r="F324" s="45"/>
    </row>
    <row r="325" ht="15.75" customHeight="1">
      <c r="A325" s="45"/>
      <c r="B325" s="45"/>
      <c r="C325" s="45"/>
      <c r="D325" s="45"/>
      <c r="E325" s="45"/>
      <c r="F325" s="45"/>
    </row>
    <row r="326" ht="15.75" customHeight="1">
      <c r="A326" s="45"/>
      <c r="B326" s="45"/>
      <c r="C326" s="45"/>
      <c r="D326" s="45"/>
      <c r="E326" s="45"/>
      <c r="F326" s="45"/>
    </row>
    <row r="327" ht="15.75" customHeight="1">
      <c r="A327" s="45"/>
      <c r="B327" s="45"/>
      <c r="C327" s="45"/>
      <c r="D327" s="45"/>
      <c r="E327" s="45"/>
      <c r="F327" s="45"/>
    </row>
    <row r="328" ht="15.75" customHeight="1">
      <c r="A328" s="45"/>
      <c r="B328" s="45"/>
      <c r="C328" s="45"/>
      <c r="D328" s="45"/>
      <c r="E328" s="45"/>
      <c r="F328" s="45"/>
    </row>
    <row r="329" ht="15.75" customHeight="1">
      <c r="A329" s="45"/>
      <c r="B329" s="45"/>
      <c r="C329" s="45"/>
      <c r="D329" s="45"/>
      <c r="E329" s="45"/>
      <c r="F329" s="45"/>
    </row>
    <row r="330" ht="15.75" customHeight="1">
      <c r="A330" s="45"/>
      <c r="B330" s="45"/>
      <c r="C330" s="45"/>
      <c r="D330" s="45"/>
      <c r="E330" s="45"/>
      <c r="F330" s="45"/>
    </row>
    <row r="331" ht="15.75" customHeight="1">
      <c r="A331" s="45"/>
      <c r="B331" s="45"/>
      <c r="C331" s="45"/>
      <c r="D331" s="45"/>
      <c r="E331" s="45"/>
      <c r="F331" s="45"/>
    </row>
    <row r="332" ht="15.75" customHeight="1">
      <c r="A332" s="45"/>
      <c r="B332" s="45"/>
      <c r="C332" s="45"/>
      <c r="D332" s="45"/>
      <c r="E332" s="45"/>
      <c r="F332" s="45"/>
    </row>
    <row r="333" ht="15.75" customHeight="1">
      <c r="A333" s="45"/>
      <c r="B333" s="45"/>
      <c r="C333" s="45"/>
      <c r="D333" s="45"/>
      <c r="E333" s="45"/>
      <c r="F333" s="45"/>
    </row>
    <row r="334" ht="15.75" customHeight="1">
      <c r="A334" s="45"/>
      <c r="B334" s="45"/>
      <c r="C334" s="45"/>
      <c r="D334" s="45"/>
      <c r="E334" s="45"/>
      <c r="F334" s="45"/>
    </row>
    <row r="335" ht="15.75" customHeight="1">
      <c r="A335" s="45"/>
      <c r="B335" s="45"/>
      <c r="C335" s="45"/>
      <c r="D335" s="45"/>
      <c r="E335" s="45"/>
      <c r="F335" s="45"/>
    </row>
    <row r="336" ht="15.75" customHeight="1">
      <c r="A336" s="45"/>
      <c r="B336" s="45"/>
      <c r="C336" s="45"/>
      <c r="D336" s="45"/>
      <c r="E336" s="45"/>
      <c r="F336" s="45"/>
    </row>
    <row r="337" ht="15.75" customHeight="1">
      <c r="A337" s="45"/>
      <c r="B337" s="45"/>
      <c r="C337" s="45"/>
      <c r="D337" s="45"/>
      <c r="E337" s="45"/>
      <c r="F337" s="45"/>
    </row>
    <row r="338" ht="15.75" customHeight="1">
      <c r="A338" s="45"/>
      <c r="B338" s="45"/>
      <c r="C338" s="45"/>
      <c r="D338" s="45"/>
      <c r="E338" s="45"/>
      <c r="F338" s="45"/>
    </row>
    <row r="339" ht="15.75" customHeight="1">
      <c r="A339" s="45"/>
      <c r="B339" s="45"/>
      <c r="C339" s="45"/>
      <c r="D339" s="45"/>
      <c r="E339" s="45"/>
      <c r="F339" s="45"/>
    </row>
    <row r="340" ht="15.75" customHeight="1">
      <c r="A340" s="45"/>
      <c r="B340" s="45"/>
      <c r="C340" s="45"/>
      <c r="D340" s="45"/>
      <c r="E340" s="45"/>
      <c r="F340" s="45"/>
    </row>
    <row r="341" ht="15.75" customHeight="1">
      <c r="A341" s="45"/>
      <c r="B341" s="45"/>
      <c r="C341" s="45"/>
      <c r="D341" s="45"/>
      <c r="E341" s="45"/>
      <c r="F341" s="45"/>
    </row>
    <row r="342" ht="15.75" customHeight="1">
      <c r="A342" s="45"/>
      <c r="B342" s="45"/>
      <c r="C342" s="45"/>
      <c r="D342" s="45"/>
      <c r="E342" s="45"/>
      <c r="F342" s="45"/>
    </row>
    <row r="343" ht="15.75" customHeight="1">
      <c r="A343" s="45"/>
      <c r="B343" s="45"/>
      <c r="C343" s="45"/>
      <c r="D343" s="45"/>
      <c r="E343" s="45"/>
      <c r="F343" s="45"/>
    </row>
    <row r="344" ht="15.75" customHeight="1">
      <c r="A344" s="45"/>
      <c r="B344" s="45"/>
      <c r="C344" s="45"/>
      <c r="D344" s="45"/>
      <c r="E344" s="45"/>
      <c r="F344" s="45"/>
    </row>
    <row r="345" ht="15.75" customHeight="1">
      <c r="A345" s="45"/>
      <c r="B345" s="45"/>
      <c r="C345" s="45"/>
      <c r="D345" s="45"/>
      <c r="E345" s="45"/>
      <c r="F345" s="45"/>
    </row>
    <row r="346" ht="15.75" customHeight="1">
      <c r="A346" s="45"/>
      <c r="B346" s="45"/>
      <c r="C346" s="45"/>
      <c r="D346" s="45"/>
      <c r="E346" s="45"/>
      <c r="F346" s="45"/>
    </row>
    <row r="347" ht="15.75" customHeight="1">
      <c r="A347" s="45"/>
      <c r="B347" s="45"/>
      <c r="C347" s="45"/>
      <c r="D347" s="45"/>
      <c r="E347" s="45"/>
      <c r="F347" s="45"/>
    </row>
    <row r="348" ht="15.75" customHeight="1">
      <c r="A348" s="45"/>
      <c r="B348" s="45"/>
      <c r="C348" s="45"/>
      <c r="D348" s="45"/>
      <c r="E348" s="45"/>
      <c r="F348" s="45"/>
    </row>
    <row r="349" ht="15.75" customHeight="1">
      <c r="A349" s="45"/>
      <c r="B349" s="45"/>
      <c r="C349" s="45"/>
      <c r="D349" s="45"/>
      <c r="E349" s="45"/>
      <c r="F349" s="45"/>
    </row>
    <row r="350" ht="15.75" customHeight="1">
      <c r="A350" s="45"/>
      <c r="B350" s="45"/>
      <c r="C350" s="45"/>
      <c r="D350" s="45"/>
      <c r="E350" s="45"/>
      <c r="F350" s="45"/>
    </row>
    <row r="351" ht="15.75" customHeight="1">
      <c r="A351" s="45"/>
      <c r="B351" s="45"/>
      <c r="C351" s="45"/>
      <c r="D351" s="45"/>
      <c r="E351" s="45"/>
      <c r="F351" s="45"/>
    </row>
    <row r="352" ht="15.75" customHeight="1">
      <c r="A352" s="45"/>
      <c r="B352" s="45"/>
      <c r="C352" s="45"/>
      <c r="D352" s="45"/>
      <c r="E352" s="45"/>
      <c r="F352" s="45"/>
    </row>
    <row r="353" ht="15.75" customHeight="1">
      <c r="A353" s="45"/>
      <c r="B353" s="45"/>
      <c r="C353" s="45"/>
      <c r="D353" s="45"/>
      <c r="E353" s="45"/>
      <c r="F353" s="45"/>
    </row>
    <row r="354" ht="15.75" customHeight="1">
      <c r="A354" s="45"/>
      <c r="B354" s="45"/>
      <c r="C354" s="45"/>
      <c r="D354" s="45"/>
      <c r="E354" s="45"/>
      <c r="F354" s="45"/>
    </row>
    <row r="355" ht="15.75" customHeight="1">
      <c r="A355" s="45"/>
      <c r="B355" s="45"/>
      <c r="C355" s="45"/>
      <c r="D355" s="45"/>
      <c r="E355" s="45"/>
      <c r="F355" s="45"/>
    </row>
    <row r="356" ht="15.75" customHeight="1">
      <c r="A356" s="45"/>
      <c r="B356" s="45"/>
      <c r="C356" s="45"/>
      <c r="D356" s="45"/>
      <c r="E356" s="45"/>
      <c r="F356" s="45"/>
    </row>
    <row r="357" ht="15.75" customHeight="1">
      <c r="A357" s="45"/>
      <c r="B357" s="45"/>
      <c r="C357" s="45"/>
      <c r="D357" s="45"/>
      <c r="E357" s="45"/>
      <c r="F357" s="45"/>
    </row>
    <row r="358" ht="15.75" customHeight="1">
      <c r="A358" s="45"/>
      <c r="B358" s="45"/>
      <c r="C358" s="45"/>
      <c r="D358" s="45"/>
      <c r="E358" s="45"/>
      <c r="F358" s="45"/>
    </row>
    <row r="359" ht="15.75" customHeight="1">
      <c r="A359" s="45"/>
      <c r="B359" s="45"/>
      <c r="C359" s="45"/>
      <c r="D359" s="45"/>
      <c r="E359" s="45"/>
      <c r="F359" s="45"/>
    </row>
    <row r="360" ht="15.75" customHeight="1">
      <c r="A360" s="45"/>
      <c r="B360" s="45"/>
      <c r="C360" s="45"/>
      <c r="D360" s="45"/>
      <c r="E360" s="45"/>
      <c r="F360" s="45"/>
    </row>
    <row r="361" ht="15.75" customHeight="1">
      <c r="A361" s="45"/>
      <c r="B361" s="45"/>
      <c r="C361" s="45"/>
      <c r="D361" s="45"/>
      <c r="E361" s="45"/>
      <c r="F361" s="45"/>
    </row>
    <row r="362" ht="15.75" customHeight="1">
      <c r="A362" s="45"/>
      <c r="B362" s="45"/>
      <c r="C362" s="45"/>
      <c r="D362" s="45"/>
      <c r="E362" s="45"/>
      <c r="F362" s="45"/>
    </row>
    <row r="363" ht="15.75" customHeight="1">
      <c r="A363" s="45"/>
      <c r="B363" s="45"/>
      <c r="C363" s="45"/>
      <c r="D363" s="45"/>
      <c r="E363" s="45"/>
      <c r="F363" s="45"/>
    </row>
    <row r="364" ht="15.75" customHeight="1">
      <c r="A364" s="45"/>
      <c r="B364" s="45"/>
      <c r="C364" s="45"/>
      <c r="D364" s="45"/>
      <c r="E364" s="45"/>
      <c r="F364" s="45"/>
    </row>
    <row r="365" ht="15.75" customHeight="1">
      <c r="A365" s="45"/>
      <c r="B365" s="45"/>
      <c r="C365" s="45"/>
      <c r="D365" s="45"/>
      <c r="E365" s="45"/>
      <c r="F365" s="45"/>
    </row>
    <row r="366" ht="15.75" customHeight="1">
      <c r="A366" s="45"/>
      <c r="B366" s="45"/>
      <c r="C366" s="45"/>
      <c r="D366" s="45"/>
      <c r="E366" s="45"/>
      <c r="F366" s="45"/>
    </row>
    <row r="367" ht="15.75" customHeight="1">
      <c r="A367" s="45"/>
      <c r="B367" s="45"/>
      <c r="C367" s="45"/>
      <c r="D367" s="45"/>
      <c r="E367" s="45"/>
      <c r="F367" s="45"/>
    </row>
    <row r="368" ht="15.75" customHeight="1">
      <c r="A368" s="45"/>
      <c r="B368" s="45"/>
      <c r="C368" s="45"/>
      <c r="D368" s="45"/>
      <c r="E368" s="45"/>
      <c r="F368" s="45"/>
    </row>
    <row r="369" ht="15.75" customHeight="1">
      <c r="A369" s="45"/>
      <c r="B369" s="45"/>
      <c r="C369" s="45"/>
      <c r="D369" s="45"/>
      <c r="E369" s="45"/>
      <c r="F369" s="45"/>
    </row>
    <row r="370" ht="15.75" customHeight="1">
      <c r="A370" s="45"/>
      <c r="B370" s="45"/>
      <c r="C370" s="45"/>
      <c r="D370" s="45"/>
      <c r="E370" s="45"/>
      <c r="F370" s="45"/>
    </row>
    <row r="371" ht="15.75" customHeight="1">
      <c r="A371" s="45"/>
      <c r="B371" s="45"/>
      <c r="C371" s="45"/>
      <c r="D371" s="45"/>
      <c r="E371" s="45"/>
      <c r="F371" s="45"/>
    </row>
    <row r="372" ht="15.75" customHeight="1">
      <c r="A372" s="45"/>
      <c r="B372" s="45"/>
      <c r="C372" s="45"/>
      <c r="D372" s="45"/>
      <c r="E372" s="45"/>
      <c r="F372" s="45"/>
    </row>
    <row r="373" ht="15.75" customHeight="1">
      <c r="A373" s="45"/>
      <c r="B373" s="45"/>
      <c r="C373" s="45"/>
      <c r="D373" s="45"/>
      <c r="E373" s="45"/>
      <c r="F373" s="45"/>
    </row>
    <row r="374" ht="15.75" customHeight="1">
      <c r="A374" s="45"/>
      <c r="B374" s="45"/>
      <c r="C374" s="45"/>
      <c r="D374" s="45"/>
      <c r="E374" s="45"/>
      <c r="F374" s="45"/>
    </row>
    <row r="375" ht="15.75" customHeight="1">
      <c r="A375" s="45"/>
      <c r="B375" s="45"/>
      <c r="C375" s="45"/>
      <c r="D375" s="45"/>
      <c r="E375" s="45"/>
      <c r="F375" s="45"/>
    </row>
    <row r="376" ht="15.75" customHeight="1">
      <c r="A376" s="45"/>
      <c r="B376" s="45"/>
      <c r="C376" s="45"/>
      <c r="D376" s="45"/>
      <c r="E376" s="45"/>
      <c r="F376" s="45"/>
    </row>
    <row r="377" ht="15.75" customHeight="1">
      <c r="A377" s="45"/>
      <c r="B377" s="45"/>
      <c r="C377" s="45"/>
      <c r="D377" s="45"/>
      <c r="E377" s="45"/>
      <c r="F377" s="45"/>
    </row>
    <row r="378" ht="15.75" customHeight="1">
      <c r="A378" s="45"/>
      <c r="B378" s="45"/>
      <c r="C378" s="45"/>
      <c r="D378" s="45"/>
      <c r="E378" s="45"/>
      <c r="F378" s="45"/>
    </row>
    <row r="379" ht="15.75" customHeight="1">
      <c r="A379" s="45"/>
      <c r="B379" s="45"/>
      <c r="C379" s="45"/>
      <c r="D379" s="45"/>
      <c r="E379" s="45"/>
      <c r="F379" s="45"/>
    </row>
    <row r="380" ht="15.75" customHeight="1">
      <c r="A380" s="45"/>
      <c r="B380" s="45"/>
      <c r="C380" s="45"/>
      <c r="D380" s="45"/>
      <c r="E380" s="45"/>
      <c r="F380" s="45"/>
    </row>
    <row r="381" ht="15.75" customHeight="1">
      <c r="A381" s="45"/>
      <c r="B381" s="45"/>
      <c r="C381" s="45"/>
      <c r="D381" s="45"/>
      <c r="E381" s="45"/>
      <c r="F381" s="45"/>
    </row>
    <row r="382" ht="15.75" customHeight="1">
      <c r="A382" s="45"/>
      <c r="B382" s="45"/>
      <c r="C382" s="45"/>
      <c r="D382" s="45"/>
      <c r="E382" s="45"/>
      <c r="F382" s="45"/>
    </row>
    <row r="383" ht="15.75" customHeight="1">
      <c r="A383" s="45"/>
      <c r="B383" s="45"/>
      <c r="C383" s="45"/>
      <c r="D383" s="45"/>
      <c r="E383" s="45"/>
      <c r="F383" s="45"/>
    </row>
    <row r="384" ht="15.75" customHeight="1">
      <c r="A384" s="45"/>
      <c r="B384" s="45"/>
      <c r="C384" s="45"/>
      <c r="D384" s="45"/>
      <c r="E384" s="45"/>
      <c r="F384" s="45"/>
    </row>
    <row r="385" ht="15.75" customHeight="1">
      <c r="A385" s="45"/>
      <c r="B385" s="45"/>
      <c r="C385" s="45"/>
      <c r="D385" s="45"/>
      <c r="E385" s="45"/>
      <c r="F385" s="45"/>
    </row>
    <row r="386" ht="15.75" customHeight="1">
      <c r="A386" s="45"/>
      <c r="B386" s="45"/>
      <c r="C386" s="45"/>
      <c r="D386" s="45"/>
      <c r="E386" s="45"/>
      <c r="F386" s="45"/>
    </row>
    <row r="387" ht="15.75" customHeight="1">
      <c r="A387" s="45"/>
      <c r="B387" s="45"/>
      <c r="C387" s="45"/>
      <c r="D387" s="45"/>
      <c r="E387" s="45"/>
      <c r="F387" s="45"/>
    </row>
    <row r="388" ht="15.75" customHeight="1">
      <c r="A388" s="45"/>
      <c r="B388" s="45"/>
      <c r="C388" s="45"/>
      <c r="D388" s="45"/>
      <c r="E388" s="45"/>
      <c r="F388" s="45"/>
    </row>
    <row r="389" ht="15.75" customHeight="1">
      <c r="A389" s="45"/>
      <c r="B389" s="45"/>
      <c r="C389" s="45"/>
      <c r="D389" s="45"/>
      <c r="E389" s="45"/>
      <c r="F389" s="45"/>
    </row>
    <row r="390" ht="15.75" customHeight="1">
      <c r="A390" s="45"/>
      <c r="B390" s="45"/>
      <c r="C390" s="45"/>
      <c r="D390" s="45"/>
      <c r="E390" s="45"/>
      <c r="F390" s="45"/>
    </row>
    <row r="391" ht="15.75" customHeight="1">
      <c r="A391" s="45"/>
      <c r="B391" s="45"/>
      <c r="C391" s="45"/>
      <c r="D391" s="45"/>
      <c r="E391" s="45"/>
      <c r="F391" s="45"/>
    </row>
    <row r="392" ht="15.75" customHeight="1">
      <c r="A392" s="45"/>
      <c r="B392" s="45"/>
      <c r="C392" s="45"/>
      <c r="D392" s="45"/>
      <c r="E392" s="45"/>
      <c r="F392" s="45"/>
    </row>
    <row r="393" ht="15.75" customHeight="1">
      <c r="A393" s="45"/>
      <c r="B393" s="45"/>
      <c r="C393" s="45"/>
      <c r="D393" s="45"/>
      <c r="E393" s="45"/>
      <c r="F393" s="45"/>
    </row>
    <row r="394" ht="15.75" customHeight="1">
      <c r="A394" s="45"/>
      <c r="B394" s="45"/>
      <c r="C394" s="45"/>
      <c r="D394" s="45"/>
      <c r="E394" s="45"/>
      <c r="F394" s="45"/>
    </row>
    <row r="395" ht="15.75" customHeight="1">
      <c r="A395" s="45"/>
      <c r="B395" s="45"/>
      <c r="C395" s="45"/>
      <c r="D395" s="45"/>
      <c r="E395" s="45"/>
      <c r="F395" s="45"/>
    </row>
    <row r="396" ht="15.75" customHeight="1">
      <c r="A396" s="45"/>
      <c r="B396" s="45"/>
      <c r="C396" s="45"/>
      <c r="D396" s="45"/>
      <c r="E396" s="45"/>
      <c r="F396" s="45"/>
    </row>
    <row r="397" ht="15.75" customHeight="1">
      <c r="A397" s="45"/>
      <c r="B397" s="45"/>
      <c r="C397" s="45"/>
      <c r="D397" s="45"/>
      <c r="E397" s="45"/>
      <c r="F397" s="45"/>
    </row>
    <row r="398" ht="15.75" customHeight="1">
      <c r="A398" s="45"/>
      <c r="B398" s="45"/>
      <c r="C398" s="45"/>
      <c r="D398" s="45"/>
      <c r="E398" s="45"/>
      <c r="F398" s="45"/>
    </row>
    <row r="399" ht="15.75" customHeight="1">
      <c r="A399" s="45"/>
      <c r="B399" s="45"/>
      <c r="C399" s="45"/>
      <c r="D399" s="45"/>
      <c r="E399" s="45"/>
      <c r="F399" s="45"/>
    </row>
    <row r="400" ht="15.75" customHeight="1">
      <c r="A400" s="45"/>
      <c r="B400" s="45"/>
      <c r="C400" s="45"/>
      <c r="D400" s="45"/>
      <c r="E400" s="45"/>
      <c r="F400" s="45"/>
    </row>
    <row r="401" ht="15.75" customHeight="1">
      <c r="A401" s="45"/>
      <c r="B401" s="45"/>
      <c r="C401" s="45"/>
      <c r="D401" s="45"/>
      <c r="E401" s="45"/>
      <c r="F401" s="45"/>
    </row>
    <row r="402" ht="15.75" customHeight="1">
      <c r="A402" s="45"/>
      <c r="B402" s="45"/>
      <c r="C402" s="45"/>
      <c r="D402" s="45"/>
      <c r="E402" s="45"/>
      <c r="F402" s="45"/>
    </row>
    <row r="403" ht="15.75" customHeight="1">
      <c r="A403" s="45"/>
      <c r="B403" s="45"/>
      <c r="C403" s="45"/>
      <c r="D403" s="45"/>
      <c r="E403" s="45"/>
      <c r="F403" s="45"/>
    </row>
    <row r="404" ht="15.75" customHeight="1">
      <c r="A404" s="45"/>
      <c r="B404" s="45"/>
      <c r="C404" s="45"/>
      <c r="D404" s="45"/>
      <c r="E404" s="45"/>
      <c r="F404" s="45"/>
    </row>
    <row r="405" ht="15.75" customHeight="1">
      <c r="A405" s="45"/>
      <c r="B405" s="45"/>
      <c r="C405" s="45"/>
      <c r="D405" s="45"/>
      <c r="E405" s="45"/>
      <c r="F405" s="45"/>
    </row>
    <row r="406" ht="15.75" customHeight="1">
      <c r="A406" s="45"/>
      <c r="B406" s="45"/>
      <c r="C406" s="45"/>
      <c r="D406" s="45"/>
      <c r="E406" s="45"/>
      <c r="F406" s="45"/>
    </row>
    <row r="407" ht="15.75" customHeight="1">
      <c r="A407" s="45"/>
      <c r="B407" s="45"/>
      <c r="C407" s="45"/>
      <c r="D407" s="45"/>
      <c r="E407" s="45"/>
      <c r="F407" s="45"/>
    </row>
    <row r="408" ht="15.75" customHeight="1">
      <c r="A408" s="45"/>
      <c r="B408" s="45"/>
      <c r="C408" s="45"/>
      <c r="D408" s="45"/>
      <c r="E408" s="45"/>
      <c r="F408" s="45"/>
    </row>
    <row r="409" ht="15.75" customHeight="1">
      <c r="A409" s="45"/>
      <c r="B409" s="45"/>
      <c r="C409" s="45"/>
      <c r="D409" s="45"/>
      <c r="E409" s="45"/>
      <c r="F409" s="45"/>
    </row>
    <row r="410" ht="15.75" customHeight="1">
      <c r="A410" s="45"/>
      <c r="B410" s="45"/>
      <c r="C410" s="45"/>
      <c r="D410" s="45"/>
      <c r="E410" s="45"/>
      <c r="F410" s="45"/>
    </row>
    <row r="411" ht="15.75" customHeight="1">
      <c r="A411" s="45"/>
      <c r="B411" s="45"/>
      <c r="C411" s="45"/>
      <c r="D411" s="45"/>
      <c r="E411" s="45"/>
      <c r="F411" s="45"/>
    </row>
    <row r="412" ht="15.75" customHeight="1">
      <c r="A412" s="45"/>
      <c r="B412" s="45"/>
      <c r="C412" s="45"/>
      <c r="D412" s="45"/>
      <c r="E412" s="45"/>
      <c r="F412" s="45"/>
    </row>
    <row r="413" ht="15.75" customHeight="1">
      <c r="A413" s="45"/>
      <c r="B413" s="45"/>
      <c r="C413" s="45"/>
      <c r="D413" s="45"/>
      <c r="E413" s="45"/>
      <c r="F413" s="45"/>
    </row>
    <row r="414" ht="15.75" customHeight="1">
      <c r="A414" s="45"/>
      <c r="B414" s="45"/>
      <c r="C414" s="45"/>
      <c r="D414" s="45"/>
      <c r="E414" s="45"/>
      <c r="F414" s="45"/>
    </row>
    <row r="415" ht="15.75" customHeight="1">
      <c r="A415" s="45"/>
      <c r="B415" s="45"/>
      <c r="C415" s="45"/>
      <c r="D415" s="45"/>
      <c r="E415" s="45"/>
      <c r="F415" s="45"/>
    </row>
    <row r="416" ht="15.75" customHeight="1">
      <c r="A416" s="45"/>
      <c r="B416" s="45"/>
      <c r="C416" s="45"/>
      <c r="D416" s="45"/>
      <c r="E416" s="45"/>
      <c r="F416" s="45"/>
    </row>
    <row r="417" ht="15.75" customHeight="1">
      <c r="A417" s="45"/>
      <c r="B417" s="45"/>
      <c r="C417" s="45"/>
      <c r="D417" s="45"/>
      <c r="E417" s="45"/>
      <c r="F417" s="45"/>
    </row>
    <row r="418" ht="15.75" customHeight="1">
      <c r="A418" s="45"/>
      <c r="B418" s="45"/>
      <c r="C418" s="45"/>
      <c r="D418" s="45"/>
      <c r="E418" s="45"/>
      <c r="F418" s="45"/>
    </row>
    <row r="419" ht="15.75" customHeight="1">
      <c r="A419" s="45"/>
      <c r="B419" s="45"/>
      <c r="C419" s="45"/>
      <c r="D419" s="45"/>
      <c r="E419" s="45"/>
      <c r="F419" s="45"/>
    </row>
    <row r="420" ht="15.75" customHeight="1">
      <c r="A420" s="45"/>
      <c r="B420" s="45"/>
      <c r="C420" s="45"/>
      <c r="D420" s="45"/>
      <c r="E420" s="45"/>
      <c r="F420" s="45"/>
    </row>
    <row r="421" ht="15.75" customHeight="1">
      <c r="A421" s="45"/>
      <c r="B421" s="45"/>
      <c r="C421" s="45"/>
      <c r="D421" s="45"/>
      <c r="E421" s="45"/>
      <c r="F421" s="45"/>
    </row>
    <row r="422" ht="15.75" customHeight="1">
      <c r="A422" s="45"/>
      <c r="B422" s="45"/>
      <c r="C422" s="45"/>
      <c r="D422" s="45"/>
      <c r="E422" s="45"/>
      <c r="F422" s="45"/>
    </row>
    <row r="423" ht="15.75" customHeight="1">
      <c r="A423" s="45"/>
      <c r="B423" s="45"/>
      <c r="C423" s="45"/>
      <c r="D423" s="45"/>
      <c r="E423" s="45"/>
      <c r="F423" s="45"/>
    </row>
    <row r="424" ht="15.75" customHeight="1">
      <c r="A424" s="45"/>
      <c r="B424" s="45"/>
      <c r="C424" s="45"/>
      <c r="D424" s="45"/>
      <c r="E424" s="45"/>
      <c r="F424" s="45"/>
    </row>
    <row r="425" ht="15.75" customHeight="1">
      <c r="A425" s="45"/>
      <c r="B425" s="45"/>
      <c r="C425" s="45"/>
      <c r="D425" s="45"/>
      <c r="E425" s="45"/>
      <c r="F425" s="45"/>
    </row>
    <row r="426" ht="15.75" customHeight="1">
      <c r="A426" s="45"/>
      <c r="B426" s="45"/>
      <c r="C426" s="45"/>
      <c r="D426" s="45"/>
      <c r="E426" s="45"/>
      <c r="F426" s="45"/>
    </row>
    <row r="427" ht="15.75" customHeight="1">
      <c r="A427" s="45"/>
      <c r="B427" s="45"/>
      <c r="C427" s="45"/>
      <c r="D427" s="45"/>
      <c r="E427" s="45"/>
      <c r="F427" s="45"/>
    </row>
    <row r="428" ht="15.75" customHeight="1">
      <c r="A428" s="45"/>
      <c r="B428" s="45"/>
      <c r="C428" s="45"/>
      <c r="D428" s="45"/>
      <c r="E428" s="45"/>
      <c r="F428" s="45"/>
    </row>
    <row r="429" ht="15.75" customHeight="1">
      <c r="A429" s="45"/>
      <c r="B429" s="45"/>
      <c r="C429" s="45"/>
      <c r="D429" s="45"/>
      <c r="E429" s="45"/>
      <c r="F429" s="45"/>
    </row>
    <row r="430" ht="15.75" customHeight="1">
      <c r="A430" s="45"/>
      <c r="B430" s="45"/>
      <c r="C430" s="45"/>
      <c r="D430" s="45"/>
      <c r="E430" s="45"/>
      <c r="F430" s="45"/>
    </row>
    <row r="431" ht="15.75" customHeight="1">
      <c r="A431" s="45"/>
      <c r="B431" s="45"/>
      <c r="C431" s="45"/>
      <c r="D431" s="45"/>
      <c r="E431" s="45"/>
      <c r="F431" s="45"/>
    </row>
    <row r="432" ht="15.75" customHeight="1">
      <c r="A432" s="45"/>
      <c r="B432" s="45"/>
      <c r="C432" s="45"/>
      <c r="D432" s="45"/>
      <c r="E432" s="45"/>
      <c r="F432" s="45"/>
    </row>
    <row r="433" ht="15.75" customHeight="1">
      <c r="A433" s="45"/>
      <c r="B433" s="45"/>
      <c r="C433" s="45"/>
      <c r="D433" s="45"/>
      <c r="E433" s="45"/>
      <c r="F433" s="45"/>
    </row>
    <row r="434" ht="15.75" customHeight="1">
      <c r="A434" s="45"/>
      <c r="B434" s="45"/>
      <c r="C434" s="45"/>
      <c r="D434" s="45"/>
      <c r="E434" s="45"/>
      <c r="F434" s="45"/>
    </row>
    <row r="435" ht="15.75" customHeight="1">
      <c r="A435" s="45"/>
      <c r="B435" s="45"/>
      <c r="C435" s="45"/>
      <c r="D435" s="45"/>
      <c r="E435" s="45"/>
      <c r="F435" s="45"/>
    </row>
    <row r="436" ht="15.75" customHeight="1">
      <c r="A436" s="45"/>
      <c r="B436" s="45"/>
      <c r="C436" s="45"/>
      <c r="D436" s="45"/>
      <c r="E436" s="45"/>
      <c r="F436" s="45"/>
    </row>
    <row r="437" ht="15.75" customHeight="1">
      <c r="A437" s="45"/>
      <c r="B437" s="45"/>
      <c r="C437" s="45"/>
      <c r="D437" s="45"/>
      <c r="E437" s="45"/>
      <c r="F437" s="45"/>
    </row>
    <row r="438" ht="15.75" customHeight="1">
      <c r="A438" s="45"/>
      <c r="B438" s="45"/>
      <c r="C438" s="45"/>
      <c r="D438" s="45"/>
      <c r="E438" s="45"/>
      <c r="F438" s="45"/>
    </row>
    <row r="439" ht="15.75" customHeight="1">
      <c r="A439" s="45"/>
      <c r="B439" s="45"/>
      <c r="C439" s="45"/>
      <c r="D439" s="45"/>
      <c r="E439" s="45"/>
      <c r="F439" s="45"/>
    </row>
    <row r="440" ht="15.75" customHeight="1">
      <c r="A440" s="45"/>
      <c r="B440" s="45"/>
      <c r="C440" s="45"/>
      <c r="D440" s="45"/>
      <c r="E440" s="45"/>
      <c r="F440" s="45"/>
    </row>
    <row r="441" ht="15.75" customHeight="1">
      <c r="A441" s="45"/>
      <c r="B441" s="45"/>
      <c r="C441" s="45"/>
      <c r="D441" s="45"/>
      <c r="E441" s="45"/>
      <c r="F441" s="45"/>
    </row>
    <row r="442" ht="15.75" customHeight="1">
      <c r="A442" s="45"/>
      <c r="B442" s="45"/>
      <c r="C442" s="45"/>
      <c r="D442" s="45"/>
      <c r="E442" s="45"/>
      <c r="F442" s="45"/>
    </row>
    <row r="443" ht="15.75" customHeight="1">
      <c r="A443" s="45"/>
      <c r="B443" s="45"/>
      <c r="C443" s="45"/>
      <c r="D443" s="45"/>
      <c r="E443" s="45"/>
      <c r="F443" s="45"/>
    </row>
    <row r="444" ht="15.75" customHeight="1">
      <c r="A444" s="45"/>
      <c r="B444" s="45"/>
      <c r="C444" s="45"/>
      <c r="D444" s="45"/>
      <c r="E444" s="45"/>
      <c r="F444" s="45"/>
    </row>
    <row r="445" ht="15.75" customHeight="1">
      <c r="A445" s="45"/>
      <c r="B445" s="45"/>
      <c r="C445" s="45"/>
      <c r="D445" s="45"/>
      <c r="E445" s="45"/>
      <c r="F445" s="45"/>
    </row>
    <row r="446" ht="15.75" customHeight="1">
      <c r="A446" s="45"/>
      <c r="B446" s="45"/>
      <c r="C446" s="45"/>
      <c r="D446" s="45"/>
      <c r="E446" s="45"/>
      <c r="F446" s="45"/>
    </row>
    <row r="447" ht="15.75" customHeight="1">
      <c r="A447" s="45"/>
      <c r="B447" s="45"/>
      <c r="C447" s="45"/>
      <c r="D447" s="45"/>
      <c r="E447" s="45"/>
      <c r="F447" s="45"/>
    </row>
    <row r="448" ht="15.75" customHeight="1">
      <c r="A448" s="45"/>
      <c r="B448" s="45"/>
      <c r="C448" s="45"/>
      <c r="D448" s="45"/>
      <c r="E448" s="45"/>
      <c r="F448" s="45"/>
    </row>
    <row r="449" ht="15.75" customHeight="1">
      <c r="A449" s="45"/>
      <c r="B449" s="45"/>
      <c r="C449" s="45"/>
      <c r="D449" s="45"/>
      <c r="E449" s="45"/>
      <c r="F449" s="45"/>
    </row>
    <row r="450" ht="15.75" customHeight="1">
      <c r="A450" s="45"/>
      <c r="B450" s="45"/>
      <c r="C450" s="45"/>
      <c r="D450" s="45"/>
      <c r="E450" s="45"/>
      <c r="F450" s="45"/>
    </row>
    <row r="451" ht="15.75" customHeight="1">
      <c r="A451" s="45"/>
      <c r="B451" s="45"/>
      <c r="C451" s="45"/>
      <c r="D451" s="45"/>
      <c r="E451" s="45"/>
      <c r="F451" s="45"/>
    </row>
    <row r="452" ht="15.75" customHeight="1">
      <c r="A452" s="45"/>
      <c r="B452" s="45"/>
      <c r="C452" s="45"/>
      <c r="D452" s="45"/>
      <c r="E452" s="45"/>
      <c r="F452" s="45"/>
    </row>
    <row r="453" ht="15.75" customHeight="1">
      <c r="A453" s="45"/>
      <c r="B453" s="45"/>
      <c r="C453" s="45"/>
      <c r="D453" s="45"/>
      <c r="E453" s="45"/>
      <c r="F453" s="45"/>
    </row>
    <row r="454" ht="15.75" customHeight="1">
      <c r="A454" s="45"/>
      <c r="B454" s="45"/>
      <c r="C454" s="45"/>
      <c r="D454" s="45"/>
      <c r="E454" s="45"/>
      <c r="F454" s="45"/>
    </row>
    <row r="455" ht="15.75" customHeight="1">
      <c r="A455" s="45"/>
      <c r="B455" s="45"/>
      <c r="C455" s="45"/>
      <c r="D455" s="45"/>
      <c r="E455" s="45"/>
      <c r="F455" s="45"/>
    </row>
    <row r="456" ht="15.75" customHeight="1">
      <c r="A456" s="45"/>
      <c r="B456" s="45"/>
      <c r="C456" s="45"/>
      <c r="D456" s="45"/>
      <c r="E456" s="45"/>
      <c r="F456" s="45"/>
    </row>
    <row r="457" ht="15.75" customHeight="1">
      <c r="A457" s="45"/>
      <c r="B457" s="45"/>
      <c r="C457" s="45"/>
      <c r="D457" s="45"/>
      <c r="E457" s="45"/>
      <c r="F457" s="45"/>
    </row>
    <row r="458" ht="15.75" customHeight="1">
      <c r="A458" s="45"/>
      <c r="B458" s="45"/>
      <c r="C458" s="45"/>
      <c r="D458" s="45"/>
      <c r="E458" s="45"/>
      <c r="F458" s="45"/>
    </row>
    <row r="459" ht="15.75" customHeight="1">
      <c r="A459" s="45"/>
      <c r="B459" s="45"/>
      <c r="C459" s="45"/>
      <c r="D459" s="45"/>
      <c r="E459" s="45"/>
      <c r="F459" s="45"/>
    </row>
    <row r="460" ht="15.75" customHeight="1">
      <c r="A460" s="45"/>
      <c r="B460" s="45"/>
      <c r="C460" s="45"/>
      <c r="D460" s="45"/>
      <c r="E460" s="45"/>
      <c r="F460" s="45"/>
    </row>
    <row r="461" ht="15.75" customHeight="1">
      <c r="A461" s="45"/>
      <c r="B461" s="45"/>
      <c r="C461" s="45"/>
      <c r="D461" s="45"/>
      <c r="E461" s="45"/>
      <c r="F461" s="45"/>
    </row>
    <row r="462" ht="15.75" customHeight="1">
      <c r="A462" s="45"/>
      <c r="B462" s="45"/>
      <c r="C462" s="45"/>
      <c r="D462" s="45"/>
      <c r="E462" s="45"/>
      <c r="F462" s="45"/>
    </row>
    <row r="463" ht="15.75" customHeight="1">
      <c r="A463" s="45"/>
      <c r="B463" s="45"/>
      <c r="C463" s="45"/>
      <c r="D463" s="45"/>
      <c r="E463" s="45"/>
      <c r="F463" s="45"/>
    </row>
    <row r="464" ht="15.75" customHeight="1">
      <c r="A464" s="45"/>
      <c r="B464" s="45"/>
      <c r="C464" s="45"/>
      <c r="D464" s="45"/>
      <c r="E464" s="45"/>
      <c r="F464" s="45"/>
    </row>
    <row r="465" ht="15.75" customHeight="1">
      <c r="A465" s="45"/>
      <c r="B465" s="45"/>
      <c r="C465" s="45"/>
      <c r="D465" s="45"/>
      <c r="E465" s="45"/>
      <c r="F465" s="45"/>
    </row>
    <row r="466" ht="15.75" customHeight="1">
      <c r="A466" s="45"/>
      <c r="B466" s="45"/>
      <c r="C466" s="45"/>
      <c r="D466" s="45"/>
      <c r="E466" s="45"/>
      <c r="F466" s="45"/>
    </row>
    <row r="467" ht="15.75" customHeight="1">
      <c r="A467" s="45"/>
      <c r="B467" s="45"/>
      <c r="C467" s="45"/>
      <c r="D467" s="45"/>
      <c r="E467" s="45"/>
      <c r="F467" s="45"/>
    </row>
    <row r="468" ht="15.75" customHeight="1">
      <c r="A468" s="45"/>
      <c r="B468" s="45"/>
      <c r="C468" s="45"/>
      <c r="D468" s="45"/>
      <c r="E468" s="45"/>
      <c r="F468" s="45"/>
    </row>
    <row r="469" ht="15.75" customHeight="1">
      <c r="A469" s="45"/>
      <c r="B469" s="45"/>
      <c r="C469" s="45"/>
      <c r="D469" s="45"/>
      <c r="E469" s="45"/>
      <c r="F469" s="45"/>
    </row>
    <row r="470" ht="15.75" customHeight="1">
      <c r="A470" s="45"/>
      <c r="B470" s="45"/>
      <c r="C470" s="45"/>
      <c r="D470" s="45"/>
      <c r="E470" s="45"/>
      <c r="F470" s="45"/>
    </row>
    <row r="471" ht="15.75" customHeight="1">
      <c r="A471" s="45"/>
      <c r="B471" s="45"/>
      <c r="C471" s="45"/>
      <c r="D471" s="45"/>
      <c r="E471" s="45"/>
      <c r="F471" s="45"/>
    </row>
    <row r="472" ht="15.75" customHeight="1">
      <c r="A472" s="45"/>
      <c r="B472" s="45"/>
      <c r="C472" s="45"/>
      <c r="D472" s="45"/>
      <c r="E472" s="45"/>
      <c r="F472" s="45"/>
    </row>
    <row r="473" ht="15.75" customHeight="1">
      <c r="A473" s="45"/>
      <c r="B473" s="45"/>
      <c r="C473" s="45"/>
      <c r="D473" s="45"/>
      <c r="E473" s="45"/>
      <c r="F473" s="45"/>
    </row>
    <row r="474" ht="15.75" customHeight="1">
      <c r="A474" s="45"/>
      <c r="B474" s="45"/>
      <c r="C474" s="45"/>
      <c r="D474" s="45"/>
      <c r="E474" s="45"/>
      <c r="F474" s="45"/>
    </row>
    <row r="475" ht="15.75" customHeight="1">
      <c r="A475" s="45"/>
      <c r="B475" s="45"/>
      <c r="C475" s="45"/>
      <c r="D475" s="45"/>
      <c r="E475" s="45"/>
      <c r="F475" s="45"/>
    </row>
    <row r="476" ht="15.75" customHeight="1">
      <c r="A476" s="45"/>
      <c r="B476" s="45"/>
      <c r="C476" s="45"/>
      <c r="D476" s="45"/>
      <c r="E476" s="45"/>
      <c r="F476" s="45"/>
    </row>
    <row r="477" ht="15.75" customHeight="1">
      <c r="A477" s="45"/>
      <c r="B477" s="45"/>
      <c r="C477" s="45"/>
      <c r="D477" s="45"/>
      <c r="E477" s="45"/>
      <c r="F477" s="45"/>
    </row>
    <row r="478" ht="15.75" customHeight="1">
      <c r="A478" s="45"/>
      <c r="B478" s="45"/>
      <c r="C478" s="45"/>
      <c r="D478" s="45"/>
      <c r="E478" s="45"/>
      <c r="F478" s="45"/>
    </row>
    <row r="479" ht="15.75" customHeight="1">
      <c r="A479" s="45"/>
      <c r="B479" s="45"/>
      <c r="C479" s="45"/>
      <c r="D479" s="45"/>
      <c r="E479" s="45"/>
      <c r="F479" s="45"/>
    </row>
    <row r="480" ht="15.75" customHeight="1">
      <c r="A480" s="45"/>
      <c r="B480" s="45"/>
      <c r="C480" s="45"/>
      <c r="D480" s="45"/>
      <c r="E480" s="45"/>
      <c r="F480" s="45"/>
    </row>
    <row r="481" ht="15.75" customHeight="1">
      <c r="A481" s="45"/>
      <c r="B481" s="45"/>
      <c r="C481" s="45"/>
      <c r="D481" s="45"/>
      <c r="E481" s="45"/>
      <c r="F481" s="45"/>
    </row>
    <row r="482" ht="15.75" customHeight="1">
      <c r="A482" s="45"/>
      <c r="B482" s="45"/>
      <c r="C482" s="45"/>
      <c r="D482" s="45"/>
      <c r="E482" s="45"/>
      <c r="F482" s="45"/>
    </row>
    <row r="483" ht="15.75" customHeight="1">
      <c r="A483" s="45"/>
      <c r="B483" s="45"/>
      <c r="C483" s="45"/>
      <c r="D483" s="45"/>
      <c r="E483" s="45"/>
      <c r="F483" s="45"/>
    </row>
    <row r="484" ht="15.75" customHeight="1">
      <c r="A484" s="45"/>
      <c r="B484" s="45"/>
      <c r="C484" s="45"/>
      <c r="D484" s="45"/>
      <c r="E484" s="45"/>
      <c r="F484" s="45"/>
    </row>
    <row r="485" ht="15.75" customHeight="1">
      <c r="A485" s="45"/>
      <c r="B485" s="45"/>
      <c r="C485" s="45"/>
      <c r="D485" s="45"/>
      <c r="E485" s="45"/>
      <c r="F485" s="45"/>
    </row>
    <row r="486" ht="15.75" customHeight="1">
      <c r="A486" s="45"/>
      <c r="B486" s="45"/>
      <c r="C486" s="45"/>
      <c r="D486" s="45"/>
      <c r="E486" s="45"/>
      <c r="F486" s="45"/>
    </row>
    <row r="487" ht="15.75" customHeight="1">
      <c r="A487" s="45"/>
      <c r="B487" s="45"/>
      <c r="C487" s="45"/>
      <c r="D487" s="45"/>
      <c r="E487" s="45"/>
      <c r="F487" s="45"/>
    </row>
    <row r="488" ht="15.75" customHeight="1">
      <c r="A488" s="45"/>
      <c r="B488" s="45"/>
      <c r="C488" s="45"/>
      <c r="D488" s="45"/>
      <c r="E488" s="45"/>
      <c r="F488" s="45"/>
    </row>
    <row r="489" ht="15.75" customHeight="1">
      <c r="A489" s="45"/>
      <c r="B489" s="45"/>
      <c r="C489" s="45"/>
      <c r="D489" s="45"/>
      <c r="E489" s="45"/>
      <c r="F489" s="45"/>
    </row>
    <row r="490" ht="15.75" customHeight="1">
      <c r="A490" s="45"/>
      <c r="B490" s="45"/>
      <c r="C490" s="45"/>
      <c r="D490" s="45"/>
      <c r="E490" s="45"/>
      <c r="F490" s="45"/>
    </row>
    <row r="491" ht="15.75" customHeight="1">
      <c r="A491" s="45"/>
      <c r="B491" s="45"/>
      <c r="C491" s="45"/>
      <c r="D491" s="45"/>
      <c r="E491" s="45"/>
      <c r="F491" s="45"/>
    </row>
    <row r="492" ht="15.75" customHeight="1">
      <c r="A492" s="45"/>
      <c r="B492" s="45"/>
      <c r="C492" s="45"/>
      <c r="D492" s="45"/>
      <c r="E492" s="45"/>
      <c r="F492" s="45"/>
    </row>
    <row r="493" ht="15.75" customHeight="1">
      <c r="A493" s="45"/>
      <c r="B493" s="45"/>
      <c r="C493" s="45"/>
      <c r="D493" s="45"/>
      <c r="E493" s="45"/>
      <c r="F493" s="45"/>
    </row>
    <row r="494" ht="15.75" customHeight="1">
      <c r="A494" s="45"/>
      <c r="B494" s="45"/>
      <c r="C494" s="45"/>
      <c r="D494" s="45"/>
      <c r="E494" s="45"/>
      <c r="F494" s="45"/>
    </row>
    <row r="495" ht="15.75" customHeight="1">
      <c r="A495" s="45"/>
      <c r="B495" s="45"/>
      <c r="C495" s="45"/>
      <c r="D495" s="45"/>
      <c r="E495" s="45"/>
      <c r="F495" s="45"/>
    </row>
    <row r="496" ht="15.75" customHeight="1">
      <c r="A496" s="45"/>
      <c r="B496" s="45"/>
      <c r="C496" s="45"/>
      <c r="D496" s="45"/>
      <c r="E496" s="45"/>
      <c r="F496" s="45"/>
    </row>
    <row r="497" ht="15.75" customHeight="1">
      <c r="A497" s="45"/>
      <c r="B497" s="45"/>
      <c r="C497" s="45"/>
      <c r="D497" s="45"/>
      <c r="E497" s="45"/>
      <c r="F497" s="45"/>
    </row>
    <row r="498" ht="15.75" customHeight="1">
      <c r="A498" s="45"/>
      <c r="B498" s="45"/>
      <c r="C498" s="45"/>
      <c r="D498" s="45"/>
      <c r="E498" s="45"/>
      <c r="F498" s="45"/>
    </row>
    <row r="499" ht="15.75" customHeight="1">
      <c r="A499" s="45"/>
      <c r="B499" s="45"/>
      <c r="C499" s="45"/>
      <c r="D499" s="45"/>
      <c r="E499" s="45"/>
      <c r="F499" s="45"/>
    </row>
    <row r="500" ht="15.75" customHeight="1">
      <c r="A500" s="45"/>
      <c r="B500" s="45"/>
      <c r="C500" s="45"/>
      <c r="D500" s="45"/>
      <c r="E500" s="45"/>
      <c r="F500" s="45"/>
    </row>
    <row r="501" ht="15.75" customHeight="1">
      <c r="A501" s="45"/>
      <c r="B501" s="45"/>
      <c r="C501" s="45"/>
      <c r="D501" s="45"/>
      <c r="E501" s="45"/>
      <c r="F501" s="45"/>
    </row>
    <row r="502" ht="15.75" customHeight="1">
      <c r="A502" s="45"/>
      <c r="B502" s="45"/>
      <c r="C502" s="45"/>
      <c r="D502" s="45"/>
      <c r="E502" s="45"/>
      <c r="F502" s="45"/>
    </row>
    <row r="503" ht="15.75" customHeight="1">
      <c r="A503" s="45"/>
      <c r="B503" s="45"/>
      <c r="C503" s="45"/>
      <c r="D503" s="45"/>
      <c r="E503" s="45"/>
      <c r="F503" s="45"/>
    </row>
    <row r="504" ht="15.75" customHeight="1">
      <c r="A504" s="45"/>
      <c r="B504" s="45"/>
      <c r="C504" s="45"/>
      <c r="D504" s="45"/>
      <c r="E504" s="45"/>
      <c r="F504" s="45"/>
    </row>
    <row r="505" ht="15.75" customHeight="1">
      <c r="A505" s="45"/>
      <c r="B505" s="45"/>
      <c r="C505" s="45"/>
      <c r="D505" s="45"/>
      <c r="E505" s="45"/>
      <c r="F505" s="45"/>
    </row>
    <row r="506" ht="15.75" customHeight="1">
      <c r="A506" s="45"/>
      <c r="B506" s="45"/>
      <c r="C506" s="45"/>
      <c r="D506" s="45"/>
      <c r="E506" s="45"/>
      <c r="F506" s="45"/>
    </row>
    <row r="507" ht="15.75" customHeight="1">
      <c r="A507" s="45"/>
      <c r="B507" s="45"/>
      <c r="C507" s="45"/>
      <c r="D507" s="45"/>
      <c r="E507" s="45"/>
      <c r="F507" s="45"/>
    </row>
    <row r="508" ht="15.75" customHeight="1">
      <c r="A508" s="45"/>
      <c r="B508" s="45"/>
      <c r="C508" s="45"/>
      <c r="D508" s="45"/>
      <c r="E508" s="45"/>
      <c r="F508" s="45"/>
    </row>
    <row r="509" ht="15.75" customHeight="1">
      <c r="A509" s="45"/>
      <c r="B509" s="45"/>
      <c r="C509" s="45"/>
      <c r="D509" s="45"/>
      <c r="E509" s="45"/>
      <c r="F509" s="45"/>
    </row>
    <row r="510" ht="15.75" customHeight="1">
      <c r="A510" s="45"/>
      <c r="B510" s="45"/>
      <c r="C510" s="45"/>
      <c r="D510" s="45"/>
      <c r="E510" s="45"/>
      <c r="F510" s="45"/>
    </row>
    <row r="511" ht="15.75" customHeight="1">
      <c r="A511" s="45"/>
      <c r="B511" s="45"/>
      <c r="C511" s="45"/>
      <c r="D511" s="45"/>
      <c r="E511" s="45"/>
      <c r="F511" s="45"/>
    </row>
    <row r="512" ht="15.75" customHeight="1">
      <c r="A512" s="45"/>
      <c r="B512" s="45"/>
      <c r="C512" s="45"/>
      <c r="D512" s="45"/>
      <c r="E512" s="45"/>
      <c r="F512" s="45"/>
    </row>
    <row r="513" ht="15.75" customHeight="1">
      <c r="A513" s="45"/>
      <c r="B513" s="45"/>
      <c r="C513" s="45"/>
      <c r="D513" s="45"/>
      <c r="E513" s="45"/>
      <c r="F513" s="45"/>
    </row>
    <row r="514" ht="15.75" customHeight="1">
      <c r="A514" s="45"/>
      <c r="B514" s="45"/>
      <c r="C514" s="45"/>
      <c r="D514" s="45"/>
      <c r="E514" s="45"/>
      <c r="F514" s="45"/>
    </row>
    <row r="515" ht="15.75" customHeight="1">
      <c r="A515" s="45"/>
      <c r="B515" s="45"/>
      <c r="C515" s="45"/>
      <c r="D515" s="45"/>
      <c r="E515" s="45"/>
      <c r="F515" s="45"/>
    </row>
    <row r="516" ht="15.75" customHeight="1">
      <c r="A516" s="45"/>
      <c r="B516" s="45"/>
      <c r="C516" s="45"/>
      <c r="D516" s="45"/>
      <c r="E516" s="45"/>
      <c r="F516" s="45"/>
    </row>
    <row r="517" ht="15.75" customHeight="1">
      <c r="A517" s="45"/>
      <c r="B517" s="45"/>
      <c r="C517" s="45"/>
      <c r="D517" s="45"/>
      <c r="E517" s="45"/>
      <c r="F517" s="45"/>
    </row>
    <row r="518" ht="15.75" customHeight="1">
      <c r="A518" s="45"/>
      <c r="B518" s="45"/>
      <c r="C518" s="45"/>
      <c r="D518" s="45"/>
      <c r="E518" s="45"/>
      <c r="F518" s="45"/>
    </row>
    <row r="519" ht="15.75" customHeight="1">
      <c r="A519" s="45"/>
      <c r="B519" s="45"/>
      <c r="C519" s="45"/>
      <c r="D519" s="45"/>
      <c r="E519" s="45"/>
      <c r="F519" s="45"/>
    </row>
    <row r="520" ht="15.75" customHeight="1">
      <c r="A520" s="45"/>
      <c r="B520" s="45"/>
      <c r="C520" s="45"/>
      <c r="D520" s="45"/>
      <c r="E520" s="45"/>
      <c r="F520" s="45"/>
    </row>
    <row r="521" ht="15.75" customHeight="1">
      <c r="A521" s="45"/>
      <c r="B521" s="45"/>
      <c r="C521" s="45"/>
      <c r="D521" s="45"/>
      <c r="E521" s="45"/>
      <c r="F521" s="45"/>
    </row>
    <row r="522" ht="15.75" customHeight="1">
      <c r="A522" s="45"/>
      <c r="B522" s="45"/>
      <c r="C522" s="45"/>
      <c r="D522" s="45"/>
      <c r="E522" s="45"/>
      <c r="F522" s="45"/>
    </row>
    <row r="523" ht="15.75" customHeight="1">
      <c r="A523" s="45"/>
      <c r="B523" s="45"/>
      <c r="C523" s="45"/>
      <c r="D523" s="45"/>
      <c r="E523" s="45"/>
      <c r="F523" s="45"/>
    </row>
    <row r="524" ht="15.75" customHeight="1">
      <c r="A524" s="45"/>
      <c r="B524" s="45"/>
      <c r="C524" s="45"/>
      <c r="D524" s="45"/>
      <c r="E524" s="45"/>
      <c r="F524" s="45"/>
    </row>
    <row r="525" ht="15.75" customHeight="1">
      <c r="A525" s="45"/>
      <c r="B525" s="45"/>
      <c r="C525" s="45"/>
      <c r="D525" s="45"/>
      <c r="E525" s="45"/>
      <c r="F525" s="45"/>
    </row>
    <row r="526" ht="15.75" customHeight="1">
      <c r="A526" s="45"/>
      <c r="B526" s="45"/>
      <c r="C526" s="45"/>
      <c r="D526" s="45"/>
      <c r="E526" s="45"/>
      <c r="F526" s="45"/>
    </row>
    <row r="527" ht="15.75" customHeight="1">
      <c r="A527" s="45"/>
      <c r="B527" s="45"/>
      <c r="C527" s="45"/>
      <c r="D527" s="45"/>
      <c r="E527" s="45"/>
      <c r="F527" s="45"/>
    </row>
    <row r="528" ht="15.75" customHeight="1">
      <c r="A528" s="45"/>
      <c r="B528" s="45"/>
      <c r="C528" s="45"/>
      <c r="D528" s="45"/>
      <c r="E528" s="45"/>
      <c r="F528" s="45"/>
    </row>
    <row r="529" ht="15.75" customHeight="1">
      <c r="A529" s="45"/>
      <c r="B529" s="45"/>
      <c r="C529" s="45"/>
      <c r="D529" s="45"/>
      <c r="E529" s="45"/>
      <c r="F529" s="45"/>
    </row>
    <row r="530" ht="15.75" customHeight="1">
      <c r="A530" s="45"/>
      <c r="B530" s="45"/>
      <c r="C530" s="45"/>
      <c r="D530" s="45"/>
      <c r="E530" s="45"/>
      <c r="F530" s="45"/>
    </row>
    <row r="531" ht="15.75" customHeight="1">
      <c r="A531" s="45"/>
      <c r="B531" s="45"/>
      <c r="C531" s="45"/>
      <c r="D531" s="45"/>
      <c r="E531" s="45"/>
      <c r="F531" s="45"/>
    </row>
    <row r="532" ht="15.75" customHeight="1">
      <c r="A532" s="45"/>
      <c r="B532" s="45"/>
      <c r="C532" s="45"/>
      <c r="D532" s="45"/>
      <c r="E532" s="45"/>
      <c r="F532" s="45"/>
    </row>
    <row r="533" ht="15.75" customHeight="1">
      <c r="A533" s="45"/>
      <c r="B533" s="45"/>
      <c r="C533" s="45"/>
      <c r="D533" s="45"/>
      <c r="E533" s="45"/>
      <c r="F533" s="45"/>
    </row>
    <row r="534" ht="15.75" customHeight="1">
      <c r="A534" s="45"/>
      <c r="B534" s="45"/>
      <c r="C534" s="45"/>
      <c r="D534" s="45"/>
      <c r="E534" s="45"/>
      <c r="F534" s="45"/>
    </row>
    <row r="535" ht="15.75" customHeight="1">
      <c r="A535" s="45"/>
      <c r="B535" s="45"/>
      <c r="C535" s="45"/>
      <c r="D535" s="45"/>
      <c r="E535" s="45"/>
      <c r="F535" s="45"/>
    </row>
    <row r="536" ht="15.75" customHeight="1">
      <c r="A536" s="45"/>
      <c r="B536" s="45"/>
      <c r="C536" s="45"/>
      <c r="D536" s="45"/>
      <c r="E536" s="45"/>
      <c r="F536" s="45"/>
    </row>
    <row r="537" ht="15.75" customHeight="1">
      <c r="A537" s="45"/>
      <c r="B537" s="45"/>
      <c r="C537" s="45"/>
      <c r="D537" s="45"/>
      <c r="E537" s="45"/>
      <c r="F537" s="45"/>
    </row>
    <row r="538" ht="15.75" customHeight="1">
      <c r="A538" s="45"/>
      <c r="B538" s="45"/>
      <c r="C538" s="45"/>
      <c r="D538" s="45"/>
      <c r="E538" s="45"/>
      <c r="F538" s="45"/>
    </row>
    <row r="539" ht="15.75" customHeight="1">
      <c r="A539" s="45"/>
      <c r="B539" s="45"/>
      <c r="C539" s="45"/>
      <c r="D539" s="45"/>
      <c r="E539" s="45"/>
      <c r="F539" s="45"/>
    </row>
    <row r="540" ht="15.75" customHeight="1">
      <c r="A540" s="45"/>
      <c r="B540" s="45"/>
      <c r="C540" s="45"/>
      <c r="D540" s="45"/>
      <c r="E540" s="45"/>
      <c r="F540" s="45"/>
    </row>
    <row r="541" ht="15.75" customHeight="1">
      <c r="A541" s="45"/>
      <c r="B541" s="45"/>
      <c r="C541" s="45"/>
      <c r="D541" s="45"/>
      <c r="E541" s="45"/>
      <c r="F541" s="45"/>
    </row>
    <row r="542" ht="15.75" customHeight="1">
      <c r="A542" s="45"/>
      <c r="B542" s="45"/>
      <c r="C542" s="45"/>
      <c r="D542" s="45"/>
      <c r="E542" s="45"/>
      <c r="F542" s="45"/>
    </row>
    <row r="543" ht="15.75" customHeight="1">
      <c r="A543" s="45"/>
      <c r="B543" s="45"/>
      <c r="C543" s="45"/>
      <c r="D543" s="45"/>
      <c r="E543" s="45"/>
      <c r="F543" s="45"/>
    </row>
    <row r="544" ht="15.75" customHeight="1">
      <c r="A544" s="45"/>
      <c r="B544" s="45"/>
      <c r="C544" s="45"/>
      <c r="D544" s="45"/>
      <c r="E544" s="45"/>
      <c r="F544" s="45"/>
    </row>
    <row r="545" ht="15.75" customHeight="1">
      <c r="A545" s="45"/>
      <c r="B545" s="45"/>
      <c r="C545" s="45"/>
      <c r="D545" s="45"/>
      <c r="E545" s="45"/>
      <c r="F545" s="45"/>
    </row>
    <row r="546" ht="15.75" customHeight="1">
      <c r="A546" s="45"/>
      <c r="B546" s="45"/>
      <c r="C546" s="45"/>
      <c r="D546" s="45"/>
      <c r="E546" s="45"/>
      <c r="F546" s="45"/>
    </row>
    <row r="547" ht="15.75" customHeight="1">
      <c r="A547" s="45"/>
      <c r="B547" s="45"/>
      <c r="C547" s="45"/>
      <c r="D547" s="45"/>
      <c r="E547" s="45"/>
      <c r="F547" s="45"/>
    </row>
    <row r="548" ht="15.75" customHeight="1">
      <c r="A548" s="45"/>
      <c r="B548" s="45"/>
      <c r="C548" s="45"/>
      <c r="D548" s="45"/>
      <c r="E548" s="45"/>
      <c r="F548" s="45"/>
    </row>
    <row r="549" ht="15.75" customHeight="1">
      <c r="A549" s="45"/>
      <c r="B549" s="45"/>
      <c r="C549" s="45"/>
      <c r="D549" s="45"/>
      <c r="E549" s="45"/>
      <c r="F549" s="45"/>
    </row>
    <row r="550" ht="15.75" customHeight="1">
      <c r="A550" s="45"/>
      <c r="B550" s="45"/>
      <c r="C550" s="45"/>
      <c r="D550" s="45"/>
      <c r="E550" s="45"/>
      <c r="F550" s="45"/>
    </row>
    <row r="551" ht="15.75" customHeight="1">
      <c r="A551" s="45"/>
      <c r="B551" s="45"/>
      <c r="C551" s="45"/>
      <c r="D551" s="45"/>
      <c r="E551" s="45"/>
      <c r="F551" s="45"/>
    </row>
    <row r="552" ht="15.75" customHeight="1">
      <c r="A552" s="45"/>
      <c r="B552" s="45"/>
      <c r="C552" s="45"/>
      <c r="D552" s="45"/>
      <c r="E552" s="45"/>
      <c r="F552" s="45"/>
    </row>
    <row r="553" ht="15.75" customHeight="1">
      <c r="A553" s="45"/>
      <c r="B553" s="45"/>
      <c r="C553" s="45"/>
      <c r="D553" s="45"/>
      <c r="E553" s="45"/>
      <c r="F553" s="45"/>
    </row>
    <row r="554" ht="15.75" customHeight="1">
      <c r="A554" s="45"/>
      <c r="B554" s="45"/>
      <c r="C554" s="45"/>
      <c r="D554" s="45"/>
      <c r="E554" s="45"/>
      <c r="F554" s="45"/>
    </row>
    <row r="555" ht="15.75" customHeight="1">
      <c r="A555" s="45"/>
      <c r="B555" s="45"/>
      <c r="C555" s="45"/>
      <c r="D555" s="45"/>
      <c r="E555" s="45"/>
      <c r="F555" s="45"/>
    </row>
    <row r="556" ht="15.75" customHeight="1">
      <c r="A556" s="45"/>
      <c r="B556" s="45"/>
      <c r="C556" s="45"/>
      <c r="D556" s="45"/>
      <c r="E556" s="45"/>
      <c r="F556" s="45"/>
    </row>
    <row r="557" ht="15.75" customHeight="1">
      <c r="A557" s="45"/>
      <c r="B557" s="45"/>
      <c r="C557" s="45"/>
      <c r="D557" s="45"/>
      <c r="E557" s="45"/>
      <c r="F557" s="45"/>
    </row>
    <row r="558" ht="15.75" customHeight="1">
      <c r="A558" s="45"/>
      <c r="B558" s="45"/>
      <c r="C558" s="45"/>
      <c r="D558" s="45"/>
      <c r="E558" s="45"/>
      <c r="F558" s="45"/>
    </row>
    <row r="559" ht="15.75" customHeight="1">
      <c r="A559" s="45"/>
      <c r="B559" s="45"/>
      <c r="C559" s="45"/>
      <c r="D559" s="45"/>
      <c r="E559" s="45"/>
      <c r="F559" s="45"/>
    </row>
    <row r="560" ht="15.75" customHeight="1">
      <c r="A560" s="45"/>
      <c r="B560" s="45"/>
      <c r="C560" s="45"/>
      <c r="D560" s="45"/>
      <c r="E560" s="45"/>
      <c r="F560" s="45"/>
    </row>
    <row r="561" ht="15.75" customHeight="1">
      <c r="A561" s="45"/>
      <c r="B561" s="45"/>
      <c r="C561" s="45"/>
      <c r="D561" s="45"/>
      <c r="E561" s="45"/>
      <c r="F561" s="45"/>
    </row>
    <row r="562" ht="15.75" customHeight="1">
      <c r="A562" s="45"/>
      <c r="B562" s="45"/>
      <c r="C562" s="45"/>
      <c r="D562" s="45"/>
      <c r="E562" s="45"/>
      <c r="F562" s="45"/>
    </row>
    <row r="563" ht="15.75" customHeight="1">
      <c r="A563" s="45"/>
      <c r="B563" s="45"/>
      <c r="C563" s="45"/>
      <c r="D563" s="45"/>
      <c r="E563" s="45"/>
      <c r="F563" s="45"/>
    </row>
    <row r="564" ht="15.75" customHeight="1">
      <c r="A564" s="45"/>
      <c r="B564" s="45"/>
      <c r="C564" s="45"/>
      <c r="D564" s="45"/>
      <c r="E564" s="45"/>
      <c r="F564" s="45"/>
    </row>
    <row r="565" ht="15.75" customHeight="1">
      <c r="A565" s="45"/>
      <c r="B565" s="45"/>
      <c r="C565" s="45"/>
      <c r="D565" s="45"/>
      <c r="E565" s="45"/>
      <c r="F565" s="45"/>
    </row>
    <row r="566" ht="15.75" customHeight="1">
      <c r="A566" s="45"/>
      <c r="B566" s="45"/>
      <c r="C566" s="45"/>
      <c r="D566" s="45"/>
      <c r="E566" s="45"/>
      <c r="F566" s="45"/>
    </row>
    <row r="567" ht="15.75" customHeight="1">
      <c r="A567" s="45"/>
      <c r="B567" s="45"/>
      <c r="C567" s="45"/>
      <c r="D567" s="45"/>
      <c r="E567" s="45"/>
      <c r="F567" s="45"/>
    </row>
    <row r="568" ht="15.75" customHeight="1">
      <c r="A568" s="45"/>
      <c r="B568" s="45"/>
      <c r="C568" s="45"/>
      <c r="D568" s="45"/>
      <c r="E568" s="45"/>
      <c r="F568" s="45"/>
    </row>
    <row r="569" ht="15.75" customHeight="1">
      <c r="A569" s="45"/>
      <c r="B569" s="45"/>
      <c r="C569" s="45"/>
      <c r="D569" s="45"/>
      <c r="E569" s="45"/>
      <c r="F569" s="45"/>
    </row>
    <row r="570" ht="15.75" customHeight="1">
      <c r="A570" s="45"/>
      <c r="B570" s="45"/>
      <c r="C570" s="45"/>
      <c r="D570" s="45"/>
      <c r="E570" s="45"/>
      <c r="F570" s="45"/>
    </row>
    <row r="571" ht="15.75" customHeight="1">
      <c r="A571" s="45"/>
      <c r="B571" s="45"/>
      <c r="C571" s="45"/>
      <c r="D571" s="45"/>
      <c r="E571" s="45"/>
      <c r="F571" s="45"/>
    </row>
    <row r="572" ht="15.75" customHeight="1">
      <c r="A572" s="45"/>
      <c r="B572" s="45"/>
      <c r="C572" s="45"/>
      <c r="D572" s="45"/>
      <c r="E572" s="45"/>
      <c r="F572" s="45"/>
    </row>
    <row r="573" ht="15.75" customHeight="1">
      <c r="A573" s="45"/>
      <c r="B573" s="45"/>
      <c r="C573" s="45"/>
      <c r="D573" s="45"/>
      <c r="E573" s="45"/>
      <c r="F573" s="45"/>
    </row>
    <row r="574" ht="15.75" customHeight="1">
      <c r="A574" s="45"/>
      <c r="B574" s="45"/>
      <c r="C574" s="45"/>
      <c r="D574" s="45"/>
      <c r="E574" s="45"/>
      <c r="F574" s="45"/>
    </row>
    <row r="575" ht="15.75" customHeight="1">
      <c r="A575" s="45"/>
      <c r="B575" s="45"/>
      <c r="C575" s="45"/>
      <c r="D575" s="45"/>
      <c r="E575" s="45"/>
      <c r="F575" s="45"/>
    </row>
    <row r="576" ht="15.75" customHeight="1">
      <c r="A576" s="45"/>
      <c r="B576" s="45"/>
      <c r="C576" s="45"/>
      <c r="D576" s="45"/>
      <c r="E576" s="45"/>
      <c r="F576" s="45"/>
    </row>
    <row r="577" ht="15.75" customHeight="1">
      <c r="A577" s="45"/>
      <c r="B577" s="45"/>
      <c r="C577" s="45"/>
      <c r="D577" s="45"/>
      <c r="E577" s="45"/>
      <c r="F577" s="45"/>
    </row>
    <row r="578" ht="15.75" customHeight="1">
      <c r="A578" s="45"/>
      <c r="B578" s="45"/>
      <c r="C578" s="45"/>
      <c r="D578" s="45"/>
      <c r="E578" s="45"/>
      <c r="F578" s="45"/>
    </row>
    <row r="579" ht="15.75" customHeight="1">
      <c r="A579" s="45"/>
      <c r="B579" s="45"/>
      <c r="C579" s="45"/>
      <c r="D579" s="45"/>
      <c r="E579" s="45"/>
      <c r="F579" s="45"/>
    </row>
    <row r="580" ht="15.75" customHeight="1">
      <c r="A580" s="45"/>
      <c r="B580" s="45"/>
      <c r="C580" s="45"/>
      <c r="D580" s="45"/>
      <c r="E580" s="45"/>
      <c r="F580" s="45"/>
    </row>
    <row r="581" ht="15.75" customHeight="1">
      <c r="A581" s="45"/>
      <c r="B581" s="45"/>
      <c r="C581" s="45"/>
      <c r="D581" s="45"/>
      <c r="E581" s="45"/>
      <c r="F581" s="45"/>
    </row>
    <row r="582" ht="15.75" customHeight="1">
      <c r="A582" s="45"/>
      <c r="B582" s="45"/>
      <c r="C582" s="45"/>
      <c r="D582" s="45"/>
      <c r="E582" s="45"/>
      <c r="F582" s="45"/>
    </row>
    <row r="583" ht="15.75" customHeight="1">
      <c r="A583" s="45"/>
      <c r="B583" s="45"/>
      <c r="C583" s="45"/>
      <c r="D583" s="45"/>
      <c r="E583" s="45"/>
      <c r="F583" s="45"/>
    </row>
    <row r="584" ht="15.75" customHeight="1">
      <c r="A584" s="45"/>
      <c r="B584" s="45"/>
      <c r="C584" s="45"/>
      <c r="D584" s="45"/>
      <c r="E584" s="45"/>
      <c r="F584" s="45"/>
    </row>
    <row r="585" ht="15.75" customHeight="1">
      <c r="A585" s="45"/>
      <c r="B585" s="45"/>
      <c r="C585" s="45"/>
      <c r="D585" s="45"/>
      <c r="E585" s="45"/>
      <c r="F585" s="45"/>
    </row>
    <row r="586" ht="15.75" customHeight="1">
      <c r="A586" s="45"/>
      <c r="B586" s="45"/>
      <c r="C586" s="45"/>
      <c r="D586" s="45"/>
      <c r="E586" s="45"/>
      <c r="F586" s="45"/>
    </row>
    <row r="587" ht="15.75" customHeight="1">
      <c r="A587" s="45"/>
      <c r="B587" s="45"/>
      <c r="C587" s="45"/>
      <c r="D587" s="45"/>
      <c r="E587" s="45"/>
      <c r="F587" s="45"/>
    </row>
    <row r="588" ht="15.75" customHeight="1">
      <c r="A588" s="45"/>
      <c r="B588" s="45"/>
      <c r="C588" s="45"/>
      <c r="D588" s="45"/>
      <c r="E588" s="45"/>
      <c r="F588" s="45"/>
    </row>
    <row r="589" ht="15.75" customHeight="1">
      <c r="A589" s="45"/>
      <c r="B589" s="45"/>
      <c r="C589" s="45"/>
      <c r="D589" s="45"/>
      <c r="E589" s="45"/>
      <c r="F589" s="45"/>
    </row>
    <row r="590" ht="15.75" customHeight="1">
      <c r="A590" s="45"/>
      <c r="B590" s="45"/>
      <c r="C590" s="45"/>
      <c r="D590" s="45"/>
      <c r="E590" s="45"/>
      <c r="F590" s="45"/>
    </row>
    <row r="591" ht="15.75" customHeight="1">
      <c r="A591" s="45"/>
      <c r="B591" s="45"/>
      <c r="C591" s="45"/>
      <c r="D591" s="45"/>
      <c r="E591" s="45"/>
      <c r="F591" s="45"/>
    </row>
    <row r="592" ht="15.75" customHeight="1">
      <c r="A592" s="45"/>
      <c r="B592" s="45"/>
      <c r="C592" s="45"/>
      <c r="D592" s="45"/>
      <c r="E592" s="45"/>
      <c r="F592" s="45"/>
    </row>
    <row r="593" ht="15.75" customHeight="1">
      <c r="A593" s="45"/>
      <c r="B593" s="45"/>
      <c r="C593" s="45"/>
      <c r="D593" s="45"/>
      <c r="E593" s="45"/>
      <c r="F593" s="45"/>
    </row>
    <row r="594" ht="15.75" customHeight="1">
      <c r="A594" s="45"/>
      <c r="B594" s="45"/>
      <c r="C594" s="45"/>
      <c r="D594" s="45"/>
      <c r="E594" s="45"/>
      <c r="F594" s="45"/>
    </row>
    <row r="595" ht="15.75" customHeight="1">
      <c r="A595" s="45"/>
      <c r="B595" s="45"/>
      <c r="C595" s="45"/>
      <c r="D595" s="45"/>
      <c r="E595" s="45"/>
      <c r="F595" s="45"/>
    </row>
    <row r="596" ht="15.75" customHeight="1">
      <c r="A596" s="45"/>
      <c r="B596" s="45"/>
      <c r="C596" s="45"/>
      <c r="D596" s="45"/>
      <c r="E596" s="45"/>
      <c r="F596" s="45"/>
    </row>
    <row r="597" ht="15.75" customHeight="1">
      <c r="A597" s="45"/>
      <c r="B597" s="45"/>
      <c r="C597" s="45"/>
      <c r="D597" s="45"/>
      <c r="E597" s="45"/>
      <c r="F597" s="45"/>
    </row>
    <row r="598" ht="15.75" customHeight="1">
      <c r="A598" s="45"/>
      <c r="B598" s="45"/>
      <c r="C598" s="45"/>
      <c r="D598" s="45"/>
      <c r="E598" s="45"/>
      <c r="F598" s="45"/>
    </row>
    <row r="599" ht="15.75" customHeight="1">
      <c r="A599" s="45"/>
      <c r="B599" s="45"/>
      <c r="C599" s="45"/>
      <c r="D599" s="45"/>
      <c r="E599" s="45"/>
      <c r="F599" s="45"/>
    </row>
    <row r="600" ht="15.75" customHeight="1">
      <c r="A600" s="45"/>
      <c r="B600" s="45"/>
      <c r="C600" s="45"/>
      <c r="D600" s="45"/>
      <c r="E600" s="45"/>
      <c r="F600" s="45"/>
    </row>
    <row r="601" ht="15.75" customHeight="1">
      <c r="A601" s="45"/>
      <c r="B601" s="45"/>
      <c r="C601" s="45"/>
      <c r="D601" s="45"/>
      <c r="E601" s="45"/>
      <c r="F601" s="45"/>
    </row>
    <row r="602" ht="15.75" customHeight="1">
      <c r="A602" s="45"/>
      <c r="B602" s="45"/>
      <c r="C602" s="45"/>
      <c r="D602" s="45"/>
      <c r="E602" s="45"/>
      <c r="F602" s="45"/>
    </row>
    <row r="603" ht="15.75" customHeight="1">
      <c r="A603" s="45"/>
      <c r="B603" s="45"/>
      <c r="C603" s="45"/>
      <c r="D603" s="45"/>
      <c r="E603" s="45"/>
      <c r="F603" s="45"/>
    </row>
    <row r="604" ht="15.75" customHeight="1">
      <c r="A604" s="45"/>
      <c r="B604" s="45"/>
      <c r="C604" s="45"/>
      <c r="D604" s="45"/>
      <c r="E604" s="45"/>
      <c r="F604" s="45"/>
    </row>
    <row r="605" ht="15.75" customHeight="1">
      <c r="A605" s="45"/>
      <c r="B605" s="45"/>
      <c r="C605" s="45"/>
      <c r="D605" s="45"/>
      <c r="E605" s="45"/>
      <c r="F605" s="45"/>
    </row>
    <row r="606" ht="15.75" customHeight="1">
      <c r="A606" s="45"/>
      <c r="B606" s="45"/>
      <c r="C606" s="45"/>
      <c r="D606" s="45"/>
      <c r="E606" s="45"/>
      <c r="F606" s="45"/>
    </row>
    <row r="607" ht="15.75" customHeight="1">
      <c r="A607" s="45"/>
      <c r="B607" s="45"/>
      <c r="C607" s="45"/>
      <c r="D607" s="45"/>
      <c r="E607" s="45"/>
      <c r="F607" s="45"/>
    </row>
    <row r="608" ht="15.75" customHeight="1">
      <c r="A608" s="45"/>
      <c r="B608" s="45"/>
      <c r="C608" s="45"/>
      <c r="D608" s="45"/>
      <c r="E608" s="45"/>
      <c r="F608" s="45"/>
    </row>
    <row r="609" ht="15.75" customHeight="1">
      <c r="A609" s="45"/>
      <c r="B609" s="45"/>
      <c r="C609" s="45"/>
      <c r="D609" s="45"/>
      <c r="E609" s="45"/>
      <c r="F609" s="45"/>
    </row>
    <row r="610" ht="15.75" customHeight="1">
      <c r="A610" s="45"/>
      <c r="B610" s="45"/>
      <c r="C610" s="45"/>
      <c r="D610" s="45"/>
      <c r="E610" s="45"/>
      <c r="F610" s="45"/>
    </row>
    <row r="611" ht="15.75" customHeight="1">
      <c r="A611" s="45"/>
      <c r="B611" s="45"/>
      <c r="C611" s="45"/>
      <c r="D611" s="45"/>
      <c r="E611" s="45"/>
      <c r="F611" s="45"/>
    </row>
    <row r="612" ht="15.75" customHeight="1">
      <c r="A612" s="45"/>
      <c r="B612" s="45"/>
      <c r="C612" s="45"/>
      <c r="D612" s="45"/>
      <c r="E612" s="45"/>
      <c r="F612" s="45"/>
    </row>
    <row r="613" ht="15.75" customHeight="1">
      <c r="A613" s="45"/>
      <c r="B613" s="45"/>
      <c r="C613" s="45"/>
      <c r="D613" s="45"/>
      <c r="E613" s="45"/>
      <c r="F613" s="45"/>
    </row>
    <row r="614" ht="15.75" customHeight="1">
      <c r="A614" s="45"/>
      <c r="B614" s="45"/>
      <c r="C614" s="45"/>
      <c r="D614" s="45"/>
      <c r="E614" s="45"/>
      <c r="F614" s="45"/>
    </row>
    <row r="615" ht="15.75" customHeight="1">
      <c r="A615" s="45"/>
      <c r="B615" s="45"/>
      <c r="C615" s="45"/>
      <c r="D615" s="45"/>
      <c r="E615" s="45"/>
      <c r="F615" s="45"/>
    </row>
    <row r="616" ht="15.75" customHeight="1">
      <c r="A616" s="45"/>
      <c r="B616" s="45"/>
      <c r="C616" s="45"/>
      <c r="D616" s="45"/>
      <c r="E616" s="45"/>
      <c r="F616" s="45"/>
    </row>
    <row r="617" ht="15.75" customHeight="1">
      <c r="A617" s="45"/>
      <c r="B617" s="45"/>
      <c r="C617" s="45"/>
      <c r="D617" s="45"/>
      <c r="E617" s="45"/>
      <c r="F617" s="45"/>
    </row>
    <row r="618" ht="15.75" customHeight="1">
      <c r="A618" s="45"/>
      <c r="B618" s="45"/>
      <c r="C618" s="45"/>
      <c r="D618" s="45"/>
      <c r="E618" s="45"/>
      <c r="F618" s="45"/>
    </row>
    <row r="619" ht="15.75" customHeight="1">
      <c r="A619" s="45"/>
      <c r="B619" s="45"/>
      <c r="C619" s="45"/>
      <c r="D619" s="45"/>
      <c r="E619" s="45"/>
      <c r="F619" s="45"/>
    </row>
    <row r="620" ht="15.75" customHeight="1">
      <c r="A620" s="45"/>
      <c r="B620" s="45"/>
      <c r="C620" s="45"/>
      <c r="D620" s="45"/>
      <c r="E620" s="45"/>
      <c r="F620" s="45"/>
    </row>
    <row r="621" ht="15.75" customHeight="1">
      <c r="A621" s="45"/>
      <c r="B621" s="45"/>
      <c r="C621" s="45"/>
      <c r="D621" s="45"/>
      <c r="E621" s="45"/>
      <c r="F621" s="45"/>
    </row>
    <row r="622" ht="15.75" customHeight="1">
      <c r="A622" s="45"/>
      <c r="B622" s="45"/>
      <c r="C622" s="45"/>
      <c r="D622" s="45"/>
      <c r="E622" s="45"/>
      <c r="F622" s="45"/>
    </row>
    <row r="623" ht="15.75" customHeight="1">
      <c r="A623" s="45"/>
      <c r="B623" s="45"/>
      <c r="C623" s="45"/>
      <c r="D623" s="45"/>
      <c r="E623" s="45"/>
      <c r="F623" s="45"/>
    </row>
    <row r="624" ht="15.75" customHeight="1">
      <c r="A624" s="45"/>
      <c r="B624" s="45"/>
      <c r="C624" s="45"/>
      <c r="D624" s="45"/>
      <c r="E624" s="45"/>
      <c r="F624" s="45"/>
    </row>
    <row r="625" ht="15.75" customHeight="1">
      <c r="A625" s="45"/>
      <c r="B625" s="45"/>
      <c r="C625" s="45"/>
      <c r="D625" s="45"/>
      <c r="E625" s="45"/>
      <c r="F625" s="45"/>
    </row>
    <row r="626" ht="15.75" customHeight="1">
      <c r="A626" s="45"/>
      <c r="B626" s="45"/>
      <c r="C626" s="45"/>
      <c r="D626" s="45"/>
      <c r="E626" s="45"/>
      <c r="F626" s="45"/>
    </row>
    <row r="627" ht="15.75" customHeight="1">
      <c r="A627" s="45"/>
      <c r="B627" s="45"/>
      <c r="C627" s="45"/>
      <c r="D627" s="45"/>
      <c r="E627" s="45"/>
      <c r="F627" s="45"/>
    </row>
    <row r="628" ht="15.75" customHeight="1">
      <c r="A628" s="45"/>
      <c r="B628" s="45"/>
      <c r="C628" s="45"/>
      <c r="D628" s="45"/>
      <c r="E628" s="45"/>
      <c r="F628" s="45"/>
    </row>
    <row r="629" ht="15.75" customHeight="1">
      <c r="A629" s="45"/>
      <c r="B629" s="45"/>
      <c r="C629" s="45"/>
      <c r="D629" s="45"/>
      <c r="E629" s="45"/>
      <c r="F629" s="45"/>
    </row>
    <row r="630" ht="15.75" customHeight="1">
      <c r="A630" s="45"/>
      <c r="B630" s="45"/>
      <c r="C630" s="45"/>
      <c r="D630" s="45"/>
      <c r="E630" s="45"/>
      <c r="F630" s="45"/>
    </row>
    <row r="631" ht="15.75" customHeight="1">
      <c r="A631" s="45"/>
      <c r="B631" s="45"/>
      <c r="C631" s="45"/>
      <c r="D631" s="45"/>
      <c r="E631" s="45"/>
      <c r="F631" s="45"/>
    </row>
    <row r="632" ht="15.75" customHeight="1">
      <c r="A632" s="45"/>
      <c r="B632" s="45"/>
      <c r="C632" s="45"/>
      <c r="D632" s="45"/>
      <c r="E632" s="45"/>
      <c r="F632" s="45"/>
    </row>
    <row r="633" ht="15.75" customHeight="1">
      <c r="A633" s="45"/>
      <c r="B633" s="45"/>
      <c r="C633" s="45"/>
      <c r="D633" s="45"/>
      <c r="E633" s="45"/>
      <c r="F633" s="45"/>
    </row>
    <row r="634" ht="15.75" customHeight="1">
      <c r="A634" s="45"/>
      <c r="B634" s="45"/>
      <c r="C634" s="45"/>
      <c r="D634" s="45"/>
      <c r="E634" s="45"/>
      <c r="F634" s="45"/>
    </row>
    <row r="635" ht="15.75" customHeight="1">
      <c r="A635" s="45"/>
      <c r="B635" s="45"/>
      <c r="C635" s="45"/>
      <c r="D635" s="45"/>
      <c r="E635" s="45"/>
      <c r="F635" s="45"/>
    </row>
    <row r="636" ht="15.75" customHeight="1">
      <c r="A636" s="45"/>
      <c r="B636" s="45"/>
      <c r="C636" s="45"/>
      <c r="D636" s="45"/>
      <c r="E636" s="45"/>
      <c r="F636" s="45"/>
    </row>
    <row r="637" ht="15.75" customHeight="1">
      <c r="A637" s="45"/>
      <c r="B637" s="45"/>
      <c r="C637" s="45"/>
      <c r="D637" s="45"/>
      <c r="E637" s="45"/>
      <c r="F637" s="45"/>
    </row>
    <row r="638" ht="15.75" customHeight="1">
      <c r="A638" s="45"/>
      <c r="B638" s="45"/>
      <c r="C638" s="45"/>
      <c r="D638" s="45"/>
      <c r="E638" s="45"/>
      <c r="F638" s="45"/>
    </row>
    <row r="639" ht="15.75" customHeight="1">
      <c r="A639" s="45"/>
      <c r="B639" s="45"/>
      <c r="C639" s="45"/>
      <c r="D639" s="45"/>
      <c r="E639" s="45"/>
      <c r="F639" s="45"/>
    </row>
    <row r="640" ht="15.75" customHeight="1">
      <c r="A640" s="45"/>
      <c r="B640" s="45"/>
      <c r="C640" s="45"/>
      <c r="D640" s="45"/>
      <c r="E640" s="45"/>
      <c r="F640" s="45"/>
    </row>
    <row r="641" ht="15.75" customHeight="1">
      <c r="A641" s="45"/>
      <c r="B641" s="45"/>
      <c r="C641" s="45"/>
      <c r="D641" s="45"/>
      <c r="E641" s="45"/>
      <c r="F641" s="45"/>
    </row>
    <row r="642" ht="15.75" customHeight="1">
      <c r="A642" s="45"/>
      <c r="B642" s="45"/>
      <c r="C642" s="45"/>
      <c r="D642" s="45"/>
      <c r="E642" s="45"/>
      <c r="F642" s="45"/>
    </row>
    <row r="643" ht="15.75" customHeight="1">
      <c r="A643" s="45"/>
      <c r="B643" s="45"/>
      <c r="C643" s="45"/>
      <c r="D643" s="45"/>
      <c r="E643" s="45"/>
      <c r="F643" s="45"/>
    </row>
    <row r="644" ht="15.75" customHeight="1">
      <c r="A644" s="45"/>
      <c r="B644" s="45"/>
      <c r="C644" s="45"/>
      <c r="D644" s="45"/>
      <c r="E644" s="45"/>
      <c r="F644" s="45"/>
    </row>
    <row r="645" ht="15.75" customHeight="1">
      <c r="A645" s="45"/>
      <c r="B645" s="45"/>
      <c r="C645" s="45"/>
      <c r="D645" s="45"/>
      <c r="E645" s="45"/>
      <c r="F645" s="45"/>
    </row>
    <row r="646" ht="15.75" customHeight="1">
      <c r="A646" s="45"/>
      <c r="B646" s="45"/>
      <c r="C646" s="45"/>
      <c r="D646" s="45"/>
      <c r="E646" s="45"/>
      <c r="F646" s="45"/>
    </row>
    <row r="647" ht="15.75" customHeight="1">
      <c r="A647" s="45"/>
      <c r="B647" s="45"/>
      <c r="C647" s="45"/>
      <c r="D647" s="45"/>
      <c r="E647" s="45"/>
      <c r="F647" s="45"/>
    </row>
    <row r="648" ht="15.75" customHeight="1">
      <c r="A648" s="45"/>
      <c r="B648" s="45"/>
      <c r="C648" s="45"/>
      <c r="D648" s="45"/>
      <c r="E648" s="45"/>
      <c r="F648" s="45"/>
    </row>
    <row r="649" ht="15.75" customHeight="1">
      <c r="A649" s="45"/>
      <c r="B649" s="45"/>
      <c r="C649" s="45"/>
      <c r="D649" s="45"/>
      <c r="E649" s="45"/>
      <c r="F649" s="45"/>
    </row>
    <row r="650" ht="15.75" customHeight="1">
      <c r="A650" s="45"/>
      <c r="B650" s="45"/>
      <c r="C650" s="45"/>
      <c r="D650" s="45"/>
      <c r="E650" s="45"/>
      <c r="F650" s="45"/>
    </row>
    <row r="651" ht="15.75" customHeight="1">
      <c r="A651" s="45"/>
      <c r="B651" s="45"/>
      <c r="C651" s="45"/>
      <c r="D651" s="45"/>
      <c r="E651" s="45"/>
      <c r="F651" s="45"/>
    </row>
    <row r="652" ht="15.75" customHeight="1">
      <c r="A652" s="45"/>
      <c r="B652" s="45"/>
      <c r="C652" s="45"/>
      <c r="D652" s="45"/>
      <c r="E652" s="45"/>
      <c r="F652" s="45"/>
    </row>
    <row r="653" ht="15.75" customHeight="1">
      <c r="A653" s="45"/>
      <c r="B653" s="45"/>
      <c r="C653" s="45"/>
      <c r="D653" s="45"/>
      <c r="E653" s="45"/>
      <c r="F653" s="45"/>
    </row>
    <row r="654" ht="15.75" customHeight="1">
      <c r="A654" s="45"/>
      <c r="B654" s="45"/>
      <c r="C654" s="45"/>
      <c r="D654" s="45"/>
      <c r="E654" s="45"/>
      <c r="F654" s="45"/>
    </row>
    <row r="655" ht="15.75" customHeight="1">
      <c r="A655" s="45"/>
      <c r="B655" s="45"/>
      <c r="C655" s="45"/>
      <c r="D655" s="45"/>
      <c r="E655" s="45"/>
      <c r="F655" s="45"/>
    </row>
    <row r="656" ht="15.75" customHeight="1">
      <c r="A656" s="45"/>
      <c r="B656" s="45"/>
      <c r="C656" s="45"/>
      <c r="D656" s="45"/>
      <c r="E656" s="45"/>
      <c r="F656" s="45"/>
    </row>
    <row r="657" ht="15.75" customHeight="1">
      <c r="A657" s="45"/>
      <c r="B657" s="45"/>
      <c r="C657" s="45"/>
      <c r="D657" s="45"/>
      <c r="E657" s="45"/>
      <c r="F657" s="45"/>
    </row>
    <row r="658" ht="15.75" customHeight="1">
      <c r="A658" s="45"/>
      <c r="B658" s="45"/>
      <c r="C658" s="45"/>
      <c r="D658" s="45"/>
      <c r="E658" s="45"/>
      <c r="F658" s="45"/>
    </row>
    <row r="659" ht="15.75" customHeight="1">
      <c r="A659" s="45"/>
      <c r="B659" s="45"/>
      <c r="C659" s="45"/>
      <c r="D659" s="45"/>
      <c r="E659" s="45"/>
      <c r="F659" s="45"/>
    </row>
    <row r="660" ht="15.75" customHeight="1">
      <c r="A660" s="45"/>
      <c r="B660" s="45"/>
      <c r="C660" s="45"/>
      <c r="D660" s="45"/>
      <c r="E660" s="45"/>
      <c r="F660" s="45"/>
    </row>
    <row r="661" ht="15.75" customHeight="1">
      <c r="A661" s="45"/>
      <c r="B661" s="45"/>
      <c r="C661" s="45"/>
      <c r="D661" s="45"/>
      <c r="E661" s="45"/>
      <c r="F661" s="45"/>
    </row>
    <row r="662" ht="15.75" customHeight="1">
      <c r="A662" s="45"/>
      <c r="B662" s="45"/>
      <c r="C662" s="45"/>
      <c r="D662" s="45"/>
      <c r="E662" s="45"/>
      <c r="F662" s="45"/>
    </row>
    <row r="663" ht="15.75" customHeight="1">
      <c r="A663" s="45"/>
      <c r="B663" s="45"/>
      <c r="C663" s="45"/>
      <c r="D663" s="45"/>
      <c r="E663" s="45"/>
      <c r="F663" s="45"/>
    </row>
    <row r="664" ht="15.75" customHeight="1">
      <c r="A664" s="45"/>
      <c r="B664" s="45"/>
      <c r="C664" s="45"/>
      <c r="D664" s="45"/>
      <c r="E664" s="45"/>
      <c r="F664" s="45"/>
    </row>
    <row r="665" ht="15.75" customHeight="1">
      <c r="A665" s="45"/>
      <c r="B665" s="45"/>
      <c r="C665" s="45"/>
      <c r="D665" s="45"/>
      <c r="E665" s="45"/>
      <c r="F665" s="45"/>
    </row>
    <row r="666" ht="15.75" customHeight="1">
      <c r="A666" s="45"/>
      <c r="B666" s="45"/>
      <c r="C666" s="45"/>
      <c r="D666" s="45"/>
      <c r="E666" s="45"/>
      <c r="F666" s="45"/>
    </row>
    <row r="667" ht="15.75" customHeight="1">
      <c r="A667" s="45"/>
      <c r="B667" s="45"/>
      <c r="C667" s="45"/>
      <c r="D667" s="45"/>
      <c r="E667" s="45"/>
      <c r="F667" s="45"/>
    </row>
    <row r="668" ht="15.75" customHeight="1">
      <c r="A668" s="45"/>
      <c r="B668" s="45"/>
      <c r="C668" s="45"/>
      <c r="D668" s="45"/>
      <c r="E668" s="45"/>
      <c r="F668" s="45"/>
    </row>
    <row r="669" ht="15.75" customHeight="1">
      <c r="A669" s="45"/>
      <c r="B669" s="45"/>
      <c r="C669" s="45"/>
      <c r="D669" s="45"/>
      <c r="E669" s="45"/>
      <c r="F669" s="45"/>
    </row>
    <row r="670" ht="15.75" customHeight="1">
      <c r="A670" s="45"/>
      <c r="B670" s="45"/>
      <c r="C670" s="45"/>
      <c r="D670" s="45"/>
      <c r="E670" s="45"/>
      <c r="F670" s="45"/>
    </row>
    <row r="671" ht="15.75" customHeight="1">
      <c r="A671" s="45"/>
      <c r="B671" s="45"/>
      <c r="C671" s="45"/>
      <c r="D671" s="45"/>
      <c r="E671" s="45"/>
      <c r="F671" s="45"/>
    </row>
    <row r="672" ht="15.75" customHeight="1">
      <c r="A672" s="45"/>
      <c r="B672" s="45"/>
      <c r="C672" s="45"/>
      <c r="D672" s="45"/>
      <c r="E672" s="45"/>
      <c r="F672" s="45"/>
    </row>
    <row r="673" ht="15.75" customHeight="1">
      <c r="A673" s="45"/>
      <c r="B673" s="45"/>
      <c r="C673" s="45"/>
      <c r="D673" s="45"/>
      <c r="E673" s="45"/>
      <c r="F673" s="45"/>
    </row>
    <row r="674" ht="15.75" customHeight="1">
      <c r="A674" s="45"/>
      <c r="B674" s="45"/>
      <c r="C674" s="45"/>
      <c r="D674" s="45"/>
      <c r="E674" s="45"/>
      <c r="F674" s="45"/>
    </row>
    <row r="675" ht="15.75" customHeight="1">
      <c r="A675" s="45"/>
      <c r="B675" s="45"/>
      <c r="C675" s="45"/>
      <c r="D675" s="45"/>
      <c r="E675" s="45"/>
      <c r="F675" s="45"/>
    </row>
    <row r="676" ht="15.75" customHeight="1">
      <c r="A676" s="45"/>
      <c r="B676" s="45"/>
      <c r="C676" s="45"/>
      <c r="D676" s="45"/>
      <c r="E676" s="45"/>
      <c r="F676" s="45"/>
    </row>
    <row r="677" ht="15.75" customHeight="1">
      <c r="A677" s="45"/>
      <c r="B677" s="45"/>
      <c r="C677" s="45"/>
      <c r="D677" s="45"/>
      <c r="E677" s="45"/>
      <c r="F677" s="45"/>
    </row>
    <row r="678" ht="15.75" customHeight="1">
      <c r="A678" s="45"/>
      <c r="B678" s="45"/>
      <c r="C678" s="45"/>
      <c r="D678" s="45"/>
      <c r="E678" s="45"/>
      <c r="F678" s="45"/>
    </row>
    <row r="679" ht="15.75" customHeight="1">
      <c r="A679" s="45"/>
      <c r="B679" s="45"/>
      <c r="C679" s="45"/>
      <c r="D679" s="45"/>
      <c r="E679" s="45"/>
      <c r="F679" s="45"/>
    </row>
    <row r="680" ht="15.75" customHeight="1">
      <c r="A680" s="45"/>
      <c r="B680" s="45"/>
      <c r="C680" s="45"/>
      <c r="D680" s="45"/>
      <c r="E680" s="45"/>
      <c r="F680" s="45"/>
    </row>
    <row r="681" ht="15.75" customHeight="1">
      <c r="A681" s="45"/>
      <c r="B681" s="45"/>
      <c r="C681" s="45"/>
      <c r="D681" s="45"/>
      <c r="E681" s="45"/>
      <c r="F681" s="45"/>
    </row>
    <row r="682" ht="15.75" customHeight="1">
      <c r="A682" s="45"/>
      <c r="B682" s="45"/>
      <c r="C682" s="45"/>
      <c r="D682" s="45"/>
      <c r="E682" s="45"/>
      <c r="F682" s="45"/>
    </row>
    <row r="683" ht="15.75" customHeight="1">
      <c r="A683" s="45"/>
      <c r="B683" s="45"/>
      <c r="C683" s="45"/>
      <c r="D683" s="45"/>
      <c r="E683" s="45"/>
      <c r="F683" s="45"/>
    </row>
    <row r="684" ht="15.75" customHeight="1">
      <c r="A684" s="45"/>
      <c r="B684" s="45"/>
      <c r="C684" s="45"/>
      <c r="D684" s="45"/>
      <c r="E684" s="45"/>
      <c r="F684" s="45"/>
    </row>
    <row r="685" ht="15.75" customHeight="1">
      <c r="A685" s="45"/>
      <c r="B685" s="45"/>
      <c r="C685" s="45"/>
      <c r="D685" s="45"/>
      <c r="E685" s="45"/>
      <c r="F685" s="45"/>
    </row>
    <row r="686" ht="15.75" customHeight="1">
      <c r="A686" s="45"/>
      <c r="B686" s="45"/>
      <c r="C686" s="45"/>
      <c r="D686" s="45"/>
      <c r="E686" s="45"/>
      <c r="F686" s="45"/>
    </row>
    <row r="687" ht="15.75" customHeight="1">
      <c r="A687" s="45"/>
      <c r="B687" s="45"/>
      <c r="C687" s="45"/>
      <c r="D687" s="45"/>
      <c r="E687" s="45"/>
      <c r="F687" s="45"/>
    </row>
    <row r="688" ht="15.75" customHeight="1">
      <c r="A688" s="45"/>
      <c r="B688" s="45"/>
      <c r="C688" s="45"/>
      <c r="D688" s="45"/>
      <c r="E688" s="45"/>
      <c r="F688" s="45"/>
    </row>
    <row r="689" ht="15.75" customHeight="1">
      <c r="A689" s="45"/>
      <c r="B689" s="45"/>
      <c r="C689" s="45"/>
      <c r="D689" s="45"/>
      <c r="E689" s="45"/>
      <c r="F689" s="45"/>
    </row>
    <row r="690" ht="15.75" customHeight="1">
      <c r="A690" s="45"/>
      <c r="B690" s="45"/>
      <c r="C690" s="45"/>
      <c r="D690" s="45"/>
      <c r="E690" s="45"/>
      <c r="F690" s="45"/>
    </row>
    <row r="691" ht="15.75" customHeight="1">
      <c r="A691" s="45"/>
      <c r="B691" s="45"/>
      <c r="C691" s="45"/>
      <c r="D691" s="45"/>
      <c r="E691" s="45"/>
      <c r="F691" s="45"/>
    </row>
    <row r="692" ht="15.75" customHeight="1">
      <c r="A692" s="45"/>
      <c r="B692" s="45"/>
      <c r="C692" s="45"/>
      <c r="D692" s="45"/>
      <c r="E692" s="45"/>
      <c r="F692" s="45"/>
    </row>
    <row r="693" ht="15.75" customHeight="1">
      <c r="A693" s="45"/>
      <c r="B693" s="45"/>
      <c r="C693" s="45"/>
      <c r="D693" s="45"/>
      <c r="E693" s="45"/>
      <c r="F693" s="45"/>
    </row>
    <row r="694" ht="15.75" customHeight="1">
      <c r="A694" s="45"/>
      <c r="B694" s="45"/>
      <c r="C694" s="45"/>
      <c r="D694" s="45"/>
      <c r="E694" s="45"/>
      <c r="F694" s="45"/>
    </row>
    <row r="695" ht="15.75" customHeight="1">
      <c r="A695" s="45"/>
      <c r="B695" s="45"/>
      <c r="C695" s="45"/>
      <c r="D695" s="45"/>
      <c r="E695" s="45"/>
      <c r="F695" s="45"/>
    </row>
    <row r="696" ht="15.75" customHeight="1">
      <c r="A696" s="45"/>
      <c r="B696" s="45"/>
      <c r="C696" s="45"/>
      <c r="D696" s="45"/>
      <c r="E696" s="45"/>
      <c r="F696" s="45"/>
    </row>
    <row r="697" ht="15.75" customHeight="1">
      <c r="A697" s="45"/>
      <c r="B697" s="45"/>
      <c r="C697" s="45"/>
      <c r="D697" s="45"/>
      <c r="E697" s="45"/>
      <c r="F697" s="45"/>
    </row>
    <row r="698" ht="15.75" customHeight="1">
      <c r="A698" s="45"/>
      <c r="B698" s="45"/>
      <c r="C698" s="45"/>
      <c r="D698" s="45"/>
      <c r="E698" s="45"/>
      <c r="F698" s="45"/>
    </row>
    <row r="699" ht="15.75" customHeight="1">
      <c r="A699" s="45"/>
      <c r="B699" s="45"/>
      <c r="C699" s="45"/>
      <c r="D699" s="45"/>
      <c r="E699" s="45"/>
      <c r="F699" s="45"/>
    </row>
    <row r="700" ht="15.75" customHeight="1">
      <c r="A700" s="45"/>
      <c r="B700" s="45"/>
      <c r="C700" s="45"/>
      <c r="D700" s="45"/>
      <c r="E700" s="45"/>
      <c r="F700" s="45"/>
    </row>
    <row r="701" ht="15.75" customHeight="1">
      <c r="A701" s="45"/>
      <c r="B701" s="45"/>
      <c r="C701" s="45"/>
      <c r="D701" s="45"/>
      <c r="E701" s="45"/>
      <c r="F701" s="45"/>
    </row>
    <row r="702" ht="15.75" customHeight="1">
      <c r="A702" s="45"/>
      <c r="B702" s="45"/>
      <c r="C702" s="45"/>
      <c r="D702" s="45"/>
      <c r="E702" s="45"/>
      <c r="F702" s="45"/>
    </row>
    <row r="703" ht="15.75" customHeight="1">
      <c r="A703" s="45"/>
      <c r="B703" s="45"/>
      <c r="C703" s="45"/>
      <c r="D703" s="45"/>
      <c r="E703" s="45"/>
      <c r="F703" s="45"/>
    </row>
    <row r="704" ht="15.75" customHeight="1">
      <c r="A704" s="45"/>
      <c r="B704" s="45"/>
      <c r="C704" s="45"/>
      <c r="D704" s="45"/>
      <c r="E704" s="45"/>
      <c r="F704" s="45"/>
    </row>
    <row r="705" ht="15.75" customHeight="1">
      <c r="A705" s="45"/>
      <c r="B705" s="45"/>
      <c r="C705" s="45"/>
      <c r="D705" s="45"/>
      <c r="E705" s="45"/>
      <c r="F705" s="45"/>
    </row>
    <row r="706" ht="15.75" customHeight="1">
      <c r="A706" s="45"/>
      <c r="B706" s="45"/>
      <c r="C706" s="45"/>
      <c r="D706" s="45"/>
      <c r="E706" s="45"/>
      <c r="F706" s="45"/>
    </row>
    <row r="707" ht="15.75" customHeight="1">
      <c r="A707" s="45"/>
      <c r="B707" s="45"/>
      <c r="C707" s="45"/>
      <c r="D707" s="45"/>
      <c r="E707" s="45"/>
      <c r="F707" s="45"/>
    </row>
    <row r="708" ht="15.75" customHeight="1">
      <c r="A708" s="45"/>
      <c r="B708" s="45"/>
      <c r="C708" s="45"/>
      <c r="D708" s="45"/>
      <c r="E708" s="45"/>
      <c r="F708" s="45"/>
    </row>
    <row r="709" ht="15.75" customHeight="1">
      <c r="A709" s="45"/>
      <c r="B709" s="45"/>
      <c r="C709" s="45"/>
      <c r="D709" s="45"/>
      <c r="E709" s="45"/>
      <c r="F709" s="45"/>
    </row>
    <row r="710" ht="15.75" customHeight="1">
      <c r="A710" s="45"/>
      <c r="B710" s="45"/>
      <c r="C710" s="45"/>
      <c r="D710" s="45"/>
      <c r="E710" s="45"/>
      <c r="F710" s="45"/>
    </row>
    <row r="711" ht="15.75" customHeight="1">
      <c r="A711" s="45"/>
      <c r="B711" s="45"/>
      <c r="C711" s="45"/>
      <c r="D711" s="45"/>
      <c r="E711" s="45"/>
      <c r="F711" s="45"/>
    </row>
    <row r="712" ht="15.75" customHeight="1">
      <c r="A712" s="45"/>
      <c r="B712" s="45"/>
      <c r="C712" s="45"/>
      <c r="D712" s="45"/>
      <c r="E712" s="45"/>
      <c r="F712" s="45"/>
    </row>
    <row r="713" ht="15.75" customHeight="1">
      <c r="A713" s="45"/>
      <c r="B713" s="45"/>
      <c r="C713" s="45"/>
      <c r="D713" s="45"/>
      <c r="E713" s="45"/>
      <c r="F713" s="45"/>
    </row>
    <row r="714" ht="15.75" customHeight="1">
      <c r="A714" s="45"/>
      <c r="B714" s="45"/>
      <c r="C714" s="45"/>
      <c r="D714" s="45"/>
      <c r="E714" s="45"/>
      <c r="F714" s="45"/>
    </row>
    <row r="715" ht="15.75" customHeight="1">
      <c r="A715" s="45"/>
      <c r="B715" s="45"/>
      <c r="C715" s="45"/>
      <c r="D715" s="45"/>
      <c r="E715" s="45"/>
      <c r="F715" s="45"/>
    </row>
    <row r="716" ht="15.75" customHeight="1">
      <c r="A716" s="45"/>
      <c r="B716" s="45"/>
      <c r="C716" s="45"/>
      <c r="D716" s="45"/>
      <c r="E716" s="45"/>
      <c r="F716" s="45"/>
    </row>
    <row r="717" ht="15.75" customHeight="1">
      <c r="A717" s="45"/>
      <c r="B717" s="45"/>
      <c r="C717" s="45"/>
      <c r="D717" s="45"/>
      <c r="E717" s="45"/>
      <c r="F717" s="45"/>
    </row>
    <row r="718" ht="15.75" customHeight="1">
      <c r="A718" s="45"/>
      <c r="B718" s="45"/>
      <c r="C718" s="45"/>
      <c r="D718" s="45"/>
      <c r="E718" s="45"/>
      <c r="F718" s="45"/>
    </row>
    <row r="719" ht="15.75" customHeight="1">
      <c r="A719" s="45"/>
      <c r="B719" s="45"/>
      <c r="C719" s="45"/>
      <c r="D719" s="45"/>
      <c r="E719" s="45"/>
      <c r="F719" s="45"/>
    </row>
    <row r="720" ht="15.75" customHeight="1">
      <c r="A720" s="45"/>
      <c r="B720" s="45"/>
      <c r="C720" s="45"/>
      <c r="D720" s="45"/>
      <c r="E720" s="45"/>
      <c r="F720" s="45"/>
    </row>
    <row r="721" ht="15.75" customHeight="1">
      <c r="A721" s="45"/>
      <c r="B721" s="45"/>
      <c r="C721" s="45"/>
      <c r="D721" s="45"/>
      <c r="E721" s="45"/>
      <c r="F721" s="45"/>
    </row>
    <row r="722" ht="15.75" customHeight="1">
      <c r="A722" s="45"/>
      <c r="B722" s="45"/>
      <c r="C722" s="45"/>
      <c r="D722" s="45"/>
      <c r="E722" s="45"/>
      <c r="F722" s="45"/>
    </row>
    <row r="723" ht="15.75" customHeight="1">
      <c r="A723" s="45"/>
      <c r="B723" s="45"/>
      <c r="C723" s="45"/>
      <c r="D723" s="45"/>
      <c r="E723" s="45"/>
      <c r="F723" s="45"/>
    </row>
    <row r="724" ht="15.75" customHeight="1">
      <c r="A724" s="45"/>
      <c r="B724" s="45"/>
      <c r="C724" s="45"/>
      <c r="D724" s="45"/>
      <c r="E724" s="45"/>
      <c r="F724" s="45"/>
    </row>
    <row r="725" ht="15.75" customHeight="1">
      <c r="A725" s="45"/>
      <c r="B725" s="45"/>
      <c r="C725" s="45"/>
      <c r="D725" s="45"/>
      <c r="E725" s="45"/>
      <c r="F725" s="45"/>
    </row>
    <row r="726" ht="15.75" customHeight="1">
      <c r="A726" s="45"/>
      <c r="B726" s="45"/>
      <c r="C726" s="45"/>
      <c r="D726" s="45"/>
      <c r="E726" s="45"/>
      <c r="F726" s="45"/>
    </row>
    <row r="727" ht="15.75" customHeight="1">
      <c r="A727" s="45"/>
      <c r="B727" s="45"/>
      <c r="C727" s="45"/>
      <c r="D727" s="45"/>
      <c r="E727" s="45"/>
      <c r="F727" s="45"/>
    </row>
    <row r="728" ht="15.75" customHeight="1">
      <c r="A728" s="45"/>
      <c r="B728" s="45"/>
      <c r="C728" s="45"/>
      <c r="D728" s="45"/>
      <c r="E728" s="45"/>
      <c r="F728" s="45"/>
    </row>
    <row r="729" ht="15.75" customHeight="1">
      <c r="A729" s="45"/>
      <c r="B729" s="45"/>
      <c r="C729" s="45"/>
      <c r="D729" s="45"/>
      <c r="E729" s="45"/>
      <c r="F729" s="45"/>
    </row>
    <row r="730" ht="15.75" customHeight="1">
      <c r="A730" s="45"/>
      <c r="B730" s="45"/>
      <c r="C730" s="45"/>
      <c r="D730" s="45"/>
      <c r="E730" s="45"/>
      <c r="F730" s="45"/>
    </row>
    <row r="731" ht="15.75" customHeight="1">
      <c r="A731" s="45"/>
      <c r="B731" s="45"/>
      <c r="C731" s="45"/>
      <c r="D731" s="45"/>
      <c r="E731" s="45"/>
      <c r="F731" s="45"/>
    </row>
    <row r="732" ht="15.75" customHeight="1">
      <c r="A732" s="45"/>
      <c r="B732" s="45"/>
      <c r="C732" s="45"/>
      <c r="D732" s="45"/>
      <c r="E732" s="45"/>
      <c r="F732" s="45"/>
    </row>
    <row r="733" ht="15.75" customHeight="1">
      <c r="A733" s="45"/>
      <c r="B733" s="45"/>
      <c r="C733" s="45"/>
      <c r="D733" s="45"/>
      <c r="E733" s="45"/>
      <c r="F733" s="45"/>
    </row>
    <row r="734" ht="15.75" customHeight="1">
      <c r="A734" s="45"/>
      <c r="B734" s="45"/>
      <c r="C734" s="45"/>
      <c r="D734" s="45"/>
      <c r="E734" s="45"/>
      <c r="F734" s="45"/>
    </row>
    <row r="735" ht="15.75" customHeight="1">
      <c r="A735" s="45"/>
      <c r="B735" s="45"/>
      <c r="C735" s="45"/>
      <c r="D735" s="45"/>
      <c r="E735" s="45"/>
      <c r="F735" s="45"/>
    </row>
    <row r="736" ht="15.75" customHeight="1">
      <c r="A736" s="45"/>
      <c r="B736" s="45"/>
      <c r="C736" s="45"/>
      <c r="D736" s="45"/>
      <c r="E736" s="45"/>
      <c r="F736" s="45"/>
    </row>
    <row r="737" ht="15.75" customHeight="1">
      <c r="A737" s="45"/>
      <c r="B737" s="45"/>
      <c r="C737" s="45"/>
      <c r="D737" s="45"/>
      <c r="E737" s="45"/>
      <c r="F737" s="45"/>
    </row>
    <row r="738" ht="15.75" customHeight="1">
      <c r="A738" s="45"/>
      <c r="B738" s="45"/>
      <c r="C738" s="45"/>
      <c r="D738" s="45"/>
      <c r="E738" s="45"/>
      <c r="F738" s="45"/>
    </row>
    <row r="739" ht="15.75" customHeight="1">
      <c r="A739" s="45"/>
      <c r="B739" s="45"/>
      <c r="C739" s="45"/>
      <c r="D739" s="45"/>
      <c r="E739" s="45"/>
      <c r="F739" s="45"/>
    </row>
    <row r="740" ht="15.75" customHeight="1">
      <c r="A740" s="45"/>
      <c r="B740" s="45"/>
      <c r="C740" s="45"/>
      <c r="D740" s="45"/>
      <c r="E740" s="45"/>
      <c r="F740" s="45"/>
    </row>
    <row r="741" ht="15.75" customHeight="1">
      <c r="A741" s="45"/>
      <c r="B741" s="45"/>
      <c r="C741" s="45"/>
      <c r="D741" s="45"/>
      <c r="E741" s="45"/>
      <c r="F741" s="45"/>
    </row>
    <row r="742" ht="15.75" customHeight="1">
      <c r="A742" s="45"/>
      <c r="B742" s="45"/>
      <c r="C742" s="45"/>
      <c r="D742" s="45"/>
      <c r="E742" s="45"/>
      <c r="F742" s="45"/>
    </row>
    <row r="743" ht="15.75" customHeight="1">
      <c r="A743" s="45"/>
      <c r="B743" s="45"/>
      <c r="C743" s="45"/>
      <c r="D743" s="45"/>
      <c r="E743" s="45"/>
      <c r="F743" s="45"/>
    </row>
    <row r="744" ht="15.75" customHeight="1">
      <c r="A744" s="45"/>
      <c r="B744" s="45"/>
      <c r="C744" s="45"/>
      <c r="D744" s="45"/>
      <c r="E744" s="45"/>
      <c r="F744" s="45"/>
    </row>
    <row r="745" ht="15.75" customHeight="1">
      <c r="A745" s="45"/>
      <c r="B745" s="45"/>
      <c r="C745" s="45"/>
      <c r="D745" s="45"/>
      <c r="E745" s="45"/>
      <c r="F745" s="45"/>
    </row>
    <row r="746" ht="15.75" customHeight="1">
      <c r="A746" s="45"/>
      <c r="B746" s="45"/>
      <c r="C746" s="45"/>
      <c r="D746" s="45"/>
      <c r="E746" s="45"/>
      <c r="F746" s="45"/>
    </row>
    <row r="747" ht="15.75" customHeight="1">
      <c r="A747" s="45"/>
      <c r="B747" s="45"/>
      <c r="C747" s="45"/>
      <c r="D747" s="45"/>
      <c r="E747" s="45"/>
      <c r="F747" s="45"/>
    </row>
    <row r="748" ht="15.75" customHeight="1">
      <c r="A748" s="45"/>
      <c r="B748" s="45"/>
      <c r="C748" s="45"/>
      <c r="D748" s="45"/>
      <c r="E748" s="45"/>
      <c r="F748" s="45"/>
    </row>
    <row r="749" ht="15.75" customHeight="1">
      <c r="A749" s="45"/>
      <c r="B749" s="45"/>
      <c r="C749" s="45"/>
      <c r="D749" s="45"/>
      <c r="E749" s="45"/>
      <c r="F749" s="45"/>
    </row>
    <row r="750" ht="15.75" customHeight="1">
      <c r="A750" s="45"/>
      <c r="B750" s="45"/>
      <c r="C750" s="45"/>
      <c r="D750" s="45"/>
      <c r="E750" s="45"/>
      <c r="F750" s="45"/>
    </row>
    <row r="751" ht="15.75" customHeight="1">
      <c r="A751" s="45"/>
      <c r="B751" s="45"/>
      <c r="C751" s="45"/>
      <c r="D751" s="45"/>
      <c r="E751" s="45"/>
      <c r="F751" s="45"/>
    </row>
    <row r="752" ht="15.75" customHeight="1">
      <c r="A752" s="45"/>
      <c r="B752" s="45"/>
      <c r="C752" s="45"/>
      <c r="D752" s="45"/>
      <c r="E752" s="45"/>
      <c r="F752" s="45"/>
    </row>
    <row r="753" ht="15.75" customHeight="1">
      <c r="A753" s="45"/>
      <c r="B753" s="45"/>
      <c r="C753" s="45"/>
      <c r="D753" s="45"/>
      <c r="E753" s="45"/>
      <c r="F753" s="45"/>
    </row>
    <row r="754" ht="15.75" customHeight="1">
      <c r="A754" s="45"/>
      <c r="B754" s="45"/>
      <c r="C754" s="45"/>
      <c r="D754" s="45"/>
      <c r="E754" s="45"/>
      <c r="F754" s="45"/>
    </row>
    <row r="755" ht="15.75" customHeight="1">
      <c r="A755" s="45"/>
      <c r="B755" s="45"/>
      <c r="C755" s="45"/>
      <c r="D755" s="45"/>
      <c r="E755" s="45"/>
      <c r="F755" s="45"/>
    </row>
    <row r="756" ht="15.75" customHeight="1">
      <c r="A756" s="45"/>
      <c r="B756" s="45"/>
      <c r="C756" s="45"/>
      <c r="D756" s="45"/>
      <c r="E756" s="45"/>
      <c r="F756" s="45"/>
    </row>
    <row r="757" ht="15.75" customHeight="1">
      <c r="A757" s="45"/>
      <c r="B757" s="45"/>
      <c r="C757" s="45"/>
      <c r="D757" s="45"/>
      <c r="E757" s="45"/>
      <c r="F757" s="45"/>
    </row>
    <row r="758" ht="15.75" customHeight="1">
      <c r="A758" s="45"/>
      <c r="B758" s="45"/>
      <c r="C758" s="45"/>
      <c r="D758" s="45"/>
      <c r="E758" s="45"/>
      <c r="F758" s="45"/>
    </row>
    <row r="759" ht="15.75" customHeight="1">
      <c r="A759" s="45"/>
      <c r="B759" s="45"/>
      <c r="C759" s="45"/>
      <c r="D759" s="45"/>
      <c r="E759" s="45"/>
      <c r="F759" s="45"/>
    </row>
    <row r="760" ht="15.75" customHeight="1">
      <c r="A760" s="45"/>
      <c r="B760" s="45"/>
      <c r="C760" s="45"/>
      <c r="D760" s="45"/>
      <c r="E760" s="45"/>
      <c r="F760" s="45"/>
    </row>
    <row r="761" ht="15.75" customHeight="1">
      <c r="A761" s="45"/>
      <c r="B761" s="45"/>
      <c r="C761" s="45"/>
      <c r="D761" s="45"/>
      <c r="E761" s="45"/>
      <c r="F761" s="45"/>
    </row>
    <row r="762" ht="15.75" customHeight="1">
      <c r="A762" s="45"/>
      <c r="B762" s="45"/>
      <c r="C762" s="45"/>
      <c r="D762" s="45"/>
      <c r="E762" s="45"/>
      <c r="F762" s="45"/>
    </row>
    <row r="763" ht="15.75" customHeight="1">
      <c r="A763" s="45"/>
      <c r="B763" s="45"/>
      <c r="C763" s="45"/>
      <c r="D763" s="45"/>
      <c r="E763" s="45"/>
      <c r="F763" s="45"/>
    </row>
    <row r="764" ht="15.75" customHeight="1">
      <c r="A764" s="45"/>
      <c r="B764" s="45"/>
      <c r="C764" s="45"/>
      <c r="D764" s="45"/>
      <c r="E764" s="45"/>
      <c r="F764" s="45"/>
    </row>
    <row r="765" ht="15.75" customHeight="1">
      <c r="A765" s="45"/>
      <c r="B765" s="45"/>
      <c r="C765" s="45"/>
      <c r="D765" s="45"/>
      <c r="E765" s="45"/>
      <c r="F765" s="45"/>
    </row>
    <row r="766" ht="15.75" customHeight="1">
      <c r="A766" s="45"/>
      <c r="B766" s="45"/>
      <c r="C766" s="45"/>
      <c r="D766" s="45"/>
      <c r="E766" s="45"/>
      <c r="F766" s="45"/>
    </row>
    <row r="767" ht="15.75" customHeight="1">
      <c r="A767" s="45"/>
      <c r="B767" s="45"/>
      <c r="C767" s="45"/>
      <c r="D767" s="45"/>
      <c r="E767" s="45"/>
      <c r="F767" s="45"/>
    </row>
    <row r="768" ht="15.75" customHeight="1">
      <c r="A768" s="45"/>
      <c r="B768" s="45"/>
      <c r="C768" s="45"/>
      <c r="D768" s="45"/>
      <c r="E768" s="45"/>
      <c r="F768" s="45"/>
    </row>
    <row r="769" ht="15.75" customHeight="1">
      <c r="A769" s="45"/>
      <c r="B769" s="45"/>
      <c r="C769" s="45"/>
      <c r="D769" s="45"/>
      <c r="E769" s="45"/>
      <c r="F769" s="45"/>
    </row>
    <row r="770" ht="15.75" customHeight="1">
      <c r="A770" s="45"/>
      <c r="B770" s="45"/>
      <c r="C770" s="45"/>
      <c r="D770" s="45"/>
      <c r="E770" s="45"/>
      <c r="F770" s="45"/>
    </row>
    <row r="771" ht="15.75" customHeight="1">
      <c r="A771" s="45"/>
      <c r="B771" s="45"/>
      <c r="C771" s="45"/>
      <c r="D771" s="45"/>
      <c r="E771" s="45"/>
      <c r="F771" s="45"/>
    </row>
    <row r="772" ht="15.75" customHeight="1">
      <c r="A772" s="45"/>
      <c r="B772" s="45"/>
      <c r="C772" s="45"/>
      <c r="D772" s="45"/>
      <c r="E772" s="45"/>
      <c r="F772" s="45"/>
    </row>
    <row r="773" ht="15.75" customHeight="1">
      <c r="A773" s="45"/>
      <c r="B773" s="45"/>
      <c r="C773" s="45"/>
      <c r="D773" s="45"/>
      <c r="E773" s="45"/>
      <c r="F773" s="45"/>
    </row>
    <row r="774" ht="15.75" customHeight="1">
      <c r="A774" s="45"/>
      <c r="B774" s="45"/>
      <c r="C774" s="45"/>
      <c r="D774" s="45"/>
      <c r="E774" s="45"/>
      <c r="F774" s="45"/>
    </row>
    <row r="775" ht="15.75" customHeight="1">
      <c r="A775" s="45"/>
      <c r="B775" s="45"/>
      <c r="C775" s="45"/>
      <c r="D775" s="45"/>
      <c r="E775" s="45"/>
      <c r="F775" s="45"/>
    </row>
    <row r="776" ht="15.75" customHeight="1">
      <c r="A776" s="45"/>
      <c r="B776" s="45"/>
      <c r="C776" s="45"/>
      <c r="D776" s="45"/>
      <c r="E776" s="45"/>
      <c r="F776" s="45"/>
    </row>
    <row r="777" ht="15.75" customHeight="1">
      <c r="A777" s="45"/>
      <c r="B777" s="45"/>
      <c r="C777" s="45"/>
      <c r="D777" s="45"/>
      <c r="E777" s="45"/>
      <c r="F777" s="45"/>
    </row>
    <row r="778" ht="15.75" customHeight="1">
      <c r="A778" s="45"/>
      <c r="B778" s="45"/>
      <c r="C778" s="45"/>
      <c r="D778" s="45"/>
      <c r="E778" s="45"/>
      <c r="F778" s="45"/>
    </row>
    <row r="779" ht="15.75" customHeight="1">
      <c r="A779" s="45"/>
      <c r="B779" s="45"/>
      <c r="C779" s="45"/>
      <c r="D779" s="45"/>
      <c r="E779" s="45"/>
      <c r="F779" s="45"/>
    </row>
    <row r="780" ht="15.75" customHeight="1">
      <c r="A780" s="45"/>
      <c r="B780" s="45"/>
      <c r="C780" s="45"/>
      <c r="D780" s="45"/>
      <c r="E780" s="45"/>
      <c r="F780" s="45"/>
    </row>
    <row r="781" ht="15.75" customHeight="1">
      <c r="A781" s="45"/>
      <c r="B781" s="45"/>
      <c r="C781" s="45"/>
      <c r="D781" s="45"/>
      <c r="E781" s="45"/>
      <c r="F781" s="45"/>
    </row>
    <row r="782" ht="15.75" customHeight="1">
      <c r="A782" s="45"/>
      <c r="B782" s="45"/>
      <c r="C782" s="45"/>
      <c r="D782" s="45"/>
      <c r="E782" s="45"/>
      <c r="F782" s="45"/>
    </row>
    <row r="783" ht="15.75" customHeight="1">
      <c r="A783" s="45"/>
      <c r="B783" s="45"/>
      <c r="C783" s="45"/>
      <c r="D783" s="45"/>
      <c r="E783" s="45"/>
      <c r="F783" s="45"/>
    </row>
    <row r="784" ht="15.75" customHeight="1">
      <c r="A784" s="45"/>
      <c r="B784" s="45"/>
      <c r="C784" s="45"/>
      <c r="D784" s="45"/>
      <c r="E784" s="45"/>
      <c r="F784" s="45"/>
    </row>
    <row r="785" ht="15.75" customHeight="1">
      <c r="A785" s="45"/>
      <c r="B785" s="45"/>
      <c r="C785" s="45"/>
      <c r="D785" s="45"/>
      <c r="E785" s="45"/>
      <c r="F785" s="45"/>
    </row>
    <row r="786" ht="15.75" customHeight="1">
      <c r="A786" s="45"/>
      <c r="B786" s="45"/>
      <c r="C786" s="45"/>
      <c r="D786" s="45"/>
      <c r="E786" s="45"/>
      <c r="F786" s="45"/>
    </row>
    <row r="787" ht="15.75" customHeight="1">
      <c r="A787" s="45"/>
      <c r="B787" s="45"/>
      <c r="C787" s="45"/>
      <c r="D787" s="45"/>
      <c r="E787" s="45"/>
      <c r="F787" s="45"/>
    </row>
    <row r="788" ht="15.75" customHeight="1">
      <c r="A788" s="45"/>
      <c r="B788" s="45"/>
      <c r="C788" s="45"/>
      <c r="D788" s="45"/>
      <c r="E788" s="45"/>
      <c r="F788" s="45"/>
    </row>
    <row r="789" ht="15.75" customHeight="1">
      <c r="A789" s="45"/>
      <c r="B789" s="45"/>
      <c r="C789" s="45"/>
      <c r="D789" s="45"/>
      <c r="E789" s="45"/>
      <c r="F789" s="45"/>
    </row>
    <row r="790" ht="15.75" customHeight="1">
      <c r="A790" s="45"/>
      <c r="B790" s="45"/>
      <c r="C790" s="45"/>
      <c r="D790" s="45"/>
      <c r="E790" s="45"/>
      <c r="F790" s="45"/>
    </row>
    <row r="791" ht="15.75" customHeight="1">
      <c r="A791" s="45"/>
      <c r="B791" s="45"/>
      <c r="C791" s="45"/>
      <c r="D791" s="45"/>
      <c r="E791" s="45"/>
      <c r="F791" s="45"/>
    </row>
    <row r="792" ht="15.75" customHeight="1">
      <c r="A792" s="45"/>
      <c r="B792" s="45"/>
      <c r="C792" s="45"/>
      <c r="D792" s="45"/>
      <c r="E792" s="45"/>
      <c r="F792" s="45"/>
    </row>
    <row r="793" ht="15.75" customHeight="1">
      <c r="A793" s="45"/>
      <c r="B793" s="45"/>
      <c r="C793" s="45"/>
      <c r="D793" s="45"/>
      <c r="E793" s="45"/>
      <c r="F793" s="45"/>
    </row>
    <row r="794" ht="15.75" customHeight="1">
      <c r="A794" s="45"/>
      <c r="B794" s="45"/>
      <c r="C794" s="45"/>
      <c r="D794" s="45"/>
      <c r="E794" s="45"/>
      <c r="F794" s="45"/>
    </row>
    <row r="795" ht="15.75" customHeight="1">
      <c r="A795" s="45"/>
      <c r="B795" s="45"/>
      <c r="C795" s="45"/>
      <c r="D795" s="45"/>
      <c r="E795" s="45"/>
      <c r="F795" s="45"/>
    </row>
    <row r="796" ht="15.75" customHeight="1">
      <c r="A796" s="45"/>
      <c r="B796" s="45"/>
      <c r="C796" s="45"/>
      <c r="D796" s="45"/>
      <c r="E796" s="45"/>
      <c r="F796" s="45"/>
    </row>
    <row r="797" ht="15.75" customHeight="1">
      <c r="A797" s="45"/>
      <c r="B797" s="45"/>
      <c r="C797" s="45"/>
      <c r="D797" s="45"/>
      <c r="E797" s="45"/>
      <c r="F797" s="45"/>
    </row>
    <row r="798" ht="15.75" customHeight="1">
      <c r="A798" s="45"/>
      <c r="B798" s="45"/>
      <c r="C798" s="45"/>
      <c r="D798" s="45"/>
      <c r="E798" s="45"/>
      <c r="F798" s="45"/>
    </row>
    <row r="799" ht="15.75" customHeight="1">
      <c r="A799" s="45"/>
      <c r="B799" s="45"/>
      <c r="C799" s="45"/>
      <c r="D799" s="45"/>
      <c r="E799" s="45"/>
      <c r="F799" s="45"/>
    </row>
    <row r="800" ht="15.75" customHeight="1">
      <c r="A800" s="45"/>
      <c r="B800" s="45"/>
      <c r="C800" s="45"/>
      <c r="D800" s="45"/>
      <c r="E800" s="45"/>
      <c r="F800" s="45"/>
    </row>
    <row r="801" ht="15.75" customHeight="1">
      <c r="A801" s="45"/>
      <c r="B801" s="45"/>
      <c r="C801" s="45"/>
      <c r="D801" s="45"/>
      <c r="E801" s="45"/>
      <c r="F801" s="45"/>
    </row>
    <row r="802" ht="15.75" customHeight="1">
      <c r="A802" s="45"/>
      <c r="B802" s="45"/>
      <c r="C802" s="45"/>
      <c r="D802" s="45"/>
      <c r="E802" s="45"/>
      <c r="F802" s="45"/>
    </row>
    <row r="803" ht="15.75" customHeight="1">
      <c r="A803" s="45"/>
      <c r="B803" s="45"/>
      <c r="C803" s="45"/>
      <c r="D803" s="45"/>
      <c r="E803" s="45"/>
      <c r="F803" s="45"/>
    </row>
    <row r="804" ht="15.75" customHeight="1">
      <c r="A804" s="45"/>
      <c r="B804" s="45"/>
      <c r="C804" s="45"/>
      <c r="D804" s="45"/>
      <c r="E804" s="45"/>
      <c r="F804" s="45"/>
    </row>
    <row r="805" ht="15.75" customHeight="1">
      <c r="A805" s="45"/>
      <c r="B805" s="45"/>
      <c r="C805" s="45"/>
      <c r="D805" s="45"/>
      <c r="E805" s="45"/>
      <c r="F805" s="45"/>
    </row>
    <row r="806" ht="15.75" customHeight="1">
      <c r="A806" s="45"/>
      <c r="B806" s="45"/>
      <c r="C806" s="45"/>
      <c r="D806" s="45"/>
      <c r="E806" s="45"/>
      <c r="F806" s="45"/>
    </row>
    <row r="807" ht="15.75" customHeight="1">
      <c r="A807" s="45"/>
      <c r="B807" s="45"/>
      <c r="C807" s="45"/>
      <c r="D807" s="45"/>
      <c r="E807" s="45"/>
      <c r="F807" s="45"/>
    </row>
    <row r="808" ht="15.75" customHeight="1">
      <c r="A808" s="45"/>
      <c r="B808" s="45"/>
      <c r="C808" s="45"/>
      <c r="D808" s="45"/>
      <c r="E808" s="45"/>
      <c r="F808" s="45"/>
    </row>
    <row r="809" ht="15.75" customHeight="1">
      <c r="A809" s="45"/>
      <c r="B809" s="45"/>
      <c r="C809" s="45"/>
      <c r="D809" s="45"/>
      <c r="E809" s="45"/>
      <c r="F809" s="45"/>
    </row>
    <row r="810" ht="15.75" customHeight="1">
      <c r="A810" s="45"/>
      <c r="B810" s="45"/>
      <c r="C810" s="45"/>
      <c r="D810" s="45"/>
      <c r="E810" s="45"/>
      <c r="F810" s="45"/>
    </row>
    <row r="811" ht="15.75" customHeight="1">
      <c r="A811" s="45"/>
      <c r="B811" s="45"/>
      <c r="C811" s="45"/>
      <c r="D811" s="45"/>
      <c r="E811" s="45"/>
      <c r="F811" s="45"/>
    </row>
    <row r="812" ht="15.75" customHeight="1">
      <c r="A812" s="45"/>
      <c r="B812" s="45"/>
      <c r="C812" s="45"/>
      <c r="D812" s="45"/>
      <c r="E812" s="45"/>
      <c r="F812" s="45"/>
    </row>
    <row r="813" ht="15.75" customHeight="1">
      <c r="A813" s="45"/>
      <c r="B813" s="45"/>
      <c r="C813" s="45"/>
      <c r="D813" s="45"/>
      <c r="E813" s="45"/>
      <c r="F813" s="45"/>
    </row>
    <row r="814" ht="15.75" customHeight="1">
      <c r="A814" s="45"/>
      <c r="B814" s="45"/>
      <c r="C814" s="45"/>
      <c r="D814" s="45"/>
      <c r="E814" s="45"/>
      <c r="F814" s="45"/>
    </row>
    <row r="815" ht="15.75" customHeight="1">
      <c r="A815" s="45"/>
      <c r="B815" s="45"/>
      <c r="C815" s="45"/>
      <c r="D815" s="45"/>
      <c r="E815" s="45"/>
      <c r="F815" s="45"/>
    </row>
    <row r="816" ht="15.75" customHeight="1">
      <c r="A816" s="45"/>
      <c r="B816" s="45"/>
      <c r="C816" s="45"/>
      <c r="D816" s="45"/>
      <c r="E816" s="45"/>
      <c r="F816" s="45"/>
    </row>
    <row r="817" ht="15.75" customHeight="1">
      <c r="A817" s="45"/>
      <c r="B817" s="45"/>
      <c r="C817" s="45"/>
      <c r="D817" s="45"/>
      <c r="E817" s="45"/>
      <c r="F817" s="45"/>
    </row>
    <row r="818" ht="15.75" customHeight="1">
      <c r="A818" s="45"/>
      <c r="B818" s="45"/>
      <c r="C818" s="45"/>
      <c r="D818" s="45"/>
      <c r="E818" s="45"/>
      <c r="F818" s="45"/>
    </row>
    <row r="819" ht="15.75" customHeight="1">
      <c r="A819" s="45"/>
      <c r="B819" s="45"/>
      <c r="C819" s="45"/>
      <c r="D819" s="45"/>
      <c r="E819" s="45"/>
      <c r="F819" s="45"/>
    </row>
    <row r="820" ht="15.75" customHeight="1">
      <c r="A820" s="45"/>
      <c r="B820" s="45"/>
      <c r="C820" s="45"/>
      <c r="D820" s="45"/>
      <c r="E820" s="45"/>
      <c r="F820" s="45"/>
    </row>
    <row r="821" ht="15.75" customHeight="1">
      <c r="A821" s="45"/>
      <c r="B821" s="45"/>
      <c r="C821" s="45"/>
      <c r="D821" s="45"/>
      <c r="E821" s="45"/>
      <c r="F821" s="45"/>
    </row>
    <row r="822" ht="15.75" customHeight="1">
      <c r="A822" s="45"/>
      <c r="B822" s="45"/>
      <c r="C822" s="45"/>
      <c r="D822" s="45"/>
      <c r="E822" s="45"/>
      <c r="F822" s="45"/>
    </row>
    <row r="823" ht="15.75" customHeight="1">
      <c r="A823" s="45"/>
      <c r="B823" s="45"/>
      <c r="C823" s="45"/>
      <c r="D823" s="45"/>
      <c r="E823" s="45"/>
      <c r="F823" s="45"/>
    </row>
    <row r="824" ht="15.75" customHeight="1">
      <c r="A824" s="45"/>
      <c r="B824" s="45"/>
      <c r="C824" s="45"/>
      <c r="D824" s="45"/>
      <c r="E824" s="45"/>
      <c r="F824" s="45"/>
    </row>
    <row r="825" ht="15.75" customHeight="1">
      <c r="A825" s="45"/>
      <c r="B825" s="45"/>
      <c r="C825" s="45"/>
      <c r="D825" s="45"/>
      <c r="E825" s="45"/>
      <c r="F825" s="45"/>
    </row>
    <row r="826" ht="15.75" customHeight="1">
      <c r="A826" s="45"/>
      <c r="B826" s="45"/>
      <c r="C826" s="45"/>
      <c r="D826" s="45"/>
      <c r="E826" s="45"/>
      <c r="F826" s="45"/>
    </row>
    <row r="827" ht="15.75" customHeight="1">
      <c r="A827" s="45"/>
      <c r="B827" s="45"/>
      <c r="C827" s="45"/>
      <c r="D827" s="45"/>
      <c r="E827" s="45"/>
      <c r="F827" s="45"/>
    </row>
    <row r="828" ht="15.75" customHeight="1">
      <c r="A828" s="45"/>
      <c r="B828" s="45"/>
      <c r="C828" s="45"/>
      <c r="D828" s="45"/>
      <c r="E828" s="45"/>
      <c r="F828" s="45"/>
    </row>
    <row r="829" ht="15.75" customHeight="1">
      <c r="A829" s="45"/>
      <c r="B829" s="45"/>
      <c r="C829" s="45"/>
      <c r="D829" s="45"/>
      <c r="E829" s="45"/>
      <c r="F829" s="45"/>
    </row>
    <row r="830" ht="15.75" customHeight="1">
      <c r="A830" s="45"/>
      <c r="B830" s="45"/>
      <c r="C830" s="45"/>
      <c r="D830" s="45"/>
      <c r="E830" s="45"/>
      <c r="F830" s="45"/>
    </row>
    <row r="831" ht="15.75" customHeight="1">
      <c r="A831" s="45"/>
      <c r="B831" s="45"/>
      <c r="C831" s="45"/>
      <c r="D831" s="45"/>
      <c r="E831" s="45"/>
      <c r="F831" s="45"/>
    </row>
    <row r="832" ht="15.75" customHeight="1">
      <c r="A832" s="45"/>
      <c r="B832" s="45"/>
      <c r="C832" s="45"/>
      <c r="D832" s="45"/>
      <c r="E832" s="45"/>
      <c r="F832" s="45"/>
    </row>
    <row r="833" ht="15.75" customHeight="1">
      <c r="A833" s="45"/>
      <c r="B833" s="45"/>
      <c r="C833" s="45"/>
      <c r="D833" s="45"/>
      <c r="E833" s="45"/>
      <c r="F833" s="45"/>
    </row>
    <row r="834" ht="15.75" customHeight="1">
      <c r="A834" s="45"/>
      <c r="B834" s="45"/>
      <c r="C834" s="45"/>
      <c r="D834" s="45"/>
      <c r="E834" s="45"/>
      <c r="F834" s="45"/>
    </row>
    <row r="835" ht="15.75" customHeight="1">
      <c r="A835" s="45"/>
      <c r="B835" s="45"/>
      <c r="C835" s="45"/>
      <c r="D835" s="45"/>
      <c r="E835" s="45"/>
      <c r="F835" s="45"/>
    </row>
    <row r="836" ht="15.75" customHeight="1">
      <c r="A836" s="45"/>
      <c r="B836" s="45"/>
      <c r="C836" s="45"/>
      <c r="D836" s="45"/>
      <c r="E836" s="45"/>
      <c r="F836" s="45"/>
    </row>
    <row r="837" ht="15.75" customHeight="1">
      <c r="A837" s="45"/>
      <c r="B837" s="45"/>
      <c r="C837" s="45"/>
      <c r="D837" s="45"/>
      <c r="E837" s="45"/>
      <c r="F837" s="45"/>
    </row>
    <row r="838" ht="15.75" customHeight="1">
      <c r="A838" s="45"/>
      <c r="B838" s="45"/>
      <c r="C838" s="45"/>
      <c r="D838" s="45"/>
      <c r="E838" s="45"/>
      <c r="F838" s="45"/>
    </row>
    <row r="839" ht="15.75" customHeight="1">
      <c r="A839" s="45"/>
      <c r="B839" s="45"/>
      <c r="C839" s="45"/>
      <c r="D839" s="45"/>
      <c r="E839" s="45"/>
      <c r="F839" s="45"/>
    </row>
    <row r="840" ht="15.75" customHeight="1">
      <c r="A840" s="45"/>
      <c r="B840" s="45"/>
      <c r="C840" s="45"/>
      <c r="D840" s="45"/>
      <c r="E840" s="45"/>
      <c r="F840" s="45"/>
    </row>
    <row r="841" ht="15.75" customHeight="1">
      <c r="A841" s="45"/>
      <c r="B841" s="45"/>
      <c r="C841" s="45"/>
      <c r="D841" s="45"/>
      <c r="E841" s="45"/>
      <c r="F841" s="45"/>
    </row>
    <row r="842" ht="15.75" customHeight="1">
      <c r="A842" s="45"/>
      <c r="B842" s="45"/>
      <c r="C842" s="45"/>
      <c r="D842" s="45"/>
      <c r="E842" s="45"/>
      <c r="F842" s="45"/>
    </row>
    <row r="843" ht="15.75" customHeight="1">
      <c r="A843" s="45"/>
      <c r="B843" s="45"/>
      <c r="C843" s="45"/>
      <c r="D843" s="45"/>
      <c r="E843" s="45"/>
      <c r="F843" s="45"/>
    </row>
    <row r="844" ht="15.75" customHeight="1">
      <c r="A844" s="45"/>
      <c r="B844" s="45"/>
      <c r="C844" s="45"/>
      <c r="D844" s="45"/>
      <c r="E844" s="45"/>
      <c r="F844" s="45"/>
    </row>
    <row r="845" ht="15.75" customHeight="1">
      <c r="A845" s="45"/>
      <c r="B845" s="45"/>
      <c r="C845" s="45"/>
      <c r="D845" s="45"/>
      <c r="E845" s="45"/>
      <c r="F845" s="45"/>
    </row>
    <row r="846" ht="15.75" customHeight="1">
      <c r="A846" s="45"/>
      <c r="B846" s="45"/>
      <c r="C846" s="45"/>
      <c r="D846" s="45"/>
      <c r="E846" s="45"/>
      <c r="F846" s="45"/>
    </row>
    <row r="847" ht="15.75" customHeight="1">
      <c r="A847" s="45"/>
      <c r="B847" s="45"/>
      <c r="C847" s="45"/>
      <c r="D847" s="45"/>
      <c r="E847" s="45"/>
      <c r="F847" s="45"/>
    </row>
    <row r="848" ht="15.75" customHeight="1">
      <c r="A848" s="45"/>
      <c r="B848" s="45"/>
      <c r="C848" s="45"/>
      <c r="D848" s="45"/>
      <c r="E848" s="45"/>
      <c r="F848" s="45"/>
    </row>
    <row r="849" ht="15.75" customHeight="1">
      <c r="A849" s="45"/>
      <c r="B849" s="45"/>
      <c r="C849" s="45"/>
      <c r="D849" s="45"/>
      <c r="E849" s="45"/>
      <c r="F849" s="45"/>
    </row>
    <row r="850" ht="15.75" customHeight="1">
      <c r="A850" s="45"/>
      <c r="B850" s="45"/>
      <c r="C850" s="45"/>
      <c r="D850" s="45"/>
      <c r="E850" s="45"/>
      <c r="F850" s="45"/>
    </row>
    <row r="851" ht="15.75" customHeight="1">
      <c r="A851" s="45"/>
      <c r="B851" s="45"/>
      <c r="C851" s="45"/>
      <c r="D851" s="45"/>
      <c r="E851" s="45"/>
      <c r="F851" s="45"/>
    </row>
    <row r="852" ht="15.75" customHeight="1">
      <c r="A852" s="45"/>
      <c r="B852" s="45"/>
      <c r="C852" s="45"/>
      <c r="D852" s="45"/>
      <c r="E852" s="45"/>
      <c r="F852" s="45"/>
    </row>
    <row r="853" ht="15.75" customHeight="1">
      <c r="A853" s="45"/>
      <c r="B853" s="45"/>
      <c r="C853" s="45"/>
      <c r="D853" s="45"/>
      <c r="E853" s="45"/>
      <c r="F853" s="45"/>
    </row>
    <row r="854" ht="15.75" customHeight="1">
      <c r="A854" s="45"/>
      <c r="B854" s="45"/>
      <c r="C854" s="45"/>
      <c r="D854" s="45"/>
      <c r="E854" s="45"/>
      <c r="F854" s="45"/>
    </row>
    <row r="855" ht="15.75" customHeight="1">
      <c r="A855" s="45"/>
      <c r="B855" s="45"/>
      <c r="C855" s="45"/>
      <c r="D855" s="45"/>
      <c r="E855" s="45"/>
      <c r="F855" s="45"/>
    </row>
    <row r="856" ht="15.75" customHeight="1">
      <c r="A856" s="45"/>
      <c r="B856" s="45"/>
      <c r="C856" s="45"/>
      <c r="D856" s="45"/>
      <c r="E856" s="45"/>
      <c r="F856" s="45"/>
    </row>
    <row r="857" ht="15.75" customHeight="1">
      <c r="A857" s="45"/>
      <c r="B857" s="45"/>
      <c r="C857" s="45"/>
      <c r="D857" s="45"/>
      <c r="E857" s="45"/>
      <c r="F857" s="45"/>
    </row>
    <row r="858" ht="15.75" customHeight="1">
      <c r="A858" s="45"/>
      <c r="B858" s="45"/>
      <c r="C858" s="45"/>
      <c r="D858" s="45"/>
      <c r="E858" s="45"/>
      <c r="F858" s="45"/>
    </row>
    <row r="859" ht="15.75" customHeight="1">
      <c r="A859" s="45"/>
      <c r="B859" s="45"/>
      <c r="C859" s="45"/>
      <c r="D859" s="45"/>
      <c r="E859" s="45"/>
      <c r="F859" s="45"/>
    </row>
    <row r="860" ht="15.75" customHeight="1">
      <c r="A860" s="45"/>
      <c r="B860" s="45"/>
      <c r="C860" s="45"/>
      <c r="D860" s="45"/>
      <c r="E860" s="45"/>
      <c r="F860" s="45"/>
    </row>
    <row r="861" ht="15.75" customHeight="1">
      <c r="A861" s="45"/>
      <c r="B861" s="45"/>
      <c r="C861" s="45"/>
      <c r="D861" s="45"/>
      <c r="E861" s="45"/>
      <c r="F861" s="45"/>
    </row>
    <row r="862" ht="15.75" customHeight="1">
      <c r="A862" s="45"/>
      <c r="B862" s="45"/>
      <c r="C862" s="45"/>
      <c r="D862" s="45"/>
      <c r="E862" s="45"/>
      <c r="F862" s="45"/>
    </row>
    <row r="863" ht="15.75" customHeight="1">
      <c r="A863" s="45"/>
      <c r="B863" s="45"/>
      <c r="C863" s="45"/>
      <c r="D863" s="45"/>
      <c r="E863" s="45"/>
      <c r="F863" s="45"/>
    </row>
    <row r="864" ht="15.75" customHeight="1">
      <c r="A864" s="45"/>
      <c r="B864" s="45"/>
      <c r="C864" s="45"/>
      <c r="D864" s="45"/>
      <c r="E864" s="45"/>
      <c r="F864" s="45"/>
    </row>
    <row r="865" ht="15.75" customHeight="1">
      <c r="A865" s="45"/>
      <c r="B865" s="45"/>
      <c r="C865" s="45"/>
      <c r="D865" s="45"/>
      <c r="E865" s="45"/>
      <c r="F865" s="45"/>
    </row>
    <row r="866" ht="15.75" customHeight="1">
      <c r="A866" s="45"/>
      <c r="B866" s="45"/>
      <c r="C866" s="45"/>
      <c r="D866" s="45"/>
      <c r="E866" s="45"/>
      <c r="F866" s="45"/>
    </row>
    <row r="867" ht="15.75" customHeight="1">
      <c r="A867" s="45"/>
      <c r="B867" s="45"/>
      <c r="C867" s="45"/>
      <c r="D867" s="45"/>
      <c r="E867" s="45"/>
      <c r="F867" s="45"/>
    </row>
    <row r="868" ht="15.75" customHeight="1">
      <c r="A868" s="45"/>
      <c r="B868" s="45"/>
      <c r="C868" s="45"/>
      <c r="D868" s="45"/>
      <c r="E868" s="45"/>
      <c r="F868" s="45"/>
    </row>
    <row r="869" ht="15.75" customHeight="1">
      <c r="A869" s="45"/>
      <c r="B869" s="45"/>
      <c r="C869" s="45"/>
      <c r="D869" s="45"/>
      <c r="E869" s="45"/>
      <c r="F869" s="45"/>
    </row>
    <row r="870" ht="15.75" customHeight="1">
      <c r="A870" s="45"/>
      <c r="B870" s="45"/>
      <c r="C870" s="45"/>
      <c r="D870" s="45"/>
      <c r="E870" s="45"/>
      <c r="F870" s="45"/>
    </row>
    <row r="871" ht="15.75" customHeight="1">
      <c r="A871" s="45"/>
      <c r="B871" s="45"/>
      <c r="C871" s="45"/>
      <c r="D871" s="45"/>
      <c r="E871" s="45"/>
      <c r="F871" s="45"/>
    </row>
    <row r="872" ht="15.75" customHeight="1">
      <c r="A872" s="45"/>
      <c r="B872" s="45"/>
      <c r="C872" s="45"/>
      <c r="D872" s="45"/>
      <c r="E872" s="45"/>
      <c r="F872" s="45"/>
    </row>
    <row r="873" ht="15.75" customHeight="1">
      <c r="A873" s="45"/>
      <c r="B873" s="45"/>
      <c r="C873" s="45"/>
      <c r="D873" s="45"/>
      <c r="E873" s="45"/>
      <c r="F873" s="45"/>
    </row>
    <row r="874" ht="15.75" customHeight="1">
      <c r="A874" s="45"/>
      <c r="B874" s="45"/>
      <c r="C874" s="45"/>
      <c r="D874" s="45"/>
      <c r="E874" s="45"/>
      <c r="F874" s="45"/>
    </row>
    <row r="875" ht="15.75" customHeight="1">
      <c r="A875" s="45"/>
      <c r="B875" s="45"/>
      <c r="C875" s="45"/>
      <c r="D875" s="45"/>
      <c r="E875" s="45"/>
      <c r="F875" s="45"/>
    </row>
    <row r="876" ht="15.75" customHeight="1">
      <c r="A876" s="45"/>
      <c r="B876" s="45"/>
      <c r="C876" s="45"/>
      <c r="D876" s="45"/>
      <c r="E876" s="45"/>
      <c r="F876" s="45"/>
    </row>
    <row r="877" ht="15.75" customHeight="1">
      <c r="A877" s="45"/>
      <c r="B877" s="45"/>
      <c r="C877" s="45"/>
      <c r="D877" s="45"/>
      <c r="E877" s="45"/>
      <c r="F877" s="45"/>
    </row>
    <row r="878" ht="15.75" customHeight="1">
      <c r="A878" s="45"/>
      <c r="B878" s="45"/>
      <c r="C878" s="45"/>
      <c r="D878" s="45"/>
      <c r="E878" s="45"/>
      <c r="F878" s="45"/>
    </row>
    <row r="879" ht="15.75" customHeight="1">
      <c r="A879" s="45"/>
      <c r="B879" s="45"/>
      <c r="C879" s="45"/>
      <c r="D879" s="45"/>
      <c r="E879" s="45"/>
      <c r="F879" s="45"/>
    </row>
    <row r="880" ht="15.75" customHeight="1">
      <c r="A880" s="45"/>
      <c r="B880" s="45"/>
      <c r="C880" s="45"/>
      <c r="D880" s="45"/>
      <c r="E880" s="45"/>
      <c r="F880" s="45"/>
    </row>
    <row r="881" ht="15.75" customHeight="1">
      <c r="A881" s="45"/>
      <c r="B881" s="45"/>
      <c r="C881" s="45"/>
      <c r="D881" s="45"/>
      <c r="E881" s="45"/>
      <c r="F881" s="45"/>
    </row>
    <row r="882" ht="15.75" customHeight="1">
      <c r="A882" s="45"/>
      <c r="B882" s="45"/>
      <c r="C882" s="45"/>
      <c r="D882" s="45"/>
      <c r="E882" s="45"/>
      <c r="F882" s="45"/>
    </row>
    <row r="883" ht="15.75" customHeight="1">
      <c r="A883" s="45"/>
      <c r="B883" s="45"/>
      <c r="C883" s="45"/>
      <c r="D883" s="45"/>
      <c r="E883" s="45"/>
      <c r="F883" s="45"/>
    </row>
    <row r="884" ht="15.75" customHeight="1">
      <c r="A884" s="45"/>
      <c r="B884" s="45"/>
      <c r="C884" s="45"/>
      <c r="D884" s="45"/>
      <c r="E884" s="45"/>
      <c r="F884" s="45"/>
    </row>
    <row r="885" ht="15.75" customHeight="1">
      <c r="A885" s="45"/>
      <c r="B885" s="45"/>
      <c r="C885" s="45"/>
      <c r="D885" s="45"/>
      <c r="E885" s="45"/>
      <c r="F885" s="45"/>
    </row>
    <row r="886" ht="15.75" customHeight="1">
      <c r="A886" s="45"/>
      <c r="B886" s="45"/>
      <c r="C886" s="45"/>
      <c r="D886" s="45"/>
      <c r="E886" s="45"/>
      <c r="F886" s="45"/>
    </row>
    <row r="887" ht="15.75" customHeight="1">
      <c r="A887" s="45"/>
      <c r="B887" s="45"/>
      <c r="C887" s="45"/>
      <c r="D887" s="45"/>
      <c r="E887" s="45"/>
      <c r="F887" s="45"/>
    </row>
    <row r="888" ht="15.75" customHeight="1">
      <c r="A888" s="45"/>
      <c r="B888" s="45"/>
      <c r="C888" s="45"/>
      <c r="D888" s="45"/>
      <c r="E888" s="45"/>
      <c r="F888" s="45"/>
    </row>
    <row r="889" ht="15.75" customHeight="1">
      <c r="A889" s="45"/>
      <c r="B889" s="45"/>
      <c r="C889" s="45"/>
      <c r="D889" s="45"/>
      <c r="E889" s="45"/>
      <c r="F889" s="45"/>
    </row>
    <row r="890" ht="15.75" customHeight="1">
      <c r="A890" s="45"/>
      <c r="B890" s="45"/>
      <c r="C890" s="45"/>
      <c r="D890" s="45"/>
      <c r="E890" s="45"/>
      <c r="F890" s="45"/>
    </row>
    <row r="891" ht="15.75" customHeight="1">
      <c r="A891" s="45"/>
      <c r="B891" s="45"/>
      <c r="C891" s="45"/>
      <c r="D891" s="45"/>
      <c r="E891" s="45"/>
      <c r="F891" s="45"/>
    </row>
    <row r="892" ht="15.75" customHeight="1">
      <c r="A892" s="45"/>
      <c r="B892" s="45"/>
      <c r="C892" s="45"/>
      <c r="D892" s="45"/>
      <c r="E892" s="45"/>
      <c r="F892" s="45"/>
    </row>
    <row r="893" ht="15.75" customHeight="1">
      <c r="A893" s="45"/>
      <c r="B893" s="45"/>
      <c r="C893" s="45"/>
      <c r="D893" s="45"/>
      <c r="E893" s="45"/>
      <c r="F893" s="45"/>
    </row>
    <row r="894" ht="15.75" customHeight="1">
      <c r="A894" s="45"/>
      <c r="B894" s="45"/>
      <c r="C894" s="45"/>
      <c r="D894" s="45"/>
      <c r="E894" s="45"/>
      <c r="F894" s="45"/>
    </row>
    <row r="895" ht="15.75" customHeight="1">
      <c r="A895" s="45"/>
      <c r="B895" s="45"/>
      <c r="C895" s="45"/>
      <c r="D895" s="45"/>
      <c r="E895" s="45"/>
      <c r="F895" s="45"/>
    </row>
    <row r="896" ht="15.75" customHeight="1">
      <c r="A896" s="45"/>
      <c r="B896" s="45"/>
      <c r="C896" s="45"/>
      <c r="D896" s="45"/>
      <c r="E896" s="45"/>
      <c r="F896" s="45"/>
    </row>
    <row r="897" ht="15.75" customHeight="1">
      <c r="A897" s="45"/>
      <c r="B897" s="45"/>
      <c r="C897" s="45"/>
      <c r="D897" s="45"/>
      <c r="E897" s="45"/>
      <c r="F897" s="45"/>
    </row>
    <row r="898" ht="15.75" customHeight="1">
      <c r="A898" s="45"/>
      <c r="B898" s="45"/>
      <c r="C898" s="45"/>
      <c r="D898" s="45"/>
      <c r="E898" s="45"/>
      <c r="F898" s="45"/>
    </row>
    <row r="899" ht="15.75" customHeight="1">
      <c r="A899" s="45"/>
      <c r="B899" s="45"/>
      <c r="C899" s="45"/>
      <c r="D899" s="45"/>
      <c r="E899" s="45"/>
      <c r="F899" s="45"/>
    </row>
    <row r="900" ht="15.75" customHeight="1">
      <c r="A900" s="45"/>
      <c r="B900" s="45"/>
      <c r="C900" s="45"/>
      <c r="D900" s="45"/>
      <c r="E900" s="45"/>
      <c r="F900" s="45"/>
    </row>
    <row r="901" ht="15.75" customHeight="1">
      <c r="A901" s="45"/>
      <c r="B901" s="45"/>
      <c r="C901" s="45"/>
      <c r="D901" s="45"/>
      <c r="E901" s="45"/>
      <c r="F901" s="45"/>
    </row>
    <row r="902" ht="15.75" customHeight="1">
      <c r="A902" s="45"/>
      <c r="B902" s="45"/>
      <c r="C902" s="45"/>
      <c r="D902" s="45"/>
      <c r="E902" s="45"/>
      <c r="F902" s="45"/>
    </row>
    <row r="903" ht="15.75" customHeight="1">
      <c r="A903" s="45"/>
      <c r="B903" s="45"/>
      <c r="C903" s="45"/>
      <c r="D903" s="45"/>
      <c r="E903" s="45"/>
      <c r="F903" s="45"/>
    </row>
    <row r="904" ht="15.75" customHeight="1">
      <c r="A904" s="45"/>
      <c r="B904" s="45"/>
      <c r="C904" s="45"/>
      <c r="D904" s="45"/>
      <c r="E904" s="45"/>
      <c r="F904" s="45"/>
    </row>
    <row r="905" ht="15.75" customHeight="1">
      <c r="A905" s="45"/>
      <c r="B905" s="45"/>
      <c r="C905" s="45"/>
      <c r="D905" s="45"/>
      <c r="E905" s="45"/>
      <c r="F905" s="45"/>
    </row>
    <row r="906" ht="15.75" customHeight="1">
      <c r="A906" s="45"/>
      <c r="B906" s="45"/>
      <c r="C906" s="45"/>
      <c r="D906" s="45"/>
      <c r="E906" s="45"/>
      <c r="F906" s="45"/>
    </row>
    <row r="907" ht="15.75" customHeight="1">
      <c r="A907" s="45"/>
      <c r="B907" s="45"/>
      <c r="C907" s="45"/>
      <c r="D907" s="45"/>
      <c r="E907" s="45"/>
      <c r="F907" s="45"/>
    </row>
    <row r="908" ht="15.75" customHeight="1">
      <c r="A908" s="45"/>
      <c r="B908" s="45"/>
      <c r="C908" s="45"/>
      <c r="D908" s="45"/>
      <c r="E908" s="45"/>
      <c r="F908" s="45"/>
    </row>
    <row r="909" ht="15.75" customHeight="1">
      <c r="A909" s="45"/>
      <c r="B909" s="45"/>
      <c r="C909" s="45"/>
      <c r="D909" s="45"/>
      <c r="E909" s="45"/>
      <c r="F909" s="45"/>
    </row>
    <row r="910" ht="15.75" customHeight="1">
      <c r="A910" s="45"/>
      <c r="B910" s="45"/>
      <c r="C910" s="45"/>
      <c r="D910" s="45"/>
      <c r="E910" s="45"/>
      <c r="F910" s="45"/>
    </row>
    <row r="911" ht="15.75" customHeight="1">
      <c r="A911" s="45"/>
      <c r="B911" s="45"/>
      <c r="C911" s="45"/>
      <c r="D911" s="45"/>
      <c r="E911" s="45"/>
      <c r="F911" s="45"/>
    </row>
    <row r="912" ht="15.75" customHeight="1">
      <c r="A912" s="45"/>
      <c r="B912" s="45"/>
      <c r="C912" s="45"/>
      <c r="D912" s="45"/>
      <c r="E912" s="45"/>
      <c r="F912" s="45"/>
    </row>
    <row r="913" ht="15.75" customHeight="1">
      <c r="A913" s="45"/>
      <c r="B913" s="45"/>
      <c r="C913" s="45"/>
      <c r="D913" s="45"/>
      <c r="E913" s="45"/>
      <c r="F913" s="45"/>
    </row>
    <row r="914" ht="15.75" customHeight="1">
      <c r="A914" s="45"/>
      <c r="B914" s="45"/>
      <c r="C914" s="45"/>
      <c r="D914" s="45"/>
      <c r="E914" s="45"/>
      <c r="F914" s="45"/>
    </row>
    <row r="915" ht="15.75" customHeight="1">
      <c r="A915" s="45"/>
      <c r="B915" s="45"/>
      <c r="C915" s="45"/>
      <c r="D915" s="45"/>
      <c r="E915" s="45"/>
      <c r="F915" s="45"/>
    </row>
    <row r="916" ht="15.75" customHeight="1">
      <c r="A916" s="45"/>
      <c r="B916" s="45"/>
      <c r="C916" s="45"/>
      <c r="D916" s="45"/>
      <c r="E916" s="45"/>
      <c r="F916" s="45"/>
    </row>
    <row r="917" ht="15.75" customHeight="1">
      <c r="A917" s="45"/>
      <c r="B917" s="45"/>
      <c r="C917" s="45"/>
      <c r="D917" s="45"/>
      <c r="E917" s="45"/>
      <c r="F917" s="45"/>
    </row>
    <row r="918" ht="15.75" customHeight="1">
      <c r="A918" s="45"/>
      <c r="B918" s="45"/>
      <c r="C918" s="45"/>
      <c r="D918" s="45"/>
      <c r="E918" s="45"/>
      <c r="F918" s="45"/>
    </row>
    <row r="919" ht="15.75" customHeight="1">
      <c r="A919" s="45"/>
      <c r="B919" s="45"/>
      <c r="C919" s="45"/>
      <c r="D919" s="45"/>
      <c r="E919" s="45"/>
      <c r="F919" s="45"/>
    </row>
    <row r="920" ht="15.75" customHeight="1">
      <c r="A920" s="45"/>
      <c r="B920" s="45"/>
      <c r="C920" s="45"/>
      <c r="D920" s="45"/>
      <c r="E920" s="45"/>
      <c r="F920" s="45"/>
    </row>
    <row r="921" ht="15.75" customHeight="1">
      <c r="A921" s="45"/>
      <c r="B921" s="45"/>
      <c r="C921" s="45"/>
      <c r="D921" s="45"/>
      <c r="E921" s="45"/>
      <c r="F921" s="45"/>
    </row>
    <row r="922" ht="15.75" customHeight="1">
      <c r="A922" s="45"/>
      <c r="B922" s="45"/>
      <c r="C922" s="45"/>
      <c r="D922" s="45"/>
      <c r="E922" s="45"/>
      <c r="F922" s="45"/>
    </row>
    <row r="923" ht="15.75" customHeight="1">
      <c r="A923" s="45"/>
      <c r="B923" s="45"/>
      <c r="C923" s="45"/>
      <c r="D923" s="45"/>
      <c r="E923" s="45"/>
      <c r="F923" s="45"/>
    </row>
    <row r="924" ht="15.75" customHeight="1">
      <c r="A924" s="45"/>
      <c r="B924" s="45"/>
      <c r="C924" s="45"/>
      <c r="D924" s="45"/>
      <c r="E924" s="45"/>
      <c r="F924" s="45"/>
    </row>
    <row r="925" ht="15.75" customHeight="1">
      <c r="A925" s="45"/>
      <c r="B925" s="45"/>
      <c r="C925" s="45"/>
      <c r="D925" s="45"/>
      <c r="E925" s="45"/>
      <c r="F925" s="45"/>
    </row>
    <row r="926" ht="15.75" customHeight="1">
      <c r="A926" s="45"/>
      <c r="B926" s="45"/>
      <c r="C926" s="45"/>
      <c r="D926" s="45"/>
      <c r="E926" s="45"/>
      <c r="F926" s="45"/>
    </row>
    <row r="927" ht="15.75" customHeight="1">
      <c r="A927" s="45"/>
      <c r="B927" s="45"/>
      <c r="C927" s="45"/>
      <c r="D927" s="45"/>
      <c r="E927" s="45"/>
      <c r="F927" s="45"/>
    </row>
    <row r="928" ht="15.75" customHeight="1">
      <c r="A928" s="45"/>
      <c r="B928" s="45"/>
      <c r="C928" s="45"/>
      <c r="D928" s="45"/>
      <c r="E928" s="45"/>
      <c r="F928" s="45"/>
    </row>
    <row r="929" ht="15.75" customHeight="1">
      <c r="A929" s="45"/>
      <c r="B929" s="45"/>
      <c r="C929" s="45"/>
      <c r="D929" s="45"/>
      <c r="E929" s="45"/>
      <c r="F929" s="45"/>
    </row>
    <row r="930" ht="15.75" customHeight="1">
      <c r="A930" s="45"/>
      <c r="B930" s="45"/>
      <c r="C930" s="45"/>
      <c r="D930" s="45"/>
      <c r="E930" s="45"/>
      <c r="F930" s="45"/>
    </row>
    <row r="931" ht="15.75" customHeight="1">
      <c r="A931" s="45"/>
      <c r="B931" s="45"/>
      <c r="C931" s="45"/>
      <c r="D931" s="45"/>
      <c r="E931" s="45"/>
      <c r="F931" s="45"/>
    </row>
    <row r="932" ht="15.75" customHeight="1">
      <c r="A932" s="45"/>
      <c r="B932" s="45"/>
      <c r="C932" s="45"/>
      <c r="D932" s="45"/>
      <c r="E932" s="45"/>
      <c r="F932" s="45"/>
    </row>
    <row r="933" ht="15.75" customHeight="1">
      <c r="A933" s="45"/>
      <c r="B933" s="45"/>
      <c r="C933" s="45"/>
      <c r="D933" s="45"/>
      <c r="E933" s="45"/>
      <c r="F933" s="45"/>
    </row>
    <row r="934" ht="15.75" customHeight="1">
      <c r="A934" s="45"/>
      <c r="B934" s="45"/>
      <c r="C934" s="45"/>
      <c r="D934" s="45"/>
      <c r="E934" s="45"/>
      <c r="F934" s="45"/>
    </row>
    <row r="935" ht="15.75" customHeight="1">
      <c r="A935" s="45"/>
      <c r="B935" s="45"/>
      <c r="C935" s="45"/>
      <c r="D935" s="45"/>
      <c r="E935" s="45"/>
      <c r="F935" s="45"/>
    </row>
    <row r="936" ht="15.75" customHeight="1">
      <c r="A936" s="45"/>
      <c r="B936" s="45"/>
      <c r="C936" s="45"/>
      <c r="D936" s="45"/>
      <c r="E936" s="45"/>
      <c r="F936" s="45"/>
    </row>
    <row r="937" ht="15.75" customHeight="1">
      <c r="A937" s="45"/>
      <c r="B937" s="45"/>
      <c r="C937" s="45"/>
      <c r="D937" s="45"/>
      <c r="E937" s="45"/>
      <c r="F937" s="45"/>
    </row>
    <row r="938" ht="15.75" customHeight="1">
      <c r="A938" s="45"/>
      <c r="B938" s="45"/>
      <c r="C938" s="45"/>
      <c r="D938" s="45"/>
      <c r="E938" s="45"/>
      <c r="F938" s="45"/>
    </row>
    <row r="939" ht="15.75" customHeight="1">
      <c r="A939" s="45"/>
      <c r="B939" s="45"/>
      <c r="C939" s="45"/>
      <c r="D939" s="45"/>
      <c r="E939" s="45"/>
      <c r="F939" s="45"/>
    </row>
    <row r="940" ht="15.75" customHeight="1">
      <c r="A940" s="45"/>
      <c r="B940" s="45"/>
      <c r="C940" s="45"/>
      <c r="D940" s="45"/>
      <c r="E940" s="45"/>
      <c r="F940" s="45"/>
    </row>
    <row r="941" ht="15.75" customHeight="1">
      <c r="A941" s="45"/>
      <c r="B941" s="45"/>
      <c r="C941" s="45"/>
      <c r="D941" s="45"/>
      <c r="E941" s="45"/>
      <c r="F941" s="45"/>
    </row>
    <row r="942" ht="15.75" customHeight="1">
      <c r="A942" s="45"/>
      <c r="B942" s="45"/>
      <c r="C942" s="45"/>
      <c r="D942" s="45"/>
      <c r="E942" s="45"/>
      <c r="F942" s="45"/>
    </row>
    <row r="943" ht="15.75" customHeight="1">
      <c r="A943" s="45"/>
      <c r="B943" s="45"/>
      <c r="C943" s="45"/>
      <c r="D943" s="45"/>
      <c r="E943" s="45"/>
      <c r="F943" s="45"/>
    </row>
    <row r="944" ht="15.75" customHeight="1">
      <c r="A944" s="45"/>
      <c r="B944" s="45"/>
      <c r="C944" s="45"/>
      <c r="D944" s="45"/>
      <c r="E944" s="45"/>
      <c r="F944" s="45"/>
    </row>
    <row r="945" ht="15.75" customHeight="1">
      <c r="A945" s="45"/>
      <c r="B945" s="45"/>
      <c r="C945" s="45"/>
      <c r="D945" s="45"/>
      <c r="E945" s="45"/>
      <c r="F945" s="45"/>
    </row>
    <row r="946" ht="15.75" customHeight="1">
      <c r="A946" s="45"/>
      <c r="B946" s="45"/>
      <c r="C946" s="45"/>
      <c r="D946" s="45"/>
      <c r="E946" s="45"/>
      <c r="F946" s="45"/>
    </row>
    <row r="947" ht="15.75" customHeight="1">
      <c r="A947" s="45"/>
      <c r="B947" s="45"/>
      <c r="C947" s="45"/>
      <c r="D947" s="45"/>
      <c r="E947" s="45"/>
      <c r="F947" s="45"/>
    </row>
    <row r="948" ht="15.75" customHeight="1">
      <c r="A948" s="45"/>
      <c r="B948" s="45"/>
      <c r="C948" s="45"/>
      <c r="D948" s="45"/>
      <c r="E948" s="45"/>
      <c r="F948" s="45"/>
    </row>
    <row r="949" ht="15.75" customHeight="1">
      <c r="A949" s="45"/>
      <c r="B949" s="45"/>
      <c r="C949" s="45"/>
      <c r="D949" s="45"/>
      <c r="E949" s="45"/>
      <c r="F949" s="45"/>
    </row>
    <row r="950" ht="15.75" customHeight="1">
      <c r="A950" s="45"/>
      <c r="B950" s="45"/>
      <c r="C950" s="45"/>
      <c r="D950" s="45"/>
      <c r="E950" s="45"/>
      <c r="F950" s="45"/>
    </row>
    <row r="951" ht="15.75" customHeight="1">
      <c r="A951" s="45"/>
      <c r="B951" s="45"/>
      <c r="C951" s="45"/>
      <c r="D951" s="45"/>
      <c r="E951" s="45"/>
      <c r="F951" s="45"/>
    </row>
    <row r="952" ht="15.75" customHeight="1">
      <c r="A952" s="45"/>
      <c r="B952" s="45"/>
      <c r="C952" s="45"/>
      <c r="D952" s="45"/>
      <c r="E952" s="45"/>
      <c r="F952" s="45"/>
    </row>
    <row r="953" ht="15.75" customHeight="1">
      <c r="A953" s="45"/>
      <c r="B953" s="45"/>
      <c r="C953" s="45"/>
      <c r="D953" s="45"/>
      <c r="E953" s="45"/>
      <c r="F953" s="45"/>
    </row>
    <row r="954" ht="15.75" customHeight="1">
      <c r="A954" s="45"/>
      <c r="B954" s="45"/>
      <c r="C954" s="45"/>
      <c r="D954" s="45"/>
      <c r="E954" s="45"/>
      <c r="F954" s="45"/>
    </row>
    <row r="955" ht="15.75" customHeight="1">
      <c r="A955" s="45"/>
      <c r="B955" s="45"/>
      <c r="C955" s="45"/>
      <c r="D955" s="45"/>
      <c r="E955" s="45"/>
      <c r="F955" s="45"/>
    </row>
    <row r="956" ht="15.75" customHeight="1">
      <c r="A956" s="45"/>
      <c r="B956" s="45"/>
      <c r="C956" s="45"/>
      <c r="D956" s="45"/>
      <c r="E956" s="45"/>
      <c r="F956" s="45"/>
    </row>
    <row r="957" ht="15.75" customHeight="1">
      <c r="A957" s="45"/>
      <c r="B957" s="45"/>
      <c r="C957" s="45"/>
      <c r="D957" s="45"/>
      <c r="E957" s="45"/>
      <c r="F957" s="45"/>
    </row>
    <row r="958" ht="15.75" customHeight="1">
      <c r="A958" s="45"/>
      <c r="B958" s="45"/>
      <c r="C958" s="45"/>
      <c r="D958" s="45"/>
      <c r="E958" s="45"/>
      <c r="F958" s="45"/>
    </row>
    <row r="959" ht="15.75" customHeight="1">
      <c r="A959" s="45"/>
      <c r="B959" s="45"/>
      <c r="C959" s="45"/>
      <c r="D959" s="45"/>
      <c r="E959" s="45"/>
      <c r="F959" s="45"/>
    </row>
    <row r="960" ht="15.75" customHeight="1">
      <c r="A960" s="45"/>
      <c r="B960" s="45"/>
      <c r="C960" s="45"/>
      <c r="D960" s="45"/>
      <c r="E960" s="45"/>
      <c r="F960" s="45"/>
    </row>
    <row r="961" ht="15.75" customHeight="1">
      <c r="A961" s="45"/>
      <c r="B961" s="45"/>
      <c r="C961" s="45"/>
      <c r="D961" s="45"/>
      <c r="E961" s="45"/>
      <c r="F961" s="45"/>
    </row>
    <row r="962" ht="15.75" customHeight="1">
      <c r="A962" s="45"/>
      <c r="B962" s="45"/>
      <c r="C962" s="45"/>
      <c r="D962" s="45"/>
      <c r="E962" s="45"/>
      <c r="F962" s="45"/>
    </row>
    <row r="963" ht="15.75" customHeight="1">
      <c r="A963" s="45"/>
      <c r="B963" s="45"/>
      <c r="C963" s="45"/>
      <c r="D963" s="45"/>
      <c r="E963" s="45"/>
      <c r="F963" s="45"/>
    </row>
    <row r="964" ht="15.75" customHeight="1">
      <c r="A964" s="45"/>
      <c r="B964" s="45"/>
      <c r="C964" s="45"/>
      <c r="D964" s="45"/>
      <c r="E964" s="45"/>
      <c r="F964" s="45"/>
    </row>
    <row r="965" ht="15.75" customHeight="1">
      <c r="A965" s="45"/>
      <c r="B965" s="45"/>
      <c r="C965" s="45"/>
      <c r="D965" s="45"/>
      <c r="E965" s="45"/>
      <c r="F965" s="45"/>
    </row>
    <row r="966" ht="15.75" customHeight="1">
      <c r="A966" s="45"/>
      <c r="B966" s="45"/>
      <c r="C966" s="45"/>
      <c r="D966" s="45"/>
      <c r="E966" s="45"/>
      <c r="F966" s="45"/>
    </row>
    <row r="967" ht="15.75" customHeight="1">
      <c r="A967" s="45"/>
      <c r="B967" s="45"/>
      <c r="C967" s="45"/>
      <c r="D967" s="45"/>
      <c r="E967" s="45"/>
      <c r="F967" s="45"/>
    </row>
    <row r="968" ht="15.75" customHeight="1">
      <c r="A968" s="45"/>
      <c r="B968" s="45"/>
      <c r="C968" s="45"/>
      <c r="D968" s="45"/>
      <c r="E968" s="45"/>
      <c r="F968" s="45"/>
    </row>
    <row r="969" ht="15.75" customHeight="1">
      <c r="A969" s="45"/>
      <c r="B969" s="45"/>
      <c r="C969" s="45"/>
      <c r="D969" s="45"/>
      <c r="E969" s="45"/>
      <c r="F969" s="45"/>
    </row>
    <row r="970" ht="15.75" customHeight="1">
      <c r="A970" s="45"/>
      <c r="B970" s="45"/>
      <c r="C970" s="45"/>
      <c r="D970" s="45"/>
      <c r="E970" s="45"/>
      <c r="F970" s="45"/>
    </row>
    <row r="971" ht="15.75" customHeight="1">
      <c r="A971" s="45"/>
      <c r="B971" s="45"/>
      <c r="C971" s="45"/>
      <c r="D971" s="45"/>
      <c r="E971" s="45"/>
      <c r="F971" s="45"/>
    </row>
    <row r="972" ht="15.75" customHeight="1">
      <c r="A972" s="45"/>
      <c r="B972" s="45"/>
      <c r="C972" s="45"/>
      <c r="D972" s="45"/>
      <c r="E972" s="45"/>
      <c r="F972" s="45"/>
    </row>
    <row r="973" ht="15.75" customHeight="1">
      <c r="A973" s="45"/>
      <c r="B973" s="45"/>
      <c r="C973" s="45"/>
      <c r="D973" s="45"/>
      <c r="E973" s="45"/>
      <c r="F973" s="45"/>
    </row>
    <row r="974" ht="15.75" customHeight="1">
      <c r="A974" s="45"/>
      <c r="B974" s="45"/>
      <c r="C974" s="45"/>
      <c r="D974" s="45"/>
      <c r="E974" s="45"/>
      <c r="F974" s="45"/>
    </row>
    <row r="975" ht="15.75" customHeight="1">
      <c r="A975" s="45"/>
      <c r="B975" s="45"/>
      <c r="C975" s="45"/>
      <c r="D975" s="45"/>
      <c r="E975" s="45"/>
      <c r="F975" s="45"/>
    </row>
    <row r="976" ht="15.75" customHeight="1">
      <c r="A976" s="45"/>
      <c r="B976" s="45"/>
      <c r="C976" s="45"/>
      <c r="D976" s="45"/>
      <c r="E976" s="45"/>
      <c r="F976" s="45"/>
    </row>
    <row r="977" ht="15.75" customHeight="1">
      <c r="A977" s="45"/>
      <c r="B977" s="45"/>
      <c r="C977" s="45"/>
      <c r="D977" s="45"/>
      <c r="E977" s="45"/>
      <c r="F977" s="45"/>
    </row>
    <row r="978" ht="15.75" customHeight="1">
      <c r="A978" s="45"/>
      <c r="B978" s="45"/>
      <c r="C978" s="45"/>
      <c r="D978" s="45"/>
      <c r="E978" s="45"/>
      <c r="F978" s="45"/>
    </row>
    <row r="979" ht="15.75" customHeight="1">
      <c r="A979" s="45"/>
      <c r="B979" s="45"/>
      <c r="C979" s="45"/>
      <c r="D979" s="45"/>
      <c r="E979" s="45"/>
      <c r="F979" s="45"/>
    </row>
    <row r="980" ht="15.75" customHeight="1">
      <c r="A980" s="45"/>
      <c r="B980" s="45"/>
      <c r="C980" s="45"/>
      <c r="D980" s="45"/>
      <c r="E980" s="45"/>
      <c r="F980" s="45"/>
    </row>
    <row r="981" ht="15.75" customHeight="1">
      <c r="A981" s="45"/>
      <c r="B981" s="45"/>
      <c r="C981" s="45"/>
      <c r="D981" s="45"/>
      <c r="E981" s="45"/>
      <c r="F981" s="45"/>
    </row>
    <row r="982" ht="15.75" customHeight="1">
      <c r="A982" s="45"/>
      <c r="B982" s="45"/>
      <c r="C982" s="45"/>
      <c r="D982" s="45"/>
      <c r="E982" s="45"/>
      <c r="F982" s="45"/>
    </row>
    <row r="983" ht="15.75" customHeight="1">
      <c r="A983" s="45"/>
      <c r="B983" s="45"/>
      <c r="C983" s="45"/>
      <c r="D983" s="45"/>
      <c r="E983" s="45"/>
      <c r="F983" s="45"/>
    </row>
    <row r="984" ht="15.75" customHeight="1">
      <c r="A984" s="45"/>
      <c r="B984" s="45"/>
      <c r="C984" s="45"/>
      <c r="D984" s="45"/>
      <c r="E984" s="45"/>
      <c r="F984" s="45"/>
    </row>
    <row r="985" ht="15.75" customHeight="1">
      <c r="A985" s="45"/>
      <c r="B985" s="45"/>
      <c r="C985" s="45"/>
      <c r="D985" s="45"/>
      <c r="E985" s="45"/>
      <c r="F985" s="45"/>
    </row>
    <row r="986" ht="15.75" customHeight="1">
      <c r="A986" s="45"/>
      <c r="B986" s="45"/>
      <c r="C986" s="45"/>
      <c r="D986" s="45"/>
      <c r="E986" s="45"/>
      <c r="F986" s="45"/>
    </row>
    <row r="987" ht="15.75" customHeight="1">
      <c r="A987" s="45"/>
      <c r="B987" s="45"/>
      <c r="C987" s="45"/>
      <c r="D987" s="45"/>
      <c r="E987" s="45"/>
      <c r="F987" s="45"/>
    </row>
    <row r="988" ht="15.75" customHeight="1">
      <c r="A988" s="45"/>
      <c r="B988" s="45"/>
      <c r="C988" s="45"/>
      <c r="D988" s="45"/>
      <c r="E988" s="45"/>
      <c r="F988" s="45"/>
    </row>
    <row r="989" ht="15.75" customHeight="1">
      <c r="A989" s="45"/>
      <c r="B989" s="45"/>
      <c r="C989" s="45"/>
      <c r="D989" s="45"/>
      <c r="E989" s="45"/>
      <c r="F989" s="45"/>
    </row>
    <row r="990" ht="15.75" customHeight="1">
      <c r="A990" s="45"/>
      <c r="B990" s="45"/>
      <c r="C990" s="45"/>
      <c r="D990" s="45"/>
      <c r="E990" s="45"/>
      <c r="F990" s="45"/>
    </row>
    <row r="991" ht="15.75" customHeight="1">
      <c r="A991" s="45"/>
      <c r="B991" s="45"/>
      <c r="C991" s="45"/>
      <c r="D991" s="45"/>
      <c r="E991" s="45"/>
      <c r="F991" s="45"/>
    </row>
    <row r="992" ht="15.75" customHeight="1">
      <c r="A992" s="45"/>
      <c r="B992" s="45"/>
      <c r="C992" s="45"/>
      <c r="D992" s="45"/>
      <c r="E992" s="45"/>
      <c r="F992" s="45"/>
    </row>
    <row r="993" ht="15.75" customHeight="1">
      <c r="A993" s="45"/>
      <c r="B993" s="45"/>
      <c r="C993" s="45"/>
      <c r="D993" s="45"/>
      <c r="E993" s="45"/>
      <c r="F993" s="45"/>
    </row>
    <row r="994" ht="15.75" customHeight="1">
      <c r="A994" s="45"/>
      <c r="B994" s="45"/>
      <c r="C994" s="45"/>
      <c r="D994" s="45"/>
      <c r="E994" s="45"/>
      <c r="F994" s="45"/>
    </row>
    <row r="995" ht="15.75" customHeight="1">
      <c r="A995" s="45"/>
      <c r="B995" s="45"/>
      <c r="C995" s="45"/>
      <c r="D995" s="45"/>
      <c r="E995" s="45"/>
      <c r="F995" s="45"/>
    </row>
    <row r="996" ht="15.75" customHeight="1">
      <c r="A996" s="45"/>
      <c r="B996" s="45"/>
      <c r="C996" s="45"/>
      <c r="D996" s="45"/>
      <c r="E996" s="45"/>
      <c r="F996" s="45"/>
    </row>
    <row r="997" ht="15.75" customHeight="1">
      <c r="A997" s="45"/>
      <c r="B997" s="45"/>
      <c r="C997" s="45"/>
      <c r="D997" s="45"/>
      <c r="E997" s="45"/>
      <c r="F997" s="45"/>
    </row>
    <row r="998" ht="15.75" customHeight="1">
      <c r="A998" s="45"/>
      <c r="B998" s="45"/>
      <c r="C998" s="45"/>
      <c r="D998" s="45"/>
      <c r="E998" s="45"/>
      <c r="F998" s="45"/>
    </row>
    <row r="999" ht="15.75" customHeight="1">
      <c r="A999" s="45"/>
      <c r="B999" s="45"/>
      <c r="C999" s="45"/>
      <c r="D999" s="45"/>
      <c r="E999" s="45"/>
      <c r="F999" s="45"/>
    </row>
    <row r="1000" ht="15.75" customHeight="1">
      <c r="A1000" s="45"/>
      <c r="B1000" s="45"/>
      <c r="C1000" s="45"/>
      <c r="D1000" s="45"/>
      <c r="E1000" s="45"/>
      <c r="F1000" s="45"/>
    </row>
  </sheetData>
  <printOptions/>
  <pageMargins bottom="0.75" footer="0.0" header="0.0" left="0.7" right="0.7" top="0.75"/>
  <pageSetup orientation="landscape"/>
  <drawing r:id="rId1"/>
</worksheet>
</file>