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jal/Desktop/Programming/Gizem Custom Tools/MiscPlots/"/>
    </mc:Choice>
  </mc:AlternateContent>
  <xr:revisionPtr revIDLastSave="0" documentId="8_{DA931EA4-2D36-C44C-80EA-A1CF04C5F3ED}" xr6:coauthVersionLast="43" xr6:coauthVersionMax="43" xr10:uidLastSave="{00000000-0000-0000-0000-000000000000}"/>
  <bookViews>
    <workbookView xWindow="0" yWindow="500" windowWidth="27340" windowHeight="16020" activeTab="1" xr2:uid="{F7BCD384-A448-44EC-8D02-44C54D5E088D}"/>
  </bookViews>
  <sheets>
    <sheet name="Sheet1" sheetId="1" r:id="rId1"/>
    <sheet name="raw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1" l="1"/>
  <c r="AB2" i="1"/>
  <c r="AC8" i="1" l="1"/>
  <c r="AC9" i="1"/>
  <c r="AC11" i="1"/>
  <c r="AC10" i="1"/>
  <c r="AC7" i="1"/>
  <c r="AC6" i="1"/>
  <c r="AC5" i="1"/>
  <c r="AC4" i="1"/>
  <c r="AC3" i="1"/>
  <c r="AC2" i="1"/>
  <c r="AB11" i="1"/>
  <c r="AB10" i="1"/>
  <c r="AB9" i="1"/>
  <c r="AB8" i="1"/>
  <c r="AB7" i="1"/>
  <c r="AB6" i="1"/>
  <c r="AB5" i="1"/>
  <c r="AB4" i="1"/>
  <c r="AD4" i="1" l="1"/>
  <c r="AD2" i="1"/>
  <c r="AD5" i="1"/>
  <c r="AD6" i="1" s="1"/>
  <c r="AD7" i="1" s="1"/>
  <c r="AD8" i="1" s="1"/>
  <c r="AD9" i="1" s="1"/>
  <c r="AD10" i="1" s="1"/>
  <c r="AD11" i="1" s="1"/>
  <c r="AD3" i="1"/>
</calcChain>
</file>

<file path=xl/sharedStrings.xml><?xml version="1.0" encoding="utf-8"?>
<sst xmlns="http://schemas.openxmlformats.org/spreadsheetml/2006/main" count="45" uniqueCount="21">
  <si>
    <t>dissol. day:10/16/20</t>
  </si>
  <si>
    <t>day#</t>
  </si>
  <si>
    <t>Dish 1</t>
  </si>
  <si>
    <t>Dish 2</t>
  </si>
  <si>
    <t>Dish 3</t>
  </si>
  <si>
    <t>Dish 4</t>
  </si>
  <si>
    <t>Dish 5</t>
  </si>
  <si>
    <t>Dish 6</t>
  </si>
  <si>
    <t>Dish 7</t>
  </si>
  <si>
    <t>Total</t>
  </si>
  <si>
    <t>Leftovers</t>
  </si>
  <si>
    <t>% of total</t>
  </si>
  <si>
    <t>% of remaining</t>
  </si>
  <si>
    <t>% cumulative</t>
  </si>
  <si>
    <t>Cumulative</t>
  </si>
  <si>
    <t>New</t>
  </si>
  <si>
    <t>Error</t>
  </si>
  <si>
    <t>Error2</t>
  </si>
  <si>
    <t>Val</t>
  </si>
  <si>
    <t>Label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</si>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</sst>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16" fontId="1" fillId="0" borderId="1" xfId="0" applyNumberFormat="1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/>
              <a:t>% Moving (2281</a:t>
            </a:r>
            <a:r>
              <a:rPr lang="en-US" sz="4400" baseline="0"/>
              <a:t> spheroids</a:t>
            </a:r>
            <a:r>
              <a:rPr lang="en-US" sz="44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Sheet1!$AG$2</c:f>
              <c:strCache>
                <c:ptCount val="1"/>
                <c:pt idx="0">
                  <c:v>New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Sheet1!$AJ$3:$AJ$12</c:f>
                <c:numCache>
                  <c:formatCode>General</c:formatCode>
                  <c:ptCount val="10"/>
                  <c:pt idx="0">
                    <c:v>3.4493459999999997E-2</c:v>
                  </c:pt>
                  <c:pt idx="1">
                    <c:v>9.7733619999999993E-2</c:v>
                  </c:pt>
                  <c:pt idx="2">
                    <c:v>9.5689979999999994E-2</c:v>
                  </c:pt>
                  <c:pt idx="3">
                    <c:v>0.47392909999999999</c:v>
                  </c:pt>
                  <c:pt idx="4">
                    <c:v>0.8873183</c:v>
                  </c:pt>
                  <c:pt idx="5">
                    <c:v>0.65582019999999996</c:v>
                  </c:pt>
                  <c:pt idx="6">
                    <c:v>0.65310670000000004</c:v>
                  </c:pt>
                  <c:pt idx="7">
                    <c:v>0.46567150000000002</c:v>
                  </c:pt>
                  <c:pt idx="8">
                    <c:v>0.32944610000000002</c:v>
                  </c:pt>
                  <c:pt idx="9">
                    <c:v>0.29971330000000002</c:v>
                  </c:pt>
                </c:numCache>
              </c:numRef>
            </c:plus>
            <c:minus>
              <c:numRef>
                <c:f>Sheet1!$AJ$3:$AJ$12</c:f>
                <c:numCache>
                  <c:formatCode>General</c:formatCode>
                  <c:ptCount val="10"/>
                  <c:pt idx="0">
                    <c:v>3.4493459999999997E-2</c:v>
                  </c:pt>
                  <c:pt idx="1">
                    <c:v>9.7733619999999993E-2</c:v>
                  </c:pt>
                  <c:pt idx="2">
                    <c:v>9.5689979999999994E-2</c:v>
                  </c:pt>
                  <c:pt idx="3">
                    <c:v>0.47392909999999999</c:v>
                  </c:pt>
                  <c:pt idx="4">
                    <c:v>0.8873183</c:v>
                  </c:pt>
                  <c:pt idx="5">
                    <c:v>0.65582019999999996</c:v>
                  </c:pt>
                  <c:pt idx="6">
                    <c:v>0.65310670000000004</c:v>
                  </c:pt>
                  <c:pt idx="7">
                    <c:v>0.46567150000000002</c:v>
                  </c:pt>
                  <c:pt idx="8">
                    <c:v>0.32944610000000002</c:v>
                  </c:pt>
                  <c:pt idx="9">
                    <c:v>0.29971330000000002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Sheet1!$AF$3:$AF$12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</c:numCache>
            </c:numRef>
          </c:cat>
          <c:val>
            <c:numRef>
              <c:f>Sheet1!$AG$3:$AG$12</c:f>
              <c:numCache>
                <c:formatCode>General</c:formatCode>
                <c:ptCount val="10"/>
                <c:pt idx="0">
                  <c:v>0.17536168347216133</c:v>
                </c:pt>
                <c:pt idx="1">
                  <c:v>1.3614404918752745</c:v>
                </c:pt>
                <c:pt idx="2">
                  <c:v>2.0035618878005343</c:v>
                </c:pt>
                <c:pt idx="3">
                  <c:v>11.721944570649704</c:v>
                </c:pt>
                <c:pt idx="4">
                  <c:v>13.947503860010293</c:v>
                </c:pt>
                <c:pt idx="5">
                  <c:v>10.76555023923445</c:v>
                </c:pt>
                <c:pt idx="6">
                  <c:v>8.6461126005361937</c:v>
                </c:pt>
                <c:pt idx="7">
                  <c:v>7.4101247248716069</c:v>
                </c:pt>
                <c:pt idx="8">
                  <c:v>4.6751188589540407</c:v>
                </c:pt>
                <c:pt idx="9">
                  <c:v>4.0731504571903576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1-794B-A5E7-C478E3904EAD}"/>
            </c:ext>
          </c:extLst>
        </c:ser>
        <c:ser>
          <c:idx val="3"/>
          <c:order val="3"/>
          <c:tx>
            <c:strRef>
              <c:f>Sheet1!$AI$2</c:f>
              <c:strCache>
                <c:ptCount val="1"/>
                <c:pt idx="0">
                  <c:v>Cumulative</c:v>
                </c:pt>
              </c:strCache>
            </c:strRef>
          </c:tx>
          <c:spPr>
            <a:ln w="31750" cap="rnd">
              <a:solidFill>
                <a:schemeClr val="accent4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50800" cap="rnd">
                <a:solidFill>
                  <a:schemeClr val="accent4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0-2E1F-A34A-851B-9C5CAAA984A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Sheet1!$AJ$3:$AJ$12</c:f>
                <c:numCache>
                  <c:formatCode>General</c:formatCode>
                  <c:ptCount val="10"/>
                  <c:pt idx="0">
                    <c:v>3.4493459999999997E-2</c:v>
                  </c:pt>
                  <c:pt idx="1">
                    <c:v>9.7733619999999993E-2</c:v>
                  </c:pt>
                  <c:pt idx="2">
                    <c:v>9.5689979999999994E-2</c:v>
                  </c:pt>
                  <c:pt idx="3">
                    <c:v>0.47392909999999999</c:v>
                  </c:pt>
                  <c:pt idx="4">
                    <c:v>0.8873183</c:v>
                  </c:pt>
                  <c:pt idx="5">
                    <c:v>0.65582019999999996</c:v>
                  </c:pt>
                  <c:pt idx="6">
                    <c:v>0.65310670000000004</c:v>
                  </c:pt>
                  <c:pt idx="7">
                    <c:v>0.46567150000000002</c:v>
                  </c:pt>
                  <c:pt idx="8">
                    <c:v>0.32944610000000002</c:v>
                  </c:pt>
                  <c:pt idx="9">
                    <c:v>0.29971330000000002</c:v>
                  </c:pt>
                </c:numCache>
              </c:numRef>
            </c:plus>
            <c:minus>
              <c:numRef>
                <c:f>Sheet1!$AJ$3:$AJ$12</c:f>
                <c:numCache>
                  <c:formatCode>General</c:formatCode>
                  <c:ptCount val="10"/>
                  <c:pt idx="0">
                    <c:v>3.4493459999999997E-2</c:v>
                  </c:pt>
                  <c:pt idx="1">
                    <c:v>9.7733619999999993E-2</c:v>
                  </c:pt>
                  <c:pt idx="2">
                    <c:v>9.5689979999999994E-2</c:v>
                  </c:pt>
                  <c:pt idx="3">
                    <c:v>0.47392909999999999</c:v>
                  </c:pt>
                  <c:pt idx="4">
                    <c:v>0.8873183</c:v>
                  </c:pt>
                  <c:pt idx="5">
                    <c:v>0.65582019999999996</c:v>
                  </c:pt>
                  <c:pt idx="6">
                    <c:v>0.65310670000000004</c:v>
                  </c:pt>
                  <c:pt idx="7">
                    <c:v>0.46567150000000002</c:v>
                  </c:pt>
                  <c:pt idx="8">
                    <c:v>0.32944610000000002</c:v>
                  </c:pt>
                  <c:pt idx="9">
                    <c:v>0.29971330000000002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Sheet1!$AF$3:$AF$12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</c:numCache>
            </c:numRef>
          </c:cat>
          <c:val>
            <c:numRef>
              <c:f>Sheet1!$AI$3:$AI$12</c:f>
              <c:numCache>
                <c:formatCode>General</c:formatCode>
                <c:ptCount val="10"/>
                <c:pt idx="0">
                  <c:v>0.17536168347216133</c:v>
                </c:pt>
                <c:pt idx="1">
                  <c:v>1.5344147303814117</c:v>
                </c:pt>
                <c:pt idx="2">
                  <c:v>3.5072336694432265</c:v>
                </c:pt>
                <c:pt idx="3">
                  <c:v>14.818062253397631</c:v>
                </c:pt>
                <c:pt idx="4">
                  <c:v>26.698816308636562</c:v>
                </c:pt>
                <c:pt idx="5">
                  <c:v>34.590092064883819</c:v>
                </c:pt>
                <c:pt idx="6">
                  <c:v>40.245506356861021</c:v>
                </c:pt>
                <c:pt idx="7">
                  <c:v>44.673388864533095</c:v>
                </c:pt>
                <c:pt idx="8">
                  <c:v>47.259973695747476</c:v>
                </c:pt>
                <c:pt idx="9">
                  <c:v>49.408154318281454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1-794B-A5E7-C478E390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21408"/>
        <c:axId val="551611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Sheet1!$AF$2</c15:sqref>
                        </c15:formulaRef>
                      </c:ext>
                    </c:extLst>
                    <c:strCache>
                      <c:ptCount val="1"/>
                      <c:pt idx="0">
                        <c:v>day#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Sheet1!$AF$3:$AF$12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Sheet1!$AF$3:$AF$12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8B1-794B-A5E7-C478E3904EA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</c15:sqref>
                        </c15:formulaRef>
                      </c:ext>
                    </c:extLst>
                    <c:strCache>
                      <c:ptCount val="1"/>
                      <c:pt idx="0">
                        <c:v>% of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Sheet1!$AF$3:$AF$12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  <c:pt idx="9">
                        <c:v>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Sheet1!$AH$3:$AH$12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0.17536168347216133</c:v>
                      </c:pt>
                      <c:pt idx="1">
                        <c:v>1.3590530469092503</c:v>
                      </c:pt>
                      <c:pt idx="2">
                        <c:v>1.9728189390618149</c:v>
                      </c:pt>
                      <c:pt idx="3">
                        <c:v>11.310828583954406</c:v>
                      </c:pt>
                      <c:pt idx="4">
                        <c:v>11.880754055238931</c:v>
                      </c:pt>
                      <c:pt idx="5">
                        <c:v>7.8912757562472597</c:v>
                      </c:pt>
                      <c:pt idx="6">
                        <c:v>5.6554142919772028</c:v>
                      </c:pt>
                      <c:pt idx="7">
                        <c:v>4.4278825076720736</c:v>
                      </c:pt>
                      <c:pt idx="8">
                        <c:v>2.5865848312143798</c:v>
                      </c:pt>
                      <c:pt idx="9">
                        <c:v>2.1481806225339763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B1-794B-A5E7-C478E3904EAD}"/>
                  </c:ext>
                </c:extLst>
              </c15:ser>
            </c15:filteredLineSeries>
          </c:ext>
        </c:extLst>
      </c:lineChart>
      <c:catAx>
        <c:axId val="55162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400"/>
                  <a:t>Days post-ECM extraction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1896"/>
        <c:crosses val="autoZero"/>
        <c:auto val="1"/>
        <c:lblAlgn val="ctr"/>
        <c:lblOffset val="100"/>
        <c:noMultiLvlLbl val="0"/>
      </c:catAx>
      <c:valAx>
        <c:axId val="55161189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15301</xdr:colOff>
      <xdr:row>16</xdr:row>
      <xdr:rowOff>76506</xdr:rowOff>
    </xdr:from>
    <xdr:to>
      <xdr:col>43</xdr:col>
      <xdr:colOff>351927</xdr:colOff>
      <xdr:row>63</xdr:row>
      <xdr:rowOff>137710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9F0D6F-B8F5-D147-B451-D0C99625D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EC43-843F-4215-8838-AE9B019F081B}">
  <dimension ref="Q1:AK14"/>
  <sheetViews>
    <sheetView topLeftCell="P9" zoomScale="83" workbookViewId="0">
      <selection activeCell="AF3" sqref="AF3:AF12"/>
    </sheetView>
  </sheetViews>
  <sheetFormatPr baseColWidth="10" defaultColWidth="8.83203125" defaultRowHeight="15" x14ac:dyDescent="0.2"/>
  <sheetData>
    <row r="1" spans="17:37" ht="44" thickBot="1" x14ac:dyDescent="0.25"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/>
      <c r="AA1" s="1" t="s">
        <v>9</v>
      </c>
      <c r="AB1" s="5" t="s">
        <v>12</v>
      </c>
      <c r="AC1" s="5" t="s">
        <v>11</v>
      </c>
      <c r="AD1" s="5" t="s">
        <v>13</v>
      </c>
    </row>
    <row r="2" spans="17:37" ht="16" thickBot="1" x14ac:dyDescent="0.25">
      <c r="Q2" s="2">
        <v>44124</v>
      </c>
      <c r="R2" s="3">
        <v>4</v>
      </c>
      <c r="S2" s="3">
        <v>0</v>
      </c>
      <c r="T2" s="3">
        <v>2</v>
      </c>
      <c r="U2" s="3">
        <v>1</v>
      </c>
      <c r="V2" s="3">
        <v>0</v>
      </c>
      <c r="W2" s="3">
        <v>1</v>
      </c>
      <c r="X2" s="3">
        <v>0</v>
      </c>
      <c r="Y2" s="3">
        <v>0</v>
      </c>
      <c r="Z2" s="1"/>
      <c r="AA2" s="3">
        <v>4</v>
      </c>
      <c r="AB2">
        <f>AA2/(AA14 +AA13)*100</f>
        <v>0.17536168347216133</v>
      </c>
      <c r="AC2">
        <f>AA2/(AA13+AA14)*100</f>
        <v>0.17536168347216133</v>
      </c>
      <c r="AD2">
        <f>AC2</f>
        <v>0.17536168347216133</v>
      </c>
      <c r="AF2" s="1" t="s">
        <v>1</v>
      </c>
      <c r="AG2" t="s">
        <v>15</v>
      </c>
      <c r="AH2" t="s">
        <v>11</v>
      </c>
      <c r="AI2" t="s">
        <v>14</v>
      </c>
      <c r="AJ2" t="s">
        <v>16</v>
      </c>
      <c r="AK2" t="s">
        <v>17</v>
      </c>
    </row>
    <row r="3" spans="17:37" ht="16" thickBot="1" x14ac:dyDescent="0.25">
      <c r="Q3" s="2">
        <v>44126</v>
      </c>
      <c r="R3" s="3">
        <v>6</v>
      </c>
      <c r="S3" s="3">
        <v>4</v>
      </c>
      <c r="T3" s="3">
        <v>6</v>
      </c>
      <c r="U3" s="3">
        <v>0</v>
      </c>
      <c r="V3" s="3">
        <v>4</v>
      </c>
      <c r="W3" s="3">
        <v>5</v>
      </c>
      <c r="X3" s="3">
        <v>7</v>
      </c>
      <c r="Y3" s="3">
        <v>5</v>
      </c>
      <c r="Z3" s="1"/>
      <c r="AA3" s="3">
        <v>31</v>
      </c>
      <c r="AB3">
        <f>AA3/(AA13+AA14-AA2)*100</f>
        <v>1.3614404918752745</v>
      </c>
      <c r="AC3">
        <f>AA3/(AA13+AA14)*100</f>
        <v>1.3590530469092503</v>
      </c>
      <c r="AD3">
        <f>AC2+AC3</f>
        <v>1.5344147303814117</v>
      </c>
      <c r="AF3" s="3">
        <v>4</v>
      </c>
      <c r="AG3">
        <v>0.17536168347216133</v>
      </c>
      <c r="AH3">
        <v>0.17536168347216133</v>
      </c>
      <c r="AI3">
        <v>0.17536168347216133</v>
      </c>
      <c r="AJ3">
        <v>3.4493459999999997E-2</v>
      </c>
      <c r="AK3">
        <v>3.4493459999999997E-2</v>
      </c>
    </row>
    <row r="4" spans="17:37" ht="16" thickBot="1" x14ac:dyDescent="0.25">
      <c r="Q4" s="4">
        <v>44128</v>
      </c>
      <c r="R4" s="3">
        <v>8</v>
      </c>
      <c r="S4" s="3">
        <v>6</v>
      </c>
      <c r="T4" s="3">
        <v>8</v>
      </c>
      <c r="U4" s="3">
        <v>3</v>
      </c>
      <c r="V4" s="3">
        <v>6</v>
      </c>
      <c r="W4" s="3">
        <v>6</v>
      </c>
      <c r="X4" s="3">
        <v>6</v>
      </c>
      <c r="Y4" s="3">
        <v>10</v>
      </c>
      <c r="Z4" s="1"/>
      <c r="AA4" s="3">
        <v>45</v>
      </c>
      <c r="AB4">
        <f>AA4/(AA13+AA14-AA2-AA3)*100</f>
        <v>2.0035618878005343</v>
      </c>
      <c r="AC4">
        <f>AA4/(AA13+AA14)*100</f>
        <v>1.9728189390618149</v>
      </c>
      <c r="AD4">
        <f>AC2+AC3+AC4</f>
        <v>3.5072336694432265</v>
      </c>
      <c r="AF4" s="3">
        <v>6</v>
      </c>
      <c r="AG4">
        <v>1.3614404918752745</v>
      </c>
      <c r="AH4">
        <v>1.3590530469092503</v>
      </c>
      <c r="AI4">
        <v>1.5344147303814117</v>
      </c>
      <c r="AJ4">
        <v>9.7733619999999993E-2</v>
      </c>
      <c r="AK4">
        <v>9.7733619999999993E-2</v>
      </c>
    </row>
    <row r="5" spans="17:37" ht="16" thickBot="1" x14ac:dyDescent="0.25">
      <c r="Q5" s="4">
        <v>44130</v>
      </c>
      <c r="R5" s="3">
        <v>10</v>
      </c>
      <c r="S5" s="3">
        <v>53</v>
      </c>
      <c r="T5" s="3">
        <v>43</v>
      </c>
      <c r="U5" s="3">
        <v>22</v>
      </c>
      <c r="V5" s="3">
        <v>39</v>
      </c>
      <c r="W5" s="3">
        <v>41</v>
      </c>
      <c r="X5" s="3">
        <v>33</v>
      </c>
      <c r="Y5" s="3">
        <v>27</v>
      </c>
      <c r="Z5" s="1"/>
      <c r="AA5" s="3">
        <v>258</v>
      </c>
      <c r="AB5">
        <f>AA5/(AA13+AA14-AA4-AA3-AA2)*100</f>
        <v>11.721944570649704</v>
      </c>
      <c r="AC5">
        <f>AA5/(AA13+AA14)*100</f>
        <v>11.310828583954406</v>
      </c>
      <c r="AD5">
        <f>AC2+AC3+AC4+AC5</f>
        <v>14.818062253397631</v>
      </c>
      <c r="AF5" s="3">
        <v>8</v>
      </c>
      <c r="AG5">
        <v>2.0035618878005343</v>
      </c>
      <c r="AH5">
        <v>1.9728189390618149</v>
      </c>
      <c r="AI5">
        <v>3.5072336694432265</v>
      </c>
      <c r="AJ5">
        <v>9.5689979999999994E-2</v>
      </c>
      <c r="AK5">
        <v>9.5689979999999994E-2</v>
      </c>
    </row>
    <row r="6" spans="17:37" ht="16" thickBot="1" x14ac:dyDescent="0.25">
      <c r="Q6" s="4">
        <v>44132</v>
      </c>
      <c r="R6" s="3">
        <v>12</v>
      </c>
      <c r="S6" s="3">
        <v>68</v>
      </c>
      <c r="T6" s="3">
        <v>31</v>
      </c>
      <c r="U6" s="3">
        <v>14</v>
      </c>
      <c r="V6" s="3">
        <v>52</v>
      </c>
      <c r="W6" s="3">
        <v>37</v>
      </c>
      <c r="X6" s="3">
        <v>39</v>
      </c>
      <c r="Y6" s="3">
        <v>30</v>
      </c>
      <c r="Z6" s="1"/>
      <c r="AA6" s="3">
        <v>271</v>
      </c>
      <c r="AB6">
        <f>AA6/(AA13+AA14-AA5-AA4-AA3-AA2)*100</f>
        <v>13.947503860010293</v>
      </c>
      <c r="AC6">
        <f>AA6/(AA13+AA14)*100</f>
        <v>11.880754055238931</v>
      </c>
      <c r="AD6">
        <f t="shared" ref="AD6:AD11" si="0">AC6+AD5</f>
        <v>26.698816308636562</v>
      </c>
      <c r="AF6" s="3">
        <v>10</v>
      </c>
      <c r="AG6">
        <v>11.721944570649704</v>
      </c>
      <c r="AH6">
        <v>11.310828583954406</v>
      </c>
      <c r="AI6">
        <v>14.818062253397631</v>
      </c>
      <c r="AJ6">
        <v>0.47392909999999999</v>
      </c>
      <c r="AK6">
        <v>0.47392909999999999</v>
      </c>
    </row>
    <row r="7" spans="17:37" ht="16" thickBot="1" x14ac:dyDescent="0.25">
      <c r="Q7" s="4">
        <v>44134</v>
      </c>
      <c r="R7" s="3">
        <v>14</v>
      </c>
      <c r="S7" s="3">
        <v>42</v>
      </c>
      <c r="T7" s="3">
        <v>24</v>
      </c>
      <c r="U7" s="3">
        <v>12</v>
      </c>
      <c r="V7" s="3">
        <v>22</v>
      </c>
      <c r="W7" s="3">
        <v>31</v>
      </c>
      <c r="X7" s="3">
        <v>35</v>
      </c>
      <c r="Y7" s="3">
        <v>14</v>
      </c>
      <c r="Z7" s="1"/>
      <c r="AA7" s="3">
        <v>180</v>
      </c>
      <c r="AB7">
        <f>AA7/(AA13+AA14-AA6-AA5-AA4-AA3-AA2)*100</f>
        <v>10.76555023923445</v>
      </c>
      <c r="AC7">
        <f>AA7/(AA13+AA14)*100</f>
        <v>7.8912757562472597</v>
      </c>
      <c r="AD7">
        <f t="shared" si="0"/>
        <v>34.590092064883819</v>
      </c>
      <c r="AF7" s="3">
        <v>12</v>
      </c>
      <c r="AG7">
        <v>13.947503860010293</v>
      </c>
      <c r="AH7">
        <v>11.880754055238931</v>
      </c>
      <c r="AI7">
        <v>26.698816308636562</v>
      </c>
      <c r="AJ7">
        <v>0.8873183</v>
      </c>
      <c r="AK7">
        <v>0.8873183</v>
      </c>
    </row>
    <row r="8" spans="17:37" ht="16" thickBot="1" x14ac:dyDescent="0.25">
      <c r="Q8" s="4">
        <v>44136</v>
      </c>
      <c r="R8" s="3">
        <v>16</v>
      </c>
      <c r="S8" s="3">
        <v>38</v>
      </c>
      <c r="T8" s="3">
        <v>19</v>
      </c>
      <c r="U8" s="3">
        <v>9</v>
      </c>
      <c r="V8" s="3">
        <v>17</v>
      </c>
      <c r="W8" s="3">
        <v>22</v>
      </c>
      <c r="X8" s="3">
        <v>12</v>
      </c>
      <c r="Y8" s="3">
        <v>12</v>
      </c>
      <c r="Z8" s="1"/>
      <c r="AA8" s="3">
        <v>129</v>
      </c>
      <c r="AB8">
        <f>AA8/(AA13+AA14-AA7-AA6-AA5-AA4-AA3-AA2)*100</f>
        <v>8.6461126005361937</v>
      </c>
      <c r="AC8">
        <f>AA8/(AA13+AA14)*100</f>
        <v>5.6554142919772028</v>
      </c>
      <c r="AD8">
        <f t="shared" si="0"/>
        <v>40.245506356861021</v>
      </c>
      <c r="AF8" s="3">
        <v>14</v>
      </c>
      <c r="AG8">
        <v>10.76555023923445</v>
      </c>
      <c r="AH8">
        <v>7.8912757562472597</v>
      </c>
      <c r="AI8">
        <v>34.590092064883819</v>
      </c>
      <c r="AJ8">
        <v>0.65582019999999996</v>
      </c>
      <c r="AK8">
        <v>0.65582019999999996</v>
      </c>
    </row>
    <row r="9" spans="17:37" ht="16" thickBot="1" x14ac:dyDescent="0.25">
      <c r="Q9" s="4">
        <v>44138</v>
      </c>
      <c r="R9" s="3">
        <v>18</v>
      </c>
      <c r="S9" s="3">
        <v>27</v>
      </c>
      <c r="T9" s="3">
        <v>14</v>
      </c>
      <c r="U9" s="3">
        <v>7</v>
      </c>
      <c r="V9" s="3">
        <v>15</v>
      </c>
      <c r="W9" s="3">
        <v>16</v>
      </c>
      <c r="X9" s="3">
        <v>10</v>
      </c>
      <c r="Y9" s="3">
        <v>12</v>
      </c>
      <c r="Z9" s="1"/>
      <c r="AA9" s="3">
        <v>101</v>
      </c>
      <c r="AB9">
        <f>AA9/(AA13+AA14-AA8-AA7-AA6-AA5-AA4-AA3-AA2)*100</f>
        <v>7.4101247248716069</v>
      </c>
      <c r="AC9">
        <f>AA9/(AA13+AA14)*100</f>
        <v>4.4278825076720736</v>
      </c>
      <c r="AD9">
        <f t="shared" si="0"/>
        <v>44.673388864533095</v>
      </c>
      <c r="AF9" s="3">
        <v>16</v>
      </c>
      <c r="AG9">
        <v>8.6461126005361937</v>
      </c>
      <c r="AH9">
        <v>5.6554142919772028</v>
      </c>
      <c r="AI9">
        <v>40.245506356861021</v>
      </c>
      <c r="AJ9">
        <v>0.65310670000000004</v>
      </c>
      <c r="AK9">
        <v>0.65310670000000004</v>
      </c>
    </row>
    <row r="10" spans="17:37" ht="16" thickBot="1" x14ac:dyDescent="0.25">
      <c r="Q10" s="4">
        <v>44140</v>
      </c>
      <c r="R10" s="3">
        <v>20</v>
      </c>
      <c r="S10" s="3">
        <v>16</v>
      </c>
      <c r="T10" s="3">
        <v>9</v>
      </c>
      <c r="U10" s="3">
        <v>3</v>
      </c>
      <c r="V10" s="3">
        <v>11</v>
      </c>
      <c r="W10" s="3">
        <v>6</v>
      </c>
      <c r="X10" s="3">
        <v>7</v>
      </c>
      <c r="Y10" s="3">
        <v>7</v>
      </c>
      <c r="Z10" s="1"/>
      <c r="AA10" s="3">
        <v>59</v>
      </c>
      <c r="AB10">
        <f>AA10/(AA13+AA14-AA9-AA8-AA7-AA6-AA5-AA4-AA3-AA2)*100</f>
        <v>4.6751188589540407</v>
      </c>
      <c r="AC10">
        <f>AA10/(AA13+AA14)*100</f>
        <v>2.5865848312143798</v>
      </c>
      <c r="AD10">
        <f t="shared" si="0"/>
        <v>47.259973695747476</v>
      </c>
      <c r="AF10" s="3">
        <v>18</v>
      </c>
      <c r="AG10">
        <v>7.4101247248716069</v>
      </c>
      <c r="AH10">
        <v>4.4278825076720736</v>
      </c>
      <c r="AI10">
        <v>44.673388864533095</v>
      </c>
      <c r="AJ10">
        <v>0.46567150000000002</v>
      </c>
      <c r="AK10">
        <v>0.46567150000000002</v>
      </c>
    </row>
    <row r="11" spans="17:37" ht="16" thickBot="1" x14ac:dyDescent="0.25">
      <c r="Q11" s="4">
        <v>44142</v>
      </c>
      <c r="R11" s="3">
        <v>22</v>
      </c>
      <c r="S11" s="3">
        <v>13</v>
      </c>
      <c r="T11" s="3">
        <v>6</v>
      </c>
      <c r="U11" s="3">
        <v>1</v>
      </c>
      <c r="V11" s="3">
        <v>9</v>
      </c>
      <c r="W11" s="3">
        <v>7</v>
      </c>
      <c r="X11" s="3">
        <v>7</v>
      </c>
      <c r="Y11" s="3">
        <v>6</v>
      </c>
      <c r="Z11" s="1"/>
      <c r="AA11" s="3">
        <v>49</v>
      </c>
      <c r="AB11">
        <f>AA11/(AA13+AA14-AA10-AA9-AA8-AA7-AA6-AA5-AA4-AA3-AA2)*100</f>
        <v>4.0731504571903576</v>
      </c>
      <c r="AC11">
        <f>AA11/(AA13+AA14)*100</f>
        <v>2.1481806225339763</v>
      </c>
      <c r="AD11">
        <f t="shared" si="0"/>
        <v>49.408154318281454</v>
      </c>
      <c r="AF11" s="3">
        <v>20</v>
      </c>
      <c r="AG11">
        <v>4.6751188589540407</v>
      </c>
      <c r="AH11">
        <v>2.5865848312143798</v>
      </c>
      <c r="AI11">
        <v>47.259973695747476</v>
      </c>
      <c r="AJ11">
        <v>0.32944610000000002</v>
      </c>
      <c r="AK11">
        <v>0.32944610000000002</v>
      </c>
    </row>
    <row r="12" spans="17:37" ht="16" thickBot="1" x14ac:dyDescent="0.25"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F12" s="3">
        <v>22</v>
      </c>
      <c r="AG12">
        <v>4.0731504571903576</v>
      </c>
      <c r="AH12">
        <v>2.1481806225339763</v>
      </c>
      <c r="AI12">
        <v>49.408154318281454</v>
      </c>
      <c r="AJ12">
        <v>0.29971330000000002</v>
      </c>
      <c r="AK12">
        <v>0.29971330000000002</v>
      </c>
    </row>
    <row r="13" spans="17:37" ht="16" thickBot="1" x14ac:dyDescent="0.25">
      <c r="Q13" s="1"/>
      <c r="R13" s="1" t="s">
        <v>9</v>
      </c>
      <c r="S13" s="3">
        <v>267</v>
      </c>
      <c r="T13" s="3">
        <v>162</v>
      </c>
      <c r="U13" s="3">
        <v>72</v>
      </c>
      <c r="V13" s="3">
        <v>175</v>
      </c>
      <c r="W13" s="3">
        <v>172</v>
      </c>
      <c r="X13" s="3">
        <v>156</v>
      </c>
      <c r="Y13" s="3">
        <v>123</v>
      </c>
      <c r="Z13" s="1"/>
      <c r="AA13" s="3">
        <v>1127</v>
      </c>
    </row>
    <row r="14" spans="17:37" ht="16" thickBot="1" x14ac:dyDescent="0.25">
      <c r="Q14" s="1"/>
      <c r="R14" s="1" t="s">
        <v>10</v>
      </c>
      <c r="S14" s="3">
        <v>413</v>
      </c>
      <c r="T14" s="3">
        <v>166</v>
      </c>
      <c r="U14" s="3">
        <v>20</v>
      </c>
      <c r="V14" s="3">
        <v>170</v>
      </c>
      <c r="W14" s="3">
        <v>98</v>
      </c>
      <c r="X14" s="3">
        <v>185</v>
      </c>
      <c r="Y14" s="3">
        <v>102</v>
      </c>
      <c r="Z14" s="1"/>
      <c r="AA14" s="3">
        <v>1154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86358-47BC-BF45-A9BD-E458D2191BE3}">
  <dimension ref="A1:D21"/>
  <sheetViews>
    <sheetView tabSelected="1" workbookViewId="0">
      <selection activeCell="F17" sqref="F17"/>
    </sheetView>
  </sheetViews>
  <sheetFormatPr baseColWidth="10" defaultRowHeight="15" x14ac:dyDescent="0.2"/>
  <sheetData>
    <row r="1" spans="1:4" x14ac:dyDescent="0.2">
      <c r="A1" t="s">
        <v>20</v>
      </c>
      <c r="B1" t="s">
        <v>18</v>
      </c>
      <c r="C1" t="s">
        <v>16</v>
      </c>
      <c r="D1" t="s">
        <v>19</v>
      </c>
    </row>
    <row r="2" spans="1:4" x14ac:dyDescent="0.2">
      <c r="A2">
        <v>4</v>
      </c>
      <c r="B2">
        <v>0.17536168347216133</v>
      </c>
      <c r="C2">
        <v>3.4493459999999997E-2</v>
      </c>
      <c r="D2" t="s">
        <v>15</v>
      </c>
    </row>
    <row r="3" spans="1:4" x14ac:dyDescent="0.2">
      <c r="A3">
        <v>6</v>
      </c>
      <c r="B3">
        <v>1.3614404918752745</v>
      </c>
      <c r="C3">
        <v>9.7733619999999993E-2</v>
      </c>
      <c r="D3" t="s">
        <v>15</v>
      </c>
    </row>
    <row r="4" spans="1:4" x14ac:dyDescent="0.2">
      <c r="A4">
        <v>8</v>
      </c>
      <c r="B4">
        <v>2.0035618878005343</v>
      </c>
      <c r="C4">
        <v>9.5689979999999994E-2</v>
      </c>
      <c r="D4" t="s">
        <v>15</v>
      </c>
    </row>
    <row r="5" spans="1:4" x14ac:dyDescent="0.2">
      <c r="A5">
        <v>10</v>
      </c>
      <c r="B5">
        <v>11.721944570649704</v>
      </c>
      <c r="C5">
        <v>0.47392909999999999</v>
      </c>
      <c r="D5" t="s">
        <v>15</v>
      </c>
    </row>
    <row r="6" spans="1:4" x14ac:dyDescent="0.2">
      <c r="A6">
        <v>12</v>
      </c>
      <c r="B6">
        <v>13.947503860010293</v>
      </c>
      <c r="C6">
        <v>0.8873183</v>
      </c>
      <c r="D6" t="s">
        <v>15</v>
      </c>
    </row>
    <row r="7" spans="1:4" x14ac:dyDescent="0.2">
      <c r="A7">
        <v>14</v>
      </c>
      <c r="B7">
        <v>10.76555023923445</v>
      </c>
      <c r="C7">
        <v>0.65582019999999996</v>
      </c>
      <c r="D7" t="s">
        <v>15</v>
      </c>
    </row>
    <row r="8" spans="1:4" x14ac:dyDescent="0.2">
      <c r="A8">
        <v>16</v>
      </c>
      <c r="B8">
        <v>8.6461126005361937</v>
      </c>
      <c r="C8">
        <v>0.65310670000000004</v>
      </c>
      <c r="D8" t="s">
        <v>15</v>
      </c>
    </row>
    <row r="9" spans="1:4" x14ac:dyDescent="0.2">
      <c r="A9">
        <v>18</v>
      </c>
      <c r="B9">
        <v>7.4101247248716069</v>
      </c>
      <c r="C9">
        <v>0.46567150000000002</v>
      </c>
      <c r="D9" t="s">
        <v>15</v>
      </c>
    </row>
    <row r="10" spans="1:4" x14ac:dyDescent="0.2">
      <c r="A10">
        <v>20</v>
      </c>
      <c r="B10">
        <v>4.6751188589540407</v>
      </c>
      <c r="C10">
        <v>0.32944610000000002</v>
      </c>
      <c r="D10" t="s">
        <v>15</v>
      </c>
    </row>
    <row r="11" spans="1:4" x14ac:dyDescent="0.2">
      <c r="A11">
        <v>22</v>
      </c>
      <c r="B11">
        <v>4.0731504571903576</v>
      </c>
      <c r="C11">
        <v>0.29971330000000002</v>
      </c>
      <c r="D11" t="s">
        <v>15</v>
      </c>
    </row>
    <row r="12" spans="1:4" x14ac:dyDescent="0.2">
      <c r="A12">
        <v>4</v>
      </c>
      <c r="B12">
        <v>0.17536168347216133</v>
      </c>
      <c r="C12">
        <v>3.4493459999999997E-2</v>
      </c>
      <c r="D12" t="s">
        <v>14</v>
      </c>
    </row>
    <row r="13" spans="1:4" x14ac:dyDescent="0.2">
      <c r="A13">
        <v>6</v>
      </c>
      <c r="B13">
        <v>1.5344147303814117</v>
      </c>
      <c r="C13">
        <v>9.7733619999999993E-2</v>
      </c>
      <c r="D13" t="s">
        <v>14</v>
      </c>
    </row>
    <row r="14" spans="1:4" x14ac:dyDescent="0.2">
      <c r="A14">
        <v>8</v>
      </c>
      <c r="B14">
        <v>3.5072336694432265</v>
      </c>
      <c r="C14">
        <v>9.5689979999999994E-2</v>
      </c>
      <c r="D14" t="s">
        <v>14</v>
      </c>
    </row>
    <row r="15" spans="1:4" x14ac:dyDescent="0.2">
      <c r="A15">
        <v>10</v>
      </c>
      <c r="B15">
        <v>14.818062253397631</v>
      </c>
      <c r="C15">
        <v>0.47392909999999999</v>
      </c>
      <c r="D15" t="s">
        <v>14</v>
      </c>
    </row>
    <row r="16" spans="1:4" x14ac:dyDescent="0.2">
      <c r="A16">
        <v>12</v>
      </c>
      <c r="B16">
        <v>26.698816308636562</v>
      </c>
      <c r="C16">
        <v>0.8873183</v>
      </c>
      <c r="D16" t="s">
        <v>14</v>
      </c>
    </row>
    <row r="17" spans="1:4" x14ac:dyDescent="0.2">
      <c r="A17">
        <v>14</v>
      </c>
      <c r="B17">
        <v>34.590092064883819</v>
      </c>
      <c r="C17">
        <v>0.65582019999999996</v>
      </c>
      <c r="D17" t="s">
        <v>14</v>
      </c>
    </row>
    <row r="18" spans="1:4" x14ac:dyDescent="0.2">
      <c r="A18">
        <v>16</v>
      </c>
      <c r="B18">
        <v>40.245506356861021</v>
      </c>
      <c r="C18">
        <v>0.65310670000000004</v>
      </c>
      <c r="D18" t="s">
        <v>14</v>
      </c>
    </row>
    <row r="19" spans="1:4" x14ac:dyDescent="0.2">
      <c r="A19">
        <v>18</v>
      </c>
      <c r="B19">
        <v>44.673388864533095</v>
      </c>
      <c r="C19">
        <v>0.46567150000000002</v>
      </c>
      <c r="D19" t="s">
        <v>14</v>
      </c>
    </row>
    <row r="20" spans="1:4" x14ac:dyDescent="0.2">
      <c r="A20">
        <v>20</v>
      </c>
      <c r="B20">
        <v>47.259973695747476</v>
      </c>
      <c r="C20">
        <v>0.32944610000000002</v>
      </c>
      <c r="D20" t="s">
        <v>14</v>
      </c>
    </row>
    <row r="21" spans="1:4" x14ac:dyDescent="0.2">
      <c r="A21">
        <v>22</v>
      </c>
      <c r="B21">
        <v>49.408154318281454</v>
      </c>
      <c r="C21">
        <v>0.29971330000000002</v>
      </c>
      <c r="D2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Microsoft Office User</cp:lastModifiedBy>
  <dcterms:created xsi:type="dcterms:W3CDTF">2020-12-04T16:37:11Z</dcterms:created>
  <dcterms:modified xsi:type="dcterms:W3CDTF">2022-07-28T08:15:54Z</dcterms:modified>
</cp:coreProperties>
</file>