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hidePivotFieldList="1" defaultThemeVersion="124226"/>
  <mc:AlternateContent xmlns:mc="http://schemas.openxmlformats.org/markup-compatibility/2006">
    <mc:Choice Requires="x15">
      <x15ac:absPath xmlns:x15ac="http://schemas.microsoft.com/office/spreadsheetml/2010/11/ac" url="/Users/unboxedkart/Downloads/"/>
    </mc:Choice>
  </mc:AlternateContent>
  <xr:revisionPtr revIDLastSave="0" documentId="13_ncr:1_{F8276935-48D8-5E40-BA45-F5AF1E47C0DC}" xr6:coauthVersionLast="47" xr6:coauthVersionMax="47" xr10:uidLastSave="{00000000-0000-0000-0000-000000000000}"/>
  <bookViews>
    <workbookView xWindow="0" yWindow="0" windowWidth="28800" windowHeight="18000" activeTab="1" xr2:uid="{00000000-000D-0000-FFFF-FFFF00000000}"/>
  </bookViews>
  <sheets>
    <sheet name="Information" sheetId="2" r:id="rId1"/>
    <sheet name="Depreciation Calculator" sheetId="1" r:id="rId2"/>
    <sheet name="Advanced Ques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C8" i="3"/>
  <c r="C7" i="3"/>
  <c r="C6" i="3"/>
  <c r="C4" i="3"/>
  <c r="C3" i="3"/>
  <c r="C2" i="3"/>
  <c r="D35" i="1"/>
  <c r="C35" i="1"/>
  <c r="D34" i="1"/>
  <c r="C34" i="1"/>
  <c r="D33" i="1"/>
  <c r="C33" i="1"/>
  <c r="D32" i="1"/>
  <c r="C32" i="1"/>
  <c r="D31" i="1"/>
  <c r="C31" i="1"/>
  <c r="D30" i="1"/>
  <c r="C30" i="1"/>
  <c r="D29" i="1"/>
  <c r="C29" i="1"/>
  <c r="D28" i="1"/>
  <c r="C28" i="1"/>
  <c r="C27" i="1"/>
  <c r="D27" i="1"/>
  <c r="D26" i="1"/>
  <c r="C26" i="1"/>
  <c r="D20" i="1"/>
  <c r="D23" i="1" s="1"/>
  <c r="D8" i="1"/>
  <c r="D11" i="1" l="1"/>
  <c r="D12" i="1" s="1"/>
  <c r="D13" i="1" l="1"/>
  <c r="D14" i="1" l="1"/>
  <c r="D15" i="1" s="1"/>
  <c r="C36" i="1" l="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rgb="FF000000"/>
            <rFont val="Tahoma"/>
            <family val="2"/>
          </rPr>
          <t>In case of no scrap value, please put zero value.</t>
        </r>
      </text>
    </comment>
    <comment ref="D15" authorId="1" shapeId="0" xr:uid="{00000000-0006-0000-0100-000002000000}">
      <text>
        <r>
          <rPr>
            <b/>
            <sz val="9"/>
            <color rgb="FF000000"/>
            <rFont val="Tahoma"/>
            <family val="2"/>
          </rPr>
          <t>Accuracy Check - This cell must be zero.</t>
        </r>
      </text>
    </comment>
    <comment ref="D21" authorId="0" shapeId="0" xr:uid="{00000000-0006-0000-0100-000003000000}">
      <text>
        <r>
          <rPr>
            <b/>
            <sz val="9"/>
            <color rgb="FF000000"/>
            <rFont val="Tahoma"/>
            <family val="2"/>
          </rPr>
          <t>In case of diminishing depreciation scrap value cannot be zero</t>
        </r>
      </text>
    </comment>
  </commentList>
</comments>
</file>

<file path=xl/sharedStrings.xml><?xml version="1.0" encoding="utf-8"?>
<sst xmlns="http://schemas.openxmlformats.org/spreadsheetml/2006/main" count="51" uniqueCount="45">
  <si>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</si>
  <si>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</si>
  <si>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</si>
  <si>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</si>
  <si>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</si>
  <si>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</si>
  <si>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</si>
  <si>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</si>
  <si>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</si>
  <si>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</si>
  <si>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</si>
  <si>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</si>
  <si>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</si>
  <si>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</si>
  <si>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</si>
  <si>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</si>
  <si>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</si>
  <si>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</si>
  <si>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</si>
  <si>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</si>
  <si>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1) Calculate the annual depreciation amount using the straightline method for the given asset.</t>
  </si>
  <si>
    <t>Annual Depreciation=(Asset Price−Scrap Value​)/Life Span</t>
  </si>
  <si>
    <t>Questions</t>
  </si>
  <si>
    <t>Formula</t>
  </si>
  <si>
    <t>Answer</t>
  </si>
  <si>
    <t>Total Depreciation=Annual Depreciation×Life Span (in years)</t>
  </si>
  <si>
    <t>2) Calculate the total depreciation for the asset's entire life span
using the straight-line method.</t>
  </si>
  <si>
    <t>3) What is the depreciated book value of the asset after its life
span using the straight-line method?</t>
  </si>
  <si>
    <t>Depreciated Book Value=Asset Price−Total Depreciation</t>
  </si>
  <si>
    <t>r=(1−(Asset Price/Scrap Value​)^(1/n)​)×100</t>
  </si>
  <si>
    <t>4) Calculate the rate of depreciation per year as per the
diminishing balance method.</t>
  </si>
  <si>
    <t>Depreciation 
Year 2=Book Value after Year 1×Depreciation Rate</t>
  </si>
  <si>
    <t>5) What is the depreciation amount for the asset in the second year according to the diminishing balance method?</t>
  </si>
  <si>
    <t>6) What is the book value of the asset in the fourth year using
the diminishing balance method?</t>
  </si>
  <si>
    <t>Same as above</t>
  </si>
  <si>
    <t>Total Depreciation=Asset Price−Book Value at the end of life span</t>
  </si>
  <si>
    <t>7) Calculate the total depreciation for the asset's entire life span
using the diminishing balance method.</t>
  </si>
  <si>
    <t>8) What is the book value of the asset after its life span using
the diminishing balance method?</t>
  </si>
  <si>
    <t>Book Value at the endof 10 years</t>
  </si>
  <si>
    <t>Conclusion:
Total Depreciation is the SAME under both methods: $450,000.00.
Book Value after 10 years is also the same: $50,000.00.
Key Difference:
The Straight-Line Method spreads depreciation evenly over time.
The Diminishing Balance Method charges more depreciation in earlier years and less in later years.
So while neither method results in higher total depreciation, the timing of depreciation differs. This can affect things like taxes and accounting decisions depending on the business's strategy.</t>
  </si>
  <si>
    <t>9) Compare the total depreciation amounts obtained from the
straight-line method and the diminishing balance method. Which
method results in higher total depreciation?</t>
  </si>
  <si>
    <t>Straight-Line Depreciation</t>
  </si>
  <si>
    <t>Diminishing Balance Depreciation</t>
  </si>
  <si>
    <t>Straight-Line Book Value</t>
  </si>
  <si>
    <t>Diminishing Balance Book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</si>
</sst>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2" x14ac:knownFonts="1">
    <font>
      <sz val="11"/>
      <color theme="1"/>
      <name val="Calibri"/>
      <family val="2"/>
      <scheme val="minor"/>
    </font>
    <font>
      <sz val="14"/>
      <color theme="1"/>
      <name val="Times New Roman"/>
      <family val="1"/>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b/>
      <sz val="9"/>
      <color rgb="FF000000"/>
      <name val="Tahoma"/>
      <family val="2"/>
    </font>
    <font>
      <b/>
      <sz val="18"/>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1" fillId="0" borderId="0" xfId="0" applyFont="1" applyAlignment="1">
      <alignment horizontal="center" vertical="center"/>
    </xf>
    <xf numFmtId="0" fontId="3" fillId="2" borderId="1" xfId="0" applyFont="1" applyFill="1" applyBorder="1" applyAlignment="1">
      <alignment horizontal="center" vertical="center"/>
    </xf>
    <xf numFmtId="164" fontId="3"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3" fillId="3" borderId="0" xfId="0" applyFont="1" applyFill="1" applyAlignment="1">
      <alignment horizontal="center" vertical="center"/>
    </xf>
    <xf numFmtId="10"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165" fontId="3"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5"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2" borderId="4" xfId="0" applyFont="1" applyFill="1" applyBorder="1" applyAlignment="1">
      <alignment horizontal="right" vertical="center" indent="4"/>
    </xf>
    <xf numFmtId="0" fontId="5" fillId="2" borderId="5" xfId="0" applyFont="1" applyFill="1" applyBorder="1" applyAlignment="1">
      <alignment horizontal="right" vertical="center" indent="4"/>
    </xf>
    <xf numFmtId="0" fontId="7" fillId="2" borderId="1" xfId="0" applyFont="1" applyFill="1" applyBorder="1" applyAlignment="1">
      <alignment horizontal="center" vertical="center"/>
    </xf>
    <xf numFmtId="0" fontId="5" fillId="2" borderId="1" xfId="0" applyFont="1" applyFill="1" applyBorder="1" applyAlignment="1">
      <alignment horizontal="right" vertical="center" indent="4"/>
    </xf>
    <xf numFmtId="0" fontId="6" fillId="2" borderId="1" xfId="1" applyFont="1" applyFill="1" applyBorder="1" applyAlignment="1" applyProtection="1">
      <alignment horizontal="center" vertical="center"/>
    </xf>
    <xf numFmtId="0" fontId="4"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5" fillId="2" borderId="1" xfId="0" applyFont="1" applyFill="1" applyBorder="1" applyAlignment="1">
      <alignment horizontal="right" vertical="center" wrapText="1" indent="4"/>
    </xf>
    <xf numFmtId="0" fontId="8" fillId="2" borderId="1" xfId="0" applyFont="1" applyFill="1" applyBorder="1" applyAlignment="1">
      <alignment horizontal="center" vertical="center"/>
    </xf>
    <xf numFmtId="0" fontId="0" fillId="0" borderId="0" xfId="0" applyAlignment="1">
      <alignment wrapText="1"/>
    </xf>
    <xf numFmtId="0" fontId="0" fillId="0" borderId="0" xfId="0" applyAlignment="1"/>
    <xf numFmtId="10" fontId="0" fillId="0" borderId="0" xfId="0" applyNumberFormat="1"/>
    <xf numFmtId="2" fontId="0" fillId="0" borderId="0" xfId="0" applyNumberFormat="1"/>
    <xf numFmtId="0" fontId="10" fillId="0" borderId="0" xfId="0" applyFont="1" applyAlignment="1">
      <alignment horizontal="center"/>
    </xf>
    <xf numFmtId="0" fontId="11" fillId="0" borderId="0" xfId="0" applyFont="1"/>
    <xf numFmtId="3" fontId="0" fillId="0" borderId="0" xfId="0" applyNumberFormat="1"/>
    <xf numFmtId="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Depreciation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'Depreciation Calculator'!$J$17</c:f>
              <c:strCache>
                <c:ptCount val="1"/>
                <c:pt idx="0">
                  <c:v>Year</c:v>
                </c:pt>
              </c:strCache>
            </c:strRef>
          </c:tx>
          <c:spPr>
            <a:ln w="28575" cap="rnd">
              <a:solidFill>
                <a:schemeClr val="accent1"/>
              </a:solidFill>
              <a:round/>
            </a:ln>
            <a:effectLst/>
          </c:spPr>
          <c:marker>
            <c:symbol val="none"/>
          </c:marker>
          <c:val>
            <c:numRef>
              <c:f>'Depreciation Calculator'!$J$18:$J$27</c:f>
              <c:numCache>
                <c:formatCode>General</c:formatCode>
                <c:ptCount val="10"/>
                <c:pt idx="0">
                  <c:v>1</c:v>
                </c:pt>
                <c:pt idx="1">
                  <c:v>2</c:v>
                </c:pt>
                <c:pt idx="2">
                  <c:v>3</c:v>
                </c:pt>
                <c:pt idx="3">
                  <c:v>4</c:v>
                </c:pt>
                <c:pt idx="4">
                  <c:v>5</c:v>
                </c:pt>
                <c:pt idx="5">
                  <c:v>6</c:v>
                </c:pt>
                <c:pt idx="6">
                  <c:v>7</c:v>
                </c:pt>
                <c:pt idx="7">
                  <c:v>8</c:v>
                </c:pt>
                <c:pt idx="8">
                  <c:v>9</c:v>
                </c:pt>
                <c:pt idx="9">
                  <c:v>10</c:v>
                </c:pt>
              </c:numCache>
            </c:numRef>
          </c:val>
          <c:smooth val="0"/>
          <c:extLst>
            <c:ext xmlns:c16="http://schemas.microsoft.com/office/drawing/2014/chart" uri="{C3380CC4-5D6E-409C-BE32-E72D297353CC}">
              <c16:uniqueId val="{00000000-35C2-7747-B00B-0B5A244C6557}"/>
            </c:ext>
          </c:extLst>
        </c:ser>
        <c:ser>
          <c:idx val="1"/>
          <c:order val="1"/>
          <c:tx>
            <c:strRef>
              <c:f>'Depreciation Calculator'!$K$17</c:f>
              <c:strCache>
                <c:ptCount val="1"/>
                <c:pt idx="0">
                  <c:v>Straight-Line Depreciation</c:v>
                </c:pt>
              </c:strCache>
            </c:strRef>
          </c:tx>
          <c:spPr>
            <a:ln w="28575" cap="rnd">
              <a:solidFill>
                <a:schemeClr val="accent2"/>
              </a:solidFill>
              <a:round/>
            </a:ln>
            <a:effectLst/>
          </c:spPr>
          <c:marker>
            <c:symbol val="none"/>
          </c:marker>
          <c:val>
            <c:numRef>
              <c:f>'Depreciation Calculator'!$K$18:$K$27</c:f>
              <c:numCache>
                <c:formatCode>#,##0</c:formatCode>
                <c:ptCount val="10"/>
                <c:pt idx="0">
                  <c:v>45000</c:v>
                </c:pt>
                <c:pt idx="1">
                  <c:v>45000</c:v>
                </c:pt>
                <c:pt idx="2">
                  <c:v>45000</c:v>
                </c:pt>
                <c:pt idx="3">
                  <c:v>45000</c:v>
                </c:pt>
                <c:pt idx="4">
                  <c:v>45000</c:v>
                </c:pt>
                <c:pt idx="5">
                  <c:v>45000</c:v>
                </c:pt>
                <c:pt idx="6">
                  <c:v>45000</c:v>
                </c:pt>
                <c:pt idx="7">
                  <c:v>45000</c:v>
                </c:pt>
                <c:pt idx="8">
                  <c:v>45000</c:v>
                </c:pt>
                <c:pt idx="9">
                  <c:v>45000</c:v>
                </c:pt>
              </c:numCache>
            </c:numRef>
          </c:val>
          <c:smooth val="0"/>
          <c:extLst>
            <c:ext xmlns:c16="http://schemas.microsoft.com/office/drawing/2014/chart" uri="{C3380CC4-5D6E-409C-BE32-E72D297353CC}">
              <c16:uniqueId val="{00000001-35C2-7747-B00B-0B5A244C6557}"/>
            </c:ext>
          </c:extLst>
        </c:ser>
        <c:ser>
          <c:idx val="2"/>
          <c:order val="2"/>
          <c:tx>
            <c:strRef>
              <c:f>'Depreciation Calculator'!$L$17</c:f>
              <c:strCache>
                <c:ptCount val="1"/>
                <c:pt idx="0">
                  <c:v>Diminishing Balance Depreciation</c:v>
                </c:pt>
              </c:strCache>
            </c:strRef>
          </c:tx>
          <c:spPr>
            <a:ln w="28575" cap="rnd">
              <a:solidFill>
                <a:schemeClr val="accent3"/>
              </a:solidFill>
              <a:round/>
            </a:ln>
            <a:effectLst/>
          </c:spPr>
          <c:marker>
            <c:symbol val="none"/>
          </c:marker>
          <c:val>
            <c:numRef>
              <c:f>'Depreciation Calculator'!$L$18:$L$27</c:f>
              <c:numCache>
                <c:formatCode>#,##0.00</c:formatCode>
                <c:ptCount val="10"/>
                <c:pt idx="0">
                  <c:v>102835.88</c:v>
                </c:pt>
                <c:pt idx="1">
                  <c:v>81685.45</c:v>
                </c:pt>
                <c:pt idx="2">
                  <c:v>64885.06</c:v>
                </c:pt>
                <c:pt idx="3">
                  <c:v>51540.03</c:v>
                </c:pt>
                <c:pt idx="4">
                  <c:v>40939.699999999997</c:v>
                </c:pt>
                <c:pt idx="5">
                  <c:v>32519.56</c:v>
                </c:pt>
                <c:pt idx="6">
                  <c:v>25831.21</c:v>
                </c:pt>
                <c:pt idx="7">
                  <c:v>20518.46</c:v>
                </c:pt>
                <c:pt idx="8">
                  <c:v>16298.39</c:v>
                </c:pt>
                <c:pt idx="9">
                  <c:v>12946.27</c:v>
                </c:pt>
              </c:numCache>
            </c:numRef>
          </c:val>
          <c:smooth val="0"/>
          <c:extLst>
            <c:ext xmlns:c16="http://schemas.microsoft.com/office/drawing/2014/chart" uri="{C3380CC4-5D6E-409C-BE32-E72D297353CC}">
              <c16:uniqueId val="{00000002-35C2-7747-B00B-0B5A244C6557}"/>
            </c:ext>
          </c:extLst>
        </c:ser>
        <c:dLbls>
          <c:showLegendKey val="0"/>
          <c:showVal val="0"/>
          <c:showCatName val="0"/>
          <c:showSerName val="0"/>
          <c:showPercent val="0"/>
          <c:showBubbleSize val="0"/>
        </c:dLbls>
        <c:smooth val="0"/>
        <c:axId val="1672533168"/>
        <c:axId val="1939738863"/>
      </c:lineChart>
      <c:catAx>
        <c:axId val="1672533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738863"/>
        <c:crosses val="autoZero"/>
        <c:auto val="1"/>
        <c:lblAlgn val="ctr"/>
        <c:lblOffset val="100"/>
        <c:noMultiLvlLbl val="0"/>
      </c:catAx>
      <c:valAx>
        <c:axId val="19397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53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Book</a:t>
            </a:r>
            <a:r>
              <a:rPr lang="en-GB" baseline="0"/>
              <a:t> Value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'Depreciation Calculator'!$I$42</c:f>
              <c:strCache>
                <c:ptCount val="1"/>
                <c:pt idx="0">
                  <c:v>Year</c:v>
                </c:pt>
              </c:strCache>
            </c:strRef>
          </c:tx>
          <c:spPr>
            <a:ln w="28575" cap="rnd">
              <a:solidFill>
                <a:schemeClr val="accent1"/>
              </a:solidFill>
              <a:round/>
            </a:ln>
            <a:effectLst/>
          </c:spPr>
          <c:marker>
            <c:symbol val="none"/>
          </c:marker>
          <c:val>
            <c:numRef>
              <c:f>'Depreciation Calculator'!$I$43:$I$53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B5A6-B648-9311-CC2E7284CC54}"/>
            </c:ext>
          </c:extLst>
        </c:ser>
        <c:ser>
          <c:idx val="1"/>
          <c:order val="1"/>
          <c:tx>
            <c:strRef>
              <c:f>'Depreciation Calculator'!$J$42</c:f>
              <c:strCache>
                <c:ptCount val="1"/>
                <c:pt idx="0">
                  <c:v>Straight-Line Book Value</c:v>
                </c:pt>
              </c:strCache>
            </c:strRef>
          </c:tx>
          <c:spPr>
            <a:ln w="28575" cap="rnd">
              <a:solidFill>
                <a:schemeClr val="accent2"/>
              </a:solidFill>
              <a:round/>
            </a:ln>
            <a:effectLst/>
          </c:spPr>
          <c:marker>
            <c:symbol val="none"/>
          </c:marker>
          <c:val>
            <c:numRef>
              <c:f>'Depreciation Calculator'!$J$43:$J$53</c:f>
              <c:numCache>
                <c:formatCode>#,##0</c:formatCode>
                <c:ptCount val="11"/>
                <c:pt idx="0">
                  <c:v>500000</c:v>
                </c:pt>
                <c:pt idx="1">
                  <c:v>455000</c:v>
                </c:pt>
                <c:pt idx="2">
                  <c:v>410000</c:v>
                </c:pt>
                <c:pt idx="3">
                  <c:v>365000</c:v>
                </c:pt>
                <c:pt idx="4">
                  <c:v>320000</c:v>
                </c:pt>
                <c:pt idx="5">
                  <c:v>275000</c:v>
                </c:pt>
                <c:pt idx="6">
                  <c:v>230000</c:v>
                </c:pt>
                <c:pt idx="7">
                  <c:v>185000</c:v>
                </c:pt>
                <c:pt idx="8">
                  <c:v>140000</c:v>
                </c:pt>
                <c:pt idx="9">
                  <c:v>95000</c:v>
                </c:pt>
                <c:pt idx="10">
                  <c:v>50000</c:v>
                </c:pt>
              </c:numCache>
            </c:numRef>
          </c:val>
          <c:smooth val="0"/>
          <c:extLst>
            <c:ext xmlns:c16="http://schemas.microsoft.com/office/drawing/2014/chart" uri="{C3380CC4-5D6E-409C-BE32-E72D297353CC}">
              <c16:uniqueId val="{00000001-B5A6-B648-9311-CC2E7284CC54}"/>
            </c:ext>
          </c:extLst>
        </c:ser>
        <c:ser>
          <c:idx val="2"/>
          <c:order val="2"/>
          <c:tx>
            <c:strRef>
              <c:f>'Depreciation Calculator'!$K$42</c:f>
              <c:strCache>
                <c:ptCount val="1"/>
                <c:pt idx="0">
                  <c:v>Diminishing Balance Book Value</c:v>
                </c:pt>
              </c:strCache>
            </c:strRef>
          </c:tx>
          <c:spPr>
            <a:ln w="28575" cap="rnd">
              <a:solidFill>
                <a:schemeClr val="accent3"/>
              </a:solidFill>
              <a:round/>
            </a:ln>
            <a:effectLst/>
          </c:spPr>
          <c:marker>
            <c:symbol val="none"/>
          </c:marker>
          <c:val>
            <c:numRef>
              <c:f>'Depreciation Calculator'!$K$43:$K$53</c:f>
              <c:numCache>
                <c:formatCode>#,##0.00</c:formatCode>
                <c:ptCount val="11"/>
                <c:pt idx="0" formatCode="#,##0">
                  <c:v>500000</c:v>
                </c:pt>
                <c:pt idx="1">
                  <c:v>397164.12</c:v>
                </c:pt>
                <c:pt idx="2">
                  <c:v>315478.67</c:v>
                </c:pt>
                <c:pt idx="3">
                  <c:v>250593.62</c:v>
                </c:pt>
                <c:pt idx="4">
                  <c:v>199053.59</c:v>
                </c:pt>
                <c:pt idx="5">
                  <c:v>158113.88</c:v>
                </c:pt>
                <c:pt idx="6">
                  <c:v>125594.32</c:v>
                </c:pt>
                <c:pt idx="7">
                  <c:v>99763.12</c:v>
                </c:pt>
                <c:pt idx="8">
                  <c:v>79244.66</c:v>
                </c:pt>
                <c:pt idx="9">
                  <c:v>62946.27</c:v>
                </c:pt>
                <c:pt idx="10" formatCode="#,##0">
                  <c:v>50000</c:v>
                </c:pt>
              </c:numCache>
            </c:numRef>
          </c:val>
          <c:smooth val="0"/>
          <c:extLst>
            <c:ext xmlns:c16="http://schemas.microsoft.com/office/drawing/2014/chart" uri="{C3380CC4-5D6E-409C-BE32-E72D297353CC}">
              <c16:uniqueId val="{00000002-B5A6-B648-9311-CC2E7284CC54}"/>
            </c:ext>
          </c:extLst>
        </c:ser>
        <c:dLbls>
          <c:showLegendKey val="0"/>
          <c:showVal val="0"/>
          <c:showCatName val="0"/>
          <c:showSerName val="0"/>
          <c:showPercent val="0"/>
          <c:showBubbleSize val="0"/>
        </c:dLbls>
        <c:smooth val="0"/>
        <c:axId val="2086972927"/>
        <c:axId val="1371786112"/>
      </c:lineChart>
      <c:catAx>
        <c:axId val="2086972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86112"/>
        <c:crosses val="autoZero"/>
        <c:auto val="1"/>
        <c:lblAlgn val="ctr"/>
        <c:lblOffset val="100"/>
        <c:noMultiLvlLbl val="0"/>
      </c:catAx>
      <c:valAx>
        <c:axId val="13717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7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twoCellAnchor>
    <xdr:from>
      <xdr:col>8</xdr:col>
      <xdr:colOff>273050</xdr:colOff>
      <xdr:row>27</xdr:row>
      <xdr:rowOff>177800</xdr:rowOff>
    </xdr:from>
    <xdr:to>
      <xdr:col>11</xdr:col>
      <xdr:colOff>1263650</xdr:colOff>
      <xdr:row>38</xdr:row>
      <xdr:rowOff>127000</xdr:rowOff>
    </xdr:to>
    <xdr:graphicFrame macro="">
      <xdr:nvGraphicFramePr>
        <xdr:cNvPr id="10" name="Chart 9">
          <a:extLst>
            <a:ext uri="{FF2B5EF4-FFF2-40B4-BE49-F238E27FC236}">
              <a16:creationId xmlns:a16="http://schemas.microsoft.com/office/drawing/2014/main" id="{FCEB6380-591E-23E9-EC06-C2720C888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4298950</xdr:colOff>
      <xdr:row>47</xdr:row>
      <xdr:rowOff>25400</xdr:rowOff>
    </xdr:from>
    <xdr:to>
      <xdr:col>6</xdr:col>
      <xdr:colOff>412750</xdr:colOff>
      <xdr:row>59</xdr:row>
      <xdr:rowOff>25400</xdr:rowOff>
    </xdr:to>
    <xdr:graphicFrame macro="">
      <xdr:nvGraphicFramePr>
        <xdr:cNvPr id="11" name="Chart 10">
          <a:extLst>
            <a:ext uri="{FF2B5EF4-FFF2-40B4-BE49-F238E27FC236}">
              <a16:creationId xmlns:a16="http://schemas.microsoft.com/office/drawing/2014/main" id="{A30A2665-D435-B4C5-16C7-683DC08BD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B19" sqref="AB19"/>
    </sheetView>
  </sheetViews>
  <sheetFormatPr baseColWidth="10" defaultColWidth="8.83203125" defaultRowHeight="15" x14ac:dyDescent="0.2"/>
  <cols>
    <col min="1" max="1" width="9.16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
  <sheetViews>
    <sheetView tabSelected="1" topLeftCell="B29" workbookViewId="0">
      <selection activeCell="I54" sqref="I54"/>
    </sheetView>
  </sheetViews>
  <sheetFormatPr baseColWidth="10" defaultColWidth="8.6640625" defaultRowHeight="18" x14ac:dyDescent="0.2"/>
  <cols>
    <col min="1" max="1" width="3.1640625" style="1" customWidth="1"/>
    <col min="2" max="2" width="12.5" style="1" customWidth="1"/>
    <col min="3" max="3" width="79.83203125" style="1" customWidth="1"/>
    <col min="4" max="4" width="19.1640625" style="1" bestFit="1" customWidth="1"/>
    <col min="5" max="5" width="3.33203125" style="1" customWidth="1"/>
    <col min="6" max="6" width="8.6640625" style="1"/>
    <col min="7" max="7" width="9" style="1" bestFit="1" customWidth="1"/>
    <col min="8" max="8" width="8.6640625" style="1"/>
    <col min="9" max="9" width="8.83203125" style="1" customWidth="1"/>
    <col min="10" max="10" width="20.83203125" style="1" customWidth="1"/>
    <col min="11" max="11" width="29.5" style="1" customWidth="1"/>
    <col min="12" max="12" width="28.83203125" style="1" customWidth="1"/>
    <col min="13" max="16384" width="8.6640625" style="1"/>
  </cols>
  <sheetData>
    <row r="1" spans="1:13" ht="10" customHeight="1" thickBot="1" x14ac:dyDescent="0.25">
      <c r="A1" s="9"/>
      <c r="B1" s="9"/>
      <c r="C1" s="9"/>
      <c r="D1" s="9"/>
      <c r="E1" s="9"/>
    </row>
    <row r="2" spans="1:13" ht="38" thickTop="1" thickBot="1" x14ac:dyDescent="0.25">
      <c r="A2" s="9"/>
      <c r="B2" s="18"/>
      <c r="C2" s="16" t="s">
        <v>19</v>
      </c>
      <c r="D2" s="16"/>
      <c r="E2" s="9"/>
    </row>
    <row r="3" spans="1:13" ht="27" thickTop="1" thickBot="1" x14ac:dyDescent="0.25">
      <c r="A3" s="9"/>
      <c r="B3" s="19"/>
      <c r="C3" s="17" t="s">
        <v>8</v>
      </c>
      <c r="D3" s="17"/>
      <c r="E3" s="9"/>
    </row>
    <row r="4" spans="1:13" ht="20" thickTop="1" thickBot="1" x14ac:dyDescent="0.25">
      <c r="A4" s="9"/>
      <c r="B4" s="5"/>
      <c r="C4" s="5"/>
      <c r="D4" s="5"/>
      <c r="E4" s="9"/>
    </row>
    <row r="5" spans="1:13" ht="27" thickTop="1" thickBot="1" x14ac:dyDescent="0.25">
      <c r="A5" s="9"/>
      <c r="B5" s="14" t="s">
        <v>17</v>
      </c>
      <c r="C5" s="14"/>
      <c r="D5" s="14"/>
      <c r="E5" s="9"/>
    </row>
    <row r="6" spans="1:13" ht="20" thickTop="1" thickBot="1" x14ac:dyDescent="0.25">
      <c r="A6" s="9"/>
      <c r="B6" s="12" t="s">
        <v>11</v>
      </c>
      <c r="C6" s="13"/>
      <c r="D6" s="10">
        <v>450000</v>
      </c>
      <c r="E6" s="9"/>
    </row>
    <row r="7" spans="1:13" ht="20" thickTop="1" thickBot="1" x14ac:dyDescent="0.25">
      <c r="A7" s="9"/>
      <c r="B7" s="12" t="s">
        <v>13</v>
      </c>
      <c r="C7" s="13"/>
      <c r="D7" s="10">
        <v>50000</v>
      </c>
      <c r="E7" s="9"/>
      <c r="K7"/>
      <c r="L7"/>
      <c r="M7"/>
    </row>
    <row r="8" spans="1:13" ht="20" thickTop="1" thickBot="1" x14ac:dyDescent="0.25">
      <c r="A8" s="9"/>
      <c r="B8" s="12" t="s">
        <v>0</v>
      </c>
      <c r="C8" s="13"/>
      <c r="D8" s="4">
        <f>D6+D7</f>
        <v>500000</v>
      </c>
      <c r="E8" s="9"/>
      <c r="K8"/>
      <c r="L8"/>
      <c r="M8"/>
    </row>
    <row r="9" spans="1:13" ht="20" thickTop="1" thickBot="1" x14ac:dyDescent="0.25">
      <c r="A9" s="9"/>
      <c r="B9" s="12" t="s">
        <v>1</v>
      </c>
      <c r="C9" s="13"/>
      <c r="D9" s="10">
        <v>50000</v>
      </c>
      <c r="E9" s="9"/>
      <c r="K9"/>
      <c r="L9"/>
      <c r="M9"/>
    </row>
    <row r="10" spans="1:13" ht="20" thickTop="1" thickBot="1" x14ac:dyDescent="0.25">
      <c r="A10" s="9"/>
      <c r="B10" s="12" t="s">
        <v>2</v>
      </c>
      <c r="C10" s="13"/>
      <c r="D10" s="11">
        <v>10</v>
      </c>
      <c r="E10" s="9"/>
      <c r="K10"/>
      <c r="L10"/>
      <c r="M10"/>
    </row>
    <row r="11" spans="1:13" ht="20" thickTop="1" thickBot="1" x14ac:dyDescent="0.25">
      <c r="A11" s="9"/>
      <c r="B11" s="15" t="s">
        <v>9</v>
      </c>
      <c r="C11" s="15"/>
      <c r="D11" s="4">
        <f>IF(D8="", "", SLN($D$8,$D$9,$D$10))</f>
        <v>45000</v>
      </c>
      <c r="E11" s="9"/>
      <c r="K11"/>
      <c r="L11"/>
      <c r="M11"/>
    </row>
    <row r="12" spans="1:13" ht="20" thickTop="1" thickBot="1" x14ac:dyDescent="0.25">
      <c r="A12" s="9"/>
      <c r="B12" s="15" t="s">
        <v>12</v>
      </c>
      <c r="C12" s="15"/>
      <c r="D12" s="6">
        <f>IFERROR(D11/D8,"")</f>
        <v>0.09</v>
      </c>
      <c r="E12" s="9"/>
      <c r="K12"/>
      <c r="L12"/>
      <c r="M12"/>
    </row>
    <row r="13" spans="1:13" ht="20" thickTop="1" thickBot="1" x14ac:dyDescent="0.25">
      <c r="A13" s="9"/>
      <c r="B13" s="12" t="s">
        <v>5</v>
      </c>
      <c r="C13" s="13"/>
      <c r="D13" s="3">
        <f>IF(D8="", "", D11*D10)</f>
        <v>450000</v>
      </c>
      <c r="E13" s="9"/>
      <c r="K13"/>
      <c r="L13"/>
      <c r="M13"/>
    </row>
    <row r="14" spans="1:13" ht="20" thickTop="1" thickBot="1" x14ac:dyDescent="0.25">
      <c r="A14" s="9"/>
      <c r="B14" s="12" t="s">
        <v>4</v>
      </c>
      <c r="C14" s="13"/>
      <c r="D14" s="3">
        <f>IF(D8="", "", D8-D13)</f>
        <v>50000</v>
      </c>
      <c r="E14" s="9"/>
      <c r="K14"/>
      <c r="L14"/>
      <c r="M14"/>
    </row>
    <row r="15" spans="1:13" ht="20" thickTop="1" thickBot="1" x14ac:dyDescent="0.25">
      <c r="A15" s="9"/>
      <c r="B15" s="12" t="s">
        <v>6</v>
      </c>
      <c r="C15" s="13"/>
      <c r="D15" s="3">
        <f>IF(D8="", "", D9-D14)</f>
        <v>0</v>
      </c>
      <c r="E15" s="9"/>
      <c r="K15"/>
      <c r="L15"/>
      <c r="M15"/>
    </row>
    <row r="16" spans="1:13" ht="20" thickTop="1" thickBot="1" x14ac:dyDescent="0.25">
      <c r="A16" s="9"/>
      <c r="B16" s="5"/>
      <c r="C16" s="5"/>
      <c r="D16" s="5"/>
      <c r="E16" s="9"/>
      <c r="K16"/>
      <c r="L16"/>
      <c r="M16"/>
    </row>
    <row r="17" spans="1:13" ht="27" thickTop="1" thickBot="1" x14ac:dyDescent="0.25">
      <c r="A17" s="9"/>
      <c r="B17" s="14" t="s">
        <v>16</v>
      </c>
      <c r="C17" s="14"/>
      <c r="D17" s="14"/>
      <c r="E17" s="9"/>
      <c r="J17" s="27" t="s">
        <v>7</v>
      </c>
      <c r="K17" s="27" t="s">
        <v>41</v>
      </c>
      <c r="L17" s="27" t="s">
        <v>42</v>
      </c>
      <c r="M17"/>
    </row>
    <row r="18" spans="1:13" ht="20" thickTop="1" thickBot="1" x14ac:dyDescent="0.25">
      <c r="A18" s="9"/>
      <c r="B18" s="15" t="s">
        <v>11</v>
      </c>
      <c r="C18" s="15"/>
      <c r="D18" s="10">
        <v>450000</v>
      </c>
      <c r="E18" s="9"/>
      <c r="J18">
        <v>1</v>
      </c>
      <c r="K18" s="28">
        <v>45000</v>
      </c>
      <c r="L18" s="29">
        <v>102835.88</v>
      </c>
      <c r="M18"/>
    </row>
    <row r="19" spans="1:13" ht="20" thickTop="1" thickBot="1" x14ac:dyDescent="0.25">
      <c r="A19" s="9"/>
      <c r="B19" s="15" t="s">
        <v>14</v>
      </c>
      <c r="C19" s="15"/>
      <c r="D19" s="10">
        <v>50000</v>
      </c>
      <c r="E19" s="9"/>
      <c r="J19">
        <v>2</v>
      </c>
      <c r="K19" s="28">
        <v>45000</v>
      </c>
      <c r="L19" s="29">
        <v>81685.45</v>
      </c>
      <c r="M19"/>
    </row>
    <row r="20" spans="1:13" ht="20" thickTop="1" thickBot="1" x14ac:dyDescent="0.25">
      <c r="A20" s="9"/>
      <c r="B20" s="15" t="s">
        <v>0</v>
      </c>
      <c r="C20" s="15"/>
      <c r="D20" s="4">
        <f>D18+D19</f>
        <v>500000</v>
      </c>
      <c r="E20" s="9"/>
      <c r="J20">
        <v>3</v>
      </c>
      <c r="K20" s="28">
        <v>45000</v>
      </c>
      <c r="L20" s="29">
        <v>64885.06</v>
      </c>
      <c r="M20"/>
    </row>
    <row r="21" spans="1:13" ht="20" thickTop="1" thickBot="1" x14ac:dyDescent="0.25">
      <c r="A21" s="9"/>
      <c r="B21" s="15" t="s">
        <v>1</v>
      </c>
      <c r="C21" s="15"/>
      <c r="D21" s="10">
        <v>50000</v>
      </c>
      <c r="E21" s="9"/>
      <c r="J21">
        <v>4</v>
      </c>
      <c r="K21" s="28">
        <v>45000</v>
      </c>
      <c r="L21" s="29">
        <v>51540.03</v>
      </c>
      <c r="M21"/>
    </row>
    <row r="22" spans="1:13" ht="20" thickTop="1" thickBot="1" x14ac:dyDescent="0.25">
      <c r="A22" s="9"/>
      <c r="B22" s="15" t="s">
        <v>2</v>
      </c>
      <c r="C22" s="15"/>
      <c r="D22" s="11">
        <v>10</v>
      </c>
      <c r="E22" s="9"/>
      <c r="J22">
        <v>5</v>
      </c>
      <c r="K22" s="28">
        <v>45000</v>
      </c>
      <c r="L22" s="29">
        <v>40939.699999999997</v>
      </c>
      <c r="M22"/>
    </row>
    <row r="23" spans="1:13" ht="20" thickTop="1" thickBot="1" x14ac:dyDescent="0.25">
      <c r="A23" s="9"/>
      <c r="B23" s="20" t="s">
        <v>10</v>
      </c>
      <c r="C23" s="20"/>
      <c r="D23" s="6">
        <f>IF(D20="","",1-(D21/D20)^(1/D22))</f>
        <v>0.20567176527571851</v>
      </c>
      <c r="E23" s="9"/>
      <c r="J23">
        <v>6</v>
      </c>
      <c r="K23" s="28">
        <v>45000</v>
      </c>
      <c r="L23" s="29">
        <v>32519.56</v>
      </c>
      <c r="M23"/>
    </row>
    <row r="24" spans="1:13" ht="25" thickTop="1" thickBot="1" x14ac:dyDescent="0.25">
      <c r="A24" s="9"/>
      <c r="B24" s="21" t="s">
        <v>15</v>
      </c>
      <c r="C24" s="21"/>
      <c r="D24" s="21"/>
      <c r="E24" s="9"/>
      <c r="J24">
        <v>7</v>
      </c>
      <c r="K24" s="28">
        <v>45000</v>
      </c>
      <c r="L24" s="29">
        <v>25831.21</v>
      </c>
      <c r="M24"/>
    </row>
    <row r="25" spans="1:13" ht="20" thickTop="1" thickBot="1" x14ac:dyDescent="0.25">
      <c r="A25" s="9"/>
      <c r="B25" s="7" t="s">
        <v>7</v>
      </c>
      <c r="C25" s="7" t="s">
        <v>18</v>
      </c>
      <c r="D25" s="7" t="s">
        <v>3</v>
      </c>
      <c r="E25" s="9"/>
      <c r="J25">
        <v>8</v>
      </c>
      <c r="K25" s="28">
        <v>45000</v>
      </c>
      <c r="L25" s="29">
        <v>20518.46</v>
      </c>
    </row>
    <row r="26" spans="1:13" ht="20" thickTop="1" thickBot="1" x14ac:dyDescent="0.25">
      <c r="A26" s="9"/>
      <c r="B26" s="2">
        <v>1</v>
      </c>
      <c r="C26" s="8">
        <f>D20*D23</f>
        <v>102835.88263785925</v>
      </c>
      <c r="D26" s="8">
        <f>D20-C26</f>
        <v>397164.11736214074</v>
      </c>
      <c r="E26" s="9"/>
      <c r="J26">
        <v>9</v>
      </c>
      <c r="K26" s="28">
        <v>45000</v>
      </c>
      <c r="L26" s="29">
        <v>16298.39</v>
      </c>
    </row>
    <row r="27" spans="1:13" ht="20" thickTop="1" thickBot="1" x14ac:dyDescent="0.25">
      <c r="A27" s="9"/>
      <c r="B27" s="2">
        <v>2</v>
      </c>
      <c r="C27" s="8">
        <f>D26*$D$23</f>
        <v>81685.445122044126</v>
      </c>
      <c r="D27" s="8">
        <f>D26-C27</f>
        <v>315478.67224009661</v>
      </c>
      <c r="E27" s="9"/>
      <c r="J27">
        <v>10</v>
      </c>
      <c r="K27" s="28">
        <v>45000</v>
      </c>
      <c r="L27" s="29">
        <v>12946.27</v>
      </c>
    </row>
    <row r="28" spans="1:13" ht="20" thickTop="1" thickBot="1" x14ac:dyDescent="0.25">
      <c r="A28" s="9"/>
      <c r="B28" s="2">
        <v>3</v>
      </c>
      <c r="C28" s="8">
        <f>D27*D23</f>
        <v>64885.05542646048</v>
      </c>
      <c r="D28" s="8">
        <f>D27-C28</f>
        <v>250593.61681363612</v>
      </c>
      <c r="E28" s="9"/>
    </row>
    <row r="29" spans="1:13" ht="20" thickTop="1" thickBot="1" x14ac:dyDescent="0.25">
      <c r="A29" s="9"/>
      <c r="B29" s="2">
        <v>4</v>
      </c>
      <c r="C29" s="8">
        <f>D28*D23</f>
        <v>51540.031536887516</v>
      </c>
      <c r="D29" s="8">
        <f>D28-C29</f>
        <v>199053.58527674861</v>
      </c>
      <c r="E29" s="9"/>
    </row>
    <row r="30" spans="1:13" ht="20" thickTop="1" thickBot="1" x14ac:dyDescent="0.25">
      <c r="A30" s="9"/>
      <c r="B30" s="2">
        <v>5</v>
      </c>
      <c r="C30" s="8">
        <f>D29*D23</f>
        <v>40939.70226832966</v>
      </c>
      <c r="D30" s="8">
        <f>D29-C30</f>
        <v>158113.88300841895</v>
      </c>
      <c r="E30" s="9"/>
    </row>
    <row r="31" spans="1:13" ht="20" thickTop="1" thickBot="1" x14ac:dyDescent="0.25">
      <c r="A31" s="9"/>
      <c r="B31" s="2">
        <v>6</v>
      </c>
      <c r="C31" s="8">
        <f>D30*D23</f>
        <v>32519.561432939961</v>
      </c>
      <c r="D31" s="8">
        <f>D30-C31</f>
        <v>125594.321575479</v>
      </c>
      <c r="E31" s="9"/>
    </row>
    <row r="32" spans="1:13" ht="20" thickTop="1" thickBot="1" x14ac:dyDescent="0.25">
      <c r="A32" s="9"/>
      <c r="B32" s="2">
        <v>7</v>
      </c>
      <c r="C32" s="8">
        <f>D31*D23</f>
        <v>25831.205827035024</v>
      </c>
      <c r="D32" s="8">
        <f>D31-C32</f>
        <v>99763.115748443975</v>
      </c>
      <c r="E32" s="9"/>
    </row>
    <row r="33" spans="1:11" ht="20" thickTop="1" thickBot="1" x14ac:dyDescent="0.25">
      <c r="A33" s="9"/>
      <c r="B33" s="2">
        <v>8</v>
      </c>
      <c r="C33" s="8">
        <f>D32*D23</f>
        <v>20518.456125388308</v>
      </c>
      <c r="D33" s="8">
        <f>D32-C33</f>
        <v>79244.659623055661</v>
      </c>
      <c r="E33" s="9"/>
    </row>
    <row r="34" spans="1:11" ht="20" thickTop="1" thickBot="1" x14ac:dyDescent="0.25">
      <c r="A34" s="9"/>
      <c r="B34" s="2">
        <v>9</v>
      </c>
      <c r="C34" s="8">
        <f>D33*D23</f>
        <v>16298.389033347312</v>
      </c>
      <c r="D34" s="8">
        <f>D33-C34</f>
        <v>62946.270589708351</v>
      </c>
      <c r="E34" s="9"/>
    </row>
    <row r="35" spans="1:11" ht="20" thickTop="1" thickBot="1" x14ac:dyDescent="0.25">
      <c r="A35" s="9"/>
      <c r="B35" s="2">
        <v>10</v>
      </c>
      <c r="C35" s="8">
        <f>D34*D23</f>
        <v>12946.27058970836</v>
      </c>
      <c r="D35" s="8">
        <f>D34-C35</f>
        <v>49999.999999999993</v>
      </c>
      <c r="E35" s="9"/>
    </row>
    <row r="36" spans="1:11" ht="20" thickTop="1" thickBot="1" x14ac:dyDescent="0.25">
      <c r="A36" s="9"/>
      <c r="B36" s="2"/>
      <c r="C36" s="8" t="str">
        <f t="shared" ref="C27:C45" si="0">IFERROR(IF(D36&gt;$D$21, (D36*$D$23), ""),"")</f>
        <v/>
      </c>
      <c r="D36" s="8"/>
      <c r="E36" s="9"/>
    </row>
    <row r="37" spans="1:11" ht="20" thickTop="1" thickBot="1" x14ac:dyDescent="0.25">
      <c r="A37" s="9"/>
      <c r="B37" s="2"/>
      <c r="C37" s="8" t="str">
        <f t="shared" si="0"/>
        <v/>
      </c>
      <c r="D37" s="8" t="str">
        <f t="shared" ref="D27:D45" si="1">IFERROR(D36-C36, "")</f>
        <v/>
      </c>
      <c r="E37" s="9"/>
    </row>
    <row r="38" spans="1:11" ht="20" thickTop="1" thickBot="1" x14ac:dyDescent="0.25">
      <c r="A38" s="9"/>
      <c r="B38" s="2"/>
      <c r="C38" s="8" t="str">
        <f t="shared" si="0"/>
        <v/>
      </c>
      <c r="D38" s="8" t="str">
        <f t="shared" si="1"/>
        <v/>
      </c>
      <c r="E38" s="9"/>
    </row>
    <row r="39" spans="1:11" ht="20" thickTop="1" thickBot="1" x14ac:dyDescent="0.25">
      <c r="A39" s="9"/>
      <c r="B39" s="2"/>
      <c r="C39" s="8" t="str">
        <f t="shared" si="0"/>
        <v/>
      </c>
      <c r="D39" s="8" t="str">
        <f t="shared" si="1"/>
        <v/>
      </c>
      <c r="E39" s="9"/>
    </row>
    <row r="40" spans="1:11" ht="20" thickTop="1" thickBot="1" x14ac:dyDescent="0.25">
      <c r="A40" s="9"/>
      <c r="B40" s="2"/>
      <c r="C40" s="8" t="str">
        <f t="shared" si="0"/>
        <v/>
      </c>
      <c r="D40" s="8" t="str">
        <f t="shared" si="1"/>
        <v/>
      </c>
      <c r="E40" s="9"/>
    </row>
    <row r="41" spans="1:11" ht="20" thickTop="1" thickBot="1" x14ac:dyDescent="0.25">
      <c r="A41" s="9"/>
      <c r="B41" s="2"/>
      <c r="C41" s="8" t="str">
        <f t="shared" si="0"/>
        <v/>
      </c>
      <c r="D41" s="8" t="str">
        <f t="shared" si="1"/>
        <v/>
      </c>
      <c r="E41" s="9"/>
    </row>
    <row r="42" spans="1:11" ht="20" thickTop="1" thickBot="1" x14ac:dyDescent="0.25">
      <c r="A42" s="9"/>
      <c r="B42" s="2"/>
      <c r="C42" s="8" t="str">
        <f t="shared" si="0"/>
        <v/>
      </c>
      <c r="D42" s="8" t="str">
        <f t="shared" si="1"/>
        <v/>
      </c>
      <c r="E42" s="9"/>
      <c r="I42" s="27" t="s">
        <v>7</v>
      </c>
      <c r="J42" s="27" t="s">
        <v>43</v>
      </c>
      <c r="K42" s="27" t="s">
        <v>44</v>
      </c>
    </row>
    <row r="43" spans="1:11" ht="20" thickTop="1" thickBot="1" x14ac:dyDescent="0.25">
      <c r="A43" s="9"/>
      <c r="B43" s="2"/>
      <c r="C43" s="8" t="str">
        <f t="shared" si="0"/>
        <v/>
      </c>
      <c r="D43" s="8" t="str">
        <f t="shared" si="1"/>
        <v/>
      </c>
      <c r="E43" s="9"/>
      <c r="I43">
        <v>0</v>
      </c>
      <c r="J43" s="28">
        <v>500000</v>
      </c>
      <c r="K43" s="28">
        <v>500000</v>
      </c>
    </row>
    <row r="44" spans="1:11" ht="20" thickTop="1" thickBot="1" x14ac:dyDescent="0.25">
      <c r="A44" s="9"/>
      <c r="B44" s="2"/>
      <c r="C44" s="8" t="str">
        <f t="shared" si="0"/>
        <v/>
      </c>
      <c r="D44" s="8" t="str">
        <f t="shared" si="1"/>
        <v/>
      </c>
      <c r="E44" s="9"/>
      <c r="I44">
        <v>1</v>
      </c>
      <c r="J44" s="28">
        <v>455000</v>
      </c>
      <c r="K44" s="29">
        <v>397164.12</v>
      </c>
    </row>
    <row r="45" spans="1:11" ht="20" thickTop="1" thickBot="1" x14ac:dyDescent="0.25">
      <c r="A45" s="9"/>
      <c r="B45" s="2"/>
      <c r="C45" s="8" t="str">
        <f t="shared" si="0"/>
        <v/>
      </c>
      <c r="D45" s="8" t="str">
        <f t="shared" si="1"/>
        <v/>
      </c>
      <c r="E45" s="9"/>
      <c r="I45">
        <v>2</v>
      </c>
      <c r="J45" s="28">
        <v>410000</v>
      </c>
      <c r="K45" s="29">
        <v>315478.67</v>
      </c>
    </row>
    <row r="46" spans="1:11" ht="19" thickTop="1" x14ac:dyDescent="0.2">
      <c r="A46" s="9"/>
      <c r="B46" s="9"/>
      <c r="C46" s="9"/>
      <c r="D46" s="9"/>
      <c r="E46" s="9"/>
      <c r="I46">
        <v>3</v>
      </c>
      <c r="J46" s="28">
        <v>365000</v>
      </c>
      <c r="K46" s="29">
        <v>250593.62</v>
      </c>
    </row>
    <row r="47" spans="1:11" x14ac:dyDescent="0.2">
      <c r="I47">
        <v>4</v>
      </c>
      <c r="J47" s="28">
        <v>320000</v>
      </c>
      <c r="K47" s="29">
        <v>199053.59</v>
      </c>
    </row>
    <row r="48" spans="1:11" x14ac:dyDescent="0.2">
      <c r="I48">
        <v>5</v>
      </c>
      <c r="J48" s="28">
        <v>275000</v>
      </c>
      <c r="K48" s="29">
        <v>158113.88</v>
      </c>
    </row>
    <row r="49" spans="9:11" x14ac:dyDescent="0.2">
      <c r="I49">
        <v>6</v>
      </c>
      <c r="J49" s="28">
        <v>230000</v>
      </c>
      <c r="K49" s="29">
        <v>125594.32</v>
      </c>
    </row>
    <row r="50" spans="9:11" x14ac:dyDescent="0.2">
      <c r="I50">
        <v>7</v>
      </c>
      <c r="J50" s="28">
        <v>185000</v>
      </c>
      <c r="K50" s="29">
        <v>99763.12</v>
      </c>
    </row>
    <row r="51" spans="9:11" x14ac:dyDescent="0.2">
      <c r="I51">
        <v>8</v>
      </c>
      <c r="J51" s="28">
        <v>140000</v>
      </c>
      <c r="K51" s="29">
        <v>79244.66</v>
      </c>
    </row>
    <row r="52" spans="9:11" x14ac:dyDescent="0.2">
      <c r="I52">
        <v>9</v>
      </c>
      <c r="J52" s="28">
        <v>95000</v>
      </c>
      <c r="K52" s="29">
        <v>62946.27</v>
      </c>
    </row>
    <row r="53" spans="9:11" x14ac:dyDescent="0.2">
      <c r="I53">
        <v>10</v>
      </c>
      <c r="J53" s="28">
        <v>50000</v>
      </c>
      <c r="K53" s="28">
        <v>50000</v>
      </c>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A77E-BDED-7F43-A85F-378188A54B34}">
  <dimension ref="A1:C10"/>
  <sheetViews>
    <sheetView workbookViewId="0">
      <selection activeCell="A18" sqref="A18"/>
    </sheetView>
  </sheetViews>
  <sheetFormatPr baseColWidth="10" defaultRowHeight="15" x14ac:dyDescent="0.2"/>
  <cols>
    <col min="1" max="1" width="90" customWidth="1"/>
    <col min="2" max="2" width="51.5" customWidth="1"/>
    <col min="3" max="3" width="64.5" customWidth="1"/>
  </cols>
  <sheetData>
    <row r="1" spans="1:3" ht="24" x14ac:dyDescent="0.3">
      <c r="A1" s="26" t="s">
        <v>22</v>
      </c>
      <c r="B1" s="26" t="s">
        <v>23</v>
      </c>
      <c r="C1" s="26" t="s">
        <v>24</v>
      </c>
    </row>
    <row r="2" spans="1:3" x14ac:dyDescent="0.2">
      <c r="A2" t="s">
        <v>20</v>
      </c>
      <c r="B2" t="s">
        <v>21</v>
      </c>
      <c r="C2">
        <f>('Depreciation Calculator'!D8-'Depreciation Calculator'!D9)/'Depreciation Calculator'!D10</f>
        <v>45000</v>
      </c>
    </row>
    <row r="3" spans="1:3" x14ac:dyDescent="0.2">
      <c r="A3" s="23" t="s">
        <v>26</v>
      </c>
      <c r="B3" t="s">
        <v>25</v>
      </c>
      <c r="C3">
        <f>C2*'Depreciation Calculator'!D10</f>
        <v>450000</v>
      </c>
    </row>
    <row r="4" spans="1:3" x14ac:dyDescent="0.2">
      <c r="A4" s="23" t="s">
        <v>27</v>
      </c>
      <c r="B4" t="s">
        <v>28</v>
      </c>
      <c r="C4">
        <f>'Depreciation Calculator'!D8-'Advanced Questions'!C3</f>
        <v>50000</v>
      </c>
    </row>
    <row r="5" spans="1:3" x14ac:dyDescent="0.2">
      <c r="A5" s="23" t="s">
        <v>30</v>
      </c>
      <c r="B5" t="s">
        <v>29</v>
      </c>
      <c r="C5" s="24">
        <v>0.20569999999999999</v>
      </c>
    </row>
    <row r="6" spans="1:3" x14ac:dyDescent="0.2">
      <c r="A6" t="s">
        <v>32</v>
      </c>
      <c r="B6" s="23" t="s">
        <v>31</v>
      </c>
      <c r="C6" s="25">
        <f>'Depreciation Calculator'!C27</f>
        <v>81685.445122044126</v>
      </c>
    </row>
    <row r="7" spans="1:3" x14ac:dyDescent="0.2">
      <c r="A7" s="23" t="s">
        <v>33</v>
      </c>
      <c r="B7" s="23" t="s">
        <v>34</v>
      </c>
      <c r="C7">
        <f>'Depreciation Calculator'!D29</f>
        <v>199053.58527674861</v>
      </c>
    </row>
    <row r="8" spans="1:3" x14ac:dyDescent="0.2">
      <c r="A8" s="23" t="s">
        <v>36</v>
      </c>
      <c r="B8" s="23" t="s">
        <v>35</v>
      </c>
      <c r="C8">
        <f>'Depreciation Calculator'!D20-'Depreciation Calculator'!D35</f>
        <v>450000</v>
      </c>
    </row>
    <row r="9" spans="1:3" x14ac:dyDescent="0.2">
      <c r="A9" s="23" t="s">
        <v>37</v>
      </c>
      <c r="B9" s="23" t="s">
        <v>38</v>
      </c>
      <c r="C9">
        <f>'Depreciation Calculator'!D35</f>
        <v>49999.999999999993</v>
      </c>
    </row>
    <row r="10" spans="1:3" ht="224" x14ac:dyDescent="0.2">
      <c r="A10" s="22" t="s">
        <v>40</v>
      </c>
      <c r="C10" s="2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Advanced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Pranjal Somani</cp:lastModifiedBy>
  <cp:lastPrinted>2019-12-30T11:34:18Z</cp:lastPrinted>
  <dcterms:created xsi:type="dcterms:W3CDTF">2019-12-30T10:28:43Z</dcterms:created>
  <dcterms:modified xsi:type="dcterms:W3CDTF">2025-04-24T15:48:51Z</dcterms:modified>
</cp:coreProperties>
</file>