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pivotTables/pivotTable2.xml" ContentType="application/vnd.openxmlformats-officedocument.spreadsheetml.pivotTable+xml"/>
  <Override PartName="/xl/tables/table6.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F:\Excel\Excel Workbook\"/>
    </mc:Choice>
  </mc:AlternateContent>
  <xr:revisionPtr revIDLastSave="0" documentId="13_ncr:1_{6C96D88C-8948-4D8B-8A87-02B349880FDA}" xr6:coauthVersionLast="47" xr6:coauthVersionMax="47" xr10:uidLastSave="{00000000-0000-0000-0000-000000000000}"/>
  <bookViews>
    <workbookView xWindow="-108" yWindow="-108" windowWidth="23256" windowHeight="12456" activeTab="1" xr2:uid="{D3733697-185E-452D-84B7-1F23A8D79B0F}"/>
  </bookViews>
  <sheets>
    <sheet name="Excel 101" sheetId="1" r:id="rId1"/>
    <sheet name="Excel 201" sheetId="2" r:id="rId2"/>
    <sheet name="Importing data" sheetId="6" r:id="rId3"/>
    <sheet name="Subtotals Excel 201" sheetId="4" r:id="rId4"/>
    <sheet name="Employee Records Duplicates" sheetId="5" r:id="rId5"/>
    <sheet name="Pivot Table Based Of Sales Data" sheetId="13" r:id="rId6"/>
    <sheet name="Sales Data Pivot" sheetId="11" r:id="rId7"/>
    <sheet name="Order Info" sheetId="16" r:id="rId8"/>
    <sheet name="Power Pivot" sheetId="21" r:id="rId9"/>
    <sheet name="Customer_Info" sheetId="18" r:id="rId10"/>
    <sheet name="Excel 301" sheetId="33" r:id="rId11"/>
    <sheet name="VLOOKUP Function" sheetId="25" r:id="rId12"/>
    <sheet name="Master Emp List" sheetId="26" r:id="rId13"/>
    <sheet name="HLOOKUP Function" sheetId="27" r:id="rId14"/>
    <sheet name="Master Inventory List" sheetId="28" r:id="rId15"/>
    <sheet name="INDEX MATCH Functions" sheetId="29" r:id="rId16"/>
    <sheet name="INDEX MATCH Master Emp List" sheetId="30" r:id="rId17"/>
    <sheet name="VLOOKUP using Index &amp;Match" sheetId="31" r:id="rId18"/>
    <sheet name="HLOOKUP Function using Match" sheetId="32" r:id="rId19"/>
    <sheet name="What-If Analysis" sheetId="34" r:id="rId20"/>
    <sheet name="Macro" sheetId="36" r:id="rId21"/>
    <sheet name="Test Macro" sheetId="37" r:id="rId22"/>
  </sheets>
  <definedNames>
    <definedName name="_xlnm._FilterDatabase" localSheetId="4" hidden="1">'Employee Records Duplicates'!$A$1:$H$50</definedName>
    <definedName name="_xlnm._FilterDatabase" localSheetId="1" hidden="1">'Excel 201'!$C$20:$G$48</definedName>
    <definedName name="_xlnm._FilterDatabase" localSheetId="10" hidden="1">'Excel 301'!$Q$85:$Q$98</definedName>
    <definedName name="_xlnm._FilterDatabase" localSheetId="16" hidden="1">'INDEX MATCH Master Emp List'!$A$1:$I$38</definedName>
    <definedName name="_xlnm._FilterDatabase" localSheetId="20" hidden="1">Macro!$A$1:$I$38</definedName>
    <definedName name="_xlnm._FilterDatabase" localSheetId="12" hidden="1">'Master Emp List'!$B$1:$I$38</definedName>
    <definedName name="_xlnm._FilterDatabase" localSheetId="6" hidden="1">'Sales Data Pivot'!$A$4:$H$448</definedName>
    <definedName name="_xlnm._FilterDatabase" localSheetId="21" hidden="1">'Test Macro'!$A$1:$I$1</definedName>
    <definedName name="_xlcn.WorksheetConnection_firstworkbook.xlsxOrderInfo" hidden="1">OrderInfo[]</definedName>
    <definedName name="_xlcn.WorksheetConnection_firstworkbook.xlsxTable1" hidden="1">Table1[]</definedName>
    <definedName name="ExternalData_1" localSheetId="2" hidden="1">'Importing data'!$A$1:$H$445</definedName>
    <definedName name="ExternalData_2" localSheetId="2" hidden="1">'Importing data'!$N$1:$X$92</definedName>
    <definedName name="Goal">#REF!</definedName>
    <definedName name="Gross_Margin">#REF!</definedName>
    <definedName name="List">#REF!</definedName>
    <definedName name="Slicer_Year">#N/A</definedName>
    <definedName name="solver_eng" localSheetId="19" hidden="1">1</definedName>
    <definedName name="solver_neg" localSheetId="19" hidden="1">1</definedName>
    <definedName name="solver_num" localSheetId="19" hidden="1">0</definedName>
    <definedName name="solver_opt" localSheetId="19" hidden="1">'What-If Analysis'!$B$40</definedName>
    <definedName name="solver_typ" localSheetId="19" hidden="1">1</definedName>
    <definedName name="solver_val" localSheetId="19" hidden="1">0</definedName>
    <definedName name="solver_ver" localSheetId="19" hidden="1">3</definedName>
    <definedName name="Week_1">#REF!</definedName>
  </definedNames>
  <calcPr calcId="191029"/>
  <pivotCaches>
    <pivotCache cacheId="14" r:id="rId23"/>
    <pivotCache cacheId="1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OrderInfo" name="OrderInfo" connection="WorksheetConnection_firstworkbook.xlsx!OrderInfo"/>
          <x15:modelTable id="Table1" name="Customer Info" connection="WorksheetConnection_firstworkbook.xlsx!Table1"/>
        </x15:modelTables>
        <x15:modelRelationships>
          <x15:modelRelationship fromTable="OrderInfo" fromColumn="CustomerID" toTable="Customer 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 i="34" l="1"/>
  <c r="D56" i="34"/>
  <c r="E56" i="34" s="1"/>
  <c r="F56" i="34" s="1"/>
  <c r="D55" i="34"/>
  <c r="D54" i="34"/>
  <c r="E54" i="34" s="1"/>
  <c r="F54" i="34" s="1"/>
  <c r="D53" i="34"/>
  <c r="D57" i="34" s="1"/>
  <c r="C40" i="34"/>
  <c r="C37" i="34"/>
  <c r="H19" i="34"/>
  <c r="H22" i="34" s="1"/>
  <c r="H20" i="34"/>
  <c r="H21" i="34"/>
  <c r="B22" i="34"/>
  <c r="C22" i="34"/>
  <c r="D22" i="34"/>
  <c r="E22" i="34"/>
  <c r="D3" i="34"/>
  <c r="D57" i="33" a="1"/>
  <c r="D57" i="33" s="1"/>
  <c r="J47" i="33"/>
  <c r="J48" i="33"/>
  <c r="J49" i="33"/>
  <c r="J46" i="33"/>
  <c r="J45" i="33"/>
  <c r="C45" i="33"/>
  <c r="C46" i="33"/>
  <c r="C47" i="33"/>
  <c r="C48" i="33"/>
  <c r="C44" i="33"/>
  <c r="B45" i="33"/>
  <c r="B46" i="33"/>
  <c r="B47" i="33"/>
  <c r="B48" i="33"/>
  <c r="B44" i="33"/>
  <c r="Q29" i="33"/>
  <c r="Q30" i="33"/>
  <c r="Q31" i="33"/>
  <c r="Q32" i="33"/>
  <c r="Q33" i="33"/>
  <c r="Q34" i="33"/>
  <c r="Q35" i="33"/>
  <c r="Q36" i="33"/>
  <c r="Q37" i="33"/>
  <c r="P29" i="33"/>
  <c r="P30" i="33"/>
  <c r="P31" i="33"/>
  <c r="P32" i="33"/>
  <c r="P33" i="33"/>
  <c r="P34" i="33"/>
  <c r="P35" i="33"/>
  <c r="P36" i="33"/>
  <c r="P37" i="33"/>
  <c r="O29" i="33"/>
  <c r="O30" i="33"/>
  <c r="O31" i="33"/>
  <c r="O32" i="33"/>
  <c r="O33" i="33"/>
  <c r="O34" i="33"/>
  <c r="O35" i="33"/>
  <c r="O36" i="33"/>
  <c r="O37" i="33"/>
  <c r="P28" i="33"/>
  <c r="Q28" i="33"/>
  <c r="O28" i="33"/>
  <c r="Q27" i="33"/>
  <c r="P27" i="33"/>
  <c r="O27" i="33"/>
  <c r="F26" i="33"/>
  <c r="F23" i="33"/>
  <c r="B6" i="32"/>
  <c r="B7" i="32"/>
  <c r="B5" i="32"/>
  <c r="C4" i="31"/>
  <c r="C5" i="31"/>
  <c r="C6" i="31"/>
  <c r="C7" i="31"/>
  <c r="C8" i="31"/>
  <c r="C9" i="31"/>
  <c r="C10" i="31"/>
  <c r="C11" i="31"/>
  <c r="C12" i="31"/>
  <c r="C13" i="31"/>
  <c r="C14" i="31"/>
  <c r="C15" i="31"/>
  <c r="C16" i="31"/>
  <c r="C17" i="31"/>
  <c r="C18" i="31"/>
  <c r="D3" i="31"/>
  <c r="E3" i="31"/>
  <c r="F3" i="31"/>
  <c r="C3" i="31"/>
  <c r="F6" i="29"/>
  <c r="F7" i="29"/>
  <c r="F8" i="29"/>
  <c r="F9" i="29"/>
  <c r="F5" i="29"/>
  <c r="F4" i="29"/>
  <c r="D4" i="29"/>
  <c r="C4" i="29"/>
  <c r="B7" i="27"/>
  <c r="B6" i="27"/>
  <c r="B5" i="27"/>
  <c r="E4" i="25"/>
  <c r="E5" i="25"/>
  <c r="E6" i="25"/>
  <c r="E7" i="25"/>
  <c r="E8" i="25"/>
  <c r="E9" i="25"/>
  <c r="E10" i="25"/>
  <c r="E11" i="25"/>
  <c r="E12" i="25"/>
  <c r="E13" i="25"/>
  <c r="E14" i="25"/>
  <c r="E15" i="25"/>
  <c r="E16" i="25"/>
  <c r="E17" i="25"/>
  <c r="E18" i="25"/>
  <c r="E3" i="25"/>
  <c r="D4" i="25"/>
  <c r="D5" i="25"/>
  <c r="D6" i="25"/>
  <c r="D7" i="25"/>
  <c r="D8" i="25"/>
  <c r="D9" i="25"/>
  <c r="D10" i="25"/>
  <c r="D11" i="25"/>
  <c r="D12" i="25"/>
  <c r="D13" i="25"/>
  <c r="D14" i="25"/>
  <c r="D15" i="25"/>
  <c r="D16" i="25"/>
  <c r="D17" i="25"/>
  <c r="D18" i="25"/>
  <c r="D3" i="25"/>
  <c r="C18" i="25"/>
  <c r="C17" i="25"/>
  <c r="C16" i="25"/>
  <c r="C15" i="25"/>
  <c r="C14" i="25"/>
  <c r="C13" i="25"/>
  <c r="C12" i="25"/>
  <c r="C11" i="25"/>
  <c r="C10" i="25"/>
  <c r="C9" i="25"/>
  <c r="C8" i="25"/>
  <c r="C7" i="25"/>
  <c r="C6" i="25"/>
  <c r="C5" i="25"/>
  <c r="C4" i="25"/>
  <c r="C3" i="25"/>
  <c r="E53" i="34" l="1"/>
  <c r="G56" i="34"/>
  <c r="G54" i="34"/>
  <c r="E55" i="34"/>
  <c r="F55" i="34" s="1"/>
  <c r="F53" i="34" l="1"/>
  <c r="E57" i="34"/>
  <c r="G55" i="34"/>
  <c r="F57" i="34" l="1"/>
  <c r="G53" i="34"/>
  <c r="G57" i="34" s="1"/>
  <c r="C121" i="2" l="1" a="1"/>
  <c r="C121" i="2" s="1"/>
  <c r="C118" i="2" a="1"/>
  <c r="C118" i="2" s="1"/>
  <c r="F5" i="11"/>
  <c r="F6" i="11"/>
  <c r="F7" i="11"/>
  <c r="F8" i="11"/>
  <c r="F9" i="11"/>
  <c r="F10" i="11"/>
  <c r="F16" i="11"/>
  <c r="F18" i="11"/>
  <c r="F19" i="11"/>
  <c r="F20" i="11"/>
  <c r="F21" i="11"/>
  <c r="F22" i="11"/>
  <c r="F23" i="11"/>
  <c r="F24" i="11"/>
  <c r="F25" i="11"/>
  <c r="F26"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64" i="11"/>
  <c r="F166" i="11"/>
  <c r="F167" i="11"/>
  <c r="F168" i="11"/>
  <c r="F169" i="11"/>
  <c r="F170" i="11"/>
  <c r="F171" i="11"/>
  <c r="F172" i="11"/>
  <c r="F173" i="11"/>
  <c r="F174" i="11"/>
  <c r="F183" i="11"/>
  <c r="F184" i="11"/>
  <c r="F185" i="11"/>
  <c r="F186" i="11"/>
  <c r="F187" i="11"/>
  <c r="F188" i="11"/>
  <c r="F189" i="11"/>
  <c r="F190" i="11"/>
  <c r="F191" i="11"/>
  <c r="F192" i="11"/>
  <c r="F193" i="11"/>
  <c r="F194" i="11"/>
  <c r="F203" i="11"/>
  <c r="F204" i="11"/>
  <c r="F205" i="11"/>
  <c r="F206" i="11"/>
  <c r="F207" i="11"/>
  <c r="F208" i="11"/>
  <c r="F209" i="11"/>
  <c r="F210" i="11"/>
  <c r="F211" i="11"/>
  <c r="F212" i="11"/>
  <c r="F213" i="11"/>
  <c r="F214" i="11"/>
  <c r="F233" i="11"/>
  <c r="F234" i="11"/>
  <c r="F235" i="11"/>
  <c r="F236" i="11"/>
  <c r="F237" i="11"/>
  <c r="F238" i="11"/>
  <c r="F239" i="11"/>
  <c r="F240" i="11"/>
  <c r="F241" i="11"/>
  <c r="F242" i="11"/>
  <c r="F243" i="11"/>
  <c r="F244" i="11"/>
  <c r="F253" i="11"/>
  <c r="F254" i="11"/>
  <c r="F255" i="11"/>
  <c r="F256" i="11"/>
  <c r="F257" i="11"/>
  <c r="F258" i="11"/>
  <c r="F259" i="11"/>
  <c r="F260" i="11"/>
  <c r="F261" i="11"/>
  <c r="F262" i="11"/>
  <c r="F264" i="11"/>
  <c r="F266" i="11"/>
  <c r="F271" i="11"/>
  <c r="F272" i="11"/>
  <c r="F273" i="11"/>
  <c r="F274" i="11"/>
  <c r="F275" i="11"/>
  <c r="F276" i="11"/>
  <c r="F277" i="11"/>
  <c r="F278" i="11"/>
  <c r="F279" i="11"/>
  <c r="F280" i="11"/>
  <c r="F281" i="11"/>
  <c r="F282" i="11"/>
  <c r="F283" i="11"/>
  <c r="F284" i="11"/>
  <c r="F285" i="11"/>
  <c r="F286" i="11"/>
  <c r="F287" i="11"/>
  <c r="F288" i="11"/>
  <c r="F293" i="11"/>
  <c r="F294" i="11"/>
  <c r="F295" i="11"/>
  <c r="F296" i="11"/>
  <c r="F297" i="11"/>
  <c r="F298" i="11"/>
  <c r="F299" i="11"/>
  <c r="F300" i="11"/>
  <c r="F301" i="11"/>
  <c r="F302" i="11"/>
  <c r="F303" i="11"/>
  <c r="F304" i="11"/>
  <c r="F305" i="11"/>
  <c r="F306" i="11"/>
  <c r="F312" i="11"/>
  <c r="F314" i="11"/>
  <c r="F315" i="11"/>
  <c r="F316" i="11"/>
  <c r="F317" i="11"/>
  <c r="F318" i="11"/>
  <c r="F319" i="11"/>
  <c r="F320" i="11"/>
  <c r="F321" i="11"/>
  <c r="F322" i="11"/>
  <c r="F331" i="11"/>
  <c r="F332" i="11"/>
  <c r="F333" i="11"/>
  <c r="F334" i="11"/>
  <c r="F335" i="11"/>
  <c r="F336" i="11"/>
  <c r="F337" i="11"/>
  <c r="F338" i="11"/>
  <c r="F339" i="11"/>
  <c r="F340" i="11"/>
  <c r="F341" i="11"/>
  <c r="F342" i="11"/>
  <c r="F351" i="11"/>
  <c r="F352" i="11"/>
  <c r="F353" i="11"/>
  <c r="F354" i="11"/>
  <c r="F355" i="11"/>
  <c r="F356" i="11"/>
  <c r="F357" i="11"/>
  <c r="F358" i="11"/>
  <c r="F359" i="11"/>
  <c r="F360" i="11"/>
  <c r="F361" i="11"/>
  <c r="F362" i="11"/>
  <c r="F363" i="11"/>
  <c r="F364" i="11"/>
  <c r="F365" i="11"/>
  <c r="F366" i="11"/>
  <c r="F367" i="11"/>
  <c r="F368" i="11"/>
  <c r="F369" i="11"/>
  <c r="F370" i="11"/>
  <c r="F371" i="11"/>
  <c r="F372" i="11"/>
  <c r="F373" i="11"/>
  <c r="F374" i="11"/>
  <c r="F375" i="11"/>
  <c r="F376" i="11"/>
  <c r="F377" i="11"/>
  <c r="F378" i="11"/>
  <c r="F379" i="11"/>
  <c r="F380" i="11"/>
  <c r="F381" i="11"/>
  <c r="F382" i="11"/>
  <c r="F383" i="11"/>
  <c r="F384" i="11"/>
  <c r="F385" i="11"/>
  <c r="F386" i="11"/>
  <c r="F387" i="11"/>
  <c r="F388" i="11"/>
  <c r="F389" i="11"/>
  <c r="F390" i="11"/>
  <c r="F391" i="11"/>
  <c r="F392" i="11"/>
  <c r="F393" i="11"/>
  <c r="F394" i="11"/>
  <c r="F395" i="11"/>
  <c r="F396" i="11"/>
  <c r="F397" i="11"/>
  <c r="F398" i="11"/>
  <c r="F399" i="11"/>
  <c r="F400" i="11"/>
  <c r="F401" i="11"/>
  <c r="F402" i="11"/>
  <c r="F403" i="11"/>
  <c r="F404" i="11"/>
  <c r="F405" i="11"/>
  <c r="F406" i="11"/>
  <c r="F407" i="11"/>
  <c r="F408" i="11"/>
  <c r="F409" i="11"/>
  <c r="F410" i="11"/>
  <c r="F411" i="11"/>
  <c r="F412" i="11"/>
  <c r="F413" i="11"/>
  <c r="F414" i="11"/>
  <c r="F415" i="11"/>
  <c r="F416" i="11"/>
  <c r="F417" i="11"/>
  <c r="F418" i="11"/>
  <c r="F419" i="11"/>
  <c r="F420" i="11"/>
  <c r="F421" i="11"/>
  <c r="F422" i="11"/>
  <c r="F423" i="11"/>
  <c r="F424" i="11"/>
  <c r="F425" i="11"/>
  <c r="F426" i="11"/>
  <c r="F427" i="11"/>
  <c r="F428" i="11"/>
  <c r="F429" i="11"/>
  <c r="F430" i="11"/>
  <c r="F431" i="11"/>
  <c r="F432" i="11"/>
  <c r="F433" i="11"/>
  <c r="F434" i="11"/>
  <c r="F435" i="11"/>
  <c r="F436" i="11"/>
  <c r="F437" i="11"/>
  <c r="F438" i="11"/>
  <c r="F439" i="11"/>
  <c r="F440" i="11"/>
  <c r="F441" i="11"/>
  <c r="F442" i="11"/>
  <c r="F443" i="11"/>
  <c r="F444" i="11"/>
  <c r="F445" i="11"/>
  <c r="F446" i="11"/>
  <c r="F447" i="11"/>
  <c r="F448" i="11"/>
  <c r="I126" i="2" a="1"/>
  <c r="I126" i="2" s="1"/>
  <c r="G96" i="2"/>
  <c r="I90" i="2"/>
  <c r="H90" i="2"/>
  <c r="I85" i="2"/>
  <c r="I81" i="2"/>
  <c r="H76" i="2"/>
  <c r="H72" i="2"/>
  <c r="P61" i="2"/>
  <c r="E2" i="4"/>
  <c r="E10" i="4"/>
  <c r="E20" i="4"/>
  <c r="E31" i="4"/>
  <c r="E32" i="4"/>
  <c r="E33" i="4"/>
  <c r="E3" i="4"/>
  <c r="E11" i="4"/>
  <c r="E12" i="4"/>
  <c r="E21" i="4"/>
  <c r="E34" i="4"/>
  <c r="E35" i="4"/>
  <c r="E4" i="4"/>
  <c r="E13" i="4"/>
  <c r="E22" i="4"/>
  <c r="E23" i="4"/>
  <c r="E36" i="4"/>
  <c r="E5" i="4"/>
  <c r="E14" i="4"/>
  <c r="E24" i="4"/>
  <c r="E25" i="4"/>
  <c r="E26" i="4"/>
  <c r="E37" i="4"/>
  <c r="E6" i="4"/>
  <c r="E15" i="4"/>
  <c r="E16" i="4"/>
  <c r="E27" i="4"/>
  <c r="E38" i="4"/>
  <c r="E39" i="4"/>
  <c r="E7" i="4"/>
  <c r="E17" i="4"/>
  <c r="E28" i="4"/>
  <c r="E40" i="4"/>
  <c r="E41" i="4"/>
  <c r="E42" i="4"/>
  <c r="E43" i="4"/>
  <c r="E8" i="4"/>
  <c r="E18" i="4"/>
  <c r="E29" i="4"/>
  <c r="E44" i="4"/>
  <c r="E45" i="4"/>
  <c r="E46" i="4"/>
  <c r="E19" i="4" l="1"/>
  <c r="E30" i="4"/>
  <c r="E47" i="4"/>
  <c r="E9" i="4"/>
  <c r="E48" i="4" l="1"/>
  <c r="D72" i="1"/>
  <c r="B72" i="1"/>
  <c r="R49" i="1"/>
  <c r="P49" i="1"/>
  <c r="S48" i="1"/>
  <c r="S47" i="1"/>
  <c r="S45" i="1"/>
  <c r="D51" i="1"/>
  <c r="B51" i="1"/>
  <c r="S23" i="1"/>
  <c r="Q30" i="1"/>
  <c r="R30" i="1" s="1"/>
  <c r="B31" i="1"/>
  <c r="B14" i="1"/>
  <c r="D9" i="1"/>
  <c r="E7" i="1" s="1"/>
  <c r="B9" i="1"/>
  <c r="S46" i="1" l="1"/>
  <c r="S49" i="1" s="1"/>
  <c r="R29" i="1"/>
  <c r="R25" i="1"/>
  <c r="R23" i="1"/>
  <c r="R27" i="1"/>
  <c r="R28" i="1"/>
  <c r="E6" i="1"/>
  <c r="E5" i="1"/>
  <c r="E8" i="1"/>
  <c r="E9"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D7868B-D40E-42D9-AEF7-0EBC4F8D8FD0}" keepAlive="1" name="Query - Customers" description="Connection to the 'Customers' query in the workbook." type="5" refreshedVersion="0" background="1">
    <dbPr connection="Provider=Microsoft.Mashup.OleDb.1;Data Source=$Workbook$;Location=Customers;Extended Properties=&quot;&quot;" command="SELECT * FROM [Customers]"/>
  </connection>
  <connection id="2" xr16:uid="{00D39F41-B47A-4616-A705-31A51EA11FAA}" keepAlive="1" name="Query - Customers (2)" description="Connection to the 'Customers (2)' query in the workbook." type="5" refreshedVersion="8" background="1" saveData="1">
    <dbPr connection="Provider=Microsoft.Mashup.OleDb.1;Data Source=$Workbook$;Location=&quot;Customers (2)&quot;;Extended Properties=&quot;&quot;" command="SELECT * FROM [Customers (2)]"/>
  </connection>
  <connection id="3" xr16:uid="{C170F7A7-5B63-4633-BFF2-F69A711FF5A3}" keepAlive="1" name="Query - SalesData-TEXT-IMPORT (4)" description="Connection to the 'SalesData-TEXT-IMPORT (4)' query in the workbook." type="5" refreshedVersion="8" background="1" saveData="1">
    <dbPr connection="Provider=Microsoft.Mashup.OleDb.1;Data Source=$Workbook$;Location=&quot;SalesData-TEXT-IMPORT (4)&quot;;Extended Properties=&quot;&quot;" command="SELECT * FROM [SalesData-TEXT-IMPORT (4)]"/>
  </connection>
  <connection id="4" xr16:uid="{4430EDA5-0F3A-4461-8CCF-8CE4273AE71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5" xr16:uid="{B9BA84B1-641E-4C48-A100-F30520771AB8}" name="WorksheetConnection_firstworkbook.xlsx!OrderInfo" type="102" refreshedVersion="8" minRefreshableVersion="5">
    <extLst>
      <ext xmlns:x15="http://schemas.microsoft.com/office/spreadsheetml/2010/11/main" uri="{DE250136-89BD-433C-8126-D09CA5730AF9}">
        <x15:connection id="OrderInfo">
          <x15:rangePr sourceName="_xlcn.WorksheetConnection_firstworkbook.xlsxOrderInfo"/>
        </x15:connection>
      </ext>
    </extLst>
  </connection>
  <connection id="6" xr16:uid="{C45EBEC2-A294-4886-ADFE-8AD6904F531A}" name="WorksheetConnection_firstworkbook.xlsx!Table1" type="102" refreshedVersion="8" minRefreshableVersion="5">
    <extLst>
      <ext xmlns:x15="http://schemas.microsoft.com/office/spreadsheetml/2010/11/main" uri="{DE250136-89BD-433C-8126-D09CA5730AF9}">
        <x15:connection id="Table1">
          <x15:rangePr sourceName="_xlcn.WorksheetConnection_firstworkbook.xlsx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<sst xmlns="http://schemas.openxmlformats.org/spreadsheetml/2006/main" count="9080" uniqueCount="1744">
  <si>
    <t>Monthly Budget</t>
  </si>
  <si>
    <t>Bills</t>
  </si>
  <si>
    <t>rent</t>
  </si>
  <si>
    <t>phone</t>
  </si>
  <si>
    <t>gas</t>
  </si>
  <si>
    <t>car</t>
  </si>
  <si>
    <t>1.Data Formating Dates from Number Group, custom,adv</t>
  </si>
  <si>
    <t xml:space="preserve">2. Relative referrencing </t>
  </si>
  <si>
    <t>3. Absolute referrencing</t>
  </si>
  <si>
    <t>4.Orders of numeric calculation BODMASS</t>
  </si>
  <si>
    <t>5. Formula &gt; Formula Auditing &gt; Evalute Formula</t>
  </si>
  <si>
    <t>6. Formula &gt; math &amp; Trig</t>
  </si>
  <si>
    <t>Min</t>
  </si>
  <si>
    <t>7. Fx(Insert function) &gt; Search for Function</t>
  </si>
  <si>
    <t>9. Autofill  &gt;  Fill Series</t>
  </si>
  <si>
    <t>Autofill Series</t>
  </si>
  <si>
    <t>10.ShortCuts</t>
  </si>
  <si>
    <t>10.2 drag with ctrl selected, auto detect pattern</t>
  </si>
  <si>
    <t xml:space="preserve">10.4 type 1 and 2 in second cell, now ctrl = D  detect the pattern </t>
  </si>
  <si>
    <t>10.3 selct and ctrl + D, copies what in the cell, do nor predict series pattern</t>
  </si>
  <si>
    <t>10.1 Drag and then change</t>
  </si>
  <si>
    <t>11. Modifyng excel workbook</t>
  </si>
  <si>
    <t>11.1 Cut copy and paste</t>
  </si>
  <si>
    <t>11.2 ESC for desecting the selection</t>
  </si>
  <si>
    <t>12. Adding column and rows</t>
  </si>
  <si>
    <t>12.1 Select the whole row or column and ctrl + +</t>
  </si>
  <si>
    <t>12.2 Select the row or column Home &gt; Cells Group &gt; Insert</t>
  </si>
  <si>
    <t>12.3 Select Cell &gt; Right click &gt; insert</t>
  </si>
  <si>
    <t>13. Insering the row at last or first of the table do not effect the formula of autosum, wehre as insering in between automatically capture that row and insert in the formula</t>
  </si>
  <si>
    <t>13.1 ctrl + - for delete</t>
  </si>
  <si>
    <t>14. Adjusting width and height of the column and rows</t>
  </si>
  <si>
    <t>15. Hiding and unhinding Columns and Rows</t>
  </si>
  <si>
    <t>16. Moving woeksheet in same  in same woek book, Drag and drop</t>
  </si>
  <si>
    <t>16.1 Copying the Worksheet in same Workbook Ctrl + drag and drop</t>
  </si>
  <si>
    <t>16.2 Copying the Worksheet in different Workbook Ctril + drag and drop, Right click on the sheet  &gt;  Move and copy</t>
  </si>
  <si>
    <t>17 Formmating fonts</t>
  </si>
  <si>
    <t>17.1 Changing text size</t>
  </si>
  <si>
    <t xml:space="preserve">17.2 Text and Background colour </t>
  </si>
  <si>
    <t xml:space="preserve">17.3 Adding Border </t>
  </si>
  <si>
    <t>18. Home &gt; Number Group &gt; Accounting number format</t>
  </si>
  <si>
    <t>18.1 Number Group &gt; Comma (Removes the Dollar sign keeping the account format</t>
  </si>
  <si>
    <t>18.2 Percentage   Home &gt; Number Group &gt; Percentage</t>
  </si>
  <si>
    <t>18.3 Adjacent to Comman you can see 2 Item, to shift the decimal places</t>
  </si>
  <si>
    <t>19.1 Single click will acticate it for once</t>
  </si>
  <si>
    <t>19.2 Double click will activate it untill esc is pressed or click on Format painter again</t>
  </si>
  <si>
    <t xml:space="preserve">19. Format Painter Home &gt; Clipboard copy only the formatting on the cell and paste it to different location </t>
  </si>
  <si>
    <t>19.3 Ctrl + Shift + C to copy Formatting</t>
  </si>
  <si>
    <t>20. Cell Style</t>
  </si>
  <si>
    <t>20.2 Saved style can ve use any where</t>
  </si>
  <si>
    <t>20.3 If you want to modify cell style right click on style name &gt; Modify and, it will apply to all the cells</t>
  </si>
  <si>
    <t>20.1 Home &gt; Syles group &gt; Cell style &gt; New cell Style</t>
  </si>
  <si>
    <t>21.Conditional formatting</t>
  </si>
  <si>
    <t>21.1.Home &gt; Styles&gt; Conditional Formatting</t>
  </si>
  <si>
    <t>21.2. Can create custome rule</t>
  </si>
  <si>
    <t>21.3. Manage rule toremove or modify</t>
  </si>
  <si>
    <t>22 Inserting a Image Insert &gt; Illustration Group &gt; Picture, Shapes, Icon, 3d model</t>
  </si>
  <si>
    <t>23. Shape Fomatting</t>
  </si>
  <si>
    <t>24. SmartArt</t>
  </si>
  <si>
    <t>25. Woking with Charts</t>
  </si>
  <si>
    <t>25.1 Insert &gt; Charts Group</t>
  </si>
  <si>
    <t>25.2 Select chart &gt; Chart Design &gt; Select Data &gt; Modify (Used to format the data for the selected chart)</t>
  </si>
  <si>
    <t>25.3 Right click on Axis bar &gt; Format axis &gt; Text axis</t>
  </si>
  <si>
    <t>25.4 Formatting charts and charts element</t>
  </si>
  <si>
    <t>25.5 Connecting Chart title to a value on worksheet, Click Title &gt; Formular bar &gt; =Cell reference</t>
  </si>
  <si>
    <t>Monthly Budget Title</t>
  </si>
  <si>
    <t>25.6 Moving a Chart to separate Worksheet, Chart Design &gt; Move Chart</t>
  </si>
  <si>
    <t>26. Printing Worksheet</t>
  </si>
  <si>
    <t>26.1 When you go to print and comeback, the dashed line appear representing a page.</t>
  </si>
  <si>
    <t>26.2 Changing Margins</t>
  </si>
  <si>
    <t>26.3 View &gt; Workbook Views &gt; Page Layout (Break the whole worksheet in pages)</t>
  </si>
  <si>
    <t>26.4 when In page layout view, You can add header and footer.</t>
  </si>
  <si>
    <t>26.5 Printing the selection, Select the area and the print &gt; Drop down &gt; Selected area</t>
  </si>
  <si>
    <t>26.6 If you want to mae it automated, Page Layout &gt; Print Area &gt; Set print Area (While selected)</t>
  </si>
  <si>
    <t>27. Creating a Excel Template</t>
  </si>
  <si>
    <t>27.1. Build the basic structure of the document minus data &gt; Save as excel Template</t>
  </si>
  <si>
    <t>8. Alt + = (AutoSum)</t>
  </si>
  <si>
    <t>Emp ID</t>
  </si>
  <si>
    <t>Last Name</t>
  </si>
  <si>
    <t>First Name</t>
  </si>
  <si>
    <t>Dept</t>
  </si>
  <si>
    <t>E-mail</t>
  </si>
  <si>
    <t>Phone Ext</t>
  </si>
  <si>
    <t>Location</t>
  </si>
  <si>
    <t>Hire Date</t>
  </si>
  <si>
    <t>Al-Sabah</t>
  </si>
  <si>
    <t>Daoud</t>
  </si>
  <si>
    <t>HR</t>
  </si>
  <si>
    <t>daouda</t>
  </si>
  <si>
    <t>Building 3</t>
  </si>
  <si>
    <t>Alstain</t>
  </si>
  <si>
    <t>Isolde</t>
  </si>
  <si>
    <t>isoldea</t>
  </si>
  <si>
    <t>Atherly</t>
  </si>
  <si>
    <t>Katherine</t>
  </si>
  <si>
    <t>kathya</t>
  </si>
  <si>
    <t>Atherton</t>
  </si>
  <si>
    <t>Katie</t>
  </si>
  <si>
    <t>katiea</t>
  </si>
  <si>
    <t>Bankler</t>
  </si>
  <si>
    <t>Rowena</t>
  </si>
  <si>
    <t>SA</t>
  </si>
  <si>
    <t>rowenab</t>
  </si>
  <si>
    <t>Barton</t>
  </si>
  <si>
    <t>Eileen</t>
  </si>
  <si>
    <t>AT</t>
  </si>
  <si>
    <t>eileenb</t>
  </si>
  <si>
    <t>Building 1</t>
  </si>
  <si>
    <t>Bell</t>
  </si>
  <si>
    <t>Tom</t>
  </si>
  <si>
    <t>AC</t>
  </si>
  <si>
    <t>tomb</t>
  </si>
  <si>
    <t>Building 2</t>
  </si>
  <si>
    <t>Bellwood</t>
  </si>
  <si>
    <t>Frank</t>
  </si>
  <si>
    <t>MK</t>
  </si>
  <si>
    <t>frankb</t>
  </si>
  <si>
    <t>Berwick</t>
  </si>
  <si>
    <t>Elaine</t>
  </si>
  <si>
    <t>eberwick</t>
  </si>
  <si>
    <t>Sam</t>
  </si>
  <si>
    <t>samb</t>
  </si>
  <si>
    <t>Boughton</t>
  </si>
  <si>
    <t>AD</t>
  </si>
  <si>
    <t>fboughton</t>
  </si>
  <si>
    <t>Brwyne</t>
  </si>
  <si>
    <t>Melia</t>
  </si>
  <si>
    <t>meliab</t>
  </si>
  <si>
    <t>Chang</t>
  </si>
  <si>
    <t>Jessica</t>
  </si>
  <si>
    <t>MF</t>
  </si>
  <si>
    <t>jessc</t>
  </si>
  <si>
    <t>Cooper</t>
  </si>
  <si>
    <t>Linda</t>
  </si>
  <si>
    <t>lindac</t>
  </si>
  <si>
    <t>Cortlandt</t>
  </si>
  <si>
    <t>Charles</t>
  </si>
  <si>
    <t>charlesc</t>
  </si>
  <si>
    <t>Corwick</t>
  </si>
  <si>
    <t>Judy</t>
  </si>
  <si>
    <t>judyc</t>
  </si>
  <si>
    <t>Rob</t>
  </si>
  <si>
    <t>robertc</t>
  </si>
  <si>
    <t>Cronwith</t>
  </si>
  <si>
    <t>Brent</t>
  </si>
  <si>
    <t>brentc</t>
  </si>
  <si>
    <t>Dixon-Waite</t>
  </si>
  <si>
    <t>Sherrie</t>
  </si>
  <si>
    <t>sherried</t>
  </si>
  <si>
    <t>Fontaine</t>
  </si>
  <si>
    <t>Jean</t>
  </si>
  <si>
    <t>jeanf</t>
  </si>
  <si>
    <t>Franklin</t>
  </si>
  <si>
    <t>Larry</t>
  </si>
  <si>
    <t>larryf</t>
  </si>
  <si>
    <t>Gonzales</t>
  </si>
  <si>
    <t>Joe</t>
  </si>
  <si>
    <t>joeg</t>
  </si>
  <si>
    <t>Hapsbuch</t>
  </si>
  <si>
    <t>Kendrick</t>
  </si>
  <si>
    <t>kendrickh</t>
  </si>
  <si>
    <t>Henders</t>
  </si>
  <si>
    <t>Mark</t>
  </si>
  <si>
    <t>markh</t>
  </si>
  <si>
    <t>Kane</t>
  </si>
  <si>
    <t>Sheryl</t>
  </si>
  <si>
    <t>sherylk</t>
  </si>
  <si>
    <t>Kegler</t>
  </si>
  <si>
    <t>Pam</t>
  </si>
  <si>
    <t>pamk</t>
  </si>
  <si>
    <t>Kellerman</t>
  </si>
  <si>
    <t>Tommie</t>
  </si>
  <si>
    <t>tomk</t>
  </si>
  <si>
    <t>Kourios</t>
  </si>
  <si>
    <t>Theo</t>
  </si>
  <si>
    <t>theok</t>
  </si>
  <si>
    <t>Lampstone</t>
  </si>
  <si>
    <t>Pete</t>
  </si>
  <si>
    <t>petel</t>
  </si>
  <si>
    <t>MacDonald</t>
  </si>
  <si>
    <t>Bronwyn</t>
  </si>
  <si>
    <t>bronm</t>
  </si>
  <si>
    <t>Miller</t>
  </si>
  <si>
    <t>Janet</t>
  </si>
  <si>
    <t>janetm</t>
  </si>
  <si>
    <t>Mivelli</t>
  </si>
  <si>
    <t>Maria</t>
  </si>
  <si>
    <t>mariam</t>
  </si>
  <si>
    <t>Morton</t>
  </si>
  <si>
    <t>Norman</t>
  </si>
  <si>
    <t>normanm</t>
  </si>
  <si>
    <t>Mueller</t>
  </si>
  <si>
    <t>Ursula</t>
  </si>
  <si>
    <t>ursulam</t>
  </si>
  <si>
    <t>Sammler</t>
  </si>
  <si>
    <t>marks</t>
  </si>
  <si>
    <t>Sampson</t>
  </si>
  <si>
    <t>Carla</t>
  </si>
  <si>
    <t>carlas</t>
  </si>
  <si>
    <t>Scote</t>
  </si>
  <si>
    <t>Gail</t>
  </si>
  <si>
    <t>gails</t>
  </si>
  <si>
    <t>Simpson</t>
  </si>
  <si>
    <t>Sandrae</t>
  </si>
  <si>
    <t>sandraes</t>
  </si>
  <si>
    <t>Sindole</t>
  </si>
  <si>
    <t>Randy</t>
  </si>
  <si>
    <t>randys</t>
  </si>
  <si>
    <t>Smith</t>
  </si>
  <si>
    <t>Barbara</t>
  </si>
  <si>
    <t>barbaras</t>
  </si>
  <si>
    <t>Ellen</t>
  </si>
  <si>
    <t>ellens</t>
  </si>
  <si>
    <t>Hazel</t>
  </si>
  <si>
    <t>hazelg</t>
  </si>
  <si>
    <t>Howard</t>
  </si>
  <si>
    <t>howards</t>
  </si>
  <si>
    <t>Szcznyck</t>
  </si>
  <si>
    <t>Tadeuz</t>
  </si>
  <si>
    <t>tadeuzs</t>
  </si>
  <si>
    <t>Tuppman</t>
  </si>
  <si>
    <t>Lise-Anne</t>
  </si>
  <si>
    <t>lise-annt</t>
  </si>
  <si>
    <t>Vuanuo</t>
  </si>
  <si>
    <t>Tuome</t>
  </si>
  <si>
    <t>tuomev</t>
  </si>
  <si>
    <t>Wu</t>
  </si>
  <si>
    <t>Tammy</t>
  </si>
  <si>
    <t>tammyw</t>
  </si>
  <si>
    <t>Ygarre</t>
  </si>
  <si>
    <t>Lisa</t>
  </si>
  <si>
    <t>lisay</t>
  </si>
  <si>
    <t>Zostoc</t>
  </si>
  <si>
    <t>Melissa</t>
  </si>
  <si>
    <t>melissaz</t>
  </si>
  <si>
    <t>1. Gap In the list, make it two separate list.</t>
  </si>
  <si>
    <t>2. We use clear all to clear the formatting. Alt &gt; H &gt; E &gt; A</t>
  </si>
  <si>
    <t>3. Sorting the data. Select any cell in column &gt; Data &gt; Sort &amp; Filter Group &gt;asc or desc</t>
  </si>
  <si>
    <t>4. Multiple sorting Data &gt; Sort &amp; Filter Group &gt; Sort &gt; Add Level</t>
  </si>
  <si>
    <t>Month</t>
  </si>
  <si>
    <t>Year</t>
  </si>
  <si>
    <t>Cost</t>
  </si>
  <si>
    <t>Items</t>
  </si>
  <si>
    <t>Buyer</t>
  </si>
  <si>
    <t>January</t>
  </si>
  <si>
    <t>Smyth</t>
  </si>
  <si>
    <t>May</t>
  </si>
  <si>
    <t>June</t>
  </si>
  <si>
    <t>August</t>
  </si>
  <si>
    <t>De Soto</t>
  </si>
  <si>
    <t>Reynolds</t>
  </si>
  <si>
    <t>February</t>
  </si>
  <si>
    <t>March</t>
  </si>
  <si>
    <t>April</t>
  </si>
  <si>
    <t>July</t>
  </si>
  <si>
    <t>November</t>
  </si>
  <si>
    <t>5. Custom Sorting Data &gt; Sort &amp; Filter Group &gt; Sort &gt; Orders &gt; Custom list</t>
  </si>
  <si>
    <t>Here we sorted month, first it sorted it A- Z, but with custom sort, we changed it to choronoligally sort jan-dec</t>
  </si>
  <si>
    <t>6. Filtering the data Sorting Data &gt; Sort &amp; Filter Group &gt; Filter (A drop down icon appear on headers, funnel shaped icon represent, data is filtered)</t>
  </si>
  <si>
    <t>7. Clearing the Filter  Sorting Data &gt; Sort &amp; Filter Group &gt;  Clear</t>
  </si>
  <si>
    <t>Vanilla</t>
  </si>
  <si>
    <t>Wilson</t>
  </si>
  <si>
    <t>Strawberry</t>
  </si>
  <si>
    <t>Fudge Brownie</t>
  </si>
  <si>
    <t>Chocolate Chocolate Chip</t>
  </si>
  <si>
    <t>Sergeto</t>
  </si>
  <si>
    <t>Patterson</t>
  </si>
  <si>
    <t>Packet</t>
  </si>
  <si>
    <t>DeMarcos</t>
  </si>
  <si>
    <t>Cattapan</t>
  </si>
  <si>
    <t>Sales</t>
  </si>
  <si>
    <t>Price/Unit</t>
  </si>
  <si>
    <t>Units</t>
  </si>
  <si>
    <t>Product</t>
  </si>
  <si>
    <t>Salesperson</t>
  </si>
  <si>
    <t>1. Sub-Total,  Data &gt; Subtotal</t>
  </si>
  <si>
    <t>To perform Subtotal First sort the rows by Product</t>
  </si>
  <si>
    <t>Chocolate Chocolate Chip Total</t>
  </si>
  <si>
    <t>Fudge Brownie Total</t>
  </si>
  <si>
    <t>Strawberry Total</t>
  </si>
  <si>
    <t>Vanilla Total</t>
  </si>
  <si>
    <t>Grand Total</t>
  </si>
  <si>
    <t>at change in product &gt; sum sales</t>
  </si>
  <si>
    <t>Total</t>
  </si>
  <si>
    <t>8. Working with the table</t>
  </si>
  <si>
    <t>8.1 Home &gt; Format as table</t>
  </si>
  <si>
    <t>8.2 Extending table from the bottom-right arrow appeared</t>
  </si>
  <si>
    <t>8.2 Row total</t>
  </si>
  <si>
    <t>1, Finding a duplicate Conditional Formatting &gt; Highlight cell rule &gt; Distict Vlaue</t>
  </si>
  <si>
    <t>2. Removing the Duplicates</t>
  </si>
  <si>
    <t>2.1 From data tab &gt; Remove Duplicate</t>
  </si>
  <si>
    <t>2.2 If Formatted as table, Table Design &gt; Remove Duplicate</t>
  </si>
  <si>
    <t>Total cost</t>
  </si>
  <si>
    <t>9. Dsum()</t>
  </si>
  <si>
    <t>9.1 Get total Sum of January Month</t>
  </si>
  <si>
    <t>9.2 Get total sum of January and febuary Month (Or statement, jan or feb)</t>
  </si>
  <si>
    <t>9.3 Get total sum when month is january and buyer is Smyth, (And statement, Symth and January)</t>
  </si>
  <si>
    <t>Avg of Cost</t>
  </si>
  <si>
    <t>Count</t>
  </si>
  <si>
    <t>9.4 The Criteria Should exactly match the Names perfectly even not a space</t>
  </si>
  <si>
    <t>9.5 Daverage and Dcount</t>
  </si>
  <si>
    <t>10. Subtotal Function</t>
  </si>
  <si>
    <t>Subtotal of cost</t>
  </si>
  <si>
    <t>10.1 So when you filter the data The value automatically change, Like if filter the data for january, then it will sum cost only for january value.</t>
  </si>
  <si>
    <t>11. Data Validation</t>
  </si>
  <si>
    <t>11.1 Select Column &gt; Data &gt; Data Validation &gt; Set Rule</t>
  </si>
  <si>
    <t>Here we have applied rule to location</t>
  </si>
  <si>
    <t>11.2 Phone ext, Decimal number between 100-200</t>
  </si>
  <si>
    <t>11.3 Customising error message and error style Select Column &gt; Data &gt; Data Validation &gt; Error alert</t>
  </si>
  <si>
    <t>11.4 Using data validation with range of cell for dunamic functionalities</t>
  </si>
  <si>
    <t>here in Last name, We have applied data validation using the list  on the left</t>
  </si>
  <si>
    <t>Type</t>
  </si>
  <si>
    <t>Region</t>
  </si>
  <si>
    <t>Order #</t>
  </si>
  <si>
    <t>Ice Cream</t>
  </si>
  <si>
    <t>Bishop</t>
  </si>
  <si>
    <t>West</t>
  </si>
  <si>
    <t xml:space="preserve">$2,395.50 </t>
  </si>
  <si>
    <t xml:space="preserve">$11,761.50 </t>
  </si>
  <si>
    <t>Frozen Yogurt</t>
  </si>
  <si>
    <t xml:space="preserve">$8,943.00 </t>
  </si>
  <si>
    <t>Lee</t>
  </si>
  <si>
    <t>Central</t>
  </si>
  <si>
    <t xml:space="preserve">$14,596.50 </t>
  </si>
  <si>
    <t>Tasty Treats</t>
  </si>
  <si>
    <t xml:space="preserve">$8,793.00 </t>
  </si>
  <si>
    <t>Parker</t>
  </si>
  <si>
    <t>North</t>
  </si>
  <si>
    <t xml:space="preserve">$4,666.00 </t>
  </si>
  <si>
    <t xml:space="preserve">$7,318.50 </t>
  </si>
  <si>
    <t>Popsicles</t>
  </si>
  <si>
    <t>Pullen</t>
  </si>
  <si>
    <t>South</t>
  </si>
  <si>
    <t xml:space="preserve">$3,553.50 </t>
  </si>
  <si>
    <t>Watson</t>
  </si>
  <si>
    <t xml:space="preserve">$4,887.00 </t>
  </si>
  <si>
    <t xml:space="preserve">$11,122.50 </t>
  </si>
  <si>
    <t xml:space="preserve">$13,428.00 </t>
  </si>
  <si>
    <t xml:space="preserve">$3,897.00 </t>
  </si>
  <si>
    <t xml:space="preserve">$8,832.00 </t>
  </si>
  <si>
    <t xml:space="preserve">$14,647.50 </t>
  </si>
  <si>
    <t xml:space="preserve">$7,480.50 </t>
  </si>
  <si>
    <t xml:space="preserve">$14,619.00 </t>
  </si>
  <si>
    <t xml:space="preserve">$867.00 </t>
  </si>
  <si>
    <t xml:space="preserve">$5,380.50 </t>
  </si>
  <si>
    <t xml:space="preserve">$3,547.50 </t>
  </si>
  <si>
    <t xml:space="preserve">$1,498.50 </t>
  </si>
  <si>
    <t xml:space="preserve">$235.50 </t>
  </si>
  <si>
    <t xml:space="preserve">$14,446.50 </t>
  </si>
  <si>
    <t xml:space="preserve">$2,367.00 </t>
  </si>
  <si>
    <t xml:space="preserve">$6,880.50 </t>
  </si>
  <si>
    <t xml:space="preserve">$11,838.00 </t>
  </si>
  <si>
    <t xml:space="preserve">$7,030.50 </t>
  </si>
  <si>
    <t xml:space="preserve">$2,046.00 </t>
  </si>
  <si>
    <t xml:space="preserve">$11,979.00 </t>
  </si>
  <si>
    <t xml:space="preserve">$747.00 </t>
  </si>
  <si>
    <t xml:space="preserve">$7,342.50 </t>
  </si>
  <si>
    <t xml:space="preserve">$7,344.00 </t>
  </si>
  <si>
    <t xml:space="preserve">$9,486.00 </t>
  </si>
  <si>
    <t xml:space="preserve">$10,992.00 </t>
  </si>
  <si>
    <t xml:space="preserve">$3,084.00 </t>
  </si>
  <si>
    <t xml:space="preserve">$12,370.50 </t>
  </si>
  <si>
    <t xml:space="preserve">$13,231.50 </t>
  </si>
  <si>
    <t>December</t>
  </si>
  <si>
    <t xml:space="preserve">$13,413.00 </t>
  </si>
  <si>
    <t xml:space="preserve">$4,026.00 </t>
  </si>
  <si>
    <t xml:space="preserve">$3,238.50 </t>
  </si>
  <si>
    <t>1. From text file</t>
  </si>
  <si>
    <t>CustomerID</t>
  </si>
  <si>
    <t>CompanyName</t>
  </si>
  <si>
    <t>ContactName</t>
  </si>
  <si>
    <t>ContactTitle</t>
  </si>
  <si>
    <t>Address</t>
  </si>
  <si>
    <t>City</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</si>
  <si>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</si>
  <si>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</si>
  <si>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</si>
  <si>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</si>
  <si>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</si>
  <si>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</si>
  <si>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</si>
  <si>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</si>
  <si>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</si>
  <si>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</si>
  <si>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</si>
  <si>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</si>
  <si>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</si>
  <si>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</si>
  <si>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</si>
  <si>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</si>
  <si>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</si>
  <si>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</si>
  <si>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</si>
  <si>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</si>
  <si>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</si>
  <si>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</si>
  <si>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</si>
  <si>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</si>
  <si>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</si>
  <si>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</si>
  <si>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</si>
  <si>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</si>
  <si>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</si>
  <si>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</si>
  <si>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</si>
  <si>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</si>
  <si>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</si>
  <si>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</si>
  <si>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</si>
  <si>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</si>
  <si>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</si>
  <si>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</si>
  <si>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</si>
  <si>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</si>
  <si>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</si>
  <si>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</si>
  <si>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</si>
  <si>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</si>
  <si>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</si>
  <si>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</si>
  <si>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</si>
  <si>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</si>
  <si>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</si>
  <si>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</si>
  <si>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</si>
  <si>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</si>
  <si>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</si>
  <si>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</si>
  <si>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</si>
  <si>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</si>
  <si>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</si>
  <si>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</si>
  <si>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</si>
  <si>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</si>
  <si>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</si>
  <si>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</si>
  <si>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</si>
  <si>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</si>
  <si>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</si>
  <si>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</si>
  <si>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</si>
  <si>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</si>
  <si>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</si>
  <si>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</si>
  <si>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</si>
  <si>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</si>
  <si>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</si>
  <si>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</si>
  <si>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</si>
  <si>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</si>
  <si>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</si>
  <si>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</si>
  <si>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</si>
  <si>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</si>
  <si>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</si>
  <si>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</si>
  <si>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</si>
  <si>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</si>
  <si>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</si>
  <si>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</si>
  <si>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</si>
  <si>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</si>
  <si>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</si>
  <si>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</si>
  <si>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</si>
  <si>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</si>
  <si>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</si>
  <si>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</si>
  <si>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</si>
  <si>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</si>
  <si>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</si>
  <si>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</si>
  <si>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</si>
  <si>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</si>
  <si>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</si>
  <si>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</si>
  <si>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</si>
  <si>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</si>
  <si>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</si>
  <si>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</si>
  <si>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</si>
  <si>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</si>
  <si>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</si>
  <si>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</si>
  <si>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</si>
  <si>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</si>
  <si>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</si>
  <si>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</si>
  <si>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</si>
  <si>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</si>
  <si>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</si>
  <si>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</si>
  <si>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</si>
  <si>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</si>
  <si>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</si>
  <si>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</si>
  <si>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</si>
  <si>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</si>
  <si>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</si>
  <si>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</si>
  <si>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</si>
  <si>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</si>
  <si>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</si>
  <si>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</si>
  <si>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</si>
  <si>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</si>
  <si>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</si>
  <si>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</si>
  <si>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</si>
  <si>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</si>
  <si>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</si>
  <si>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</si>
  <si>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</si>
  <si>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</si>
  <si>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</si>
  <si>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</si>
  <si>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</si>
  <si>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</si>
  <si>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</si>
  <si>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</si>
  <si>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</si>
  <si>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</si>
  <si>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</si>
  <si>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</si>
  <si>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</si>
  <si>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</si>
  <si>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</si>
  <si>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</si>
  <si>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</si>
  <si>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</si>
  <si>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</si>
  <si>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</si>
  <si>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</si>
  <si>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</si>
  <si>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</si>
  <si>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</si>
  <si>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</si>
  <si>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</si>
  <si>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</si>
  <si>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</si>
  <si>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</si>
  <si>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</si>
  <si>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</si>
  <si>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</si>
  <si>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</si>
  <si>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</si>
  <si>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</si>
  <si>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</si>
  <si>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</si>
  <si>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</si>
  <si>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</si>
  <si>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</si>
  <si>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</si>
  <si>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</si>
  <si>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</si>
  <si>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</si>
  <si>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</si>
  <si>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</si>
  <si>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</si>
  <si>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</si>
  <si>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</si>
  <si>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</si>
  <si>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</si>
  <si>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</si>
  <si>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</si>
  <si>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</si>
  <si>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</si>
  <si>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</si>
  <si>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</si>
  <si>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</si>
  <si>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</si>
  <si>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</si>
  <si>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</si>
  <si>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</si>
  <si>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</si>
  <si>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</si>
  <si>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</si>
  <si>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</si>
  <si>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</si>
  <si>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</si>
  <si>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</si>
  <si>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</si>
  <si>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</si>
  <si>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</si>
  <si>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</si>
  <si>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</si>
  <si>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</si>
  <si>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</si>
  <si>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</si>
  <si>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</si>
  <si>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</si>
  <si>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</si>
  <si>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</si>
  <si>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</si>
  <si>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</si>
  <si>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</si>
  <si>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</si>
  <si>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</si>
  <si>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</si>
  <si>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</si>
  <si>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</si>
  <si>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</si>
  <si>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</si>
  <si>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</si>
  <si>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</si>
  <si>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</si>
  <si>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</si>
  <si>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</si>
  <si>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</si>
  <si>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</si>
  <si>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</si>
  <si>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</si>
  <si>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</si>
  <si>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</si>
  <si>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</si>
  <si>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</si>
  <si>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</si>
  <si>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</si>
  <si>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</si>
  <si>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</si>
  <si>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</si>
  <si>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</si>
  <si>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</si>
  <si>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</si>
  <si>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</si>
  <si>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</si>
  <si>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</si>
  <si>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</si>
  <si>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</si>
  <si>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</si>
  <si>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</si>
  <si>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</si>
  <si>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</si>
  <si>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</si>
  <si>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</si>
  <si>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</si>
  <si>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</si>
  <si>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</si>
  <si>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</si>
  <si>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</si>
  <si>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</si>
  <si>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</si>
  <si>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</si>
  <si>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</si>
  <si>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</si>
  <si>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</si>
  <si>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</si>
  <si>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</si>
  <si>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</si>
  <si>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</si>
  <si>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</si>
  <si>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</si>
  <si>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</si>
  <si>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</si>
  <si>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</si>
  <si>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</si>
  <si>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</si>
  <si>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</si>
  <si>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</si>
  <si>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</si>
  <si>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</si>
  <si>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</si>
  <si>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</si>
  <si>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</si>
  <si>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</si>
  <si>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</si>
  <si>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</si>
  <si>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</si>
  <si>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</si>
  <si>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</si>
  <si>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</si>
  <si>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</si>
  <si>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</si>
  <si>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</si>
  <si>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</si>
  <si>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</si>
  <si>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</si>
  <si>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</si>
  <si>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</si>
  <si>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</si>
  <si>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</si>
  <si>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</si>
  <si>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</si>
  <si>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</si>
  <si>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</si>
  <si>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</si>
  <si>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</si>
  <si>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</si>
  <si>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</si>
  <si>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</si>
  <si>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</si>
  <si>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</si>
  <si>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</si>
  <si>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</si>
  <si>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</si>
  <si>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</si>
  <si>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</si>
  <si>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</si>
  <si>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</si>
  <si>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</si>
  <si>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</si>
  <si>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</si>
  <si>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</si>
  <si>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</si>
  <si>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</si>
  <si>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</si>
  <si>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</si>
  <si>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</si>
  <si>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</si>
  <si>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</si>
  <si>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</si>
  <si>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</si>
  <si>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</si>
  <si>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</si>
  <si>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</si>
  <si>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</si>
  <si>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</si>
  <si>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</si>
  <si>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</si>
  <si>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</si>
  <si>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</si>
  <si>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</si>
  <si>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</si>
  <si>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</si>
  <si>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</si>
  <si>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</si>
  <si>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</si>
  <si>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</si>
  <si>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</si>
  <si>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</si>
  <si>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</si>
  <si>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</si>
  <si>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</si>
  <si>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</si>
  <si>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</si>
  <si>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</si>
  <si>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</si>
  <si>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</si>
  <si>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</si>
  <si>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</si>
  <si>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</si>
  <si>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</si>
  <si>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</si>
  <si>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</si>
  <si>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</si>
  <si>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</si>
  <si>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</si>
  <si>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</si>
  <si>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</si>
  <si>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</si>
  <si>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</si>
  <si>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</si>
  <si>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</si>
  <si>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</si>
  <si>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</si>
  <si>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</si>
  <si>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</si>
  <si>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</si>
  <si>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</si>
  <si>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</si>
  <si>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</si>
  <si>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</si>
  <si>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</si>
  <si>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</si>
  <si>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</si>
  <si>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</si>
  <si>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</si>
  <si>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</si>
  <si>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</si>
  <si>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</si>
  <si>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</si>
  <si>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</si>
  <si>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</si>
  <si>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</si>
  <si>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</si>
  <si>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</si>
  <si>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</si>
  <si>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</si>
  <si>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</si>
  <si>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</si>
  <si>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</si>
  <si>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</si>
  <si>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</si>
  <si>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</si>
  <si>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</si>
  <si>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</si>
  <si>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</si>
  <si>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</si>
  <si>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</si>
  <si>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</si>
  <si>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</si>
  <si>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</si>
  <si>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</si>
  <si>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</si>
  <si>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</si>
  <si>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</si>
  <si>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</si>
  <si>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</si>
  <si>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</si>
  <si>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</si>
  <si>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</si>
  <si>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</si>
  <si>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</si>
  <si>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</si>
  <si>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</si>
  <si>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</si>
  <si>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</si>
  <si>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</si>
  <si>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</si>
  <si>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</si>
  <si>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</si>
  <si>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</si>
  <si>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</si>
  <si>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</si>
  <si>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</si>
  <si>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</si>
  <si>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</si>
  <si>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</si>
  <si>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</si>
  <si>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</si>
  <si>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</si>
  <si>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</si>
  <si>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</si>
  <si>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</si>
  <si>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</si>
  <si>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</si>
  <si>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</si>
  <si>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</si>
  <si>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</si>
  <si>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</si>
  <si>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</si>
  <si>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</si>
  <si>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</si>
  <si>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</si>
  <si>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</si>
  <si>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</si>
  <si>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</si>
  <si>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</si>
  <si>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</si>
  <si>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</si>
  <si>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</si>
  <si>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</si>
  <si>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</si>
  <si>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</si>
  <si>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</si>
  <si>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</si>
  <si>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</si>
  <si>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</si>
  <si>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</si>
  <si>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</si>
  <si>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</si>
  <si>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</si>
  <si>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</si>
  <si>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</si>
  <si>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</si>
  <si>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</si>
  <si>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</si>
  <si>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</si>
  <si>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</si>
  <si>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</si>
  <si>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</si>
  <si>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</si>
  <si>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</si>
  <si>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</si>
  <si>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</si>
  <si>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</si>
  <si>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</si>
  <si>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</si>
  <si>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</si>
  <si>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</si>
  <si>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</si>
  <si>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</si>
  <si>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</si>
  <si>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</si>
  <si>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</si>
  <si>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</si>
  <si>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</si>
  <si>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</si>
  <si>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</si>
  <si>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</si>
  <si>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</si>
  <si>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</si>
  <si>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</si>
  <si>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</si>
  <si>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</si>
  <si>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</si>
  <si>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</si>
  <si>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</si>
  <si>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</si>
  <si>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</si>
  <si>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</si>
  <si>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</si>
  <si>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</si>
  <si>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</si>
  <si>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</si>
  <si>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</si>
  <si>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</si>
  <si>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</si>
  <si>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</si>
  <si>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</si>
  <si>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</si>
  <si>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</si>
  <si>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</si>
  <si>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</si>
  <si>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</si>
  <si>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</si>
  <si>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</si>
  <si>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</si>
  <si>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</si>
  <si>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</si>
  <si>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</si>
  <si>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</si>
  <si>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</si>
  <si>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</si>
  <si>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</si>
  <si>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</si>
  <si>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</si>
  <si>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</si>
  <si>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</si>
  <si>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</si>
  <si>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</si>
  <si>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</si>
  <si>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</si>
  <si>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</si>
  <si>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</si>
  <si>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</si>
  <si>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</si>
  <si>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</si>
  <si>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</si>
  <si>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</si>
  <si>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</si>
  <si>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</si>
  <si>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</si>
  <si>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</si>
  <si>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</si>
  <si>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</si>
  <si>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</si>
  <si>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</si>
  <si>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</si>
  <si>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</si>
  <si>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</si>
  <si>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</si>
  <si>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</si>
  <si>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</si>
  <si>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</si>
  <si>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</si>
  <si>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</si>
  <si>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</si>
  <si>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</si>
  <si>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</si>
  <si>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</si>
  <si>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</si>
  <si>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</si>
  <si>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</si>
  <si>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</si>
  <si>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</si>
  <si>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</si>
  <si>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</si>
  <si>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</si>
  <si>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</si>
  <si>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</si>
  <si>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</si>
  <si>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</si>
  <si>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</si>
  <si>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</si>
  <si>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</si>
  <si>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</si>
  <si>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</si>
  <si>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</si>
  <si>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</si>
  <si>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</si>
  <si>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</si>
  <si>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</si>
  <si>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</si>
  <si>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</si>
  <si>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</si>
  <si>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</si>
  <si>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</si>
  <si>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</si>
  <si>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</si>
  <si>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</si>
  <si>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</si>
  <si>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</si>
  <si>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</si>
  <si>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</si>
  <si>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</si>
  <si>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</si>
  <si>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</si>
  <si>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</si>
  <si>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</si>
  <si>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</si>
  <si>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</si>
  <si>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</si>
  <si>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</si>
  <si>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</si>
  <si>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</si>
  <si>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</si>
  <si>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</si>
  <si>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</si>
  <si>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</si>
  <si>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</si>
  <si>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</si>
  <si>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</si>
  <si>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</si>
  <si>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</si>
  <si>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</si>
  <si>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</si>
  <si>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</si>
  <si>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</si>
  <si>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</si>
  <si>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</si>
  <si>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</si>
  <si>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</si>
  <si>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</si>
  <si>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</si>
  <si>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</si>
  <si>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</si>
  <si>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</si>
  <si>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</si>
  <si>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</si>
  <si>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</si>
  <si>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</si>
  <si>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</si>
  <si>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</si>
  <si>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</si>
  <si>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</si>
  <si>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</si>
  <si>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</si>
  <si>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</si>
  <si>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</si>
  <si>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</si>
  <si>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</si>
  <si>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</si>
  <si>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</si>
  <si>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</si>
  <si>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</si>
  <si>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</si>
  <si>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</si>
  <si>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</si>
  <si>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</si>
  <si>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</si>
  <si>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</si>
  <si>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</si>
  <si>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</si>
  <si>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</si>
  <si>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</si>
  <si>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</si>
  <si>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</si>
  <si>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</si>
  <si>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</si>
  <si>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</si>
  <si>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</si>
  <si>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</si>
  <si>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</si>
  <si>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</si>
  <si>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</si>
  <si>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</si>
  <si>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</si>
  <si>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</si>
  <si>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</si>
  <si>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</si>
  <si>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</si>
  <si>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</si>
  <si>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</si>
  <si>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</si>
  <si>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</si>
  <si>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</si>
  <si>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</si>
  <si>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</si>
  <si>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</si>
  <si>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</si>
  <si>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</si>
  <si>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</si>
  <si>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</si>
  <si>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</si>
  <si>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</si>
  <si>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</si>
  <si>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</si>
  <si>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</si>
  <si>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</si>
  <si>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</si>
  <si>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</si>
  <si>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</si>
  <si>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</si>
  <si>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</si>
  <si>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</si>
  <si>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</si>
  <si>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</si>
  <si>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</si>
  <si>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</si>
  <si>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</si>
  <si>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</si>
  <si>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</si>
  <si>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</si>
  <si>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</si>
  <si>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</si>
  <si>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</si>
  <si>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</si>
  <si>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</si>
  <si>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</si>
  <si>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</si>
  <si>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</si>
  <si>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</si>
  <si>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</si>
  <si>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</si>
  <si>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2.from access database</t>
  </si>
  <si>
    <t>3. Setting up legacy import</t>
  </si>
  <si>
    <t>File &gt; Options &gt; Data &gt; legacy</t>
  </si>
  <si>
    <t>Legacy import is for older version import</t>
  </si>
  <si>
    <t>4. Exporting the data in different file type</t>
  </si>
  <si>
    <t>444</t>
  </si>
  <si>
    <t>443</t>
  </si>
  <si>
    <t>442</t>
  </si>
  <si>
    <t>441</t>
  </si>
  <si>
    <t>440</t>
  </si>
  <si>
    <t>439</t>
  </si>
  <si>
    <t>438</t>
  </si>
  <si>
    <t>437</t>
  </si>
  <si>
    <t>436</t>
  </si>
  <si>
    <t>435</t>
  </si>
  <si>
    <t>434</t>
  </si>
  <si>
    <t>433</t>
  </si>
  <si>
    <t>432</t>
  </si>
  <si>
    <t>431</t>
  </si>
  <si>
    <t>430</t>
  </si>
  <si>
    <t>429</t>
  </si>
  <si>
    <t>428</t>
  </si>
  <si>
    <t>427</t>
  </si>
  <si>
    <t>426</t>
  </si>
  <si>
    <t>425</t>
  </si>
  <si>
    <t>424</t>
  </si>
  <si>
    <t>423</t>
  </si>
  <si>
    <t>422</t>
  </si>
  <si>
    <t>421</t>
  </si>
  <si>
    <t>420</t>
  </si>
  <si>
    <t>419</t>
  </si>
  <si>
    <t>418</t>
  </si>
  <si>
    <t>417</t>
  </si>
  <si>
    <t>416</t>
  </si>
  <si>
    <t>415</t>
  </si>
  <si>
    <t>414</t>
  </si>
  <si>
    <t>413</t>
  </si>
  <si>
    <t>412</t>
  </si>
  <si>
    <t>411</t>
  </si>
  <si>
    <t>410</t>
  </si>
  <si>
    <t>409</t>
  </si>
  <si>
    <t>408</t>
  </si>
  <si>
    <t>407</t>
  </si>
  <si>
    <t>406</t>
  </si>
  <si>
    <t>405</t>
  </si>
  <si>
    <t>404</t>
  </si>
  <si>
    <t>403</t>
  </si>
  <si>
    <t>402</t>
  </si>
  <si>
    <t>401</t>
  </si>
  <si>
    <t>400</t>
  </si>
  <si>
    <t>399</t>
  </si>
  <si>
    <t>398</t>
  </si>
  <si>
    <t>397</t>
  </si>
  <si>
    <t>396</t>
  </si>
  <si>
    <t>395</t>
  </si>
  <si>
    <t>394</t>
  </si>
  <si>
    <t>393</t>
  </si>
  <si>
    <t>392</t>
  </si>
  <si>
    <t>391</t>
  </si>
  <si>
    <t>390</t>
  </si>
  <si>
    <t>389</t>
  </si>
  <si>
    <t>388</t>
  </si>
  <si>
    <t>387</t>
  </si>
  <si>
    <t>386</t>
  </si>
  <si>
    <t>385</t>
  </si>
  <si>
    <t>384</t>
  </si>
  <si>
    <t>383</t>
  </si>
  <si>
    <t>382</t>
  </si>
  <si>
    <t>381</t>
  </si>
  <si>
    <t>380</t>
  </si>
  <si>
    <t>379</t>
  </si>
  <si>
    <t>378</t>
  </si>
  <si>
    <t>377</t>
  </si>
  <si>
    <t>376</t>
  </si>
  <si>
    <t>375</t>
  </si>
  <si>
    <t>374</t>
  </si>
  <si>
    <t>373</t>
  </si>
  <si>
    <t>372</t>
  </si>
  <si>
    <t>371</t>
  </si>
  <si>
    <t>370</t>
  </si>
  <si>
    <t>369</t>
  </si>
  <si>
    <t>368</t>
  </si>
  <si>
    <t>367</t>
  </si>
  <si>
    <t>366</t>
  </si>
  <si>
    <t>365</t>
  </si>
  <si>
    <t>364</t>
  </si>
  <si>
    <t>363</t>
  </si>
  <si>
    <t>362</t>
  </si>
  <si>
    <t>361</t>
  </si>
  <si>
    <t>360</t>
  </si>
  <si>
    <t>359</t>
  </si>
  <si>
    <t>358</t>
  </si>
  <si>
    <t>357</t>
  </si>
  <si>
    <t>356</t>
  </si>
  <si>
    <t>355</t>
  </si>
  <si>
    <t>354</t>
  </si>
  <si>
    <t>353</t>
  </si>
  <si>
    <t>352</t>
  </si>
  <si>
    <t>351</t>
  </si>
  <si>
    <t>350</t>
  </si>
  <si>
    <t>349</t>
  </si>
  <si>
    <t>348</t>
  </si>
  <si>
    <t>347</t>
  </si>
  <si>
    <t>346</t>
  </si>
  <si>
    <t>345</t>
  </si>
  <si>
    <t>344</t>
  </si>
  <si>
    <t>343</t>
  </si>
  <si>
    <t>342</t>
  </si>
  <si>
    <t>341</t>
  </si>
  <si>
    <t>340</t>
  </si>
  <si>
    <t>339</t>
  </si>
  <si>
    <t>338</t>
  </si>
  <si>
    <t>337</t>
  </si>
  <si>
    <t>336</t>
  </si>
  <si>
    <t>335</t>
  </si>
  <si>
    <t>334</t>
  </si>
  <si>
    <t>333</t>
  </si>
  <si>
    <t>332</t>
  </si>
  <si>
    <t>331</t>
  </si>
  <si>
    <t>330</t>
  </si>
  <si>
    <t>329</t>
  </si>
  <si>
    <t>328</t>
  </si>
  <si>
    <t>327</t>
  </si>
  <si>
    <t>326</t>
  </si>
  <si>
    <t>325</t>
  </si>
  <si>
    <t>324</t>
  </si>
  <si>
    <t>323</t>
  </si>
  <si>
    <t>322</t>
  </si>
  <si>
    <t>321</t>
  </si>
  <si>
    <t>320</t>
  </si>
  <si>
    <t>319</t>
  </si>
  <si>
    <t>318</t>
  </si>
  <si>
    <t>317</t>
  </si>
  <si>
    <t>316</t>
  </si>
  <si>
    <t>315</t>
  </si>
  <si>
    <t>314</t>
  </si>
  <si>
    <t>313</t>
  </si>
  <si>
    <t>312</t>
  </si>
  <si>
    <t>311</t>
  </si>
  <si>
    <t>310</t>
  </si>
  <si>
    <t>309</t>
  </si>
  <si>
    <t>308</t>
  </si>
  <si>
    <t>307</t>
  </si>
  <si>
    <t>306</t>
  </si>
  <si>
    <t>305</t>
  </si>
  <si>
    <t>304</t>
  </si>
  <si>
    <t>303</t>
  </si>
  <si>
    <t>302</t>
  </si>
  <si>
    <t>301</t>
  </si>
  <si>
    <t>300</t>
  </si>
  <si>
    <t>299</t>
  </si>
  <si>
    <t>298</t>
  </si>
  <si>
    <t>297</t>
  </si>
  <si>
    <t>296</t>
  </si>
  <si>
    <t>295</t>
  </si>
  <si>
    <t>294</t>
  </si>
  <si>
    <t>293</t>
  </si>
  <si>
    <t>292</t>
  </si>
  <si>
    <t>291</t>
  </si>
  <si>
    <t>290</t>
  </si>
  <si>
    <t>289</t>
  </si>
  <si>
    <t>288</t>
  </si>
  <si>
    <t>287</t>
  </si>
  <si>
    <t>286</t>
  </si>
  <si>
    <t>285</t>
  </si>
  <si>
    <t>284</t>
  </si>
  <si>
    <t>283</t>
  </si>
  <si>
    <t>282</t>
  </si>
  <si>
    <t>281</t>
  </si>
  <si>
    <t>280</t>
  </si>
  <si>
    <t>279</t>
  </si>
  <si>
    <t>278</t>
  </si>
  <si>
    <t>277</t>
  </si>
  <si>
    <t>276</t>
  </si>
  <si>
    <t>275</t>
  </si>
  <si>
    <t>274</t>
  </si>
  <si>
    <t>273</t>
  </si>
  <si>
    <t>272</t>
  </si>
  <si>
    <t>271</t>
  </si>
  <si>
    <t>270</t>
  </si>
  <si>
    <t>269</t>
  </si>
  <si>
    <t>268</t>
  </si>
  <si>
    <t>267</t>
  </si>
  <si>
    <t>266</t>
  </si>
  <si>
    <t>265</t>
  </si>
  <si>
    <t>264</t>
  </si>
  <si>
    <t>263</t>
  </si>
  <si>
    <t>262</t>
  </si>
  <si>
    <t>261</t>
  </si>
  <si>
    <t>260</t>
  </si>
  <si>
    <t>259</t>
  </si>
  <si>
    <t>258</t>
  </si>
  <si>
    <t>257</t>
  </si>
  <si>
    <t>256</t>
  </si>
  <si>
    <t>255</t>
  </si>
  <si>
    <t>254</t>
  </si>
  <si>
    <t>253</t>
  </si>
  <si>
    <t>252</t>
  </si>
  <si>
    <t>251</t>
  </si>
  <si>
    <t>250</t>
  </si>
  <si>
    <t>249</t>
  </si>
  <si>
    <t>248</t>
  </si>
  <si>
    <t>247</t>
  </si>
  <si>
    <t>246</t>
  </si>
  <si>
    <t>245</t>
  </si>
  <si>
    <t>244</t>
  </si>
  <si>
    <t>243</t>
  </si>
  <si>
    <t>242</t>
  </si>
  <si>
    <t>241</t>
  </si>
  <si>
    <t>240</t>
  </si>
  <si>
    <t>239</t>
  </si>
  <si>
    <t>238</t>
  </si>
  <si>
    <t>237</t>
  </si>
  <si>
    <t>236</t>
  </si>
  <si>
    <t>235</t>
  </si>
  <si>
    <t>234</t>
  </si>
  <si>
    <t>233</t>
  </si>
  <si>
    <t>232</t>
  </si>
  <si>
    <t>231</t>
  </si>
  <si>
    <t>230</t>
  </si>
  <si>
    <t>229</t>
  </si>
  <si>
    <t>228</t>
  </si>
  <si>
    <t>227</t>
  </si>
  <si>
    <t>226</t>
  </si>
  <si>
    <t>225</t>
  </si>
  <si>
    <t>224</t>
  </si>
  <si>
    <t>223</t>
  </si>
  <si>
    <t>222</t>
  </si>
  <si>
    <t>221</t>
  </si>
  <si>
    <t>220</t>
  </si>
  <si>
    <t>219</t>
  </si>
  <si>
    <t>218</t>
  </si>
  <si>
    <t>217</t>
  </si>
  <si>
    <t>216</t>
  </si>
  <si>
    <t>215</t>
  </si>
  <si>
    <t>214</t>
  </si>
  <si>
    <t>213</t>
  </si>
  <si>
    <t>212</t>
  </si>
  <si>
    <t>211</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</si>
  <si>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</si>
  <si>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</si>
  <si>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</si>
  <si>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</si>
  <si>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</si>
  <si>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</si>
  <si>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</si>
  <si>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</si>
  <si>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</si>
  <si>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</si>
  <si>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</si>
  <si>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</si>
  <si>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</si>
  <si>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</si>
  <si>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</si>
  <si>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</si>
  <si>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</si>
  <si>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</si>
  <si>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</si>
  <si>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</si>
  <si>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</si>
  <si>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</si>
  <si>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</si>
  <si>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</si>
  <si>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</si>
  <si>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185</t>
  </si>
  <si>
    <t>184</t>
  </si>
  <si>
    <t>183</t>
  </si>
  <si>
    <t>182</t>
  </si>
  <si>
    <t>181</t>
  </si>
  <si>
    <t>180</t>
  </si>
  <si>
    <t>179</t>
  </si>
  <si>
    <t>178</t>
  </si>
  <si>
    <t>177</t>
  </si>
  <si>
    <t>176</t>
  </si>
  <si>
    <t>175</t>
  </si>
  <si>
    <t>174</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</si>
  <si>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</si>
  <si>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</si>
  <si>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</si>
  <si>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</si>
  <si>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</si>
  <si>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</si>
  <si>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</si>
  <si>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</si>
  <si>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</si>
  <si>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</si>
  <si>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</si>
  <si>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</si>
  <si>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</si>
  <si>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</si>
  <si>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</si>
  <si>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</si>
  <si>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</si>
  <si>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</si>
  <si>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</si>
  <si>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</si>
  <si>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</si>
  <si>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</si>
  <si>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</si>
  <si>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</si>
  <si>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</si>
  <si>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</si>
  <si>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</si>
  <si>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</si>
  <si>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</si>
  <si>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</si>
  <si>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</si>
  <si>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</si>
  <si>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</si>
  <si>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</si>
  <si>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139</t>
  </si>
  <si>
    <t>138</t>
  </si>
  <si>
    <t>137</t>
  </si>
  <si>
    <t>136</t>
  </si>
  <si>
    <t>135</t>
  </si>
  <si>
    <t>134</t>
  </si>
  <si>
    <t>133</t>
  </si>
  <si>
    <t>132</t>
  </si>
  <si>
    <t>131</t>
  </si>
  <si>
    <t>130</t>
  </si>
  <si>
    <t>129</t>
  </si>
  <si>
    <t>128</t>
  </si>
  <si>
    <t>127</t>
  </si>
  <si>
    <t>126</t>
  </si>
  <si>
    <t>125</t>
  </si>
  <si>
    <t>124</t>
  </si>
  <si>
    <t>123</t>
  </si>
  <si>
    <t>122</t>
  </si>
  <si>
    <t>121</t>
  </si>
  <si>
    <t>120</t>
  </si>
  <si>
    <t>119</t>
  </si>
  <si>
    <t>118</t>
  </si>
  <si>
    <t>117</t>
  </si>
  <si>
    <t>116</t>
  </si>
  <si>
    <t>115</t>
  </si>
  <si>
    <t>114</t>
  </si>
  <si>
    <t>113</t>
  </si>
  <si>
    <t>112</t>
  </si>
  <si>
    <t>111</t>
  </si>
  <si>
    <t>110</t>
  </si>
  <si>
    <t>109</t>
  </si>
  <si>
    <t>108</t>
  </si>
  <si>
    <t>107</t>
  </si>
  <si>
    <t>106</t>
  </si>
  <si>
    <t>105</t>
  </si>
  <si>
    <t>104</t>
  </si>
  <si>
    <t>103</t>
  </si>
  <si>
    <t>102</t>
  </si>
  <si>
    <t>101</t>
  </si>
  <si>
    <t>100</t>
  </si>
  <si>
    <t>099</t>
  </si>
  <si>
    <t>098</t>
  </si>
  <si>
    <t>097</t>
  </si>
  <si>
    <t>096</t>
  </si>
  <si>
    <t>095</t>
  </si>
  <si>
    <t>094</t>
  </si>
  <si>
    <t>093</t>
  </si>
  <si>
    <t>092</t>
  </si>
  <si>
    <t>091</t>
  </si>
  <si>
    <t>090</t>
  </si>
  <si>
    <t>089</t>
  </si>
  <si>
    <t>088</t>
  </si>
  <si>
    <t>087</t>
  </si>
  <si>
    <t>086</t>
  </si>
  <si>
    <t>085</t>
  </si>
  <si>
    <t>084</t>
  </si>
  <si>
    <t>083</t>
  </si>
  <si>
    <t>082</t>
  </si>
  <si>
    <t>081</t>
  </si>
  <si>
    <t>080</t>
  </si>
  <si>
    <t>079</t>
  </si>
  <si>
    <t>078</t>
  </si>
  <si>
    <t>077</t>
  </si>
  <si>
    <t>076</t>
  </si>
  <si>
    <t>075</t>
  </si>
  <si>
    <t>074</t>
  </si>
  <si>
    <t>073</t>
  </si>
  <si>
    <t>072</t>
  </si>
  <si>
    <t>071</t>
  </si>
  <si>
    <t>070</t>
  </si>
  <si>
    <t>069</t>
  </si>
  <si>
    <t>068</t>
  </si>
  <si>
    <t>067</t>
  </si>
  <si>
    <t>066</t>
  </si>
  <si>
    <t>065</t>
  </si>
  <si>
    <t>064</t>
  </si>
  <si>
    <t>063</t>
  </si>
  <si>
    <t>062</t>
  </si>
  <si>
    <t>061</t>
  </si>
  <si>
    <t>060</t>
  </si>
  <si>
    <t>059</t>
  </si>
  <si>
    <t>058</t>
  </si>
  <si>
    <t>057</t>
  </si>
  <si>
    <t>056</t>
  </si>
  <si>
    <t>055</t>
  </si>
  <si>
    <t>054</t>
  </si>
  <si>
    <t>053</t>
  </si>
  <si>
    <t>052</t>
  </si>
  <si>
    <t>051</t>
  </si>
  <si>
    <t>050</t>
  </si>
  <si>
    <t>049</t>
  </si>
  <si>
    <t>048</t>
  </si>
  <si>
    <t>047</t>
  </si>
  <si>
    <t>046</t>
  </si>
  <si>
    <t>045</t>
  </si>
  <si>
    <t>044</t>
  </si>
  <si>
    <t>043</t>
  </si>
  <si>
    <t>042</t>
  </si>
  <si>
    <t>041</t>
  </si>
  <si>
    <t>040</t>
  </si>
  <si>
    <t>039</t>
  </si>
  <si>
    <t>038</t>
  </si>
  <si>
    <t>037</t>
  </si>
  <si>
    <t>036</t>
  </si>
  <si>
    <t>035</t>
  </si>
  <si>
    <t>034</t>
  </si>
  <si>
    <t>033</t>
  </si>
  <si>
    <t>032</t>
  </si>
  <si>
    <t>031</t>
  </si>
  <si>
    <t>030</t>
  </si>
  <si>
    <t>029</t>
  </si>
  <si>
    <t>028</t>
  </si>
  <si>
    <t>027</t>
  </si>
  <si>
    <t>026</t>
  </si>
  <si>
    <t>025</t>
  </si>
  <si>
    <t>024</t>
  </si>
  <si>
    <t>023</t>
  </si>
  <si>
    <t>022</t>
  </si>
  <si>
    <t>021</t>
  </si>
  <si>
    <t>020</t>
  </si>
  <si>
    <t>019</t>
  </si>
  <si>
    <t>018</t>
  </si>
  <si>
    <t>017</t>
  </si>
  <si>
    <t>016</t>
  </si>
  <si>
    <t>015</t>
  </si>
  <si>
    <t>014</t>
  </si>
  <si>
    <t>013</t>
  </si>
  <si>
    <t>012</t>
  </si>
  <si>
    <t>011</t>
  </si>
  <si>
    <t>010</t>
  </si>
  <si>
    <t>009</t>
  </si>
  <si>
    <t>008</t>
  </si>
  <si>
    <t>007</t>
  </si>
  <si>
    <t>006</t>
  </si>
  <si>
    <t>005</t>
  </si>
  <si>
    <t>004</t>
  </si>
  <si>
    <t>003</t>
  </si>
  <si>
    <t>002</t>
  </si>
  <si>
    <t>001</t>
  </si>
  <si>
    <t>2013 - 2015</t>
  </si>
  <si>
    <t>Sales Past Three Years</t>
  </si>
  <si>
    <t>Row Labels</t>
  </si>
  <si>
    <t>Sum of Sales</t>
  </si>
  <si>
    <t>1. Grouping the data</t>
  </si>
  <si>
    <t>1.1 Select the range &gt; Pivottable Analyze &gt; Group group &gt; Group selection</t>
  </si>
  <si>
    <t>here we have done it for jan feb and mar</t>
  </si>
  <si>
    <t>2. Formating the data value</t>
  </si>
  <si>
    <t>click somewhere on pivot table &gt; values (Sum of sales dropdown &gt; Value field setting &gt; Number format</t>
  </si>
  <si>
    <t>3. Modify PivotTable Calculation</t>
  </si>
  <si>
    <t>Percentage Change</t>
  </si>
  <si>
    <t>Percentage change</t>
  </si>
  <si>
    <t>Value field setting  &gt; Show value as</t>
  </si>
  <si>
    <t>4. Drill down, just double click on the data &gt; it will create a new sheet filtering that data</t>
  </si>
  <si>
    <t>5. Pivot charts (Pivot table analyze &gt; Pivot Chart</t>
  </si>
  <si>
    <t>6. Adding a Slicer, PivotTable Analyze &gt; Insert Slicer</t>
  </si>
  <si>
    <t>OrderID</t>
  </si>
  <si>
    <t>EmployeeID</t>
  </si>
  <si>
    <t>OrderDate</t>
  </si>
  <si>
    <t>RequiredDate</t>
  </si>
  <si>
    <t>ShippedDate</t>
  </si>
  <si>
    <t>ShipVia</t>
  </si>
  <si>
    <t>Freight</t>
  </si>
  <si>
    <t/>
  </si>
  <si>
    <t>305 - 14th Ave. S. Suite 3B</t>
  </si>
  <si>
    <t>89 Jefferson Way
Suite 2</t>
  </si>
  <si>
    <t>Ing. Gustavo Moncada 8585 Piso 20-A</t>
  </si>
  <si>
    <t>South House 300 Queensbridge</t>
  </si>
  <si>
    <t>87 Polk St. Suite 5</t>
  </si>
  <si>
    <t>Garden House Crowther Way</t>
  </si>
  <si>
    <t>City Center Plaza 516 Main St.</t>
  </si>
  <si>
    <t xml:space="preserve">Berkeley Gardens 12  Brewery </t>
  </si>
  <si>
    <t>Postal Code</t>
  </si>
  <si>
    <t>Contact Title</t>
  </si>
  <si>
    <t>Contact Name</t>
  </si>
  <si>
    <t>Company Name</t>
  </si>
  <si>
    <t>Customer ID</t>
  </si>
  <si>
    <t>Count of OrderID</t>
  </si>
  <si>
    <t>1. It get all the list formatted as a table in the worksheet</t>
  </si>
  <si>
    <t>2. we get country from customer Info and count of order id from order Info</t>
  </si>
  <si>
    <t xml:space="preserve"> </t>
  </si>
  <si>
    <t>Average of Freight Status</t>
  </si>
  <si>
    <t>Average of Freight</t>
  </si>
  <si>
    <t>3. Creating KPI</t>
  </si>
  <si>
    <t>12. Freezing pane View &gt; Freeze Panes</t>
  </si>
  <si>
    <t>13. Creating manual Group, select column or rows &gt; data &gt; Outlier Group &gt; Group</t>
  </si>
  <si>
    <t xml:space="preserve">14. Printing Big data </t>
  </si>
  <si>
    <t>14.1 Printing title on every page</t>
  </si>
  <si>
    <t>Page Layout &gt; Print title &gt; Row to repeat at top</t>
  </si>
  <si>
    <t>15. 3d formula</t>
  </si>
  <si>
    <t>16.Consolidate tool</t>
  </si>
  <si>
    <t>16.1 Data &gt; Data tool Group &gt; Consolidate</t>
  </si>
  <si>
    <t>Consolidate data drom multiple sheets</t>
  </si>
  <si>
    <t>Pay Rate</t>
  </si>
  <si>
    <t>Inventory Status Check</t>
  </si>
  <si>
    <t>Enter Product Code Here:</t>
  </si>
  <si>
    <t>XP200</t>
  </si>
  <si>
    <t>Warehouse 1 Inventory:</t>
  </si>
  <si>
    <t>Warehouse 2 Inventory:</t>
  </si>
  <si>
    <t>Warehouse 3 Inventory:</t>
  </si>
  <si>
    <t>Product Code:</t>
  </si>
  <si>
    <t>XP100</t>
  </si>
  <si>
    <t>XP300</t>
  </si>
  <si>
    <t>AX10</t>
  </si>
  <si>
    <t>AX25</t>
  </si>
  <si>
    <t>AX50</t>
  </si>
  <si>
    <t>Warehouse 1</t>
  </si>
  <si>
    <t>Warehouse 2</t>
  </si>
  <si>
    <t>Warehouse 3</t>
  </si>
  <si>
    <t>RETURNS VALUE AT A SPECIFIC POSITION</t>
  </si>
  <si>
    <t>RETURNS NUMERIC POSITION OF A VALUE</t>
  </si>
  <si>
    <t>EMP ID</t>
  </si>
  <si>
    <t>INDEX</t>
  </si>
  <si>
    <t>MATCH</t>
  </si>
  <si>
    <t>INDEX &amp; MATCH</t>
  </si>
  <si>
    <t>we are using nested function, match inside of Index, to get the desired value, match get us the row number, where as the index give us the value, based on Index</t>
  </si>
  <si>
    <t xml:space="preserve"> 1. Working with Excel Name Ranges</t>
  </si>
  <si>
    <t xml:space="preserve"> 2. Advantages and Disadvantages of Excel Name Ranges</t>
  </si>
  <si>
    <t>3. Editing an Excel Name Range</t>
  </si>
  <si>
    <t xml:space="preserve"> 4. Using Excel's IF() Function</t>
  </si>
  <si>
    <t>5.  Excel's IF() Function with a Name Range</t>
  </si>
  <si>
    <t>6. Nesting Functions with Excel</t>
  </si>
  <si>
    <t>7. Nesting Excels AND() Function within the IF() Function</t>
  </si>
  <si>
    <t>8. Using Excel's COUNTIF() Function</t>
  </si>
  <si>
    <t xml:space="preserve"> 9. Using Excel's SUMIF() Function</t>
  </si>
  <si>
    <t>10. Using Excel's IFERROR() Function</t>
  </si>
  <si>
    <t>Formula &gt; Name manager</t>
  </si>
  <si>
    <t>Name range is an absolute value</t>
  </si>
  <si>
    <t>select the range of cell &gt; address bar &gt; change the name</t>
  </si>
  <si>
    <t>yes</t>
  </si>
  <si>
    <t>no</t>
  </si>
  <si>
    <t>SKU Number</t>
  </si>
  <si>
    <t>Product Name</t>
  </si>
  <si>
    <t>Retail Price</t>
  </si>
  <si>
    <t>Supplier ID</t>
  </si>
  <si>
    <t>Part #</t>
  </si>
  <si>
    <t>Product Code</t>
  </si>
  <si>
    <t>Num Chars</t>
  </si>
  <si>
    <t>ACM110WW</t>
  </si>
  <si>
    <t>Windshield Wipers #110</t>
  </si>
  <si>
    <t>ACM111WW</t>
  </si>
  <si>
    <t>Windshield Wipers #111</t>
  </si>
  <si>
    <t>ACM150WW</t>
  </si>
  <si>
    <t>Windshield Wipers #150</t>
  </si>
  <si>
    <t>ACM321DP</t>
  </si>
  <si>
    <t>Drain Plug #321</t>
  </si>
  <si>
    <t>ACM322DP</t>
  </si>
  <si>
    <t>Drain Plug #322</t>
  </si>
  <si>
    <t>ACM325DP</t>
  </si>
  <si>
    <t>Drain Plug #325</t>
  </si>
  <si>
    <t>ACM330DP</t>
  </si>
  <si>
    <t>Drain Plug #330</t>
  </si>
  <si>
    <t>ACM450DP</t>
  </si>
  <si>
    <t>Drain Plug #450</t>
  </si>
  <si>
    <t>ACM460DP</t>
  </si>
  <si>
    <t>Drain Plug #460</t>
  </si>
  <si>
    <t>AST530OL</t>
  </si>
  <si>
    <t>5W30</t>
  </si>
  <si>
    <t>AST100TF</t>
  </si>
  <si>
    <t>Automatic Transmission Fluid</t>
  </si>
  <si>
    <t>11. Left, Right, Mid Text Function</t>
  </si>
  <si>
    <t>12. Data &gt; Data tool group &gt; Text to Column, break 1 column into 2 based on delimiter</t>
  </si>
  <si>
    <t>Name</t>
  </si>
  <si>
    <t>Patrick Marleau</t>
  </si>
  <si>
    <t>Joe Thornton</t>
  </si>
  <si>
    <t>Brent Burns</t>
  </si>
  <si>
    <t>Joe Pavelski</t>
  </si>
  <si>
    <t>Martin Jones</t>
  </si>
  <si>
    <t>13. Search Function</t>
  </si>
  <si>
    <t>Full Name:</t>
  </si>
  <si>
    <t>14. Concatenate Function</t>
  </si>
  <si>
    <t>15.1 Remove arrows, in same group</t>
  </si>
  <si>
    <t>15.2 Trace the dependents, what cell are affected by the current selected cell</t>
  </si>
  <si>
    <t>15.0 Formula tab &gt; Formula Auditing Group &gt; Trace Precedents. Give a arrow coming from the cells that are having affect on the formula</t>
  </si>
  <si>
    <t>15. Auditing Formulas</t>
  </si>
  <si>
    <t>15.3 Watch Window, Create a dialogue box structure always pinned, even if you move to different worksheet</t>
  </si>
  <si>
    <t>d</t>
  </si>
  <si>
    <t>f</t>
  </si>
  <si>
    <t>s</t>
  </si>
  <si>
    <t xml:space="preserve">16.1 every cell has a lock on it </t>
  </si>
  <si>
    <t>16. Protecting Worksheet</t>
  </si>
  <si>
    <t>16.2 to remove that lock Home Font Group &gt; down arrow(Show more) &gt; Protection &gt; Uncheck lock</t>
  </si>
  <si>
    <t>16.3 Review &gt; Protect Sheet</t>
  </si>
  <si>
    <t>16.4 Encrypt the workbook file &gt; info &gt; Protect Workbook &gt; Encrypt</t>
  </si>
  <si>
    <t>16.5 structure protection Review &gt; protect workbook</t>
  </si>
  <si>
    <t>Mortgage Amount:</t>
  </si>
  <si>
    <t>Current PMT</t>
  </si>
  <si>
    <t>Interest Rate:</t>
  </si>
  <si>
    <t>Term in Months:</t>
  </si>
  <si>
    <t>we got the loan amount, using PMT function</t>
  </si>
  <si>
    <t>Now we want to get the loan amount to 1100 dollar, to fit in our range</t>
  </si>
  <si>
    <t>1. we can do it manually</t>
  </si>
  <si>
    <t>Shipping</t>
  </si>
  <si>
    <t>Total Cost of</t>
  </si>
  <si>
    <t>1QTR</t>
  </si>
  <si>
    <t>2QTR</t>
  </si>
  <si>
    <t>3QTR</t>
  </si>
  <si>
    <t>4QTR</t>
  </si>
  <si>
    <t>Per Unit</t>
  </si>
  <si>
    <t>Plant 1:</t>
  </si>
  <si>
    <t>Plant 2:</t>
  </si>
  <si>
    <t>Plant 3:</t>
  </si>
  <si>
    <t>Total Units Produced:</t>
  </si>
  <si>
    <t>Warehouse Demands:</t>
  </si>
  <si>
    <t>1.1 we can go data &gt; what-if Analysis &gt; Goal Seek</t>
  </si>
  <si>
    <t>2. Solver tool</t>
  </si>
  <si>
    <t>2.1 Unlike goal seek, which allow us to manipu;ate single variable, Solver tool allow us to manipulate multiple variable</t>
  </si>
  <si>
    <t>2.2 Option &gt; Add in &gt; check solver</t>
  </si>
  <si>
    <t>2.3 Data &gt; Solver</t>
  </si>
  <si>
    <t>% Rate</t>
  </si>
  <si>
    <t>3. Data Table</t>
  </si>
  <si>
    <t>3.1 Help you calculate Answer based on multiple rate, where the formula is based on single rate</t>
  </si>
  <si>
    <t>Q1</t>
  </si>
  <si>
    <t>Q2</t>
  </si>
  <si>
    <t>Q3</t>
  </si>
  <si>
    <t>Q4</t>
  </si>
  <si>
    <t>Yearly Total</t>
  </si>
  <si>
    <t>East</t>
  </si>
  <si>
    <t>Totals:</t>
  </si>
  <si>
    <t>Predicted Sales Growth</t>
  </si>
  <si>
    <t>4. Scenario</t>
  </si>
  <si>
    <t>4.1 Data &gt; What - If Analysis &gt; Scenario</t>
  </si>
  <si>
    <t>Emp id</t>
  </si>
  <si>
    <t>Department</t>
  </si>
  <si>
    <t>Email</t>
  </si>
  <si>
    <t>Ext</t>
  </si>
  <si>
    <t xml:space="preserve">Location </t>
  </si>
  <si>
    <t>Date</t>
  </si>
  <si>
    <t>Pay</t>
  </si>
  <si>
    <t>Table design &gt; total row</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</si>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</sst>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 &quot;₹&quot;\ * #,##0.00_ ;_ &quot;₹&quot;\ * \-#,##0.00_ ;_ &quot;₹&quot;\ * &quot;-&quot;??_ ;_ @_ "/>
    <numFmt numFmtId="43" formatCode="_ * #,##0.00_ ;_ * \-#,##0.00_ ;_ * &quot;-&quot;??_ ;_ @_ "/>
    <numFmt numFmtId="164" formatCode="mmm/yyyy"/>
    <numFmt numFmtId="165" formatCode="_-[$$-409]* #,##0.00_ ;_-[$$-409]* \-#,##0.00\ ;_-[$$-409]* &quot;-&quot;??_ ;_-@_ "/>
    <numFmt numFmtId="166" formatCode="dd\-mmm\-yy"/>
    <numFmt numFmtId="167" formatCode="_(&quot;$&quot;* #,##0.00_);_(&quot;$&quot;* \(#,##0.00\);_(&quot;$&quot;* &quot;-&quot;??_);_(@_)"/>
    <numFmt numFmtId="168" formatCode="_(&quot;$&quot;* #,##0_);_(&quot;$&quot;* \(#,##0\);_(&quot;$&quot;* &quot;-&quot;??_);_(@_)"/>
    <numFmt numFmtId="169" formatCode="&quot;$&quot;#,##0.00_);[Red]\(&quot;$&quot;#,##0.00\)"/>
    <numFmt numFmtId="170" formatCode="&quot;₹&quot;\ #,##0.00;[Red]&quot;₹&quot;\ #,##0.00"/>
    <numFmt numFmtId="171" formatCode="&quot;$&quot;#,##0.00;\(&quot;$&quot;#,##0.00\)"/>
    <numFmt numFmtId="172" formatCode="_(* #,##0.00_);_(* \(#,##0.00\);_(* &quot;-&quot;??_);_(@_)"/>
  </numFmts>
  <fonts count="31" x14ac:knownFonts="1">
    <font>
      <sz val="11"/>
      <color theme="1"/>
      <name val="Calibri"/>
      <family val="2"/>
      <scheme val="minor"/>
    </font>
    <font>
      <sz val="11"/>
      <color theme="1"/>
      <name val="Calibri"/>
      <family val="2"/>
      <scheme val="minor"/>
    </font>
    <font>
      <b/>
      <sz val="24"/>
      <color theme="0"/>
      <name val="Calibri"/>
      <family val="2"/>
      <scheme val="minor"/>
    </font>
    <font>
      <sz val="18"/>
      <color theme="1"/>
      <name val="Calibri"/>
      <family val="2"/>
      <scheme val="minor"/>
    </font>
    <font>
      <sz val="14"/>
      <color theme="0"/>
      <name val="Calibri"/>
      <family val="2"/>
      <scheme val="minor"/>
    </font>
    <font>
      <sz val="10"/>
      <color indexed="8"/>
      <name val="Arial"/>
      <family val="2"/>
    </font>
    <font>
      <b/>
      <sz val="11"/>
      <color theme="0"/>
      <name val="Arial"/>
      <family val="2"/>
    </font>
    <font>
      <sz val="10"/>
      <name val="Arial"/>
      <family val="2"/>
    </font>
    <font>
      <b/>
      <sz val="14"/>
      <color theme="0"/>
      <name val="Arial"/>
      <family val="2"/>
    </font>
    <font>
      <sz val="10"/>
      <name val="Arial"/>
      <family val="2"/>
    </font>
    <font>
      <sz val="10"/>
      <name val="MS Sans Serif"/>
    </font>
    <font>
      <b/>
      <u/>
      <sz val="10"/>
      <name val="Arial"/>
      <family val="2"/>
    </font>
    <font>
      <b/>
      <sz val="10"/>
      <color theme="0"/>
      <name val="Arial"/>
      <family val="2"/>
    </font>
    <font>
      <b/>
      <sz val="10"/>
      <name val="Arial"/>
      <family val="2"/>
    </font>
    <font>
      <b/>
      <sz val="14"/>
      <color theme="1"/>
      <name val="Calibri"/>
      <family val="2"/>
      <scheme val="minor"/>
    </font>
    <font>
      <b/>
      <u/>
      <sz val="12"/>
      <name val="MS Sans Serif"/>
    </font>
    <font>
      <b/>
      <sz val="12"/>
      <color theme="0"/>
      <name val="MS Sans Serif"/>
    </font>
    <font>
      <b/>
      <u/>
      <sz val="13.5"/>
      <name val="MS Sans Serif"/>
      <family val="2"/>
    </font>
    <font>
      <b/>
      <sz val="13.5"/>
      <name val="MS Sans Serif"/>
    </font>
    <font>
      <sz val="11"/>
      <color indexed="8"/>
      <name val="Calibri"/>
      <family val="2"/>
    </font>
    <font>
      <b/>
      <sz val="12"/>
      <name val="Arial"/>
      <family val="2"/>
    </font>
    <font>
      <b/>
      <sz val="12"/>
      <color indexed="9"/>
      <name val="Arial"/>
      <family val="2"/>
    </font>
    <font>
      <sz val="10"/>
      <color rgb="FF2A2B3F"/>
      <name val="Segoe UI"/>
      <family val="2"/>
    </font>
    <font>
      <sz val="10"/>
      <color rgb="FF595C73"/>
      <name val="Segoe UI"/>
      <family val="2"/>
    </font>
    <font>
      <b/>
      <sz val="10"/>
      <color rgb="FF2A2B3F"/>
      <name val="Segoe UI"/>
      <family val="2"/>
    </font>
    <font>
      <b/>
      <sz val="12"/>
      <color theme="0"/>
      <name val="Arial"/>
      <family val="2"/>
    </font>
    <font>
      <b/>
      <sz val="10"/>
      <color indexed="8"/>
      <name val="Arial"/>
      <family val="2"/>
    </font>
    <font>
      <b/>
      <u/>
      <sz val="12"/>
      <name val="Arial"/>
      <family val="2"/>
    </font>
    <font>
      <sz val="12"/>
      <color theme="0"/>
      <name val="Arial"/>
      <family val="2"/>
    </font>
    <font>
      <sz val="12"/>
      <color theme="0"/>
      <name val="Calibri"/>
      <family val="2"/>
      <scheme val="minor"/>
    </font>
    <font>
      <sz val="11"/>
      <color rgb="FF000000"/>
      <name val="Calibri"/>
      <family val="2"/>
    </font>
  </fonts>
  <fills count="16">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theme="9" tint="-0.249977111117893"/>
        <bgColor indexed="64"/>
      </patternFill>
    </fill>
    <fill>
      <patternFill patternType="solid">
        <fgColor indexed="22"/>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indexed="13"/>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indexed="22"/>
        <bgColor indexed="8"/>
      </patternFill>
    </fill>
    <fill>
      <patternFill patternType="solid">
        <fgColor indexed="44"/>
        <bgColor indexed="64"/>
      </patternFill>
    </fill>
    <fill>
      <patternFill patternType="solid">
        <fgColor theme="0" tint="-0.249977111117893"/>
        <bgColor indexed="64"/>
      </patternFill>
    </fill>
  </fills>
  <borders count="30">
    <border>
      <left/>
      <right/>
      <top/>
      <bottom/>
      <diagonal/>
    </border>
    <border>
      <left/>
      <right/>
      <top/>
      <bottom style="medium">
        <color indexed="64"/>
      </bottom>
      <diagonal/>
    </border>
    <border>
      <left style="medium">
        <color rgb="FF002060"/>
      </left>
      <right style="medium">
        <color rgb="FF002060"/>
      </right>
      <top style="medium">
        <color rgb="FF002060"/>
      </top>
      <bottom style="medium">
        <color rgb="FF002060"/>
      </bottom>
      <diagonal/>
    </border>
    <border>
      <left/>
      <right/>
      <top/>
      <bottom style="thick">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thick">
        <color indexed="10"/>
      </left>
      <right style="thick">
        <color indexed="10"/>
      </right>
      <top style="thick">
        <color indexed="10"/>
      </top>
      <bottom style="thick">
        <color indexed="10"/>
      </bottom>
      <diagonal/>
    </border>
    <border>
      <left style="medium">
        <color indexed="64"/>
      </left>
      <right/>
      <top/>
      <bottom/>
      <diagonal/>
    </border>
    <border>
      <left/>
      <right style="medium">
        <color indexed="64"/>
      </right>
      <top/>
      <bottom/>
      <diagonal/>
    </border>
    <border>
      <left style="thin">
        <color indexed="64"/>
      </left>
      <right/>
      <top/>
      <bottom style="medium">
        <color indexed="64"/>
      </bottom>
      <diagonal/>
    </border>
    <border>
      <left style="thin">
        <color indexed="8"/>
      </left>
      <right style="thin">
        <color indexed="8"/>
      </right>
      <top style="thin">
        <color indexed="8"/>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s>
  <cellStyleXfs count="17">
    <xf numFmtId="0" fontId="0" fillId="0" borderId="0"/>
    <xf numFmtId="43" fontId="1" fillId="0" borderId="0" applyFont="0" applyFill="0" applyBorder="0" applyAlignment="0" applyProtection="0"/>
    <xf numFmtId="0" fontId="4" fillId="5" borderId="3" applyNumberFormat="0"/>
    <xf numFmtId="44" fontId="1" fillId="0" borderId="0" applyFont="0" applyFill="0" applyBorder="0" applyAlignment="0" applyProtection="0"/>
    <xf numFmtId="0" fontId="5" fillId="0" borderId="0"/>
    <xf numFmtId="0" fontId="7" fillId="0" borderId="0"/>
    <xf numFmtId="0" fontId="9" fillId="0" borderId="0"/>
    <xf numFmtId="169" fontId="10" fillId="0" borderId="0" applyFont="0" applyFill="0" applyBorder="0" applyAlignment="0" applyProtection="0"/>
    <xf numFmtId="0" fontId="10" fillId="0" borderId="0"/>
    <xf numFmtId="0" fontId="5" fillId="0" borderId="0"/>
    <xf numFmtId="0" fontId="5" fillId="0" borderId="0"/>
    <xf numFmtId="167" fontId="9" fillId="0" borderId="0" applyFont="0" applyFill="0" applyBorder="0" applyAlignment="0" applyProtection="0"/>
    <xf numFmtId="0" fontId="9" fillId="0" borderId="0"/>
    <xf numFmtId="0" fontId="5" fillId="0" borderId="0"/>
    <xf numFmtId="0" fontId="9" fillId="0" borderId="0"/>
    <xf numFmtId="9" fontId="9" fillId="0" borderId="0" applyFont="0" applyFill="0" applyBorder="0" applyAlignment="0" applyProtection="0"/>
    <xf numFmtId="172" fontId="9" fillId="0" borderId="0" applyFont="0" applyFill="0" applyBorder="0" applyAlignment="0" applyProtection="0"/>
  </cellStyleXfs>
  <cellXfs count="156">
    <xf numFmtId="0" fontId="0" fillId="0" borderId="0" xfId="0"/>
    <xf numFmtId="0" fontId="0" fillId="0" borderId="0" xfId="0" applyAlignment="1">
      <alignment horizontal="center"/>
    </xf>
    <xf numFmtId="164" fontId="0" fillId="0" borderId="0" xfId="0" applyNumberFormat="1"/>
    <xf numFmtId="0" fontId="0" fillId="3" borderId="2" xfId="0" applyFill="1" applyBorder="1"/>
    <xf numFmtId="164" fontId="0" fillId="3" borderId="2" xfId="0" applyNumberFormat="1" applyFill="1" applyBorder="1"/>
    <xf numFmtId="0" fontId="2" fillId="2" borderId="1" xfId="0" applyFont="1" applyFill="1" applyBorder="1"/>
    <xf numFmtId="165" fontId="0" fillId="0" borderId="0" xfId="0" applyNumberFormat="1"/>
    <xf numFmtId="43" fontId="0" fillId="4" borderId="0" xfId="1" applyFont="1" applyFill="1"/>
    <xf numFmtId="0" fontId="3" fillId="4" borderId="0" xfId="0" applyFont="1" applyFill="1"/>
    <xf numFmtId="0" fontId="4" fillId="5" borderId="3" xfId="2"/>
    <xf numFmtId="164" fontId="4" fillId="5" borderId="3" xfId="2" applyNumberFormat="1"/>
    <xf numFmtId="0" fontId="6" fillId="2" borderId="1" xfId="4" applyFont="1" applyFill="1" applyBorder="1" applyAlignment="1">
      <alignment horizontal="center" vertical="center"/>
    </xf>
    <xf numFmtId="0" fontId="7" fillId="0" borderId="0" xfId="5"/>
    <xf numFmtId="0" fontId="5" fillId="0" borderId="4" xfId="4" applyBorder="1" applyAlignment="1">
      <alignment horizontal="center" vertical="center" wrapText="1"/>
    </xf>
    <xf numFmtId="166" fontId="5" fillId="0" borderId="4" xfId="4" applyNumberFormat="1" applyBorder="1" applyAlignment="1">
      <alignment horizontal="center" vertical="center" wrapText="1"/>
    </xf>
    <xf numFmtId="0" fontId="5" fillId="0" borderId="5" xfId="4" applyBorder="1" applyAlignment="1">
      <alignment horizontal="center" vertical="center" wrapText="1"/>
    </xf>
    <xf numFmtId="166" fontId="5" fillId="0" borderId="5" xfId="4" applyNumberFormat="1" applyBorder="1" applyAlignment="1">
      <alignment horizontal="center" vertical="center" wrapText="1"/>
    </xf>
    <xf numFmtId="0" fontId="7" fillId="0" borderId="0" xfId="5" applyAlignment="1">
      <alignment horizontal="center" vertical="center"/>
    </xf>
    <xf numFmtId="14" fontId="7" fillId="0" borderId="0" xfId="5" applyNumberFormat="1" applyAlignment="1">
      <alignment horizontal="center" vertical="center"/>
    </xf>
    <xf numFmtId="0" fontId="5" fillId="0" borderId="0" xfId="4" applyAlignment="1">
      <alignment horizontal="center" vertical="center"/>
    </xf>
    <xf numFmtId="0" fontId="8" fillId="2" borderId="3" xfId="0" applyFont="1" applyFill="1" applyBorder="1" applyAlignment="1">
      <alignment horizontal="center"/>
    </xf>
    <xf numFmtId="0" fontId="0" fillId="0" borderId="0" xfId="0" applyAlignment="1">
      <alignment horizontal="right"/>
    </xf>
    <xf numFmtId="168" fontId="1" fillId="0" borderId="0" xfId="3" applyNumberFormat="1" applyAlignment="1">
      <alignment horizontal="right"/>
    </xf>
    <xf numFmtId="0" fontId="9" fillId="0" borderId="0" xfId="6"/>
    <xf numFmtId="17" fontId="9" fillId="0" borderId="0" xfId="6" applyNumberFormat="1"/>
    <xf numFmtId="169" fontId="9" fillId="0" borderId="0" xfId="7" applyFont="1" applyAlignment="1">
      <alignment horizontal="right"/>
    </xf>
    <xf numFmtId="169" fontId="9" fillId="0" borderId="0" xfId="7" applyFont="1"/>
    <xf numFmtId="0" fontId="10" fillId="0" borderId="0" xfId="8"/>
    <xf numFmtId="0" fontId="11" fillId="0" borderId="0" xfId="6" applyFont="1" applyAlignment="1">
      <alignment horizontal="center"/>
    </xf>
    <xf numFmtId="0" fontId="12" fillId="2" borderId="1" xfId="6" applyFont="1" applyFill="1" applyBorder="1" applyAlignment="1">
      <alignment horizontal="center"/>
    </xf>
    <xf numFmtId="0" fontId="13" fillId="0" borderId="0" xfId="6" applyFont="1"/>
    <xf numFmtId="168" fontId="0" fillId="0" borderId="0" xfId="3" applyNumberFormat="1" applyFont="1" applyAlignment="1">
      <alignment horizontal="right"/>
    </xf>
    <xf numFmtId="43" fontId="1" fillId="0" borderId="0" xfId="1" applyAlignment="1">
      <alignment horizontal="right"/>
    </xf>
    <xf numFmtId="166" fontId="0" fillId="0" borderId="0" xfId="0" applyNumberFormat="1"/>
    <xf numFmtId="0" fontId="14" fillId="0" borderId="0" xfId="0" applyFont="1"/>
    <xf numFmtId="49" fontId="10" fillId="0" borderId="0" xfId="8" applyNumberFormat="1" applyAlignment="1">
      <alignment horizontal="center"/>
    </xf>
    <xf numFmtId="169" fontId="10" fillId="0" borderId="0" xfId="7"/>
    <xf numFmtId="0" fontId="15" fillId="0" borderId="0" xfId="8" applyFont="1" applyAlignment="1">
      <alignment horizontal="center"/>
    </xf>
    <xf numFmtId="0" fontId="16" fillId="2" borderId="1" xfId="8" applyFont="1" applyFill="1" applyBorder="1" applyAlignment="1">
      <alignment horizontal="center"/>
    </xf>
    <xf numFmtId="0" fontId="10" fillId="0" borderId="0" xfId="8" applyAlignment="1">
      <alignment horizontal="centerContinuous"/>
    </xf>
    <xf numFmtId="0" fontId="17" fillId="0" borderId="0" xfId="8" applyFont="1" applyAlignment="1">
      <alignment horizontal="centerContinuous"/>
    </xf>
    <xf numFmtId="0" fontId="0" fillId="0" borderId="0" xfId="0" pivotButton="1"/>
    <xf numFmtId="0" fontId="0" fillId="0" borderId="0" xfId="0" applyAlignment="1">
      <alignment horizontal="left"/>
    </xf>
    <xf numFmtId="170" fontId="0" fillId="0" borderId="0" xfId="0" applyNumberFormat="1"/>
    <xf numFmtId="10" fontId="0" fillId="0" borderId="0" xfId="0" applyNumberFormat="1"/>
    <xf numFmtId="14" fontId="7" fillId="0" borderId="0" xfId="5" applyNumberFormat="1"/>
    <xf numFmtId="0" fontId="19" fillId="0" borderId="5" xfId="10" applyFont="1" applyBorder="1" applyAlignment="1">
      <alignment wrapText="1"/>
    </xf>
    <xf numFmtId="0" fontId="19" fillId="0" borderId="6" xfId="10" applyFont="1" applyBorder="1" applyAlignment="1">
      <alignment wrapText="1"/>
    </xf>
    <xf numFmtId="0" fontId="6" fillId="8" borderId="7" xfId="4" applyFont="1" applyFill="1" applyBorder="1" applyAlignment="1">
      <alignment horizontal="center" vertical="center"/>
    </xf>
    <xf numFmtId="0" fontId="6" fillId="8" borderId="8" xfId="4" applyFont="1" applyFill="1" applyBorder="1" applyAlignment="1">
      <alignment horizontal="center" vertical="center"/>
    </xf>
    <xf numFmtId="0" fontId="6" fillId="0" borderId="0" xfId="4" applyFont="1" applyAlignment="1">
      <alignment horizontal="center" vertical="center"/>
    </xf>
    <xf numFmtId="0" fontId="5" fillId="0" borderId="9" xfId="4" applyBorder="1" applyAlignment="1">
      <alignment horizontal="center" vertical="center" wrapText="1"/>
    </xf>
    <xf numFmtId="0" fontId="7" fillId="0" borderId="10" xfId="5" applyBorder="1" applyAlignment="1">
      <alignment horizontal="center"/>
    </xf>
    <xf numFmtId="167" fontId="0" fillId="0" borderId="0" xfId="11" applyFont="1" applyBorder="1" applyAlignment="1">
      <alignment horizontal="center"/>
    </xf>
    <xf numFmtId="0" fontId="5" fillId="0" borderId="12" xfId="4" applyBorder="1" applyAlignment="1">
      <alignment horizontal="center" vertical="center" wrapText="1"/>
    </xf>
    <xf numFmtId="0" fontId="6" fillId="8" borderId="16" xfId="4" applyFont="1" applyFill="1" applyBorder="1" applyAlignment="1">
      <alignment horizontal="center" vertical="center"/>
    </xf>
    <xf numFmtId="167" fontId="0" fillId="0" borderId="0" xfId="11" applyFont="1"/>
    <xf numFmtId="0" fontId="9" fillId="0" borderId="0" xfId="12"/>
    <xf numFmtId="0" fontId="20" fillId="9" borderId="19" xfId="12" applyFont="1" applyFill="1" applyBorder="1" applyAlignment="1">
      <alignment horizontal="right"/>
    </xf>
    <xf numFmtId="0" fontId="20" fillId="10" borderId="20" xfId="12" applyFont="1" applyFill="1" applyBorder="1" applyAlignment="1">
      <alignment horizontal="center"/>
    </xf>
    <xf numFmtId="0" fontId="9" fillId="0" borderId="21" xfId="12" applyBorder="1" applyAlignment="1">
      <alignment horizontal="right"/>
    </xf>
    <xf numFmtId="0" fontId="9" fillId="0" borderId="22" xfId="12" applyBorder="1"/>
    <xf numFmtId="0" fontId="13" fillId="9" borderId="9" xfId="12" applyFont="1" applyFill="1" applyBorder="1" applyAlignment="1">
      <alignment horizontal="right"/>
    </xf>
    <xf numFmtId="0" fontId="13" fillId="0" borderId="11" xfId="12" applyFont="1" applyBorder="1" applyAlignment="1">
      <alignment horizontal="center"/>
    </xf>
    <xf numFmtId="0" fontId="13" fillId="9" borderId="12" xfId="12" applyFont="1" applyFill="1" applyBorder="1" applyAlignment="1">
      <alignment horizontal="right"/>
    </xf>
    <xf numFmtId="0" fontId="12" fillId="8" borderId="10" xfId="12" applyFont="1" applyFill="1" applyBorder="1"/>
    <xf numFmtId="0" fontId="12" fillId="8" borderId="10" xfId="12" applyFont="1" applyFill="1" applyBorder="1" applyAlignment="1">
      <alignment horizontal="center"/>
    </xf>
    <xf numFmtId="0" fontId="13" fillId="9" borderId="10" xfId="12" applyFont="1" applyFill="1" applyBorder="1" applyAlignment="1">
      <alignment horizontal="right"/>
    </xf>
    <xf numFmtId="0" fontId="9" fillId="0" borderId="10" xfId="12" applyBorder="1" applyAlignment="1">
      <alignment horizontal="center"/>
    </xf>
    <xf numFmtId="0" fontId="9" fillId="11" borderId="0" xfId="5" applyFont="1" applyFill="1" applyAlignment="1">
      <alignment horizontal="center" vertical="center" wrapText="1"/>
    </xf>
    <xf numFmtId="0" fontId="9" fillId="11" borderId="23" xfId="5" applyFont="1" applyFill="1" applyBorder="1" applyAlignment="1">
      <alignment horizontal="center" vertical="center" wrapText="1"/>
    </xf>
    <xf numFmtId="0" fontId="9" fillId="11" borderId="0" xfId="5" applyFont="1" applyFill="1"/>
    <xf numFmtId="0" fontId="6" fillId="12" borderId="8" xfId="4" applyFont="1" applyFill="1" applyBorder="1" applyAlignment="1">
      <alignment horizontal="center" vertical="center"/>
    </xf>
    <xf numFmtId="0" fontId="6" fillId="6" borderId="8" xfId="4" applyFont="1" applyFill="1" applyBorder="1" applyAlignment="1">
      <alignment horizontal="center" vertical="center"/>
    </xf>
    <xf numFmtId="0" fontId="0" fillId="0" borderId="10" xfId="11" applyNumberFormat="1" applyFont="1" applyBorder="1" applyAlignment="1">
      <alignment horizontal="center"/>
    </xf>
    <xf numFmtId="0" fontId="7" fillId="0" borderId="10" xfId="5" applyBorder="1"/>
    <xf numFmtId="0" fontId="7" fillId="0" borderId="13" xfId="5" applyBorder="1"/>
    <xf numFmtId="0" fontId="7" fillId="0" borderId="14" xfId="5" applyBorder="1"/>
    <xf numFmtId="0" fontId="7" fillId="0" borderId="15" xfId="5" applyBorder="1"/>
    <xf numFmtId="0" fontId="22" fillId="0" borderId="0" xfId="0" applyFont="1" applyAlignment="1">
      <alignment horizontal="left" vertical="center"/>
    </xf>
    <xf numFmtId="0" fontId="22" fillId="0" borderId="0" xfId="0" applyFont="1" applyAlignment="1">
      <alignment vertical="center"/>
    </xf>
    <xf numFmtId="0" fontId="23" fillId="0" borderId="0" xfId="0" applyFont="1" applyAlignment="1">
      <alignment vertical="center"/>
    </xf>
    <xf numFmtId="0" fontId="12" fillId="8" borderId="24" xfId="13" applyFont="1" applyFill="1" applyBorder="1" applyAlignment="1">
      <alignment horizontal="center"/>
    </xf>
    <xf numFmtId="0" fontId="12" fillId="0" borderId="0" xfId="13" applyFont="1" applyAlignment="1">
      <alignment horizontal="center"/>
    </xf>
    <xf numFmtId="0" fontId="12" fillId="8" borderId="10" xfId="13" applyFont="1" applyFill="1" applyBorder="1" applyAlignment="1">
      <alignment horizontal="center"/>
    </xf>
    <xf numFmtId="0" fontId="12" fillId="8" borderId="0" xfId="13" applyFont="1" applyFill="1" applyAlignment="1">
      <alignment horizontal="center"/>
    </xf>
    <xf numFmtId="0" fontId="5" fillId="0" borderId="10" xfId="13" applyBorder="1" applyAlignment="1">
      <alignment horizontal="left" wrapText="1"/>
    </xf>
    <xf numFmtId="0" fontId="5" fillId="0" borderId="10" xfId="13" applyBorder="1" applyAlignment="1">
      <alignment horizontal="left"/>
    </xf>
    <xf numFmtId="171" fontId="5" fillId="0" borderId="10" xfId="13" applyNumberFormat="1" applyBorder="1" applyAlignment="1">
      <alignment horizontal="center" wrapText="1"/>
    </xf>
    <xf numFmtId="171" fontId="5" fillId="0" borderId="0" xfId="13" applyNumberFormat="1" applyAlignment="1">
      <alignment horizontal="center" wrapText="1"/>
    </xf>
    <xf numFmtId="0" fontId="13" fillId="0" borderId="10" xfId="0" applyFont="1" applyBorder="1" applyAlignment="1">
      <alignment horizontal="center"/>
    </xf>
    <xf numFmtId="0" fontId="0" fillId="0" borderId="0" xfId="0" applyAlignment="1">
      <alignment horizontal="left" vertical="center"/>
    </xf>
    <xf numFmtId="0" fontId="24" fillId="0" borderId="0" xfId="0" applyFont="1" applyAlignment="1">
      <alignment horizontal="left" vertical="center"/>
    </xf>
    <xf numFmtId="0" fontId="25" fillId="8" borderId="0" xfId="0" applyFont="1" applyFill="1"/>
    <xf numFmtId="0" fontId="12" fillId="8" borderId="10" xfId="4" applyFont="1" applyFill="1" applyBorder="1" applyAlignment="1">
      <alignment horizontal="center" vertical="center"/>
    </xf>
    <xf numFmtId="0" fontId="26" fillId="13" borderId="10" xfId="4" applyFont="1" applyFill="1" applyBorder="1" applyAlignment="1">
      <alignment horizontal="center" vertical="center" wrapText="1"/>
    </xf>
    <xf numFmtId="0" fontId="12" fillId="8" borderId="10" xfId="14" applyFont="1" applyFill="1" applyBorder="1" applyAlignment="1">
      <alignment horizontal="right"/>
    </xf>
    <xf numFmtId="168" fontId="9" fillId="9" borderId="10" xfId="11" applyNumberFormat="1" applyFont="1" applyFill="1" applyBorder="1" applyAlignment="1">
      <alignment horizontal="center"/>
    </xf>
    <xf numFmtId="0" fontId="9" fillId="0" borderId="0" xfId="14"/>
    <xf numFmtId="0" fontId="12" fillId="8" borderId="25" xfId="14" applyFont="1" applyFill="1" applyBorder="1" applyAlignment="1">
      <alignment horizontal="center"/>
    </xf>
    <xf numFmtId="9" fontId="9" fillId="9" borderId="10" xfId="14" applyNumberFormat="1" applyFill="1" applyBorder="1" applyAlignment="1">
      <alignment horizontal="center"/>
    </xf>
    <xf numFmtId="169" fontId="9" fillId="9" borderId="26" xfId="14" applyNumberFormat="1" applyFill="1" applyBorder="1" applyAlignment="1">
      <alignment horizontal="center"/>
    </xf>
    <xf numFmtId="0" fontId="9" fillId="9" borderId="10" xfId="14" applyFill="1" applyBorder="1" applyAlignment="1">
      <alignment horizontal="center"/>
    </xf>
    <xf numFmtId="1" fontId="27" fillId="0" borderId="0" xfId="14" applyNumberFormat="1" applyFont="1" applyAlignment="1">
      <alignment horizontal="centerContinuous"/>
    </xf>
    <xf numFmtId="1" fontId="9" fillId="0" borderId="0" xfId="14" applyNumberFormat="1" applyAlignment="1">
      <alignment horizontal="centerContinuous"/>
    </xf>
    <xf numFmtId="1" fontId="9" fillId="0" borderId="0" xfId="14" applyNumberFormat="1"/>
    <xf numFmtId="1" fontId="25" fillId="8" borderId="27" xfId="11" applyNumberFormat="1" applyFont="1" applyFill="1" applyBorder="1" applyAlignment="1">
      <alignment horizontal="center"/>
    </xf>
    <xf numFmtId="1" fontId="25" fillId="8" borderId="18" xfId="14" applyNumberFormat="1" applyFont="1" applyFill="1" applyBorder="1" applyAlignment="1">
      <alignment horizontal="center"/>
    </xf>
    <xf numFmtId="1" fontId="20" fillId="0" borderId="10" xfId="14" quotePrefix="1" applyNumberFormat="1" applyFont="1" applyBorder="1"/>
    <xf numFmtId="0" fontId="25" fillId="8" borderId="10" xfId="14" applyFont="1" applyFill="1" applyBorder="1" applyAlignment="1">
      <alignment horizontal="right"/>
    </xf>
    <xf numFmtId="0" fontId="25" fillId="8" borderId="28" xfId="14" applyFont="1" applyFill="1" applyBorder="1" applyAlignment="1">
      <alignment horizontal="center"/>
    </xf>
    <xf numFmtId="0" fontId="25" fillId="8" borderId="29" xfId="14" applyFont="1" applyFill="1" applyBorder="1" applyAlignment="1">
      <alignment horizontal="center"/>
    </xf>
    <xf numFmtId="1" fontId="20" fillId="7" borderId="10" xfId="14" applyNumberFormat="1" applyFont="1" applyFill="1" applyBorder="1" applyAlignment="1">
      <alignment horizontal="right"/>
    </xf>
    <xf numFmtId="1" fontId="13" fillId="0" borderId="10" xfId="14" applyNumberFormat="1" applyFont="1" applyBorder="1" applyAlignment="1">
      <alignment horizontal="center"/>
    </xf>
    <xf numFmtId="167" fontId="13" fillId="0" borderId="10" xfId="11" applyFont="1" applyBorder="1"/>
    <xf numFmtId="167" fontId="9" fillId="0" borderId="10" xfId="11" applyBorder="1"/>
    <xf numFmtId="1" fontId="13" fillId="0" borderId="10" xfId="11" applyNumberFormat="1" applyFont="1" applyBorder="1" applyAlignment="1">
      <alignment horizontal="center"/>
    </xf>
    <xf numFmtId="1" fontId="25" fillId="8" borderId="10" xfId="14" applyNumberFormat="1" applyFont="1" applyFill="1" applyBorder="1" applyAlignment="1">
      <alignment horizontal="right"/>
    </xf>
    <xf numFmtId="1" fontId="13" fillId="14" borderId="10" xfId="14" applyNumberFormat="1" applyFont="1" applyFill="1" applyBorder="1" applyAlignment="1">
      <alignment horizontal="center"/>
    </xf>
    <xf numFmtId="1" fontId="9" fillId="0" borderId="10" xfId="14" applyNumberFormat="1" applyBorder="1"/>
    <xf numFmtId="167" fontId="13" fillId="15" borderId="10" xfId="14" applyNumberFormat="1" applyFont="1" applyFill="1" applyBorder="1"/>
    <xf numFmtId="1" fontId="20" fillId="0" borderId="10" xfId="14" applyNumberFormat="1" applyFont="1" applyBorder="1"/>
    <xf numFmtId="1" fontId="20" fillId="0" borderId="10" xfId="11" applyNumberFormat="1" applyFont="1" applyFill="1" applyBorder="1" applyAlignment="1"/>
    <xf numFmtId="1" fontId="25" fillId="8" borderId="10" xfId="14" applyNumberFormat="1" applyFont="1" applyFill="1" applyBorder="1"/>
    <xf numFmtId="1" fontId="13" fillId="15" borderId="10" xfId="14" applyNumberFormat="1" applyFont="1" applyFill="1" applyBorder="1" applyAlignment="1">
      <alignment horizontal="center"/>
    </xf>
    <xf numFmtId="1" fontId="20" fillId="0" borderId="0" xfId="14" applyNumberFormat="1" applyFont="1"/>
    <xf numFmtId="167" fontId="0" fillId="0" borderId="10" xfId="11" applyFont="1" applyBorder="1" applyAlignment="1">
      <alignment horizontal="center"/>
    </xf>
    <xf numFmtId="10" fontId="20" fillId="0" borderId="10" xfId="15" applyNumberFormat="1" applyFont="1" applyFill="1" applyBorder="1" applyAlignment="1">
      <alignment horizontal="center"/>
    </xf>
    <xf numFmtId="169" fontId="26" fillId="15" borderId="10" xfId="11" applyNumberFormat="1" applyFont="1" applyFill="1" applyBorder="1" applyAlignment="1">
      <alignment horizontal="center"/>
    </xf>
    <xf numFmtId="0" fontId="25" fillId="8" borderId="10" xfId="14" applyFont="1" applyFill="1" applyBorder="1" applyAlignment="1">
      <alignment horizontal="center"/>
    </xf>
    <xf numFmtId="169" fontId="9" fillId="0" borderId="0" xfId="14" applyNumberFormat="1"/>
    <xf numFmtId="0" fontId="9" fillId="15" borderId="10" xfId="14" applyFill="1" applyBorder="1" applyAlignment="1">
      <alignment horizontal="center"/>
    </xf>
    <xf numFmtId="9" fontId="9" fillId="15" borderId="10" xfId="14" applyNumberFormat="1" applyFill="1" applyBorder="1" applyAlignment="1">
      <alignment horizontal="center"/>
    </xf>
    <xf numFmtId="168" fontId="9" fillId="15" borderId="10" xfId="11" applyNumberFormat="1" applyFont="1" applyFill="1" applyBorder="1" applyAlignment="1">
      <alignment horizontal="center"/>
    </xf>
    <xf numFmtId="0" fontId="13" fillId="0" borderId="10" xfId="14" applyFont="1" applyBorder="1" applyAlignment="1">
      <alignment horizontal="center"/>
    </xf>
    <xf numFmtId="169" fontId="9" fillId="0" borderId="10" xfId="11" applyNumberFormat="1" applyFont="1" applyFill="1" applyBorder="1" applyAlignment="1"/>
    <xf numFmtId="169" fontId="20" fillId="7" borderId="10" xfId="11" applyNumberFormat="1" applyFont="1" applyFill="1" applyBorder="1" applyAlignment="1"/>
    <xf numFmtId="0" fontId="13" fillId="9" borderId="10" xfId="14" applyFont="1" applyFill="1" applyBorder="1" applyAlignment="1">
      <alignment horizontal="center"/>
    </xf>
    <xf numFmtId="10" fontId="9" fillId="9" borderId="10" xfId="15" applyNumberFormat="1" applyFill="1" applyBorder="1" applyAlignment="1">
      <alignment horizontal="center"/>
    </xf>
    <xf numFmtId="14" fontId="5" fillId="0" borderId="5" xfId="4" applyNumberFormat="1" applyBorder="1" applyAlignment="1">
      <alignment horizontal="center" vertical="center" wrapText="1"/>
    </xf>
    <xf numFmtId="172" fontId="0" fillId="0" borderId="0" xfId="16" applyFont="1"/>
    <xf numFmtId="0" fontId="28" fillId="2" borderId="0" xfId="5" applyFont="1" applyFill="1"/>
    <xf numFmtId="14" fontId="28" fillId="2" borderId="0" xfId="5" applyNumberFormat="1" applyFont="1" applyFill="1"/>
    <xf numFmtId="172" fontId="29" fillId="2" borderId="0" xfId="16" applyFont="1" applyFill="1"/>
    <xf numFmtId="0" fontId="0" fillId="0" borderId="0" xfId="0" applyAlignment="1">
      <alignment horizontal="center"/>
    </xf>
    <xf numFmtId="0" fontId="0" fillId="0" borderId="0" xfId="0"/>
    <xf numFmtId="0" fontId="2" fillId="2" borderId="1" xfId="0" applyFont="1" applyFill="1" applyBorder="1" applyAlignment="1">
      <alignment horizontal="center"/>
    </xf>
    <xf numFmtId="0" fontId="2" fillId="2" borderId="0" xfId="0" applyFont="1" applyFill="1" applyAlignment="1">
      <alignment horizontal="center"/>
    </xf>
    <xf numFmtId="0" fontId="18" fillId="0" borderId="0" xfId="8" applyFont="1" applyAlignment="1">
      <alignment horizontal="center"/>
    </xf>
    <xf numFmtId="0" fontId="17" fillId="0" borderId="0" xfId="8" applyFont="1" applyAlignment="1">
      <alignment horizontal="center"/>
    </xf>
    <xf numFmtId="0" fontId="0" fillId="0" borderId="13" xfId="0" applyBorder="1" applyAlignment="1">
      <alignment horizontal="center"/>
    </xf>
    <xf numFmtId="0" fontId="0" fillId="0" borderId="15" xfId="0" applyBorder="1" applyAlignment="1">
      <alignment horizontal="center"/>
    </xf>
    <xf numFmtId="0" fontId="12" fillId="8" borderId="10" xfId="0" applyFont="1" applyFill="1" applyBorder="1" applyAlignment="1">
      <alignment horizontal="center"/>
    </xf>
    <xf numFmtId="0" fontId="21" fillId="8" borderId="17" xfId="12" applyFont="1" applyFill="1" applyBorder="1" applyAlignment="1">
      <alignment horizontal="center" vertical="center"/>
    </xf>
    <xf numFmtId="0" fontId="21" fillId="8" borderId="18" xfId="12" applyFont="1" applyFill="1" applyBorder="1" applyAlignment="1">
      <alignment horizontal="center" vertical="center"/>
    </xf>
    <xf numFmtId="0" fontId="12" fillId="8" borderId="10" xfId="14" applyFont="1" applyFill="1" applyBorder="1" applyAlignment="1">
      <alignment horizontal="center"/>
    </xf>
  </cellXfs>
  <cellStyles count="17">
    <cellStyle name="Comma" xfId="1" builtinId="3"/>
    <cellStyle name="Comma 2" xfId="16" xr:uid="{580F3344-C13F-45CC-A663-817FEBDAE2D4}"/>
    <cellStyle name="Currency" xfId="3" builtinId="4"/>
    <cellStyle name="Currency 2" xfId="11" xr:uid="{00384D57-3855-4C0C-BBAA-2EF3A5DCFE96}"/>
    <cellStyle name="Currency_EXCEL3-2" xfId="7" xr:uid="{B70ABAD2-1CD0-49F6-B788-F0F581AC2176}"/>
    <cellStyle name="Normal" xfId="0" builtinId="0"/>
    <cellStyle name="Normal 2" xfId="5" xr:uid="{16C5B6E9-27AC-415F-9C3F-990323D0707D}"/>
    <cellStyle name="Normal 2 2" xfId="12" xr:uid="{B05E926B-3C8E-44CA-8E8B-03E155BD3FF4}"/>
    <cellStyle name="Normal 3" xfId="14" xr:uid="{097FC9F0-6B81-4E6F-BAC7-9F5F36F3056E}"/>
    <cellStyle name="Normal_Customer Info" xfId="9" xr:uid="{D00C5DB3-5554-4043-8D55-1882DE84508B}"/>
    <cellStyle name="Normal_Customer Info 2" xfId="10" xr:uid="{4C6DDAEF-02F6-444C-B27F-0EDC52BE5418}"/>
    <cellStyle name="Normal_EXCEL3-2" xfId="8" xr:uid="{F2E6A4D2-0E51-49DF-B450-A97D5D55EE92}"/>
    <cellStyle name="Normal_Sheet1" xfId="6" xr:uid="{18B475F9-6332-444A-9BF6-FE6759DDF5F3}"/>
    <cellStyle name="Normal_Sheet1_1" xfId="4" xr:uid="{7BAC53BD-7397-40AF-B69A-1F973C045FCD}"/>
    <cellStyle name="Normal_Sheet6" xfId="13" xr:uid="{9BA9EB76-6647-446C-95E5-C3CCCA2ABDDA}"/>
    <cellStyle name="Percent 2" xfId="15" xr:uid="{968EA1B7-595C-400C-89BB-AAF6CC486CC9}"/>
    <cellStyle name="Style 1" xfId="2" xr:uid="{C0157774-7CAA-4258-BA56-5F08C666C559}"/>
  </cellStyles>
  <dxfs count="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numFmt numFmtId="173" formatCode="m/d/yyyy"/>
    </dxf>
    <dxf>
      <numFmt numFmtId="173" formatCode="m/d/yyyy"/>
    </dxf>
    <dxf>
      <numFmt numFmtId="173" formatCode="m/d/yyyy"/>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_(&quot;$&quot;* #,##0_);_(&quot;$&quot;* \(#,##0\);_(&quot;$&quot;* &quot;-&quot;??_);_(@_)"/>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4"/>
        <color theme="0"/>
        <name val="Arial"/>
        <family val="2"/>
        <scheme val="none"/>
      </font>
      <fill>
        <patternFill patternType="solid">
          <fgColor indexed="64"/>
          <bgColor theme="4"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9" Type="http://schemas.openxmlformats.org/officeDocument/2006/relationships/customXml" Target="../customXml/item7.xml"/><Relationship Id="rId21" Type="http://schemas.openxmlformats.org/officeDocument/2006/relationships/worksheet" Target="worksheets/sheet21.xml"/><Relationship Id="rId34" Type="http://schemas.openxmlformats.org/officeDocument/2006/relationships/customXml" Target="../customXml/item2.xml"/><Relationship Id="rId42" Type="http://schemas.openxmlformats.org/officeDocument/2006/relationships/customXml" Target="../customXml/item10.xml"/><Relationship Id="rId47" Type="http://schemas.openxmlformats.org/officeDocument/2006/relationships/customXml" Target="../customXml/item15.xml"/><Relationship Id="rId50"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sharedStrings" Target="sharedStrings.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calcChain" Target="calcChain.xml"/><Relationship Id="rId37" Type="http://schemas.openxmlformats.org/officeDocument/2006/relationships/customXml" Target="../customXml/item5.xml"/><Relationship Id="rId40" Type="http://schemas.openxmlformats.org/officeDocument/2006/relationships/customXml" Target="../customXml/item8.xml"/><Relationship Id="rId45"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tyles" Target="styles.xml"/><Relationship Id="rId36" Type="http://schemas.openxmlformats.org/officeDocument/2006/relationships/customXml" Target="../customXml/item4.xml"/><Relationship Id="rId49"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owerPivotData" Target="model/item.data"/><Relationship Id="rId44"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sheetMetadata" Target="metadata.xml"/><Relationship Id="rId35" Type="http://schemas.openxmlformats.org/officeDocument/2006/relationships/customXml" Target="../customXml/item3.xml"/><Relationship Id="rId43" Type="http://schemas.openxmlformats.org/officeDocument/2006/relationships/customXml" Target="../customXml/item11.xml"/><Relationship Id="rId48" Type="http://schemas.openxmlformats.org/officeDocument/2006/relationships/customXml" Target="../customXml/item16.xml"/><Relationship Id="rId8" Type="http://schemas.openxmlformats.org/officeDocument/2006/relationships/worksheet" Target="worksheets/sheet8.xml"/><Relationship Id="rId51" Type="http://schemas.openxmlformats.org/officeDocument/2006/relationships/customXml" Target="../customXml/item1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customXml" Target="../customXml/item1.xml"/><Relationship Id="rId38" Type="http://schemas.openxmlformats.org/officeDocument/2006/relationships/customXml" Target="../customXml/item6.xml"/><Relationship Id="rId46" Type="http://schemas.openxmlformats.org/officeDocument/2006/relationships/customXml" Target="../customXml/item14.xml"/><Relationship Id="rId20" Type="http://schemas.openxmlformats.org/officeDocument/2006/relationships/worksheet" Target="worksheets/sheet20.xml"/><Relationship Id="rId41"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'Excel 101'!$S$64:$W$64</c:f>
          <c:strCache>
            <c:ptCount val="5"/>
            <c:pt idx="0">
              <c:v>Monthly Budget Title</c:v>
            </c:pt>
          </c:strCache>
        </c:strRef>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lotArea>
      <c:layout/>
      <c:barChart>
        <c:barDir val="col"/>
        <c:grouping val="clustered"/>
        <c:varyColors val="0"/>
        <c:ser>
          <c:idx val="0"/>
          <c:order val="0"/>
          <c:tx>
            <c:strRef>
              <c:f>'Excel 101'!$S$68</c:f>
              <c:strCache>
                <c:ptCount val="1"/>
                <c:pt idx="0">
                  <c:v>rent</c:v>
                </c:pt>
              </c:strCache>
            </c:strRef>
          </c:tx>
          <c:spPr>
            <a:solidFill>
              <a:schemeClr val="accent1"/>
            </a:solidFill>
            <a:ln>
              <a:noFill/>
            </a:ln>
            <a:effectLst/>
          </c:spPr>
          <c:invertIfNegative val="0"/>
          <c:cat>
            <c:numRef>
              <c:f>('Excel 101'!$T$67,'Excel 101'!$V$67)</c:f>
              <c:numCache>
                <c:formatCode>mmm/yyyy</c:formatCode>
                <c:ptCount val="2"/>
                <c:pt idx="0">
                  <c:v>43466</c:v>
                </c:pt>
                <c:pt idx="1">
                  <c:v>43525</c:v>
                </c:pt>
              </c:numCache>
            </c:numRef>
          </c:cat>
          <c:val>
            <c:numRef>
              <c:f>('Excel 101'!$T$68,'Excel 101'!$V$68)</c:f>
              <c:numCache>
                <c:formatCode>_(* #,##0.00_);_(* \(#,##0.00\);_(* "-"??_);_(@_)</c:formatCode>
                <c:ptCount val="2"/>
                <c:pt idx="0">
                  <c:v>300</c:v>
                </c:pt>
                <c:pt idx="1">
                  <c:v>788</c:v>
                </c:pt>
              </c:numCache>
            </c:numRef>
          </c:val>
          <c:extLst>
            <c:ext xmlns:c16="http://schemas.microsoft.com/office/drawing/2014/chart" uri="{C3380CC4-5D6E-409C-BE32-E72D297353CC}">
              <c16:uniqueId val="{00000000-F826-4539-9DBD-32248FB12CEF}"/>
            </c:ext>
          </c:extLst>
        </c:ser>
        <c:ser>
          <c:idx val="1"/>
          <c:order val="1"/>
          <c:tx>
            <c:strRef>
              <c:f>'Excel 101'!$S$69</c:f>
              <c:strCache>
                <c:ptCount val="1"/>
                <c:pt idx="0">
                  <c:v>phone</c:v>
                </c:pt>
              </c:strCache>
            </c:strRef>
          </c:tx>
          <c:spPr>
            <a:solidFill>
              <a:schemeClr val="accent2"/>
            </a:solidFill>
            <a:ln>
              <a:noFill/>
            </a:ln>
            <a:effectLst/>
          </c:spPr>
          <c:invertIfNegative val="0"/>
          <c:cat>
            <c:numRef>
              <c:f>('Excel 101'!$T$67,'Excel 101'!$V$67)</c:f>
              <c:numCache>
                <c:formatCode>mmm/yyyy</c:formatCode>
                <c:ptCount val="2"/>
                <c:pt idx="0">
                  <c:v>43466</c:v>
                </c:pt>
                <c:pt idx="1">
                  <c:v>43525</c:v>
                </c:pt>
              </c:numCache>
            </c:numRef>
          </c:cat>
          <c:val>
            <c:numRef>
              <c:f>('Excel 101'!$T$69,'Excel 101'!$V$69)</c:f>
              <c:numCache>
                <c:formatCode>_(* #,##0.00_);_(* \(#,##0.00\);_(* "-"??_);_(@_)</c:formatCode>
                <c:ptCount val="2"/>
                <c:pt idx="0">
                  <c:v>233</c:v>
                </c:pt>
                <c:pt idx="1">
                  <c:v>98</c:v>
                </c:pt>
              </c:numCache>
            </c:numRef>
          </c:val>
          <c:extLst>
            <c:ext xmlns:c16="http://schemas.microsoft.com/office/drawing/2014/chart" uri="{C3380CC4-5D6E-409C-BE32-E72D297353CC}">
              <c16:uniqueId val="{00000001-F826-4539-9DBD-32248FB12CEF}"/>
            </c:ext>
          </c:extLst>
        </c:ser>
        <c:ser>
          <c:idx val="2"/>
          <c:order val="2"/>
          <c:tx>
            <c:strRef>
              <c:f>'Excel 101'!$S$70</c:f>
              <c:strCache>
                <c:ptCount val="1"/>
                <c:pt idx="0">
                  <c:v>gas</c:v>
                </c:pt>
              </c:strCache>
            </c:strRef>
          </c:tx>
          <c:spPr>
            <a:solidFill>
              <a:schemeClr val="accent3"/>
            </a:solidFill>
            <a:ln>
              <a:noFill/>
            </a:ln>
            <a:effectLst/>
          </c:spPr>
          <c:invertIfNegative val="0"/>
          <c:cat>
            <c:numRef>
              <c:f>('Excel 101'!$T$67,'Excel 101'!$V$67)</c:f>
              <c:numCache>
                <c:formatCode>mmm/yyyy</c:formatCode>
                <c:ptCount val="2"/>
                <c:pt idx="0">
                  <c:v>43466</c:v>
                </c:pt>
                <c:pt idx="1">
                  <c:v>43525</c:v>
                </c:pt>
              </c:numCache>
            </c:numRef>
          </c:cat>
          <c:val>
            <c:numRef>
              <c:f>('Excel 101'!$T$70,'Excel 101'!$V$70)</c:f>
              <c:numCache>
                <c:formatCode>_(* #,##0.00_);_(* \(#,##0.00\);_(* "-"??_);_(@_)</c:formatCode>
                <c:ptCount val="2"/>
                <c:pt idx="0">
                  <c:v>1222</c:v>
                </c:pt>
                <c:pt idx="1">
                  <c:v>800</c:v>
                </c:pt>
              </c:numCache>
            </c:numRef>
          </c:val>
          <c:extLst>
            <c:ext xmlns:c16="http://schemas.microsoft.com/office/drawing/2014/chart" uri="{C3380CC4-5D6E-409C-BE32-E72D297353CC}">
              <c16:uniqueId val="{00000002-F826-4539-9DBD-32248FB12CEF}"/>
            </c:ext>
          </c:extLst>
        </c:ser>
        <c:ser>
          <c:idx val="3"/>
          <c:order val="3"/>
          <c:tx>
            <c:strRef>
              <c:f>'Excel 101'!$S$71</c:f>
              <c:strCache>
                <c:ptCount val="1"/>
                <c:pt idx="0">
                  <c:v>car</c:v>
                </c:pt>
              </c:strCache>
            </c:strRef>
          </c:tx>
          <c:spPr>
            <a:solidFill>
              <a:schemeClr val="accent4"/>
            </a:solidFill>
            <a:ln>
              <a:noFill/>
            </a:ln>
            <a:effectLst/>
          </c:spPr>
          <c:invertIfNegative val="0"/>
          <c:cat>
            <c:numRef>
              <c:f>('Excel 101'!$T$67,'Excel 101'!$V$67)</c:f>
              <c:numCache>
                <c:formatCode>mmm/yyyy</c:formatCode>
                <c:ptCount val="2"/>
                <c:pt idx="0">
                  <c:v>43466</c:v>
                </c:pt>
                <c:pt idx="1">
                  <c:v>43525</c:v>
                </c:pt>
              </c:numCache>
            </c:numRef>
          </c:cat>
          <c:val>
            <c:numRef>
              <c:f>('Excel 101'!$T$71,'Excel 101'!$V$71)</c:f>
              <c:numCache>
                <c:formatCode>_(* #,##0.00_);_(* \(#,##0.00\);_(* "-"??_);_(@_)</c:formatCode>
                <c:ptCount val="2"/>
                <c:pt idx="0">
                  <c:v>322</c:v>
                </c:pt>
                <c:pt idx="1">
                  <c:v>666</c:v>
                </c:pt>
              </c:numCache>
            </c:numRef>
          </c:val>
          <c:extLst>
            <c:ext xmlns:c16="http://schemas.microsoft.com/office/drawing/2014/chart" uri="{C3380CC4-5D6E-409C-BE32-E72D297353CC}">
              <c16:uniqueId val="{00000003-F826-4539-9DBD-32248FB12CEF}"/>
            </c:ext>
          </c:extLst>
        </c:ser>
        <c:dLbls>
          <c:showLegendKey val="0"/>
          <c:showVal val="0"/>
          <c:showCatName val="0"/>
          <c:showSerName val="0"/>
          <c:showPercent val="0"/>
          <c:showBubbleSize val="0"/>
        </c:dLbls>
        <c:gapWidth val="219"/>
        <c:overlap val="-27"/>
        <c:axId val="1814605440"/>
        <c:axId val="1814604000"/>
      </c:barChart>
      <c:catAx>
        <c:axId val="1814605440"/>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1814604000"/>
        <c:crosses val="autoZero"/>
        <c:auto val="0"/>
        <c:lblAlgn val="ctr"/>
        <c:lblOffset val="100"/>
        <c:noMultiLvlLbl val="0"/>
      </c:catAx>
      <c:valAx>
        <c:axId val="181460400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1814605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accent1"/>
          </a:solidFill>
          <a:effectLst>
            <a:outerShdw blurRad="38100" dist="25400" dir="5400000" algn="ctr" rotWithShape="0">
              <a:srgbClr val="6E747A">
                <a:alpha val="43000"/>
              </a:srgbClr>
            </a:outerShdw>
          </a:effectLst>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[Excel_Lessons.xlsx]Pivot Table Based Of Sales Data!PivotTable2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Based Of Sales Data'!$B$3</c:f>
              <c:strCache>
                <c:ptCount val="1"/>
                <c:pt idx="0">
                  <c:v>Sum of Sales</c:v>
                </c:pt>
              </c:strCache>
            </c:strRef>
          </c:tx>
          <c:spPr>
            <a:solidFill>
              <a:schemeClr val="accent1"/>
            </a:solidFill>
            <a:ln>
              <a:noFill/>
            </a:ln>
            <a:effectLst/>
          </c:spPr>
          <c:invertIfNegative val="0"/>
          <c:cat>
            <c:strRef>
              <c:f>'Pivot Table Based Of Sales Data'!$A$4:$A$11</c:f>
              <c:strCache>
                <c:ptCount val="7"/>
                <c:pt idx="0">
                  <c:v>January</c:v>
                </c:pt>
                <c:pt idx="1">
                  <c:v>February</c:v>
                </c:pt>
                <c:pt idx="2">
                  <c:v>March</c:v>
                </c:pt>
                <c:pt idx="3">
                  <c:v>April</c:v>
                </c:pt>
                <c:pt idx="4">
                  <c:v>May</c:v>
                </c:pt>
                <c:pt idx="5">
                  <c:v>November</c:v>
                </c:pt>
                <c:pt idx="6">
                  <c:v>December</c:v>
                </c:pt>
              </c:strCache>
            </c:strRef>
          </c:cat>
          <c:val>
            <c:numRef>
              <c:f>'Pivot Table Based Of Sales Data'!$B$4:$B$11</c:f>
              <c:numCache>
                <c:formatCode>"₹"\ #,##0.00;[Red]"₹"\ #,##0.00</c:formatCode>
                <c:ptCount val="7"/>
                <c:pt idx="0">
                  <c:v>171668</c:v>
                </c:pt>
                <c:pt idx="1">
                  <c:v>165964.75</c:v>
                </c:pt>
                <c:pt idx="2">
                  <c:v>125317.5</c:v>
                </c:pt>
                <c:pt idx="3">
                  <c:v>192920</c:v>
                </c:pt>
                <c:pt idx="4">
                  <c:v>129070</c:v>
                </c:pt>
                <c:pt idx="5">
                  <c:v>119947.5</c:v>
                </c:pt>
                <c:pt idx="6">
                  <c:v>103775</c:v>
                </c:pt>
              </c:numCache>
            </c:numRef>
          </c:val>
          <c:extLst>
            <c:ext xmlns:c16="http://schemas.microsoft.com/office/drawing/2014/chart" uri="{C3380CC4-5D6E-409C-BE32-E72D297353CC}">
              <c16:uniqueId val="{00000000-B05D-42BA-98A0-C7BFA511776E}"/>
            </c:ext>
          </c:extLst>
        </c:ser>
        <c:ser>
          <c:idx val="1"/>
          <c:order val="1"/>
          <c:tx>
            <c:strRef>
              <c:f>'Pivot Table Based Of Sales Data'!$C$3</c:f>
              <c:strCache>
                <c:ptCount val="1"/>
                <c:pt idx="0">
                  <c:v>Percentage Change</c:v>
                </c:pt>
              </c:strCache>
            </c:strRef>
          </c:tx>
          <c:spPr>
            <a:solidFill>
              <a:schemeClr val="accent2"/>
            </a:solidFill>
            <a:ln>
              <a:noFill/>
            </a:ln>
            <a:effectLst/>
          </c:spPr>
          <c:invertIfNegative val="0"/>
          <c:cat>
            <c:strRef>
              <c:f>'Pivot Table Based Of Sales Data'!$A$4:$A$11</c:f>
              <c:strCache>
                <c:ptCount val="7"/>
                <c:pt idx="0">
                  <c:v>January</c:v>
                </c:pt>
                <c:pt idx="1">
                  <c:v>February</c:v>
                </c:pt>
                <c:pt idx="2">
                  <c:v>March</c:v>
                </c:pt>
                <c:pt idx="3">
                  <c:v>April</c:v>
                </c:pt>
                <c:pt idx="4">
                  <c:v>May</c:v>
                </c:pt>
                <c:pt idx="5">
                  <c:v>November</c:v>
                </c:pt>
                <c:pt idx="6">
                  <c:v>December</c:v>
                </c:pt>
              </c:strCache>
            </c:strRef>
          </c:cat>
          <c:val>
            <c:numRef>
              <c:f>'Pivot Table Based Of Sales Data'!$C$4:$C$11</c:f>
              <c:numCache>
                <c:formatCode>0.00%</c:formatCode>
                <c:ptCount val="7"/>
                <c:pt idx="1">
                  <c:v>-3.3222557494699073E-2</c:v>
                </c:pt>
                <c:pt idx="2">
                  <c:v>-0.24491495935130803</c:v>
                </c:pt>
                <c:pt idx="3">
                  <c:v>0.53944979751431366</c:v>
                </c:pt>
                <c:pt idx="4">
                  <c:v>-0.33096620360771306</c:v>
                </c:pt>
                <c:pt idx="5">
                  <c:v>-7.0678701479817155E-2</c:v>
                </c:pt>
                <c:pt idx="6">
                  <c:v>-0.13482982138018718</c:v>
                </c:pt>
              </c:numCache>
            </c:numRef>
          </c:val>
          <c:extLst>
            <c:ext xmlns:c16="http://schemas.microsoft.com/office/drawing/2014/chart" uri="{C3380CC4-5D6E-409C-BE32-E72D297353CC}">
              <c16:uniqueId val="{00000001-B05D-42BA-98A0-C7BFA511776E}"/>
            </c:ext>
          </c:extLst>
        </c:ser>
        <c:dLbls>
          <c:showLegendKey val="0"/>
          <c:showVal val="0"/>
          <c:showCatName val="0"/>
          <c:showSerName val="0"/>
          <c:showPercent val="0"/>
          <c:showBubbleSize val="0"/>
        </c:dLbls>
        <c:gapWidth val="219"/>
        <c:overlap val="-27"/>
        <c:axId val="792299695"/>
        <c:axId val="792303055"/>
      </c:barChart>
      <c:catAx>
        <c:axId val="79229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303055"/>
        <c:crosses val="autoZero"/>
        <c:auto val="1"/>
        <c:lblAlgn val="ctr"/>
        <c:lblOffset val="100"/>
        <c:noMultiLvlLbl val="0"/>
      </c:catAx>
      <c:valAx>
        <c:axId val="7923030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Red]&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29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FBBCB24-1DA2-462D-81EF-7B5661DB52DE}" type="doc">
      <dgm:prSet loTypeId="urn:microsoft.com/office/officeart/2005/8/layout/pyramid2" loCatId="list" qsTypeId="urn:microsoft.com/office/officeart/2005/8/quickstyle/simple1" qsCatId="simple" csTypeId="urn:microsoft.com/office/officeart/2005/8/colors/accent1_2" csCatId="accent1" phldr="1"/>
      <dgm:spPr/>
      <dgm:t>
        <a:bodyPr/>
        <a:lstStyle/>
        <a:p>
          <a:endParaRPr lang="en-IN"/>
        </a:p>
      </dgm:t>
    </dgm:pt>
    <dgm:pt modelId="{10F9A809-0A62-4E52-89F7-DEC3074CD4E4}">
      <dgm:prSet phldrT="[Text]"/>
      <dgm:spPr/>
      <dgm:t>
        <a:bodyPr/>
        <a:lstStyle/>
        <a:p>
          <a:r>
            <a:rPr lang="en-IN"/>
            <a:t>Earn money</a:t>
          </a:r>
        </a:p>
      </dgm:t>
    </dgm:pt>
    <dgm:pt modelId="{DC795A20-C804-40E3-A812-6E42943C0F4F}" type="parTrans" cxnId="{5DE8E024-966B-40CE-8454-6C0E3F6214B1}">
      <dgm:prSet/>
      <dgm:spPr/>
      <dgm:t>
        <a:bodyPr/>
        <a:lstStyle/>
        <a:p>
          <a:endParaRPr lang="en-IN"/>
        </a:p>
      </dgm:t>
    </dgm:pt>
    <dgm:pt modelId="{4F406E55-0397-46F0-A44C-5CF93DF643D5}" type="sibTrans" cxnId="{5DE8E024-966B-40CE-8454-6C0E3F6214B1}">
      <dgm:prSet/>
      <dgm:spPr/>
      <dgm:t>
        <a:bodyPr/>
        <a:lstStyle/>
        <a:p>
          <a:endParaRPr lang="en-IN"/>
        </a:p>
      </dgm:t>
    </dgm:pt>
    <dgm:pt modelId="{33024547-C262-4B66-B2EF-034FC18FA59C}">
      <dgm:prSet phldrT="[Text]"/>
      <dgm:spPr/>
      <dgm:t>
        <a:bodyPr/>
        <a:lstStyle/>
        <a:p>
          <a:r>
            <a:rPr lang="en-IN"/>
            <a:t>Invest Money</a:t>
          </a:r>
        </a:p>
      </dgm:t>
    </dgm:pt>
    <dgm:pt modelId="{E6B86635-1DD1-4331-913F-1F223702B807}" type="parTrans" cxnId="{12A656D2-728F-4898-A5F9-5147FB85607C}">
      <dgm:prSet/>
      <dgm:spPr/>
      <dgm:t>
        <a:bodyPr/>
        <a:lstStyle/>
        <a:p>
          <a:endParaRPr lang="en-IN"/>
        </a:p>
      </dgm:t>
    </dgm:pt>
    <dgm:pt modelId="{9E13D82C-6CA9-4C2E-B684-B48A118C710B}" type="sibTrans" cxnId="{12A656D2-728F-4898-A5F9-5147FB85607C}">
      <dgm:prSet/>
      <dgm:spPr/>
      <dgm:t>
        <a:bodyPr/>
        <a:lstStyle/>
        <a:p>
          <a:endParaRPr lang="en-IN"/>
        </a:p>
      </dgm:t>
    </dgm:pt>
    <dgm:pt modelId="{ED0330BD-52A0-4A68-9EDA-FD97C9BB7353}">
      <dgm:prSet phldrT="[Text]"/>
      <dgm:spPr/>
      <dgm:t>
        <a:bodyPr/>
        <a:lstStyle/>
        <a:p>
          <a:r>
            <a:rPr lang="en-IN"/>
            <a:t>Get Money</a:t>
          </a:r>
        </a:p>
      </dgm:t>
    </dgm:pt>
    <dgm:pt modelId="{D4DB99D7-2189-4576-98DE-B16C2C14E705}" type="parTrans" cxnId="{83FE6036-45FA-4DCC-B7E9-FD7B0EC3010C}">
      <dgm:prSet/>
      <dgm:spPr/>
      <dgm:t>
        <a:bodyPr/>
        <a:lstStyle/>
        <a:p>
          <a:endParaRPr lang="en-IN"/>
        </a:p>
      </dgm:t>
    </dgm:pt>
    <dgm:pt modelId="{8B383F79-E9C9-456C-9409-F5406EA2F345}" type="sibTrans" cxnId="{83FE6036-45FA-4DCC-B7E9-FD7B0EC3010C}">
      <dgm:prSet/>
      <dgm:spPr/>
      <dgm:t>
        <a:bodyPr/>
        <a:lstStyle/>
        <a:p>
          <a:endParaRPr lang="en-IN"/>
        </a:p>
      </dgm:t>
    </dgm:pt>
    <dgm:pt modelId="{92C7EF6E-C1A7-42A9-A3B0-6546BF8122DE}">
      <dgm:prSet phldrT="[Text]"/>
      <dgm:spPr/>
      <dgm:t>
        <a:bodyPr/>
        <a:lstStyle/>
        <a:p>
          <a:r>
            <a:rPr lang="en-IN"/>
            <a:t>Spend Money</a:t>
          </a:r>
        </a:p>
      </dgm:t>
    </dgm:pt>
    <dgm:pt modelId="{979939FF-3A6B-42DE-AD31-5B600A226370}" type="parTrans" cxnId="{1C98884A-46C3-4ECA-AF29-3927E300CC66}">
      <dgm:prSet/>
      <dgm:spPr/>
      <dgm:t>
        <a:bodyPr/>
        <a:lstStyle/>
        <a:p>
          <a:endParaRPr lang="en-IN"/>
        </a:p>
      </dgm:t>
    </dgm:pt>
    <dgm:pt modelId="{C42A6A8C-E828-48D9-829E-ED1BFF103A0B}" type="sibTrans" cxnId="{1C98884A-46C3-4ECA-AF29-3927E300CC66}">
      <dgm:prSet/>
      <dgm:spPr/>
      <dgm:t>
        <a:bodyPr/>
        <a:lstStyle/>
        <a:p>
          <a:endParaRPr lang="en-IN"/>
        </a:p>
      </dgm:t>
    </dgm:pt>
    <dgm:pt modelId="{EFB4DEC9-20C2-47DC-9C4E-18F894102CD0}" type="pres">
      <dgm:prSet presAssocID="{FFBBCB24-1DA2-462D-81EF-7B5661DB52DE}" presName="compositeShape" presStyleCnt="0">
        <dgm:presLayoutVars>
          <dgm:dir/>
          <dgm:resizeHandles/>
        </dgm:presLayoutVars>
      </dgm:prSet>
      <dgm:spPr/>
    </dgm:pt>
    <dgm:pt modelId="{970037B4-09CF-44FE-8103-84FA4CEF916C}" type="pres">
      <dgm:prSet presAssocID="{FFBBCB24-1DA2-462D-81EF-7B5661DB52DE}" presName="pyramid" presStyleLbl="node1" presStyleIdx="0" presStyleCnt="1" custScaleX="136864" custLinFactX="-100000" custLinFactNeighborX="-173064" custLinFactNeighborY="79816"/>
      <dgm:spPr/>
    </dgm:pt>
    <dgm:pt modelId="{DD36300E-BF15-4CFD-BFEC-5B196BB1029F}" type="pres">
      <dgm:prSet presAssocID="{FFBBCB24-1DA2-462D-81EF-7B5661DB52DE}" presName="theList" presStyleCnt="0"/>
      <dgm:spPr/>
    </dgm:pt>
    <dgm:pt modelId="{0A37E48E-302F-4A9F-9A1A-E7087C86191E}" type="pres">
      <dgm:prSet presAssocID="{10F9A809-0A62-4E52-89F7-DEC3074CD4E4}" presName="aNode" presStyleLbl="fgAcc1" presStyleIdx="0" presStyleCnt="3" custLinFactNeighborX="-60626" custLinFactNeighborY="-14319">
        <dgm:presLayoutVars>
          <dgm:bulletEnabled val="1"/>
        </dgm:presLayoutVars>
      </dgm:prSet>
      <dgm:spPr/>
    </dgm:pt>
    <dgm:pt modelId="{078642B9-56DC-4BEE-9924-BF58D2501769}" type="pres">
      <dgm:prSet presAssocID="{10F9A809-0A62-4E52-89F7-DEC3074CD4E4}" presName="aSpace" presStyleCnt="0"/>
      <dgm:spPr/>
    </dgm:pt>
    <dgm:pt modelId="{73E79062-1AC1-40AC-B241-230A218BFCEE}" type="pres">
      <dgm:prSet presAssocID="{33024547-C262-4B66-B2EF-034FC18FA59C}" presName="aNode" presStyleLbl="fgAcc1" presStyleIdx="1" presStyleCnt="3" custLinFactNeighborX="-37158" custLinFactNeighborY="-42960">
        <dgm:presLayoutVars>
          <dgm:bulletEnabled val="1"/>
        </dgm:presLayoutVars>
      </dgm:prSet>
      <dgm:spPr/>
    </dgm:pt>
    <dgm:pt modelId="{069500CA-01BD-4E71-AA4B-FF754A48EB7C}" type="pres">
      <dgm:prSet presAssocID="{33024547-C262-4B66-B2EF-034FC18FA59C}" presName="aSpace" presStyleCnt="0"/>
      <dgm:spPr/>
    </dgm:pt>
    <dgm:pt modelId="{BFAEEFEE-940D-41B5-9809-EBFCC55E83BD}" type="pres">
      <dgm:prSet presAssocID="{92C7EF6E-C1A7-42A9-A3B0-6546BF8122DE}" presName="aNode" presStyleLbl="fgAcc1" presStyleIdx="2" presStyleCnt="3" custLinFactNeighborX="-16949" custLinFactNeighborY="-42960">
        <dgm:presLayoutVars>
          <dgm:bulletEnabled val="1"/>
        </dgm:presLayoutVars>
      </dgm:prSet>
      <dgm:spPr/>
    </dgm:pt>
    <dgm:pt modelId="{88967BF8-61BC-4ECB-A3AC-2B69EDCFA60C}" type="pres">
      <dgm:prSet presAssocID="{92C7EF6E-C1A7-42A9-A3B0-6546BF8122DE}" presName="aSpace" presStyleCnt="0"/>
      <dgm:spPr/>
    </dgm:pt>
  </dgm:ptLst>
  <dgm:cxnLst>
    <dgm:cxn modelId="{5DE8E024-966B-40CE-8454-6C0E3F6214B1}" srcId="{FFBBCB24-1DA2-462D-81EF-7B5661DB52DE}" destId="{10F9A809-0A62-4E52-89F7-DEC3074CD4E4}" srcOrd="0" destOrd="0" parTransId="{DC795A20-C804-40E3-A812-6E42943C0F4F}" sibTransId="{4F406E55-0397-46F0-A44C-5CF93DF643D5}"/>
    <dgm:cxn modelId="{83FE6036-45FA-4DCC-B7E9-FD7B0EC3010C}" srcId="{10F9A809-0A62-4E52-89F7-DEC3074CD4E4}" destId="{ED0330BD-52A0-4A68-9EDA-FD97C9BB7353}" srcOrd="0" destOrd="0" parTransId="{D4DB99D7-2189-4576-98DE-B16C2C14E705}" sibTransId="{8B383F79-E9C9-456C-9409-F5406EA2F345}"/>
    <dgm:cxn modelId="{1C98884A-46C3-4ECA-AF29-3927E300CC66}" srcId="{FFBBCB24-1DA2-462D-81EF-7B5661DB52DE}" destId="{92C7EF6E-C1A7-42A9-A3B0-6546BF8122DE}" srcOrd="2" destOrd="0" parTransId="{979939FF-3A6B-42DE-AD31-5B600A226370}" sibTransId="{C42A6A8C-E828-48D9-829E-ED1BFF103A0B}"/>
    <dgm:cxn modelId="{CEE41574-36B8-471D-AF24-347005C61211}" type="presOf" srcId="{ED0330BD-52A0-4A68-9EDA-FD97C9BB7353}" destId="{0A37E48E-302F-4A9F-9A1A-E7087C86191E}" srcOrd="0" destOrd="1" presId="urn:microsoft.com/office/officeart/2005/8/layout/pyramid2"/>
    <dgm:cxn modelId="{0673B389-EC69-4D1E-836E-15307448F606}" type="presOf" srcId="{10F9A809-0A62-4E52-89F7-DEC3074CD4E4}" destId="{0A37E48E-302F-4A9F-9A1A-E7087C86191E}" srcOrd="0" destOrd="0" presId="urn:microsoft.com/office/officeart/2005/8/layout/pyramid2"/>
    <dgm:cxn modelId="{462FA6A0-1F3F-4C37-B0A2-7EC478931D78}" type="presOf" srcId="{FFBBCB24-1DA2-462D-81EF-7B5661DB52DE}" destId="{EFB4DEC9-20C2-47DC-9C4E-18F894102CD0}" srcOrd="0" destOrd="0" presId="urn:microsoft.com/office/officeart/2005/8/layout/pyramid2"/>
    <dgm:cxn modelId="{DE37C4B6-88C8-42F9-B37E-DCDBAEBFE09F}" type="presOf" srcId="{92C7EF6E-C1A7-42A9-A3B0-6546BF8122DE}" destId="{BFAEEFEE-940D-41B5-9809-EBFCC55E83BD}" srcOrd="0" destOrd="0" presId="urn:microsoft.com/office/officeart/2005/8/layout/pyramid2"/>
    <dgm:cxn modelId="{12A656D2-728F-4898-A5F9-5147FB85607C}" srcId="{FFBBCB24-1DA2-462D-81EF-7B5661DB52DE}" destId="{33024547-C262-4B66-B2EF-034FC18FA59C}" srcOrd="1" destOrd="0" parTransId="{E6B86635-1DD1-4331-913F-1F223702B807}" sibTransId="{9E13D82C-6CA9-4C2E-B684-B48A118C710B}"/>
    <dgm:cxn modelId="{2532D7FC-88AB-40FE-B2DC-D6B197BF06E0}" type="presOf" srcId="{33024547-C262-4B66-B2EF-034FC18FA59C}" destId="{73E79062-1AC1-40AC-B241-230A218BFCEE}" srcOrd="0" destOrd="0" presId="urn:microsoft.com/office/officeart/2005/8/layout/pyramid2"/>
    <dgm:cxn modelId="{437160C8-BFE0-4375-B55E-E2F7D012F742}" type="presParOf" srcId="{EFB4DEC9-20C2-47DC-9C4E-18F894102CD0}" destId="{970037B4-09CF-44FE-8103-84FA4CEF916C}" srcOrd="0" destOrd="0" presId="urn:microsoft.com/office/officeart/2005/8/layout/pyramid2"/>
    <dgm:cxn modelId="{621710D4-A7BD-42DC-B955-6F3677286E70}" type="presParOf" srcId="{EFB4DEC9-20C2-47DC-9C4E-18F894102CD0}" destId="{DD36300E-BF15-4CFD-BFEC-5B196BB1029F}" srcOrd="1" destOrd="0" presId="urn:microsoft.com/office/officeart/2005/8/layout/pyramid2"/>
    <dgm:cxn modelId="{B760A3C5-EF65-4B0C-9059-0F8197EE334B}" type="presParOf" srcId="{DD36300E-BF15-4CFD-BFEC-5B196BB1029F}" destId="{0A37E48E-302F-4A9F-9A1A-E7087C86191E}" srcOrd="0" destOrd="0" presId="urn:microsoft.com/office/officeart/2005/8/layout/pyramid2"/>
    <dgm:cxn modelId="{C5BAACEE-958D-4BF2-9C3B-1DACEEBBBFB1}" type="presParOf" srcId="{DD36300E-BF15-4CFD-BFEC-5B196BB1029F}" destId="{078642B9-56DC-4BEE-9924-BF58D2501769}" srcOrd="1" destOrd="0" presId="urn:microsoft.com/office/officeart/2005/8/layout/pyramid2"/>
    <dgm:cxn modelId="{CE82AC14-2B3D-41B4-B542-2432EFF88C14}" type="presParOf" srcId="{DD36300E-BF15-4CFD-BFEC-5B196BB1029F}" destId="{73E79062-1AC1-40AC-B241-230A218BFCEE}" srcOrd="2" destOrd="0" presId="urn:microsoft.com/office/officeart/2005/8/layout/pyramid2"/>
    <dgm:cxn modelId="{17A11D96-B4CE-4F72-A1CB-8B9A55AE7360}" type="presParOf" srcId="{DD36300E-BF15-4CFD-BFEC-5B196BB1029F}" destId="{069500CA-01BD-4E71-AA4B-FF754A48EB7C}" srcOrd="3" destOrd="0" presId="urn:microsoft.com/office/officeart/2005/8/layout/pyramid2"/>
    <dgm:cxn modelId="{CFC2A07D-D047-40CB-9E78-B904653F76C2}" type="presParOf" srcId="{DD36300E-BF15-4CFD-BFEC-5B196BB1029F}" destId="{BFAEEFEE-940D-41B5-9809-EBFCC55E83BD}" srcOrd="4" destOrd="0" presId="urn:microsoft.com/office/officeart/2005/8/layout/pyramid2"/>
    <dgm:cxn modelId="{D8F884D7-7E32-46C7-B5FD-F6CC39873001}" type="presParOf" srcId="{DD36300E-BF15-4CFD-BFEC-5B196BB1029F}" destId="{88967BF8-61BC-4ECB-A3AC-2B69EDCFA60C}" srcOrd="5" destOrd="0" presId="urn:microsoft.com/office/officeart/2005/8/layout/pyramid2"/>
  </dgm:cxnLst>
  <dgm:bg/>
  <dgm:whole/>
  <dgm:extLst>
    <a:ext uri="http://schemas.microsoft.com/office/drawing/2008/diagram">
      <dsp:dataModelExt xmlns:dsp="http://schemas.microsoft.com/office/drawing/2008/diagram" relId="rId7"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70037B4-09CF-44FE-8103-84FA4CEF916C}">
      <dsp:nvSpPr>
        <dsp:cNvPr id="0" name=""/>
        <dsp:cNvSpPr/>
      </dsp:nvSpPr>
      <dsp:spPr>
        <a:xfrm>
          <a:off x="0" y="0"/>
          <a:ext cx="3466555" cy="2532847"/>
        </a:xfrm>
        <a:prstGeom prst="triangle">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A37E48E-302F-4A9F-9A1A-E7087C86191E}">
      <dsp:nvSpPr>
        <dsp:cNvPr id="0" name=""/>
        <dsp:cNvSpPr/>
      </dsp:nvSpPr>
      <dsp:spPr>
        <a:xfrm>
          <a:off x="735165" y="243913"/>
          <a:ext cx="1646350" cy="599572"/>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t" anchorCtr="0">
          <a:noAutofit/>
        </a:bodyPr>
        <a:lstStyle/>
        <a:p>
          <a:pPr marL="0" lvl="0" indent="0" algn="l" defTabSz="622300">
            <a:lnSpc>
              <a:spcPct val="90000"/>
            </a:lnSpc>
            <a:spcBef>
              <a:spcPct val="0"/>
            </a:spcBef>
            <a:spcAft>
              <a:spcPct val="35000"/>
            </a:spcAft>
            <a:buNone/>
          </a:pPr>
          <a:r>
            <a:rPr lang="en-IN" sz="1400" kern="1200"/>
            <a:t>Earn money</a:t>
          </a:r>
        </a:p>
        <a:p>
          <a:pPr marL="57150" lvl="1" indent="-57150" algn="l" defTabSz="488950">
            <a:lnSpc>
              <a:spcPct val="90000"/>
            </a:lnSpc>
            <a:spcBef>
              <a:spcPct val="0"/>
            </a:spcBef>
            <a:spcAft>
              <a:spcPct val="15000"/>
            </a:spcAft>
            <a:buChar char="•"/>
          </a:pPr>
          <a:r>
            <a:rPr lang="en-IN" sz="1100" kern="1200"/>
            <a:t>Get Money</a:t>
          </a:r>
        </a:p>
      </dsp:txBody>
      <dsp:txXfrm>
        <a:off x="764434" y="273182"/>
        <a:ext cx="1587812" cy="541034"/>
      </dsp:txXfrm>
    </dsp:sp>
    <dsp:sp modelId="{73E79062-1AC1-40AC-B241-230A218BFCEE}">
      <dsp:nvSpPr>
        <dsp:cNvPr id="0" name=""/>
        <dsp:cNvSpPr/>
      </dsp:nvSpPr>
      <dsp:spPr>
        <a:xfrm>
          <a:off x="1121531" y="896967"/>
          <a:ext cx="1646350" cy="599572"/>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Invest Money</a:t>
          </a:r>
        </a:p>
      </dsp:txBody>
      <dsp:txXfrm>
        <a:off x="1150800" y="926236"/>
        <a:ext cx="1587812" cy="541034"/>
      </dsp:txXfrm>
    </dsp:sp>
    <dsp:sp modelId="{BFAEEFEE-940D-41B5-9809-EBFCC55E83BD}">
      <dsp:nvSpPr>
        <dsp:cNvPr id="0" name=""/>
        <dsp:cNvSpPr/>
      </dsp:nvSpPr>
      <dsp:spPr>
        <a:xfrm>
          <a:off x="1454242" y="1571485"/>
          <a:ext cx="1646350" cy="599572"/>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kern="1200"/>
            <a:t>Spend Money</a:t>
          </a:r>
        </a:p>
      </dsp:txBody>
      <dsp:txXfrm>
        <a:off x="1483511" y="1600754"/>
        <a:ext cx="1587812" cy="541034"/>
      </dsp:txXfrm>
    </dsp:sp>
  </dsp:spTree>
</dsp:drawing>
</file>

<file path=xl/diagrams/layout1.xml><?xml version="1.0" encoding="utf-8"?>
<dgm:layoutDef xmlns:dgm="http://schemas.openxmlformats.org/drawingml/2006/diagram" xmlns:a="http://schemas.openxmlformats.org/drawingml/2006/main" uniqueId="urn:microsoft.com/office/officeart/2005/8/layout/pyramid2">
  <dgm:title val=""/>
  <dgm:desc val=""/>
  <dgm:catLst>
    <dgm:cat type="pyramid" pri="3000"/>
    <dgm:cat type="list" pri="21000"/>
    <dgm:cat type="convert" pri="17000"/>
  </dgm:catLst>
  <dgm:sampData useDef="1">
    <dgm:dataModel>
      <dgm:ptLst/>
      <dgm:bg/>
      <dgm:whole/>
    </dgm:dataModel>
  </dgm:sampData>
  <dgm:styleData useDef="1">
    <dgm:dataModel>
      <dgm:ptLst/>
      <dgm:bg/>
      <dgm:whole/>
    </dgm:dataModel>
  </dgm:styleData>
  <dgm:clrData useDef="1">
    <dgm:dataModel>
      <dgm:ptLst/>
      <dgm:bg/>
      <dgm:whole/>
    </dgm:dataModel>
  </dgm:clrData>
  <dgm:layoutNode name="compositeShape">
    <dgm:alg type="composite"/>
    <dgm:shape xmlns:r="http://schemas.openxmlformats.org/officeDocument/2006/relationships" r:blip="">
      <dgm:adjLst/>
    </dgm:shape>
    <dgm:presOf/>
    <dgm:varLst>
      <dgm:dir/>
      <dgm:resizeHandles/>
    </dgm:varLst>
    <dgm:choose name="Name0">
      <dgm:if name="Name1" func="var" arg="dir" op="equ" val="norm">
        <dgm:constrLst>
          <dgm:constr type="w" for="ch" forName="pyramid" refType="h"/>
          <dgm:constr type="h" for="ch" forName="pyramid" refType="h"/>
          <dgm:constr type="h" for="ch" forName="theList" refType="h" fact="0.8"/>
          <dgm:constr type="w" for="ch" forName="theList" refType="h" fact="0.65"/>
          <dgm:constr type="ctrY" for="ch" forName="theList" refType="h" refFor="ch" refForName="pyramid" fact="0.5"/>
          <dgm:constr type="l" for="ch" forName="theList" refType="w" refFor="ch" refForName="pyramid" fact="0.5"/>
          <dgm:constr type="h" for="des" forName="aSpace" refType="h" fact="0.1"/>
        </dgm:constrLst>
      </dgm:if>
      <dgm:else name="Name2">
        <dgm:constrLst>
          <dgm:constr type="w" for="ch" forName="pyramid" refType="h"/>
          <dgm:constr type="h" for="ch" forName="pyramid" refType="h"/>
          <dgm:constr type="h" for="ch" forName="theList" refType="h" fact="0.8"/>
          <dgm:constr type="w" for="ch" forName="theList" refType="h" fact="0.65"/>
          <dgm:constr type="ctrY" for="ch" forName="theList" refType="h" refFor="ch" refForName="pyramid" fact="0.5"/>
          <dgm:constr type="r" for="ch" forName="theList" refType="w" refFor="ch" refForName="pyramid" fact="0.5"/>
          <dgm:constr type="h" for="des" forName="aSpace" refType="h" fact="0.1"/>
        </dgm:constrLst>
      </dgm:else>
    </dgm:choose>
    <dgm:ruleLst/>
    <dgm:choose name="Name3">
      <dgm:if name="Name4" axis="ch" ptType="node" func="cnt" op="gte" val="1">
        <dgm:layoutNode name="pyramid" styleLbl="node1">
          <dgm:alg type="sp"/>
          <dgm:shape xmlns:r="http://schemas.openxmlformats.org/officeDocument/2006/relationships" type="triangle" r:blip="">
            <dgm:adjLst/>
          </dgm:shape>
          <dgm:presOf/>
          <dgm:constrLst/>
          <dgm:ruleLst/>
        </dgm:layoutNode>
        <dgm:layoutNode name="theList">
          <dgm:alg type="lin">
            <dgm:param type="linDir" val="fromT"/>
          </dgm:alg>
          <dgm:shape xmlns:r="http://schemas.openxmlformats.org/officeDocument/2006/relationships" r:blip="">
            <dgm:adjLst/>
          </dgm:shape>
          <dgm:presOf/>
          <dgm:constrLst>
            <dgm:constr type="w" for="ch" forName="aNode" refType="w"/>
            <dgm:constr type="h" for="ch" forName="aNode" refType="h"/>
            <dgm:constr type="primFontSz" for="ch" ptType="node" op="equ"/>
          </dgm:constrLst>
          <dgm:ruleLst/>
          <dgm:forEach name="aNodeForEach" axis="ch" ptType="node">
            <dgm:layoutNode name="aNode" styleLbl="fgAcc1">
              <dgm:varLst>
                <dgm:bulletEnabled val="1"/>
              </dgm:varLst>
              <dgm:alg type="tx"/>
              <dgm:shape xmlns:r="http://schemas.openxmlformats.org/officeDocument/2006/relationships" type="roundRect" r:blip="">
                <dgm:adjLst/>
              </dgm:shape>
              <dgm:presOf axis="desOrSelf" ptType="node"/>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aSpace">
              <dgm:alg type="sp"/>
              <dgm:shape xmlns:r="http://schemas.openxmlformats.org/officeDocument/2006/relationships" r:blip="">
                <dgm:adjLst/>
              </dgm:shape>
              <dgm:presOf/>
              <dgm:constrLst/>
              <dgm:ruleLst/>
            </dgm:layoutNode>
          </dgm:forEach>
        </dgm:layoutNode>
      </dgm:if>
      <dgm:else name="Name5"/>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diagramData" Target="../diagrams/data1.xml"/><Relationship Id="rId7" Type="http://schemas.microsoft.com/office/2007/relationships/diagramDrawing" Target="../diagrams/drawing1.xml"/><Relationship Id="rId2" Type="http://schemas.openxmlformats.org/officeDocument/2006/relationships/hyperlink" Target="https://www.flickr.com/photos/pictures-of-money/17123251389/" TargetMode="External"/><Relationship Id="rId1" Type="http://schemas.openxmlformats.org/officeDocument/2006/relationships/image" Target="../media/image1.jpeg"/><Relationship Id="rId6" Type="http://schemas.openxmlformats.org/officeDocument/2006/relationships/diagramColors" Target="../diagrams/colors1.xml"/><Relationship Id="rId5" Type="http://schemas.openxmlformats.org/officeDocument/2006/relationships/diagramQuickStyle" Target="../diagrams/quickStyle1.xml"/><Relationship Id="rId4" Type="http://schemas.openxmlformats.org/officeDocument/2006/relationships/diagramLayout" Target="../diagrams/layou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xdr:col>
      <xdr:colOff>737702</xdr:colOff>
      <xdr:row>65</xdr:row>
      <xdr:rowOff>182451</xdr:rowOff>
    </xdr:from>
    <xdr:to>
      <xdr:col>6</xdr:col>
      <xdr:colOff>359921</xdr:colOff>
      <xdr:row>71</xdr:row>
      <xdr:rowOff>41722</xdr:rowOff>
    </xdr:to>
    <xdr:pic>
      <xdr:nvPicPr>
        <xdr:cNvPr id="3" name="Picture 2">
          <a:extLst>
            <a:ext uri="{FF2B5EF4-FFF2-40B4-BE49-F238E27FC236}">
              <a16:creationId xmlns:a16="http://schemas.microsoft.com/office/drawing/2014/main" id="{2AE1E534-4B46-EA76-A131-C59D59D25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flipH="1">
          <a:off x="2723195" y="12835944"/>
          <a:ext cx="1586247" cy="1018370"/>
        </a:xfrm>
        <a:prstGeom prst="rect">
          <a:avLst/>
        </a:prstGeom>
      </xdr:spPr>
    </xdr:pic>
    <xdr:clientData/>
  </xdr:twoCellAnchor>
  <xdr:twoCellAnchor>
    <xdr:from>
      <xdr:col>4</xdr:col>
      <xdr:colOff>311240</xdr:colOff>
      <xdr:row>62</xdr:row>
      <xdr:rowOff>139521</xdr:rowOff>
    </xdr:from>
    <xdr:to>
      <xdr:col>6</xdr:col>
      <xdr:colOff>66155</xdr:colOff>
      <xdr:row>64</xdr:row>
      <xdr:rowOff>33872</xdr:rowOff>
    </xdr:to>
    <xdr:sp macro="" textlink="">
      <xdr:nvSpPr>
        <xdr:cNvPr id="5" name="Arrow: Left 4">
          <a:extLst>
            <a:ext uri="{FF2B5EF4-FFF2-40B4-BE49-F238E27FC236}">
              <a16:creationId xmlns:a16="http://schemas.microsoft.com/office/drawing/2014/main" id="{2AD370AC-F1C9-EDFC-7520-FEB2A92314F4}"/>
            </a:ext>
          </a:extLst>
        </xdr:cNvPr>
        <xdr:cNvSpPr/>
      </xdr:nvSpPr>
      <xdr:spPr>
        <a:xfrm>
          <a:off x="3037268" y="12020282"/>
          <a:ext cx="978408" cy="484632"/>
        </a:xfrm>
        <a:prstGeom prst="left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1100" b="0" cap="none" spc="0">
              <a:ln w="0">
                <a:solidFill>
                  <a:schemeClr val="bg1"/>
                </a:solidFill>
              </a:ln>
              <a:solidFill>
                <a:schemeClr val="bg1"/>
              </a:solidFill>
              <a:effectLst>
                <a:outerShdw blurRad="38100" dist="19050" dir="2700000" algn="tl" rotWithShape="0">
                  <a:schemeClr val="dk1">
                    <a:alpha val="40000"/>
                  </a:schemeClr>
                </a:outerShdw>
              </a:effectLst>
            </a:rPr>
            <a:t>Topic</a:t>
          </a:r>
        </a:p>
      </xdr:txBody>
    </xdr:sp>
    <xdr:clientData/>
  </xdr:twoCellAnchor>
  <xdr:twoCellAnchor>
    <xdr:from>
      <xdr:col>10</xdr:col>
      <xdr:colOff>268309</xdr:colOff>
      <xdr:row>70</xdr:row>
      <xdr:rowOff>96592</xdr:rowOff>
    </xdr:from>
    <xdr:to>
      <xdr:col>15</xdr:col>
      <xdr:colOff>676141</xdr:colOff>
      <xdr:row>84</xdr:row>
      <xdr:rowOff>64396</xdr:rowOff>
    </xdr:to>
    <xdr:graphicFrame macro="">
      <xdr:nvGraphicFramePr>
        <xdr:cNvPr id="6" name="Diagram 5">
          <a:extLst>
            <a:ext uri="{FF2B5EF4-FFF2-40B4-BE49-F238E27FC236}">
              <a16:creationId xmlns:a16="http://schemas.microsoft.com/office/drawing/2014/main" id="{E4D437FF-7B83-DFA0-FBDE-07D2FBCF98D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 r:lo="rId4" r:qs="rId5" r:cs="rId6"/>
        </a:graphicData>
      </a:graphic>
    </xdr:graphicFrame>
    <xdr:clientData/>
  </xdr:twoCellAnchor>
  <xdr:twoCellAnchor>
    <xdr:from>
      <xdr:col>18</xdr:col>
      <xdr:colOff>0</xdr:colOff>
      <xdr:row>72</xdr:row>
      <xdr:rowOff>104103</xdr:rowOff>
    </xdr:from>
    <xdr:to>
      <xdr:col>25</xdr:col>
      <xdr:colOff>214648</xdr:colOff>
      <xdr:row>87</xdr:row>
      <xdr:rowOff>110542</xdr:rowOff>
    </xdr:to>
    <xdr:graphicFrame macro="">
      <xdr:nvGraphicFramePr>
        <xdr:cNvPr id="4" name="Chart 1">
          <a:extLst>
            <a:ext uri="{FF2B5EF4-FFF2-40B4-BE49-F238E27FC236}">
              <a16:creationId xmlns:a16="http://schemas.microsoft.com/office/drawing/2014/main" id="{A456A985-D4DB-1709-4E69-E8E43F76EC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76200</xdr:colOff>
      <xdr:row>9</xdr:row>
      <xdr:rowOff>144780</xdr:rowOff>
    </xdr:from>
    <xdr:to>
      <xdr:col>9</xdr:col>
      <xdr:colOff>502920</xdr:colOff>
      <xdr:row>11</xdr:row>
      <xdr:rowOff>76200</xdr:rowOff>
    </xdr:to>
    <xdr:sp macro="" textlink="">
      <xdr:nvSpPr>
        <xdr:cNvPr id="2" name="Arrow: Left 1">
          <a:extLst>
            <a:ext uri="{FF2B5EF4-FFF2-40B4-BE49-F238E27FC236}">
              <a16:creationId xmlns:a16="http://schemas.microsoft.com/office/drawing/2014/main" id="{4A4315F5-01D1-29A3-85AF-D27655C19169}"/>
            </a:ext>
          </a:extLst>
        </xdr:cNvPr>
        <xdr:cNvSpPr/>
      </xdr:nvSpPr>
      <xdr:spPr>
        <a:xfrm>
          <a:off x="5448300" y="3619500"/>
          <a:ext cx="426720" cy="297180"/>
        </a:xfrm>
        <a:prstGeom prst="leftArrow">
          <a:avLst>
            <a:gd name="adj1" fmla="val 50000"/>
            <a:gd name="adj2" fmla="val 14359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167640</xdr:colOff>
      <xdr:row>12</xdr:row>
      <xdr:rowOff>160020</xdr:rowOff>
    </xdr:from>
    <xdr:to>
      <xdr:col>11</xdr:col>
      <xdr:colOff>586740</xdr:colOff>
      <xdr:row>14</xdr:row>
      <xdr:rowOff>76200</xdr:rowOff>
    </xdr:to>
    <xdr:sp macro="" textlink="">
      <xdr:nvSpPr>
        <xdr:cNvPr id="4" name="Arrow: Right 3">
          <a:extLst>
            <a:ext uri="{FF2B5EF4-FFF2-40B4-BE49-F238E27FC236}">
              <a16:creationId xmlns:a16="http://schemas.microsoft.com/office/drawing/2014/main" id="{348DE13E-0E7C-6ADD-B16A-D18FD3169F81}"/>
            </a:ext>
          </a:extLst>
        </xdr:cNvPr>
        <xdr:cNvSpPr/>
      </xdr:nvSpPr>
      <xdr:spPr>
        <a:xfrm>
          <a:off x="6758940" y="4183380"/>
          <a:ext cx="419100" cy="281940"/>
        </a:xfrm>
        <a:prstGeom prst="rightArrow">
          <a:avLst>
            <a:gd name="adj1" fmla="val 50000"/>
            <a:gd name="adj2" fmla="val 14864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xdr:row>
      <xdr:rowOff>152400</xdr:rowOff>
    </xdr:from>
    <xdr:to>
      <xdr:col>3</xdr:col>
      <xdr:colOff>762000</xdr:colOff>
      <xdr:row>24</xdr:row>
      <xdr:rowOff>137160</xdr:rowOff>
    </xdr:to>
    <xdr:graphicFrame macro="">
      <xdr:nvGraphicFramePr>
        <xdr:cNvPr id="2" name="Chart 1">
          <a:extLst>
            <a:ext uri="{FF2B5EF4-FFF2-40B4-BE49-F238E27FC236}">
              <a16:creationId xmlns:a16="http://schemas.microsoft.com/office/drawing/2014/main" id="{10E4CF24-372D-748D-AD21-163E125B9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266700</xdr:colOff>
      <xdr:row>16</xdr:row>
      <xdr:rowOff>114301</xdr:rowOff>
    </xdr:from>
    <xdr:to>
      <xdr:col>7</xdr:col>
      <xdr:colOff>579120</xdr:colOff>
      <xdr:row>22</xdr:row>
      <xdr:rowOff>160021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A25D216-9312-B80F-3B9E-0EDD249927A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892040" y="3040381"/>
              <a:ext cx="18288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314325</xdr:colOff>
      <xdr:row>25</xdr:row>
      <xdr:rowOff>9525</xdr:rowOff>
    </xdr:from>
    <xdr:to>
      <xdr:col>8</xdr:col>
      <xdr:colOff>219075</xdr:colOff>
      <xdr:row>30</xdr:row>
      <xdr:rowOff>95250</xdr:rowOff>
    </xdr:to>
    <xdr:sp macro="" textlink="">
      <xdr:nvSpPr>
        <xdr:cNvPr id="2" name="Text 4">
          <a:extLst>
            <a:ext uri="{FF2B5EF4-FFF2-40B4-BE49-F238E27FC236}">
              <a16:creationId xmlns:a16="http://schemas.microsoft.com/office/drawing/2014/main" id="{8180D735-2D52-4AD9-ACE8-8F675AD8692C}"/>
            </a:ext>
          </a:extLst>
        </xdr:cNvPr>
        <xdr:cNvSpPr txBox="1">
          <a:spLocks noChangeArrowheads="1"/>
        </xdr:cNvSpPr>
      </xdr:nvSpPr>
      <xdr:spPr bwMode="auto">
        <a:xfrm>
          <a:off x="314325" y="1701165"/>
          <a:ext cx="6877050" cy="923925"/>
        </a:xfrm>
        <a:prstGeom prst="rect">
          <a:avLst/>
        </a:prstGeom>
        <a:solidFill>
          <a:schemeClr val="accent3">
            <a:lumMod val="20000"/>
            <a:lumOff val="8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To optimize the total shipping costs, the following constraints must be set:</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1)  Each plant must produce at least </a:t>
          </a:r>
          <a:r>
            <a:rPr lang="en-US" sz="1000" b="1" i="0" u="none" strike="noStrike" baseline="0">
              <a:solidFill>
                <a:srgbClr val="000000"/>
              </a:solidFill>
              <a:latin typeface="Arial"/>
              <a:cs typeface="Arial"/>
            </a:rPr>
            <a:t>20 units </a:t>
          </a:r>
          <a:r>
            <a:rPr lang="en-US" sz="1000" b="0" i="0" u="none" strike="noStrike" baseline="0">
              <a:solidFill>
                <a:srgbClr val="000000"/>
              </a:solidFill>
              <a:latin typeface="Arial"/>
              <a:cs typeface="Arial"/>
            </a:rPr>
            <a:t>a quarter</a:t>
          </a:r>
          <a:r>
            <a:rPr lang="en-US" sz="1000" b="1" i="0" u="none" strike="noStrike" baseline="0">
              <a:solidFill>
                <a:srgbClr val="000000"/>
              </a:solidFill>
              <a:latin typeface="Arial"/>
              <a:cs typeface="Arial"/>
            </a:rPr>
            <a:t> </a:t>
          </a:r>
          <a:r>
            <a:rPr lang="en-US" sz="1000" b="0" i="0" u="none" strike="noStrike" baseline="0">
              <a:solidFill>
                <a:srgbClr val="000000"/>
              </a:solidFill>
              <a:latin typeface="Arial"/>
              <a:cs typeface="Arial"/>
            </a:rPr>
            <a:t>to justify remaining open.</a:t>
          </a:r>
        </a:p>
        <a:p>
          <a:pPr algn="l" rtl="0">
            <a:defRPr sz="1000"/>
          </a:pPr>
          <a:r>
            <a:rPr lang="en-US" sz="1000" b="0" i="0" u="none" strike="noStrike" baseline="0">
              <a:solidFill>
                <a:srgbClr val="000000"/>
              </a:solidFill>
              <a:latin typeface="Arial"/>
              <a:cs typeface="Arial"/>
            </a:rPr>
            <a:t>2)  </a:t>
          </a:r>
          <a:r>
            <a:rPr lang="en-US" sz="1000" b="1" i="0" u="none" strike="noStrike" baseline="0">
              <a:solidFill>
                <a:srgbClr val="000000"/>
              </a:solidFill>
              <a:latin typeface="Arial"/>
              <a:cs typeface="Arial"/>
            </a:rPr>
            <a:t>Plant 1</a:t>
          </a:r>
          <a:r>
            <a:rPr lang="en-US" sz="1000" b="0" i="0" u="none" strike="noStrike" baseline="0">
              <a:solidFill>
                <a:srgbClr val="000000"/>
              </a:solidFill>
              <a:latin typeface="Arial"/>
              <a:cs typeface="Arial"/>
            </a:rPr>
            <a:t> has a maximum capacity of </a:t>
          </a:r>
          <a:r>
            <a:rPr lang="en-US" sz="1000" b="1" i="0" u="none" strike="noStrike" baseline="0">
              <a:solidFill>
                <a:srgbClr val="FF0000"/>
              </a:solidFill>
              <a:latin typeface="Arial"/>
              <a:cs typeface="Arial"/>
            </a:rPr>
            <a:t>92 units per quarter</a:t>
          </a:r>
          <a:r>
            <a:rPr lang="en-US" sz="1000" b="0" i="0" u="none" strike="noStrike" baseline="0">
              <a:solidFill>
                <a:srgbClr val="000000"/>
              </a:solidFill>
              <a:latin typeface="Arial"/>
              <a:cs typeface="Arial"/>
            </a:rPr>
            <a:t>; </a:t>
          </a:r>
          <a:r>
            <a:rPr lang="en-US" sz="1000" b="1" i="0" u="none" strike="noStrike" baseline="0">
              <a:solidFill>
                <a:srgbClr val="000000"/>
              </a:solidFill>
              <a:latin typeface="Arial"/>
              <a:cs typeface="Arial"/>
            </a:rPr>
            <a:t>Plant 2 =</a:t>
          </a:r>
          <a:r>
            <a:rPr lang="en-US" sz="1000" b="0" i="0" u="none" strike="noStrike" baseline="0">
              <a:solidFill>
                <a:srgbClr val="000000"/>
              </a:solidFill>
              <a:latin typeface="Arial"/>
              <a:cs typeface="Arial"/>
            </a:rPr>
            <a:t> </a:t>
          </a:r>
          <a:r>
            <a:rPr lang="en-US" sz="1000" b="1" i="0" u="none" strike="noStrike" baseline="0">
              <a:solidFill>
                <a:srgbClr val="FF0000"/>
              </a:solidFill>
              <a:latin typeface="Arial"/>
              <a:cs typeface="Arial"/>
            </a:rPr>
            <a:t>45 units max</a:t>
          </a:r>
          <a:r>
            <a:rPr lang="en-US" sz="1000" b="0" i="0" u="none" strike="noStrike" baseline="0">
              <a:solidFill>
                <a:srgbClr val="000000"/>
              </a:solidFill>
              <a:latin typeface="Arial"/>
              <a:cs typeface="Arial"/>
            </a:rPr>
            <a:t>; </a:t>
          </a:r>
          <a:r>
            <a:rPr lang="en-US" sz="1000" b="1" i="0" u="none" strike="noStrike" baseline="0">
              <a:solidFill>
                <a:srgbClr val="000000"/>
              </a:solidFill>
              <a:latin typeface="Arial"/>
              <a:cs typeface="Arial"/>
            </a:rPr>
            <a:t>Plant 3 =</a:t>
          </a:r>
          <a:r>
            <a:rPr lang="en-US" sz="1000" b="0" i="0" u="none" strike="noStrike" baseline="0">
              <a:solidFill>
                <a:srgbClr val="000000"/>
              </a:solidFill>
              <a:latin typeface="Arial"/>
              <a:cs typeface="Arial"/>
            </a:rPr>
            <a:t> </a:t>
          </a:r>
          <a:r>
            <a:rPr lang="en-US" sz="1000" b="1" i="0" u="none" strike="noStrike" baseline="0">
              <a:solidFill>
                <a:srgbClr val="FF0000"/>
              </a:solidFill>
              <a:latin typeface="Arial"/>
              <a:cs typeface="Arial"/>
            </a:rPr>
            <a:t>55 units max</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3)  The plant production must equal the requirements of the warehouse, since there is short shelf-life.</a:t>
          </a:r>
        </a:p>
        <a:p>
          <a:pPr algn="l" rtl="0">
            <a:defRPr sz="1000"/>
          </a:pPr>
          <a:r>
            <a:rPr lang="en-US" sz="1000" b="0" i="0" u="none" strike="noStrike" baseline="0">
              <a:solidFill>
                <a:srgbClr val="000000"/>
              </a:solidFill>
              <a:latin typeface="Arial"/>
              <a:cs typeface="Arial"/>
            </a:rPr>
            <a:t>4)  Note that the shipping costs vary because of plant locations and that this is factored in the total cost of shipping.</a:t>
          </a: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236220</xdr:colOff>
          <xdr:row>10</xdr:row>
          <xdr:rowOff>0</xdr:rowOff>
        </xdr:from>
        <xdr:to>
          <xdr:col>14</xdr:col>
          <xdr:colOff>68580</xdr:colOff>
          <xdr:row>12</xdr:row>
          <xdr:rowOff>60960</xdr:rowOff>
        </xdr:to>
        <xdr:sp macro="" textlink="">
          <xdr:nvSpPr>
            <xdr:cNvPr id="31745" name="Button 1" hidden="1">
              <a:extLst>
                <a:ext uri="{63B3BB69-23CF-44E3-9099-C40C66FF867C}">
                  <a14:compatExt spid="_x0000_s31745"/>
                </a:ext>
                <a:ext uri="{FF2B5EF4-FFF2-40B4-BE49-F238E27FC236}">
                  <a16:creationId xmlns:a16="http://schemas.microsoft.com/office/drawing/2014/main" id="{00000000-0008-0000-1500-0000017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IN" sz="1100" b="0" i="0" u="none" strike="noStrike" baseline="0">
                  <a:solidFill>
                    <a:srgbClr val="000000"/>
                  </a:solidFill>
                  <a:latin typeface="Calibri"/>
                  <a:ea typeface="Calibri"/>
                  <a:cs typeface="Calibri"/>
                </a:rPr>
                <a:t>Button 1</a:t>
              </a:r>
            </a:p>
          </xdr:txBody>
        </xdr:sp>
        <xdr:clientData fPrintsWithSheet="0"/>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shu mittal" refreshedDate="45845.68813761574" createdVersion="8" refreshedVersion="8" minRefreshableVersion="3" recordCount="444" xr:uid="{486551FE-58F6-4BF3-B7C8-4FA616538ABD}">
  <cacheSource type="worksheet">
    <worksheetSource name="SalesTable"/>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acheField>
    <cacheField name="Region" numFmtId="0">
      <sharedItems/>
    </cacheField>
    <cacheField name="Sales" numFmtId="169">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4"/>
          <x v="4"/>
          <x v="4"/>
          <x v="0"/>
          <x v="1"/>
          <x v="2"/>
          <x v="3"/>
        </discretePr>
        <groupItems count="5">
          <s v="April"/>
          <s v="May"/>
          <s v="November"/>
          <s v="December"/>
          <s v="Group1"/>
        </groupItems>
      </fieldGroup>
    </cacheField>
  </cacheFields>
  <extLst>
    <ext xmlns:x14="http://schemas.microsoft.com/office/spreadsheetml/2009/9/main" uri="{725AE2AE-9491-48be-B2B4-4EB974FC3084}">
      <x14:pivotCacheDefinition pivotCacheId="12647756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nshu mittal" refreshedDate="45846.580335879633" createdVersion="5" refreshedVersion="8" minRefreshableVersion="3" recordCount="0" supportSubquery="1" supportAdvancedDrill="1" xr:uid="{B19754F8-820D-435D-8A05-0E860A30EE32}">
  <cacheSource type="external" connectionId="4"/>
  <cacheFields count="4">
    <cacheField name="[Customer 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Count of OrderID]" caption="Count of OrderID" numFmtId="0" hierarchy="19" level="32767"/>
    <cacheField name="[Measures].[_Average of Freight Status]" caption="_Average of Freight Status" numFmtId="0" hierarchy="25" level="32767"/>
    <cacheField name="[Measures].[Average of Freight]" caption="Average of Freight" numFmtId="0" hierarchy="20" level="32767"/>
  </cacheFields>
  <cacheHierarchies count="26">
    <cacheHierarchy uniqueName="[Customer Info].[Customer ID]" caption="Customer ID" attribute="1" defaultMemberUniqueName="[Customer Info].[Customer ID].[All]" allUniqueName="[Customer Info].[Customer ID].[All]" dimensionUniqueName="[Customer Info]" displayFolder="" count="0" memberValueDatatype="130" unbalanced="0"/>
    <cacheHierarchy uniqueName="[Customer Info].[Company Name]" caption="Company Name" attribute="1" defaultMemberUniqueName="[Customer Info].[Company Name].[All]" allUniqueName="[Customer Info].[Company Name].[All]" dimensionUniqueName="[Customer Info]" displayFolder="" count="0" memberValueDatatype="130" unbalanced="0"/>
    <cacheHierarchy uniqueName="[Customer Info].[Contact Name]" caption="Contact Name" attribute="1" defaultMemberUniqueName="[Customer Info].[Contact Name].[All]" allUniqueName="[Customer Info].[Contact Name].[All]" dimensionUniqueName="[Customer Info]" displayFolder="" count="0" memberValueDatatype="130" unbalanced="0"/>
    <cacheHierarchy uniqueName="[Customer Info].[Contact Title]" caption="Contact Title" attribute="1" defaultMemberUniqueName="[Customer Info].[Contact Title].[All]" allUniqueName="[Customer Info].[Contact Title].[All]" dimensionUniqueName="[Customer Info]" displayFolder="" count="0" memberValueDatatype="130" unbalanced="0"/>
    <cacheHierarchy uniqueName="[Customer Info].[Address]" caption="Address" attribute="1" defaultMemberUniqueName="[Customer Info].[Address].[All]" allUniqueName="[Customer Info].[Address].[All]" dimensionUniqueName="[Customer Info]" displayFolder="" count="0" memberValueDatatype="130" unbalanced="0"/>
    <cacheHierarchy uniqueName="[Customer Info].[City]" caption="City" attribute="1" defaultMemberUniqueName="[Customer Info].[City].[All]" allUniqueName="[Customer Info].[City].[All]" dimensionUniqueName="[Customer Info]" displayFolder="" count="0" memberValueDatatype="130" unbalanced="0"/>
    <cacheHierarchy uniqueName="[Customer Info].[Region]" caption="Region" attribute="1" defaultMemberUniqueName="[Customer Info].[Region].[All]" allUniqueName="[Customer Info].[Region].[All]" dimensionUniqueName="[Customer Info]" displayFolder="" count="0" memberValueDatatype="130" unbalanced="0"/>
    <cacheHierarchy uniqueName="[Customer Info].[Postal Code]" caption="Postal Code" attribute="1" defaultMemberUniqueName="[Customer Info].[Postal Code].[All]" allUniqueName="[Customer Info].[Postal Code].[All]" dimensionUniqueName="[Customer Info]" displayFolder="" count="0" memberValueDatatype="130" unbalanced="0"/>
    <cacheHierarchy uniqueName="[Customer Info].[Country]" caption="Country" attribute="1" defaultMemberUniqueName="[Customer Info].[Country].[All]" allUniqueName="[Customer Info].[Country].[All]" dimensionUniqueName="[Customer Info]" displayFolder="" count="2" memberValueDatatype="130" unbalanced="0">
      <fieldsUsage count="2">
        <fieldUsage x="-1"/>
        <fieldUsage x="0"/>
      </fieldsUsage>
    </cacheHierarchy>
    <cacheHierarchy uniqueName="[Customer Info].[Phone]" caption="Phone" attribute="1" defaultMemberUniqueName="[Customer Info].[Phone].[All]" allUniqueName="[Customer Info].[Phone].[All]" dimensionUniqueName="[Customer 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oneField="1">
      <fieldsUsage count="1">
        <fieldUsage x="1"/>
      </fieldsUsage>
      <extLst>
        <ext xmlns:x15="http://schemas.microsoft.com/office/spreadsheetml/2010/11/main" uri="{B97F6D7D-B522-45F9-BDA1-12C45D357490}">
          <x15:cacheHierarchy aggregatedColumn="10"/>
        </ext>
      </extLst>
    </cacheHierarchy>
    <cacheHierarchy uniqueName="[Measures].[Average of Freight]" caption="Average of Freight" measure="1" displayFolder="" measureGroup="OrderInfo" count="0" oneField="1">
      <fieldsUsage count="1">
        <fieldUsage x="3"/>
      </fieldsUsage>
    </cacheHierarchy>
    <cacheHierarchy uniqueName="[Measures].[__XL_Count OrderInfo]" caption="__XL_Count OrderInfo" measure="1" displayFolder="" measureGroup="OrderInfo" count="0" hidden="1"/>
    <cacheHierarchy uniqueName="[Measures].[__XL_Count Table1]" caption="__XL_Count Table1" measure="1" displayFolder="" measureGroup="Customer Info" count="0" hidden="1"/>
    <cacheHierarchy uniqueName="[Measures].[__No measures defined]" caption="__No measures defined" measure="1" displayFolder="" count="0" hidden="1"/>
    <cacheHierarchy uniqueName="[Measures].[_Average of Freight Goal]" caption="_Average of Freight Goal" measure="1" displayFolder="" measureGroup="OrderInfo" count="0" hidden="1"/>
    <cacheHierarchy uniqueName="[Measures].[_Average of Freight Status]" caption="_Average of Freight Status" measure="1" iconSet="6" displayFolder="" measureGroup="OrderInfo" count="0" oneField="1" hidden="1">
      <fieldsUsage count="1">
        <fieldUsage x="2"/>
      </fieldsUsage>
    </cacheHierarchy>
  </cacheHierarchies>
  <kpis count="1">
    <kpi uniqueName="Average of Freight" caption="Average of Freight" displayFolder="" measureGroup="OrderInfo" parent="" value="[Measures].[Average of Freight]" goal="[Measures].[_Average of Freight Goal]" status="[Measures].[_Average of Freight Status]" trend="" weight=""/>
  </kpis>
  <dimensions count="3">
    <dimension name="Customer Info" uniqueName="[Customer Info]" caption="Customer Info"/>
    <dimension measure="1" name="Measures" uniqueName="[Measures]" caption="Measures"/>
    <dimension name="OrderInfo" uniqueName="[OrderInfo]" caption="OrderInfo"/>
  </dimensions>
  <measureGroups count="2">
    <measureGroup name="Customer Info" caption="Customer 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s v="Bishop"/>
    <s v="West"/>
    <n v="2395.5"/>
    <n v="1597"/>
    <s v="001"/>
  </r>
  <r>
    <x v="0"/>
    <x v="0"/>
    <x v="0"/>
    <s v="Bishop"/>
    <s v="West"/>
    <n v="11761.5"/>
    <n v="7841"/>
    <s v="002"/>
  </r>
  <r>
    <x v="0"/>
    <x v="0"/>
    <x v="1"/>
    <s v="Bishop"/>
    <s v="West"/>
    <n v="8943"/>
    <n v="5962"/>
    <s v="003"/>
  </r>
  <r>
    <x v="0"/>
    <x v="0"/>
    <x v="0"/>
    <s v="Bishop"/>
    <s v="West"/>
    <n v="2395.5"/>
    <n v="1597"/>
    <s v="004"/>
  </r>
  <r>
    <x v="0"/>
    <x v="0"/>
    <x v="0"/>
    <s v="Bishop"/>
    <s v="West"/>
    <n v="11761.5"/>
    <n v="7841"/>
    <s v="005"/>
  </r>
  <r>
    <x v="0"/>
    <x v="0"/>
    <x v="1"/>
    <s v="Bishop"/>
    <s v="West"/>
    <n v="8943"/>
    <n v="5962"/>
    <s v="006"/>
  </r>
  <r>
    <x v="0"/>
    <x v="0"/>
    <x v="1"/>
    <s v="Lee"/>
    <s v="Central"/>
    <n v="14596.5"/>
    <n v="9731"/>
    <s v="007"/>
  </r>
  <r>
    <x v="0"/>
    <x v="0"/>
    <x v="2"/>
    <s v="Lee"/>
    <s v="Central"/>
    <n v="8793"/>
    <n v="5862"/>
    <s v="008"/>
  </r>
  <r>
    <x v="0"/>
    <x v="0"/>
    <x v="1"/>
    <s v="Lee"/>
    <s v="Central"/>
    <n v="14596.5"/>
    <n v="9731"/>
    <s v="009"/>
  </r>
  <r>
    <x v="0"/>
    <x v="0"/>
    <x v="2"/>
    <s v="Lee"/>
    <s v="Central"/>
    <n v="8793"/>
    <n v="5862"/>
    <s v="010"/>
  </r>
  <r>
    <x v="0"/>
    <x v="0"/>
    <x v="0"/>
    <s v="Parker"/>
    <s v="North"/>
    <n v="4666"/>
    <n v="5623"/>
    <s v="011"/>
  </r>
  <r>
    <x v="0"/>
    <x v="0"/>
    <x v="0"/>
    <s v="Parker"/>
    <s v="North"/>
    <n v="7318.5"/>
    <n v="4879"/>
    <s v="012"/>
  </r>
  <r>
    <x v="0"/>
    <x v="0"/>
    <x v="0"/>
    <s v="Parker"/>
    <s v="North"/>
    <n v="5500"/>
    <n v="5623"/>
    <s v="013"/>
  </r>
  <r>
    <x v="0"/>
    <x v="0"/>
    <x v="0"/>
    <s v="Parker"/>
    <s v="North"/>
    <n v="7318.5"/>
    <n v="4879"/>
    <s v="014"/>
  </r>
  <r>
    <x v="0"/>
    <x v="0"/>
    <x v="3"/>
    <s v="Pullen"/>
    <s v="South"/>
    <n v="3553.5"/>
    <n v="2369"/>
    <s v="015"/>
  </r>
  <r>
    <x v="0"/>
    <x v="0"/>
    <x v="3"/>
    <s v="Pullen"/>
    <s v="South"/>
    <n v="3553.5"/>
    <n v="2369"/>
    <s v="016"/>
  </r>
  <r>
    <x v="0"/>
    <x v="0"/>
    <x v="1"/>
    <s v="Watson"/>
    <s v="Central"/>
    <n v="14596.5"/>
    <n v="9731"/>
    <s v="017"/>
  </r>
  <r>
    <x v="0"/>
    <x v="0"/>
    <x v="2"/>
    <s v="Watson"/>
    <s v="Central"/>
    <n v="8793"/>
    <n v="5862"/>
    <s v="018"/>
  </r>
  <r>
    <x v="0"/>
    <x v="0"/>
    <x v="1"/>
    <s v="Watson"/>
    <s v="Central"/>
    <n v="14596.5"/>
    <n v="9731"/>
    <s v="019"/>
  </r>
  <r>
    <x v="0"/>
    <x v="0"/>
    <x v="2"/>
    <s v="Watson"/>
    <s v="Central"/>
    <n v="8793"/>
    <n v="5862"/>
    <s v="020"/>
  </r>
  <r>
    <x v="0"/>
    <x v="1"/>
    <x v="0"/>
    <s v="Bishop"/>
    <s v="West"/>
    <n v="4887"/>
    <n v="3258"/>
    <s v="021"/>
  </r>
  <r>
    <x v="0"/>
    <x v="1"/>
    <x v="0"/>
    <s v="Bishop"/>
    <s v="West"/>
    <n v="4887"/>
    <n v="3258"/>
    <s v="022"/>
  </r>
  <r>
    <x v="0"/>
    <x v="1"/>
    <x v="2"/>
    <s v="Lee"/>
    <s v="Central"/>
    <n v="11122.5"/>
    <n v="7415"/>
    <s v="023"/>
  </r>
  <r>
    <x v="0"/>
    <x v="1"/>
    <x v="0"/>
    <s v="Lee"/>
    <s v="Central"/>
    <n v="13428"/>
    <n v="8952"/>
    <s v="024"/>
  </r>
  <r>
    <x v="0"/>
    <x v="1"/>
    <x v="2"/>
    <s v="Lee"/>
    <s v="Central"/>
    <n v="14000"/>
    <n v="7415"/>
    <s v="025"/>
  </r>
  <r>
    <x v="0"/>
    <x v="1"/>
    <x v="0"/>
    <s v="Lee"/>
    <s v="Central"/>
    <n v="13428"/>
    <n v="8952"/>
    <s v="026"/>
  </r>
  <r>
    <x v="0"/>
    <x v="1"/>
    <x v="1"/>
    <s v="Parker"/>
    <s v="North"/>
    <n v="3897"/>
    <n v="2598"/>
    <s v="027"/>
  </r>
  <r>
    <x v="0"/>
    <x v="1"/>
    <x v="1"/>
    <s v="Parker"/>
    <s v="North"/>
    <n v="8832"/>
    <n v="5888"/>
    <s v="028"/>
  </r>
  <r>
    <x v="0"/>
    <x v="1"/>
    <x v="1"/>
    <s v="Parker"/>
    <s v="North"/>
    <n v="3000"/>
    <n v="2598"/>
    <s v="029"/>
  </r>
  <r>
    <x v="0"/>
    <x v="1"/>
    <x v="1"/>
    <s v="Parker"/>
    <s v="North"/>
    <n v="8832"/>
    <n v="5888"/>
    <s v="030"/>
  </r>
  <r>
    <x v="0"/>
    <x v="1"/>
    <x v="2"/>
    <s v="Pullen"/>
    <s v="South"/>
    <n v="11122.5"/>
    <n v="7415"/>
    <s v="031"/>
  </r>
  <r>
    <x v="0"/>
    <x v="1"/>
    <x v="1"/>
    <s v="Pullen"/>
    <s v="South"/>
    <n v="12206.25"/>
    <n v="9765"/>
    <s v="032"/>
  </r>
  <r>
    <x v="0"/>
    <x v="1"/>
    <x v="2"/>
    <s v="Pullen"/>
    <s v="South"/>
    <n v="9268.75"/>
    <n v="7415"/>
    <s v="033"/>
  </r>
  <r>
    <x v="0"/>
    <x v="1"/>
    <x v="1"/>
    <s v="Pullen"/>
    <s v="South"/>
    <n v="12206.25"/>
    <n v="9765"/>
    <s v="034"/>
  </r>
  <r>
    <x v="0"/>
    <x v="1"/>
    <x v="0"/>
    <s v="Watson"/>
    <s v="Central"/>
    <n v="11190"/>
    <n v="8952"/>
    <s v="035"/>
  </r>
  <r>
    <x v="0"/>
    <x v="1"/>
    <x v="3"/>
    <s v="Watson"/>
    <s v="Central"/>
    <n v="6233.75"/>
    <n v="4987"/>
    <s v="036"/>
  </r>
  <r>
    <x v="0"/>
    <x v="1"/>
    <x v="0"/>
    <s v="Watson"/>
    <s v="Central"/>
    <n v="11190"/>
    <n v="8952"/>
    <s v="037"/>
  </r>
  <r>
    <x v="0"/>
    <x v="1"/>
    <x v="3"/>
    <s v="Watson"/>
    <s v="Central"/>
    <n v="6233.75"/>
    <n v="4987"/>
    <s v="038"/>
  </r>
  <r>
    <x v="0"/>
    <x v="2"/>
    <x v="2"/>
    <s v="Bishop"/>
    <s v="West"/>
    <n v="12182.5"/>
    <n v="9746"/>
    <s v="039"/>
  </r>
  <r>
    <x v="0"/>
    <x v="2"/>
    <x v="0"/>
    <s v="Bishop"/>
    <s v="West"/>
    <n v="722.5"/>
    <n v="578"/>
    <s v="040"/>
  </r>
  <r>
    <x v="0"/>
    <x v="2"/>
    <x v="2"/>
    <s v="Bishop"/>
    <s v="West"/>
    <n v="12182.5"/>
    <n v="9746"/>
    <s v="041"/>
  </r>
  <r>
    <x v="0"/>
    <x v="2"/>
    <x v="0"/>
    <s v="Bishop"/>
    <s v="West"/>
    <n v="722.5"/>
    <n v="578"/>
    <s v="042"/>
  </r>
  <r>
    <x v="0"/>
    <x v="2"/>
    <x v="2"/>
    <s v="Lee"/>
    <s v="Central"/>
    <n v="12182.5"/>
    <n v="9746"/>
    <s v="043"/>
  </r>
  <r>
    <x v="0"/>
    <x v="2"/>
    <x v="0"/>
    <s v="Lee"/>
    <s v="Central"/>
    <n v="4483.75"/>
    <n v="3587"/>
    <s v="044"/>
  </r>
  <r>
    <x v="0"/>
    <x v="2"/>
    <x v="2"/>
    <s v="Lee"/>
    <s v="Central"/>
    <n v="12182.5"/>
    <n v="9746"/>
    <s v="045"/>
  </r>
  <r>
    <x v="0"/>
    <x v="2"/>
    <x v="0"/>
    <s v="Lee"/>
    <s v="Central"/>
    <n v="4483.75"/>
    <n v="3587"/>
    <s v="046"/>
  </r>
  <r>
    <x v="0"/>
    <x v="2"/>
    <x v="2"/>
    <s v="Parker"/>
    <s v="North"/>
    <n v="2956.25"/>
    <n v="2365"/>
    <s v="047"/>
  </r>
  <r>
    <x v="0"/>
    <x v="2"/>
    <x v="1"/>
    <s v="Parker"/>
    <s v="North"/>
    <n v="12163.75"/>
    <n v="9731"/>
    <s v="048"/>
  </r>
  <r>
    <x v="0"/>
    <x v="2"/>
    <x v="2"/>
    <s v="Parker"/>
    <s v="North"/>
    <n v="2956.25"/>
    <n v="2365"/>
    <s v="049"/>
  </r>
  <r>
    <x v="0"/>
    <x v="2"/>
    <x v="1"/>
    <s v="Parker"/>
    <s v="North"/>
    <n v="12163.75"/>
    <n v="9731"/>
    <s v="050"/>
  </r>
  <r>
    <x v="0"/>
    <x v="2"/>
    <x v="1"/>
    <s v="Pullen"/>
    <s v="South"/>
    <n v="1248.75"/>
    <n v="999"/>
    <s v="051"/>
  </r>
  <r>
    <x v="0"/>
    <x v="2"/>
    <x v="2"/>
    <s v="Pullen"/>
    <s v="South"/>
    <n v="196.25"/>
    <n v="157"/>
    <s v="052"/>
  </r>
  <r>
    <x v="0"/>
    <x v="2"/>
    <x v="1"/>
    <s v="Pullen"/>
    <s v="South"/>
    <n v="1248.75"/>
    <n v="999"/>
    <s v="053"/>
  </r>
  <r>
    <x v="0"/>
    <x v="2"/>
    <x v="2"/>
    <s v="Pullen"/>
    <s v="South"/>
    <n v="196.25"/>
    <n v="157"/>
    <s v="054"/>
  </r>
  <r>
    <x v="0"/>
    <x v="2"/>
    <x v="0"/>
    <s v="Watson"/>
    <s v="Central"/>
    <n v="4483.75"/>
    <n v="3587"/>
    <s v="055"/>
  </r>
  <r>
    <x v="0"/>
    <x v="2"/>
    <x v="3"/>
    <s v="Watson"/>
    <s v="Central"/>
    <n v="12038.75"/>
    <n v="9631"/>
    <s v="056"/>
  </r>
  <r>
    <x v="0"/>
    <x v="2"/>
    <x v="0"/>
    <s v="Watson"/>
    <s v="Central"/>
    <n v="4483.75"/>
    <n v="3587"/>
    <s v="057"/>
  </r>
  <r>
    <x v="0"/>
    <x v="2"/>
    <x v="3"/>
    <s v="Watson"/>
    <s v="Central"/>
    <n v="12038.75"/>
    <n v="9631"/>
    <s v="058"/>
  </r>
  <r>
    <x v="0"/>
    <x v="3"/>
    <x v="3"/>
    <s v="Bishop"/>
    <s v="West"/>
    <n v="1972.5"/>
    <n v="1578"/>
    <s v="059"/>
  </r>
  <r>
    <x v="0"/>
    <x v="3"/>
    <x v="2"/>
    <s v="Bishop"/>
    <s v="West"/>
    <n v="5733.75"/>
    <n v="4587"/>
    <s v="060"/>
  </r>
  <r>
    <x v="0"/>
    <x v="3"/>
    <x v="3"/>
    <s v="Bishop"/>
    <s v="West"/>
    <n v="1972.5"/>
    <n v="1578"/>
    <s v="061"/>
  </r>
  <r>
    <x v="0"/>
    <x v="3"/>
    <x v="2"/>
    <s v="Bishop"/>
    <s v="West"/>
    <n v="5733.75"/>
    <n v="4587"/>
    <s v="062"/>
  </r>
  <r>
    <x v="0"/>
    <x v="3"/>
    <x v="0"/>
    <s v="Lee"/>
    <s v="Central"/>
    <n v="9865"/>
    <n v="7892"/>
    <s v="063"/>
  </r>
  <r>
    <x v="0"/>
    <x v="3"/>
    <x v="3"/>
    <s v="Lee"/>
    <s v="Central"/>
    <n v="1972.5"/>
    <n v="1578"/>
    <s v="064"/>
  </r>
  <r>
    <x v="0"/>
    <x v="3"/>
    <x v="0"/>
    <s v="Lee"/>
    <s v="Central"/>
    <n v="5858.75"/>
    <n v="4687"/>
    <s v="065"/>
  </r>
  <r>
    <x v="0"/>
    <x v="3"/>
    <x v="1"/>
    <s v="Lee"/>
    <s v="Central"/>
    <n v="1705"/>
    <n v="1364"/>
    <s v="066"/>
  </r>
  <r>
    <x v="0"/>
    <x v="3"/>
    <x v="0"/>
    <s v="Lee"/>
    <s v="Central"/>
    <n v="9865"/>
    <n v="7892"/>
    <s v="067"/>
  </r>
  <r>
    <x v="0"/>
    <x v="3"/>
    <x v="3"/>
    <s v="Lee"/>
    <s v="Central"/>
    <n v="1972.5"/>
    <n v="1578"/>
    <s v="068"/>
  </r>
  <r>
    <x v="0"/>
    <x v="3"/>
    <x v="0"/>
    <s v="Lee"/>
    <s v="Central"/>
    <n v="5858.75"/>
    <n v="4687"/>
    <s v="069"/>
  </r>
  <r>
    <x v="0"/>
    <x v="3"/>
    <x v="1"/>
    <s v="Lee"/>
    <s v="Central"/>
    <n v="1705"/>
    <n v="1364"/>
    <s v="070"/>
  </r>
  <r>
    <x v="0"/>
    <x v="3"/>
    <x v="2"/>
    <s v="Parker"/>
    <s v="North"/>
    <n v="7327.5"/>
    <n v="5862"/>
    <s v="071"/>
  </r>
  <r>
    <x v="0"/>
    <x v="3"/>
    <x v="2"/>
    <s v="Parker"/>
    <s v="North"/>
    <n v="9268.75"/>
    <n v="7415"/>
    <s v="072"/>
  </r>
  <r>
    <x v="0"/>
    <x v="3"/>
    <x v="0"/>
    <s v="Parker"/>
    <s v="North"/>
    <n v="11190"/>
    <n v="8952"/>
    <s v="073"/>
  </r>
  <r>
    <x v="0"/>
    <x v="3"/>
    <x v="2"/>
    <s v="Parker"/>
    <s v="North"/>
    <n v="12182.5"/>
    <n v="9746"/>
    <s v="074"/>
  </r>
  <r>
    <x v="0"/>
    <x v="3"/>
    <x v="3"/>
    <s v="Parker"/>
    <s v="North"/>
    <n v="1972.5"/>
    <n v="1578"/>
    <s v="075"/>
  </r>
  <r>
    <x v="0"/>
    <x v="3"/>
    <x v="2"/>
    <s v="Parker"/>
    <s v="North"/>
    <n v="7327.5"/>
    <n v="5862"/>
    <s v="076"/>
  </r>
  <r>
    <x v="0"/>
    <x v="3"/>
    <x v="2"/>
    <s v="Parker"/>
    <s v="North"/>
    <n v="9268.75"/>
    <n v="7415"/>
    <s v="077"/>
  </r>
  <r>
    <x v="0"/>
    <x v="3"/>
    <x v="0"/>
    <s v="Parker"/>
    <s v="North"/>
    <n v="11190"/>
    <n v="8952"/>
    <s v="078"/>
  </r>
  <r>
    <x v="0"/>
    <x v="3"/>
    <x v="2"/>
    <s v="Parker"/>
    <s v="North"/>
    <n v="12182.5"/>
    <n v="9746"/>
    <s v="079"/>
  </r>
  <r>
    <x v="0"/>
    <x v="3"/>
    <x v="3"/>
    <s v="Parker"/>
    <s v="North"/>
    <n v="1972.5"/>
    <n v="1578"/>
    <s v="080"/>
  </r>
  <r>
    <x v="0"/>
    <x v="3"/>
    <x v="0"/>
    <s v="Pullen"/>
    <s v="South"/>
    <n v="9865"/>
    <n v="7892"/>
    <s v="081"/>
  </r>
  <r>
    <x v="0"/>
    <x v="3"/>
    <x v="0"/>
    <s v="Pullen"/>
    <s v="South"/>
    <n v="9982.5"/>
    <n v="7986"/>
    <s v="082"/>
  </r>
  <r>
    <x v="0"/>
    <x v="3"/>
    <x v="0"/>
    <s v="Pullen"/>
    <s v="South"/>
    <n v="9865"/>
    <n v="7892"/>
    <s v="083"/>
  </r>
  <r>
    <x v="0"/>
    <x v="3"/>
    <x v="0"/>
    <s v="Pullen"/>
    <s v="South"/>
    <n v="9982.5"/>
    <n v="7986"/>
    <s v="084"/>
  </r>
  <r>
    <x v="0"/>
    <x v="3"/>
    <x v="0"/>
    <s v="Watson"/>
    <s v="Central"/>
    <n v="5858.75"/>
    <n v="4687"/>
    <s v="085"/>
  </r>
  <r>
    <x v="0"/>
    <x v="3"/>
    <x v="1"/>
    <s v="Watson"/>
    <s v="Central"/>
    <n v="1705"/>
    <n v="1364"/>
    <s v="086"/>
  </r>
  <r>
    <x v="0"/>
    <x v="3"/>
    <x v="0"/>
    <s v="Watson"/>
    <s v="Central"/>
    <n v="5858.75"/>
    <n v="4687"/>
    <s v="087"/>
  </r>
  <r>
    <x v="0"/>
    <x v="3"/>
    <x v="1"/>
    <s v="Watson"/>
    <s v="Central"/>
    <n v="1705"/>
    <n v="1364"/>
    <s v="088"/>
  </r>
  <r>
    <x v="0"/>
    <x v="4"/>
    <x v="1"/>
    <s v="Bishop"/>
    <s v="West"/>
    <n v="622.5"/>
    <n v="498"/>
    <s v="089"/>
  </r>
  <r>
    <x v="0"/>
    <x v="4"/>
    <x v="3"/>
    <s v="Bishop"/>
    <s v="West"/>
    <n v="6118.75"/>
    <n v="4895"/>
    <s v="090"/>
  </r>
  <r>
    <x v="0"/>
    <x v="4"/>
    <x v="1"/>
    <s v="Bishop"/>
    <s v="West"/>
    <n v="622.5"/>
    <n v="498"/>
    <s v="091"/>
  </r>
  <r>
    <x v="0"/>
    <x v="4"/>
    <x v="3"/>
    <s v="Bishop"/>
    <s v="West"/>
    <n v="6118.75"/>
    <n v="4895"/>
    <s v="092"/>
  </r>
  <r>
    <x v="0"/>
    <x v="4"/>
    <x v="3"/>
    <s v="Lee"/>
    <s v="Central"/>
    <n v="6120"/>
    <n v="4896"/>
    <s v="093"/>
  </r>
  <r>
    <x v="0"/>
    <x v="4"/>
    <x v="0"/>
    <s v="Lee"/>
    <s v="Central"/>
    <n v="5733.75"/>
    <n v="4587"/>
    <s v="094"/>
  </r>
  <r>
    <x v="0"/>
    <x v="4"/>
    <x v="3"/>
    <s v="Lee"/>
    <s v="Central"/>
    <n v="6120"/>
    <n v="4896"/>
    <s v="095"/>
  </r>
  <r>
    <x v="0"/>
    <x v="4"/>
    <x v="0"/>
    <s v="Lee"/>
    <s v="Central"/>
    <n v="5733.75"/>
    <n v="4587"/>
    <s v="096"/>
  </r>
  <r>
    <x v="0"/>
    <x v="4"/>
    <x v="0"/>
    <s v="Parker"/>
    <s v="North"/>
    <n v="4483.75"/>
    <n v="3587"/>
    <s v="097"/>
  </r>
  <r>
    <x v="0"/>
    <x v="4"/>
    <x v="0"/>
    <s v="Parker"/>
    <s v="North"/>
    <n v="9865"/>
    <n v="7892"/>
    <s v="098"/>
  </r>
  <r>
    <x v="0"/>
    <x v="4"/>
    <x v="0"/>
    <s v="Parker"/>
    <s v="North"/>
    <n v="4483.75"/>
    <n v="3587"/>
    <s v="099"/>
  </r>
  <r>
    <x v="0"/>
    <x v="4"/>
    <x v="0"/>
    <s v="Parker"/>
    <s v="North"/>
    <n v="9865"/>
    <n v="7892"/>
    <s v="100"/>
  </r>
  <r>
    <x v="0"/>
    <x v="4"/>
    <x v="3"/>
    <s v="Pullen"/>
    <s v="South"/>
    <n v="6120"/>
    <n v="4896"/>
    <s v="101"/>
  </r>
  <r>
    <x v="0"/>
    <x v="4"/>
    <x v="0"/>
    <s v="Pullen"/>
    <s v="South"/>
    <n v="5733.75"/>
    <n v="4587"/>
    <s v="102"/>
  </r>
  <r>
    <x v="0"/>
    <x v="4"/>
    <x v="0"/>
    <s v="Pullen"/>
    <s v="South"/>
    <n v="6098.75"/>
    <n v="4879"/>
    <s v="103"/>
  </r>
  <r>
    <x v="0"/>
    <x v="4"/>
    <x v="3"/>
    <s v="Pullen"/>
    <s v="South"/>
    <n v="6120"/>
    <n v="4896"/>
    <s v="104"/>
  </r>
  <r>
    <x v="0"/>
    <x v="4"/>
    <x v="0"/>
    <s v="Pullen"/>
    <s v="South"/>
    <n v="5733.75"/>
    <n v="4587"/>
    <s v="105"/>
  </r>
  <r>
    <x v="0"/>
    <x v="4"/>
    <x v="0"/>
    <s v="Pullen"/>
    <s v="South"/>
    <n v="6098.75"/>
    <n v="4879"/>
    <s v="106"/>
  </r>
  <r>
    <x v="0"/>
    <x v="4"/>
    <x v="2"/>
    <s v="Watson"/>
    <s v="Central"/>
    <n v="5733.75"/>
    <n v="4587"/>
    <s v="107"/>
  </r>
  <r>
    <x v="0"/>
    <x v="4"/>
    <x v="0"/>
    <s v="Watson"/>
    <s v="Central"/>
    <n v="7905"/>
    <n v="6324"/>
    <s v="108"/>
  </r>
  <r>
    <x v="0"/>
    <x v="4"/>
    <x v="2"/>
    <s v="Watson"/>
    <s v="Central"/>
    <n v="5733.75"/>
    <n v="4587"/>
    <s v="109"/>
  </r>
  <r>
    <x v="0"/>
    <x v="4"/>
    <x v="0"/>
    <s v="Watson"/>
    <s v="Central"/>
    <n v="7905"/>
    <n v="6324"/>
    <s v="110"/>
  </r>
  <r>
    <x v="0"/>
    <x v="5"/>
    <x v="0"/>
    <s v="Bishop"/>
    <s v="West"/>
    <n v="7028.75"/>
    <n v="5623"/>
    <s v="111"/>
  </r>
  <r>
    <x v="0"/>
    <x v="5"/>
    <x v="0"/>
    <s v="Bishop"/>
    <s v="West"/>
    <n v="9160"/>
    <n v="7328"/>
    <s v="112"/>
  </r>
  <r>
    <x v="0"/>
    <x v="5"/>
    <x v="0"/>
    <s v="Bishop"/>
    <s v="West"/>
    <n v="7028.75"/>
    <n v="5623"/>
    <s v="113"/>
  </r>
  <r>
    <x v="0"/>
    <x v="5"/>
    <x v="0"/>
    <s v="Bishop"/>
    <s v="West"/>
    <n v="9160"/>
    <n v="7328"/>
    <s v="114"/>
  </r>
  <r>
    <x v="0"/>
    <x v="5"/>
    <x v="0"/>
    <s v="Lee"/>
    <s v="Central"/>
    <n v="7028.75"/>
    <n v="5623"/>
    <s v="115"/>
  </r>
  <r>
    <x v="0"/>
    <x v="5"/>
    <x v="1"/>
    <s v="Lee"/>
    <s v="Central"/>
    <n v="3247.5"/>
    <n v="2598"/>
    <s v="116"/>
  </r>
  <r>
    <x v="0"/>
    <x v="5"/>
    <x v="0"/>
    <s v="Lee"/>
    <s v="Central"/>
    <n v="7028.75"/>
    <n v="5623"/>
    <s v="117"/>
  </r>
  <r>
    <x v="0"/>
    <x v="5"/>
    <x v="1"/>
    <s v="Lee"/>
    <s v="Central"/>
    <n v="3247.5"/>
    <n v="2598"/>
    <s v="118"/>
  </r>
  <r>
    <x v="0"/>
    <x v="5"/>
    <x v="1"/>
    <s v="Parker"/>
    <s v="North"/>
    <n v="622.5"/>
    <n v="498"/>
    <s v="119"/>
  </r>
  <r>
    <x v="0"/>
    <x v="5"/>
    <x v="2"/>
    <s v="Parker"/>
    <s v="North"/>
    <n v="5733.75"/>
    <n v="4587"/>
    <s v="120"/>
  </r>
  <r>
    <x v="0"/>
    <x v="5"/>
    <x v="1"/>
    <s v="Parker"/>
    <s v="North"/>
    <n v="622.5"/>
    <n v="498"/>
    <s v="121"/>
  </r>
  <r>
    <x v="0"/>
    <x v="5"/>
    <x v="2"/>
    <s v="Parker"/>
    <s v="North"/>
    <n v="5733.75"/>
    <n v="4587"/>
    <s v="122"/>
  </r>
  <r>
    <x v="0"/>
    <x v="5"/>
    <x v="1"/>
    <s v="Pullen"/>
    <s v="South"/>
    <n v="3247.5"/>
    <n v="2598"/>
    <s v="123"/>
  </r>
  <r>
    <x v="0"/>
    <x v="5"/>
    <x v="3"/>
    <s v="Pullen"/>
    <s v="South"/>
    <n v="2570"/>
    <n v="2056"/>
    <s v="124"/>
  </r>
  <r>
    <x v="0"/>
    <x v="5"/>
    <x v="1"/>
    <s v="Pullen"/>
    <s v="South"/>
    <n v="3247.5"/>
    <n v="2598"/>
    <s v="125"/>
  </r>
  <r>
    <x v="0"/>
    <x v="5"/>
    <x v="3"/>
    <s v="Pullen"/>
    <s v="South"/>
    <n v="2570"/>
    <n v="2056"/>
    <s v="126"/>
  </r>
  <r>
    <x v="0"/>
    <x v="5"/>
    <x v="2"/>
    <s v="Watson"/>
    <s v="Central"/>
    <n v="10308.75"/>
    <n v="8247"/>
    <s v="127"/>
  </r>
  <r>
    <x v="0"/>
    <x v="5"/>
    <x v="0"/>
    <s v="Watson"/>
    <s v="Central"/>
    <n v="11026.25"/>
    <n v="8821"/>
    <s v="128"/>
  </r>
  <r>
    <x v="0"/>
    <x v="5"/>
    <x v="2"/>
    <s v="Watson"/>
    <s v="Central"/>
    <n v="10308.75"/>
    <n v="8247"/>
    <s v="129"/>
  </r>
  <r>
    <x v="0"/>
    <x v="5"/>
    <x v="0"/>
    <s v="Watson"/>
    <s v="Central"/>
    <n v="11026.25"/>
    <n v="8821"/>
    <s v="130"/>
  </r>
  <r>
    <x v="0"/>
    <x v="6"/>
    <x v="1"/>
    <s v="Bishop"/>
    <s v="West"/>
    <n v="7360"/>
    <n v="5888"/>
    <s v="131"/>
  </r>
  <r>
    <x v="0"/>
    <x v="6"/>
    <x v="0"/>
    <s v="Bishop"/>
    <s v="West"/>
    <n v="11177.5"/>
    <n v="8942"/>
    <s v="132"/>
  </r>
  <r>
    <x v="0"/>
    <x v="6"/>
    <x v="3"/>
    <s v="Bishop"/>
    <s v="West"/>
    <n v="3355"/>
    <n v="2684"/>
    <s v="133"/>
  </r>
  <r>
    <x v="0"/>
    <x v="6"/>
    <x v="1"/>
    <s v="Bishop"/>
    <s v="West"/>
    <n v="7360"/>
    <n v="5888"/>
    <s v="134"/>
  </r>
  <r>
    <x v="0"/>
    <x v="6"/>
    <x v="0"/>
    <s v="Bishop"/>
    <s v="West"/>
    <n v="11177.5"/>
    <n v="8942"/>
    <s v="135"/>
  </r>
  <r>
    <x v="0"/>
    <x v="6"/>
    <x v="3"/>
    <s v="Bishop"/>
    <s v="West"/>
    <n v="3355"/>
    <n v="2684"/>
    <s v="136"/>
  </r>
  <r>
    <x v="0"/>
    <x v="6"/>
    <x v="1"/>
    <s v="Lee"/>
    <s v="Central"/>
    <n v="7360"/>
    <n v="5888"/>
    <s v="137"/>
  </r>
  <r>
    <x v="0"/>
    <x v="6"/>
    <x v="2"/>
    <s v="Lee"/>
    <s v="Central"/>
    <n v="2956.25"/>
    <n v="2365"/>
    <s v="138"/>
  </r>
  <r>
    <x v="0"/>
    <x v="6"/>
    <x v="1"/>
    <s v="Lee"/>
    <s v="Central"/>
    <n v="7360"/>
    <n v="5888"/>
    <s v="139"/>
  </r>
  <r>
    <x v="0"/>
    <x v="6"/>
    <x v="2"/>
    <s v="Lee"/>
    <s v="Central"/>
    <n v="2956.25"/>
    <n v="2365"/>
    <s v="140"/>
  </r>
  <r>
    <x v="0"/>
    <x v="6"/>
    <x v="0"/>
    <s v="Parker"/>
    <s v="North"/>
    <n v="7905"/>
    <n v="6324"/>
    <s v="141"/>
  </r>
  <r>
    <x v="0"/>
    <x v="6"/>
    <x v="3"/>
    <s v="Parker"/>
    <s v="North"/>
    <n v="6118.75"/>
    <n v="4895"/>
    <s v="142"/>
  </r>
  <r>
    <x v="0"/>
    <x v="6"/>
    <x v="0"/>
    <s v="Parker"/>
    <s v="North"/>
    <n v="7905"/>
    <n v="6324"/>
    <s v="143"/>
  </r>
  <r>
    <x v="0"/>
    <x v="6"/>
    <x v="3"/>
    <s v="Parker"/>
    <s v="North"/>
    <n v="6118.75"/>
    <n v="4895"/>
    <s v="144"/>
  </r>
  <r>
    <x v="0"/>
    <x v="6"/>
    <x v="2"/>
    <s v="Pullen"/>
    <s v="South"/>
    <n v="2956.25"/>
    <n v="2365"/>
    <s v="145"/>
  </r>
  <r>
    <x v="0"/>
    <x v="6"/>
    <x v="0"/>
    <s v="Pullen"/>
    <s v="South"/>
    <n v="2698.75"/>
    <n v="2159"/>
    <s v="146"/>
  </r>
  <r>
    <x v="0"/>
    <x v="6"/>
    <x v="2"/>
    <s v="Pullen"/>
    <s v="South"/>
    <n v="2956.25"/>
    <n v="2365"/>
    <s v="147"/>
  </r>
  <r>
    <x v="0"/>
    <x v="6"/>
    <x v="0"/>
    <s v="Pullen"/>
    <s v="South"/>
    <n v="2698.75"/>
    <n v="2159"/>
    <s v="148"/>
  </r>
  <r>
    <x v="1"/>
    <x v="0"/>
    <x v="0"/>
    <s v="Bishop"/>
    <s v="West"/>
    <n v="2395.5"/>
    <n v="1597"/>
    <s v="149"/>
  </r>
  <r>
    <x v="1"/>
    <x v="0"/>
    <x v="0"/>
    <s v="Bishop"/>
    <s v="West"/>
    <n v="11761.5"/>
    <n v="7841"/>
    <s v="150"/>
  </r>
  <r>
    <x v="1"/>
    <x v="0"/>
    <x v="1"/>
    <s v="Bishop"/>
    <s v="West"/>
    <n v="8943"/>
    <n v="5962"/>
    <s v="151"/>
  </r>
  <r>
    <x v="1"/>
    <x v="0"/>
    <x v="0"/>
    <s v="Bishop"/>
    <s v="West"/>
    <n v="2395.5"/>
    <n v="1597"/>
    <s v="152"/>
  </r>
  <r>
    <x v="1"/>
    <x v="0"/>
    <x v="0"/>
    <s v="Bishop"/>
    <s v="West"/>
    <n v="11761.5"/>
    <n v="7841"/>
    <s v="153"/>
  </r>
  <r>
    <x v="1"/>
    <x v="0"/>
    <x v="1"/>
    <s v="Bishop"/>
    <s v="West"/>
    <n v="8943"/>
    <n v="5962"/>
    <s v="154"/>
  </r>
  <r>
    <x v="1"/>
    <x v="0"/>
    <x v="1"/>
    <s v="Lee"/>
    <s v="Central"/>
    <n v="14596.5"/>
    <n v="9731"/>
    <s v="155"/>
  </r>
  <r>
    <x v="1"/>
    <x v="0"/>
    <x v="2"/>
    <s v="Lee"/>
    <s v="Central"/>
    <n v="8793"/>
    <n v="5862"/>
    <s v="156"/>
  </r>
  <r>
    <x v="1"/>
    <x v="0"/>
    <x v="1"/>
    <s v="Lee"/>
    <s v="Central"/>
    <n v="14596.5"/>
    <n v="9731"/>
    <s v="157"/>
  </r>
  <r>
    <x v="1"/>
    <x v="0"/>
    <x v="2"/>
    <s v="Lee"/>
    <s v="Central"/>
    <n v="8793"/>
    <n v="5862"/>
    <s v="158"/>
  </r>
  <r>
    <x v="1"/>
    <x v="0"/>
    <x v="0"/>
    <s v="Parker"/>
    <s v="North"/>
    <n v="4666"/>
    <n v="5623"/>
    <s v="159"/>
  </r>
  <r>
    <x v="1"/>
    <x v="0"/>
    <x v="0"/>
    <s v="Parker"/>
    <s v="North"/>
    <n v="7318.5"/>
    <n v="4879"/>
    <s v="160"/>
  </r>
  <r>
    <x v="1"/>
    <x v="0"/>
    <x v="0"/>
    <s v="Parker"/>
    <s v="North"/>
    <n v="4666"/>
    <n v="5623"/>
    <s v="161"/>
  </r>
  <r>
    <x v="1"/>
    <x v="0"/>
    <x v="0"/>
    <s v="Parker"/>
    <s v="North"/>
    <n v="7318.5"/>
    <n v="4879"/>
    <s v="162"/>
  </r>
  <r>
    <x v="1"/>
    <x v="0"/>
    <x v="3"/>
    <s v="Pullen"/>
    <s v="South"/>
    <n v="3553.5"/>
    <n v="2369"/>
    <s v="163"/>
  </r>
  <r>
    <x v="1"/>
    <x v="0"/>
    <x v="3"/>
    <s v="Pullen"/>
    <s v="South"/>
    <n v="3553.5"/>
    <n v="2369"/>
    <s v="164"/>
  </r>
  <r>
    <x v="1"/>
    <x v="0"/>
    <x v="1"/>
    <s v="Watson"/>
    <s v="Central"/>
    <n v="14596.5"/>
    <n v="9731"/>
    <s v="165"/>
  </r>
  <r>
    <x v="1"/>
    <x v="0"/>
    <x v="2"/>
    <s v="Watson"/>
    <s v="Central"/>
    <n v="8793"/>
    <n v="5862"/>
    <s v="166"/>
  </r>
  <r>
    <x v="1"/>
    <x v="0"/>
    <x v="1"/>
    <s v="Watson"/>
    <s v="Central"/>
    <n v="14596.5"/>
    <n v="9731"/>
    <s v="167"/>
  </r>
  <r>
    <x v="1"/>
    <x v="0"/>
    <x v="2"/>
    <s v="Watson"/>
    <s v="Central"/>
    <n v="8793"/>
    <n v="5862"/>
    <s v="168"/>
  </r>
  <r>
    <x v="1"/>
    <x v="1"/>
    <x v="0"/>
    <s v="Bishop"/>
    <s v="West"/>
    <n v="4887"/>
    <n v="3258"/>
    <s v="169"/>
  </r>
  <r>
    <x v="1"/>
    <x v="1"/>
    <x v="0"/>
    <s v="Bishop"/>
    <s v="West"/>
    <n v="4887"/>
    <n v="3258"/>
    <s v="170"/>
  </r>
  <r>
    <x v="1"/>
    <x v="1"/>
    <x v="2"/>
    <s v="Lee"/>
    <s v="Central"/>
    <n v="11122.5"/>
    <n v="7415"/>
    <s v="171"/>
  </r>
  <r>
    <x v="1"/>
    <x v="1"/>
    <x v="0"/>
    <s v="Lee"/>
    <s v="Central"/>
    <n v="13428"/>
    <n v="8952"/>
    <s v="172"/>
  </r>
  <r>
    <x v="1"/>
    <x v="1"/>
    <x v="2"/>
    <s v="Lee"/>
    <s v="Central"/>
    <n v="11122.5"/>
    <n v="7415"/>
    <s v="173"/>
  </r>
  <r>
    <x v="1"/>
    <x v="1"/>
    <x v="0"/>
    <s v="Lee"/>
    <s v="Central"/>
    <n v="13428"/>
    <n v="8952"/>
    <s v="174"/>
  </r>
  <r>
    <x v="1"/>
    <x v="1"/>
    <x v="1"/>
    <s v="Parker"/>
    <s v="North"/>
    <n v="3897"/>
    <n v="2598"/>
    <s v="175"/>
  </r>
  <r>
    <x v="1"/>
    <x v="1"/>
    <x v="1"/>
    <s v="Parker"/>
    <s v="North"/>
    <n v="8832"/>
    <n v="5888"/>
    <s v="176"/>
  </r>
  <r>
    <x v="1"/>
    <x v="1"/>
    <x v="1"/>
    <s v="Parker"/>
    <s v="North"/>
    <n v="3897"/>
    <n v="2598"/>
    <s v="177"/>
  </r>
  <r>
    <x v="1"/>
    <x v="1"/>
    <x v="1"/>
    <s v="Parker"/>
    <s v="North"/>
    <n v="8832"/>
    <n v="5888"/>
    <s v="178"/>
  </r>
  <r>
    <x v="1"/>
    <x v="1"/>
    <x v="2"/>
    <s v="Pullen"/>
    <s v="South"/>
    <n v="11122.5"/>
    <n v="7415"/>
    <s v="179"/>
  </r>
  <r>
    <x v="1"/>
    <x v="1"/>
    <x v="1"/>
    <s v="Pullen"/>
    <s v="South"/>
    <n v="14647.5"/>
    <n v="9765"/>
    <s v="180"/>
  </r>
  <r>
    <x v="1"/>
    <x v="1"/>
    <x v="2"/>
    <s v="Pullen"/>
    <s v="South"/>
    <n v="11122.5"/>
    <n v="7415"/>
    <s v="181"/>
  </r>
  <r>
    <x v="1"/>
    <x v="1"/>
    <x v="1"/>
    <s v="Pullen"/>
    <s v="South"/>
    <n v="14647.5"/>
    <n v="9765"/>
    <s v="182"/>
  </r>
  <r>
    <x v="1"/>
    <x v="1"/>
    <x v="0"/>
    <s v="Watson"/>
    <s v="Central"/>
    <n v="13428"/>
    <n v="8952"/>
    <s v="183"/>
  </r>
  <r>
    <x v="1"/>
    <x v="1"/>
    <x v="3"/>
    <s v="Watson"/>
    <s v="Central"/>
    <n v="7480.5"/>
    <n v="4987"/>
    <s v="184"/>
  </r>
  <r>
    <x v="1"/>
    <x v="1"/>
    <x v="0"/>
    <s v="Watson"/>
    <s v="Central"/>
    <n v="13428"/>
    <n v="8952"/>
    <s v="185"/>
  </r>
  <r>
    <x v="1"/>
    <x v="1"/>
    <x v="3"/>
    <s v="Watson"/>
    <s v="Central"/>
    <n v="7480.5"/>
    <n v="4987"/>
    <s v="186"/>
  </r>
  <r>
    <x v="1"/>
    <x v="2"/>
    <x v="2"/>
    <s v="Bishop"/>
    <s v="West"/>
    <n v="14619"/>
    <n v="9746"/>
    <s v="187"/>
  </r>
  <r>
    <x v="1"/>
    <x v="2"/>
    <x v="0"/>
    <s v="Bishop"/>
    <s v="West"/>
    <n v="867"/>
    <n v="578"/>
    <s v="188"/>
  </r>
  <r>
    <x v="1"/>
    <x v="2"/>
    <x v="2"/>
    <s v="Bishop"/>
    <s v="West"/>
    <n v="14619"/>
    <n v="9746"/>
    <s v="189"/>
  </r>
  <r>
    <x v="1"/>
    <x v="2"/>
    <x v="0"/>
    <s v="Bishop"/>
    <s v="West"/>
    <n v="867"/>
    <n v="578"/>
    <s v="190"/>
  </r>
  <r>
    <x v="1"/>
    <x v="2"/>
    <x v="2"/>
    <s v="Lee"/>
    <s v="Central"/>
    <n v="14619"/>
    <n v="9746"/>
    <s v="191"/>
  </r>
  <r>
    <x v="1"/>
    <x v="2"/>
    <x v="0"/>
    <s v="Lee"/>
    <s v="Central"/>
    <n v="5380.5"/>
    <n v="3587"/>
    <s v="192"/>
  </r>
  <r>
    <x v="1"/>
    <x v="2"/>
    <x v="2"/>
    <s v="Lee"/>
    <s v="Central"/>
    <n v="14619"/>
    <n v="9746"/>
    <s v="193"/>
  </r>
  <r>
    <x v="1"/>
    <x v="2"/>
    <x v="0"/>
    <s v="Lee"/>
    <s v="Central"/>
    <n v="5380.5"/>
    <n v="3587"/>
    <s v="194"/>
  </r>
  <r>
    <x v="1"/>
    <x v="2"/>
    <x v="2"/>
    <s v="Parker"/>
    <s v="North"/>
    <n v="3547.5"/>
    <n v="2365"/>
    <s v="195"/>
  </r>
  <r>
    <x v="1"/>
    <x v="2"/>
    <x v="1"/>
    <s v="Parker"/>
    <s v="North"/>
    <n v="14596.5"/>
    <n v="9731"/>
    <s v="196"/>
  </r>
  <r>
    <x v="1"/>
    <x v="2"/>
    <x v="2"/>
    <s v="Parker"/>
    <s v="North"/>
    <n v="3547.5"/>
    <n v="2365"/>
    <s v="197"/>
  </r>
  <r>
    <x v="1"/>
    <x v="2"/>
    <x v="1"/>
    <s v="Parker"/>
    <s v="North"/>
    <n v="14596.5"/>
    <n v="9731"/>
    <s v="198"/>
  </r>
  <r>
    <x v="1"/>
    <x v="2"/>
    <x v="1"/>
    <s v="Pullen"/>
    <s v="South"/>
    <n v="1498.5"/>
    <n v="999"/>
    <s v="199"/>
  </r>
  <r>
    <x v="1"/>
    <x v="2"/>
    <x v="2"/>
    <s v="Pullen"/>
    <s v="South"/>
    <n v="235.5"/>
    <n v="157"/>
    <s v="200"/>
  </r>
  <r>
    <x v="1"/>
    <x v="2"/>
    <x v="1"/>
    <s v="Pullen"/>
    <s v="South"/>
    <n v="1498.5"/>
    <n v="999"/>
    <s v="201"/>
  </r>
  <r>
    <x v="1"/>
    <x v="2"/>
    <x v="2"/>
    <s v="Pullen"/>
    <s v="South"/>
    <n v="235.5"/>
    <n v="157"/>
    <s v="202"/>
  </r>
  <r>
    <x v="1"/>
    <x v="2"/>
    <x v="0"/>
    <s v="Watson"/>
    <s v="Central"/>
    <n v="5380.5"/>
    <n v="3587"/>
    <s v="203"/>
  </r>
  <r>
    <x v="1"/>
    <x v="2"/>
    <x v="3"/>
    <s v="Watson"/>
    <s v="Central"/>
    <n v="14446.5"/>
    <n v="9631"/>
    <s v="204"/>
  </r>
  <r>
    <x v="1"/>
    <x v="2"/>
    <x v="0"/>
    <s v="Watson"/>
    <s v="Central"/>
    <n v="5380.5"/>
    <n v="3587"/>
    <s v="205"/>
  </r>
  <r>
    <x v="1"/>
    <x v="2"/>
    <x v="3"/>
    <s v="Watson"/>
    <s v="Central"/>
    <n v="14446.5"/>
    <n v="9631"/>
    <s v="206"/>
  </r>
  <r>
    <x v="1"/>
    <x v="3"/>
    <x v="3"/>
    <s v="Bishop"/>
    <s v="West"/>
    <n v="2367"/>
    <n v="1578"/>
    <s v="207"/>
  </r>
  <r>
    <x v="1"/>
    <x v="3"/>
    <x v="2"/>
    <s v="Bishop"/>
    <s v="West"/>
    <n v="6880.5"/>
    <n v="4587"/>
    <s v="208"/>
  </r>
  <r>
    <x v="1"/>
    <x v="3"/>
    <x v="3"/>
    <s v="Bishop"/>
    <s v="West"/>
    <n v="2367"/>
    <n v="1578"/>
    <s v="209"/>
  </r>
  <r>
    <x v="1"/>
    <x v="3"/>
    <x v="2"/>
    <s v="Bishop"/>
    <s v="West"/>
    <n v="6880.5"/>
    <n v="4587"/>
    <s v="210"/>
  </r>
  <r>
    <x v="1"/>
    <x v="3"/>
    <x v="0"/>
    <s v="Lee"/>
    <s v="Central"/>
    <n v="11838"/>
    <n v="7892"/>
    <s v="211"/>
  </r>
  <r>
    <x v="1"/>
    <x v="3"/>
    <x v="3"/>
    <s v="Lee"/>
    <s v="Central"/>
    <n v="2367"/>
    <n v="1578"/>
    <s v="212"/>
  </r>
  <r>
    <x v="1"/>
    <x v="3"/>
    <x v="0"/>
    <s v="Lee"/>
    <s v="Central"/>
    <n v="7030.5"/>
    <n v="4687"/>
    <s v="213"/>
  </r>
  <r>
    <x v="1"/>
    <x v="3"/>
    <x v="1"/>
    <s v="Lee"/>
    <s v="Central"/>
    <n v="2046"/>
    <n v="1364"/>
    <s v="214"/>
  </r>
  <r>
    <x v="1"/>
    <x v="3"/>
    <x v="0"/>
    <s v="Lee"/>
    <s v="Central"/>
    <n v="11838"/>
    <n v="7892"/>
    <s v="215"/>
  </r>
  <r>
    <x v="1"/>
    <x v="3"/>
    <x v="3"/>
    <s v="Lee"/>
    <s v="Central"/>
    <n v="2367"/>
    <n v="1578"/>
    <s v="216"/>
  </r>
  <r>
    <x v="1"/>
    <x v="3"/>
    <x v="0"/>
    <s v="Lee"/>
    <s v="Central"/>
    <n v="7030.5"/>
    <n v="4687"/>
    <s v="217"/>
  </r>
  <r>
    <x v="1"/>
    <x v="3"/>
    <x v="1"/>
    <s v="Lee"/>
    <s v="Central"/>
    <n v="2046"/>
    <n v="1364"/>
    <s v="218"/>
  </r>
  <r>
    <x v="1"/>
    <x v="3"/>
    <x v="2"/>
    <s v="Parker"/>
    <s v="North"/>
    <n v="8793"/>
    <n v="5862"/>
    <s v="219"/>
  </r>
  <r>
    <x v="1"/>
    <x v="3"/>
    <x v="2"/>
    <s v="Parker"/>
    <s v="North"/>
    <n v="11122.5"/>
    <n v="7415"/>
    <s v="220"/>
  </r>
  <r>
    <x v="1"/>
    <x v="3"/>
    <x v="0"/>
    <s v="Parker"/>
    <s v="North"/>
    <n v="13428"/>
    <n v="8952"/>
    <s v="221"/>
  </r>
  <r>
    <x v="1"/>
    <x v="3"/>
    <x v="2"/>
    <s v="Parker"/>
    <s v="North"/>
    <n v="14619"/>
    <n v="9746"/>
    <s v="222"/>
  </r>
  <r>
    <x v="1"/>
    <x v="3"/>
    <x v="3"/>
    <s v="Parker"/>
    <s v="North"/>
    <n v="2367"/>
    <n v="1578"/>
    <s v="223"/>
  </r>
  <r>
    <x v="1"/>
    <x v="3"/>
    <x v="2"/>
    <s v="Parker"/>
    <s v="North"/>
    <n v="8793"/>
    <n v="5862"/>
    <s v="224"/>
  </r>
  <r>
    <x v="1"/>
    <x v="3"/>
    <x v="2"/>
    <s v="Parker"/>
    <s v="North"/>
    <n v="11122.5"/>
    <n v="7415"/>
    <s v="225"/>
  </r>
  <r>
    <x v="1"/>
    <x v="3"/>
    <x v="0"/>
    <s v="Parker"/>
    <s v="North"/>
    <n v="13428"/>
    <n v="8952"/>
    <s v="226"/>
  </r>
  <r>
    <x v="1"/>
    <x v="3"/>
    <x v="2"/>
    <s v="Parker"/>
    <s v="North"/>
    <n v="14619"/>
    <n v="9746"/>
    <s v="227"/>
  </r>
  <r>
    <x v="1"/>
    <x v="3"/>
    <x v="3"/>
    <s v="Parker"/>
    <s v="North"/>
    <n v="2367"/>
    <n v="1578"/>
    <s v="228"/>
  </r>
  <r>
    <x v="1"/>
    <x v="3"/>
    <x v="0"/>
    <s v="Pullen"/>
    <s v="South"/>
    <n v="11838"/>
    <n v="7892"/>
    <s v="229"/>
  </r>
  <r>
    <x v="1"/>
    <x v="3"/>
    <x v="0"/>
    <s v="Pullen"/>
    <s v="South"/>
    <n v="11979"/>
    <n v="7986"/>
    <s v="230"/>
  </r>
  <r>
    <x v="1"/>
    <x v="3"/>
    <x v="0"/>
    <s v="Pullen"/>
    <s v="South"/>
    <n v="11838"/>
    <n v="7892"/>
    <s v="231"/>
  </r>
  <r>
    <x v="1"/>
    <x v="3"/>
    <x v="0"/>
    <s v="Pullen"/>
    <s v="South"/>
    <n v="11979"/>
    <n v="7986"/>
    <s v="232"/>
  </r>
  <r>
    <x v="1"/>
    <x v="3"/>
    <x v="0"/>
    <s v="Watson"/>
    <s v="Central"/>
    <n v="7030.5"/>
    <n v="4687"/>
    <s v="233"/>
  </r>
  <r>
    <x v="1"/>
    <x v="3"/>
    <x v="1"/>
    <s v="Watson"/>
    <s v="Central"/>
    <n v="2046"/>
    <n v="1364"/>
    <s v="234"/>
  </r>
  <r>
    <x v="1"/>
    <x v="3"/>
    <x v="0"/>
    <s v="Watson"/>
    <s v="Central"/>
    <n v="7030.5"/>
    <n v="4687"/>
    <s v="235"/>
  </r>
  <r>
    <x v="1"/>
    <x v="3"/>
    <x v="1"/>
    <s v="Watson"/>
    <s v="Central"/>
    <n v="2046"/>
    <n v="1364"/>
    <s v="236"/>
  </r>
  <r>
    <x v="1"/>
    <x v="4"/>
    <x v="1"/>
    <s v="Bishop"/>
    <s v="West"/>
    <n v="747"/>
    <n v="498"/>
    <s v="237"/>
  </r>
  <r>
    <x v="1"/>
    <x v="4"/>
    <x v="3"/>
    <s v="Bishop"/>
    <s v="West"/>
    <n v="7342.5"/>
    <n v="4895"/>
    <s v="238"/>
  </r>
  <r>
    <x v="1"/>
    <x v="4"/>
    <x v="1"/>
    <s v="Bishop"/>
    <s v="West"/>
    <n v="747"/>
    <n v="498"/>
    <s v="239"/>
  </r>
  <r>
    <x v="1"/>
    <x v="4"/>
    <x v="3"/>
    <s v="Bishop"/>
    <s v="West"/>
    <n v="7342.5"/>
    <n v="4895"/>
    <s v="240"/>
  </r>
  <r>
    <x v="1"/>
    <x v="4"/>
    <x v="3"/>
    <s v="Lee"/>
    <s v="Central"/>
    <n v="7344"/>
    <n v="4896"/>
    <s v="241"/>
  </r>
  <r>
    <x v="1"/>
    <x v="4"/>
    <x v="0"/>
    <s v="Lee"/>
    <s v="Central"/>
    <n v="6880.5"/>
    <n v="4587"/>
    <s v="242"/>
  </r>
  <r>
    <x v="1"/>
    <x v="4"/>
    <x v="3"/>
    <s v="Lee"/>
    <s v="Central"/>
    <n v="7344"/>
    <n v="4896"/>
    <s v="243"/>
  </r>
  <r>
    <x v="1"/>
    <x v="4"/>
    <x v="0"/>
    <s v="Lee"/>
    <s v="Central"/>
    <n v="6880.5"/>
    <n v="4587"/>
    <s v="244"/>
  </r>
  <r>
    <x v="1"/>
    <x v="4"/>
    <x v="0"/>
    <s v="Parker"/>
    <s v="North"/>
    <n v="5380.5"/>
    <n v="3587"/>
    <s v="245"/>
  </r>
  <r>
    <x v="1"/>
    <x v="4"/>
    <x v="0"/>
    <s v="Parker"/>
    <s v="North"/>
    <n v="11838"/>
    <n v="7892"/>
    <s v="246"/>
  </r>
  <r>
    <x v="1"/>
    <x v="4"/>
    <x v="0"/>
    <s v="Parker"/>
    <s v="North"/>
    <n v="5380.5"/>
    <n v="3587"/>
    <s v="247"/>
  </r>
  <r>
    <x v="1"/>
    <x v="4"/>
    <x v="0"/>
    <s v="Parker"/>
    <s v="North"/>
    <n v="11838"/>
    <n v="7892"/>
    <s v="248"/>
  </r>
  <r>
    <x v="1"/>
    <x v="4"/>
    <x v="3"/>
    <s v="Pullen"/>
    <s v="South"/>
    <n v="7344"/>
    <n v="4896"/>
    <s v="249"/>
  </r>
  <r>
    <x v="1"/>
    <x v="4"/>
    <x v="0"/>
    <s v="Pullen"/>
    <s v="South"/>
    <n v="6880.5"/>
    <n v="4587"/>
    <s v="250"/>
  </r>
  <r>
    <x v="1"/>
    <x v="4"/>
    <x v="0"/>
    <s v="Pullen"/>
    <s v="South"/>
    <n v="7318.5"/>
    <n v="4879"/>
    <s v="251"/>
  </r>
  <r>
    <x v="1"/>
    <x v="4"/>
    <x v="3"/>
    <s v="Pullen"/>
    <s v="South"/>
    <n v="7344"/>
    <n v="4896"/>
    <s v="252"/>
  </r>
  <r>
    <x v="1"/>
    <x v="4"/>
    <x v="0"/>
    <s v="Pullen"/>
    <s v="South"/>
    <n v="6880.5"/>
    <n v="4587"/>
    <s v="253"/>
  </r>
  <r>
    <x v="1"/>
    <x v="4"/>
    <x v="0"/>
    <s v="Pullen"/>
    <s v="South"/>
    <n v="7318.5"/>
    <n v="4879"/>
    <s v="254"/>
  </r>
  <r>
    <x v="1"/>
    <x v="4"/>
    <x v="2"/>
    <s v="Watson"/>
    <s v="Central"/>
    <n v="6880.5"/>
    <n v="4587"/>
    <s v="255"/>
  </r>
  <r>
    <x v="1"/>
    <x v="4"/>
    <x v="0"/>
    <s v="Watson"/>
    <s v="Central"/>
    <n v="9486"/>
    <n v="6324"/>
    <s v="256"/>
  </r>
  <r>
    <x v="1"/>
    <x v="4"/>
    <x v="2"/>
    <s v="Watson"/>
    <s v="Central"/>
    <n v="6880.5"/>
    <n v="4587"/>
    <s v="257"/>
  </r>
  <r>
    <x v="1"/>
    <x v="4"/>
    <x v="0"/>
    <s v="Watson"/>
    <s v="Central"/>
    <n v="9486"/>
    <n v="6324"/>
    <s v="258"/>
  </r>
  <r>
    <x v="1"/>
    <x v="5"/>
    <x v="0"/>
    <s v="Bishop"/>
    <s v="West"/>
    <n v="4666"/>
    <n v="5623"/>
    <s v="259"/>
  </r>
  <r>
    <x v="1"/>
    <x v="5"/>
    <x v="0"/>
    <s v="Bishop"/>
    <s v="West"/>
    <n v="10992"/>
    <n v="7328"/>
    <s v="260"/>
  </r>
  <r>
    <x v="1"/>
    <x v="5"/>
    <x v="0"/>
    <s v="Bishop"/>
    <s v="West"/>
    <n v="4666"/>
    <n v="5623"/>
    <s v="261"/>
  </r>
  <r>
    <x v="1"/>
    <x v="5"/>
    <x v="0"/>
    <s v="Bishop"/>
    <s v="West"/>
    <n v="10992"/>
    <n v="7328"/>
    <s v="262"/>
  </r>
  <r>
    <x v="1"/>
    <x v="5"/>
    <x v="0"/>
    <s v="Lee"/>
    <s v="Central"/>
    <n v="4666"/>
    <n v="5623"/>
    <s v="263"/>
  </r>
  <r>
    <x v="1"/>
    <x v="5"/>
    <x v="1"/>
    <s v="Lee"/>
    <s v="Central"/>
    <n v="3897"/>
    <n v="2598"/>
    <s v="264"/>
  </r>
  <r>
    <x v="1"/>
    <x v="5"/>
    <x v="0"/>
    <s v="Lee"/>
    <s v="Central"/>
    <n v="4666"/>
    <n v="5623"/>
    <s v="265"/>
  </r>
  <r>
    <x v="1"/>
    <x v="5"/>
    <x v="1"/>
    <s v="Lee"/>
    <s v="Central"/>
    <n v="3897"/>
    <n v="2598"/>
    <s v="266"/>
  </r>
  <r>
    <x v="1"/>
    <x v="5"/>
    <x v="1"/>
    <s v="Parker"/>
    <s v="North"/>
    <n v="747"/>
    <n v="498"/>
    <s v="267"/>
  </r>
  <r>
    <x v="1"/>
    <x v="5"/>
    <x v="2"/>
    <s v="Parker"/>
    <s v="North"/>
    <n v="6880.5"/>
    <n v="4587"/>
    <s v="268"/>
  </r>
  <r>
    <x v="1"/>
    <x v="5"/>
    <x v="1"/>
    <s v="Parker"/>
    <s v="North"/>
    <n v="747"/>
    <n v="498"/>
    <s v="269"/>
  </r>
  <r>
    <x v="1"/>
    <x v="5"/>
    <x v="2"/>
    <s v="Parker"/>
    <s v="North"/>
    <n v="6880.5"/>
    <n v="4587"/>
    <s v="270"/>
  </r>
  <r>
    <x v="1"/>
    <x v="5"/>
    <x v="1"/>
    <s v="Pullen"/>
    <s v="South"/>
    <n v="3897"/>
    <n v="2598"/>
    <s v="271"/>
  </r>
  <r>
    <x v="1"/>
    <x v="5"/>
    <x v="3"/>
    <s v="Pullen"/>
    <s v="South"/>
    <n v="3084"/>
    <n v="2056"/>
    <s v="272"/>
  </r>
  <r>
    <x v="1"/>
    <x v="5"/>
    <x v="1"/>
    <s v="Pullen"/>
    <s v="South"/>
    <n v="3897"/>
    <n v="2598"/>
    <s v="273"/>
  </r>
  <r>
    <x v="1"/>
    <x v="5"/>
    <x v="3"/>
    <s v="Pullen"/>
    <s v="South"/>
    <n v="3084"/>
    <n v="2056"/>
    <s v="274"/>
  </r>
  <r>
    <x v="1"/>
    <x v="5"/>
    <x v="2"/>
    <s v="Watson"/>
    <s v="Central"/>
    <n v="12370.5"/>
    <n v="8247"/>
    <s v="275"/>
  </r>
  <r>
    <x v="1"/>
    <x v="5"/>
    <x v="0"/>
    <s v="Watson"/>
    <s v="Central"/>
    <n v="13231.5"/>
    <n v="8821"/>
    <s v="276"/>
  </r>
  <r>
    <x v="1"/>
    <x v="5"/>
    <x v="2"/>
    <s v="Watson"/>
    <s v="Central"/>
    <n v="12370.5"/>
    <n v="8247"/>
    <s v="277"/>
  </r>
  <r>
    <x v="1"/>
    <x v="5"/>
    <x v="0"/>
    <s v="Watson"/>
    <s v="Central"/>
    <n v="13231.5"/>
    <n v="8821"/>
    <s v="278"/>
  </r>
  <r>
    <x v="1"/>
    <x v="6"/>
    <x v="1"/>
    <s v="Bishop"/>
    <s v="West"/>
    <n v="8832"/>
    <n v="5888"/>
    <s v="279"/>
  </r>
  <r>
    <x v="1"/>
    <x v="6"/>
    <x v="0"/>
    <s v="Bishop"/>
    <s v="West"/>
    <n v="13413"/>
    <n v="8942"/>
    <s v="280"/>
  </r>
  <r>
    <x v="1"/>
    <x v="6"/>
    <x v="3"/>
    <s v="Bishop"/>
    <s v="West"/>
    <n v="4026"/>
    <n v="2684"/>
    <s v="281"/>
  </r>
  <r>
    <x v="1"/>
    <x v="6"/>
    <x v="1"/>
    <s v="Bishop"/>
    <s v="West"/>
    <n v="8832"/>
    <n v="5888"/>
    <s v="282"/>
  </r>
  <r>
    <x v="1"/>
    <x v="6"/>
    <x v="0"/>
    <s v="Bishop"/>
    <s v="West"/>
    <n v="13413"/>
    <n v="8942"/>
    <s v="283"/>
  </r>
  <r>
    <x v="1"/>
    <x v="6"/>
    <x v="3"/>
    <s v="Bishop"/>
    <s v="West"/>
    <n v="4026"/>
    <n v="2684"/>
    <s v="284"/>
  </r>
  <r>
    <x v="1"/>
    <x v="6"/>
    <x v="1"/>
    <s v="Lee"/>
    <s v="Central"/>
    <n v="8832"/>
    <n v="5888"/>
    <s v="285"/>
  </r>
  <r>
    <x v="1"/>
    <x v="6"/>
    <x v="2"/>
    <s v="Lee"/>
    <s v="Central"/>
    <n v="3547.5"/>
    <n v="2365"/>
    <s v="286"/>
  </r>
  <r>
    <x v="1"/>
    <x v="6"/>
    <x v="1"/>
    <s v="Lee"/>
    <s v="Central"/>
    <n v="8832"/>
    <n v="5888"/>
    <s v="287"/>
  </r>
  <r>
    <x v="1"/>
    <x v="6"/>
    <x v="2"/>
    <s v="Lee"/>
    <s v="Central"/>
    <n v="3547.5"/>
    <n v="2365"/>
    <s v="288"/>
  </r>
  <r>
    <x v="1"/>
    <x v="6"/>
    <x v="0"/>
    <s v="Parker"/>
    <s v="North"/>
    <n v="9486"/>
    <n v="6324"/>
    <s v="289"/>
  </r>
  <r>
    <x v="1"/>
    <x v="6"/>
    <x v="3"/>
    <s v="Parker"/>
    <s v="North"/>
    <n v="7342.5"/>
    <n v="4895"/>
    <s v="290"/>
  </r>
  <r>
    <x v="1"/>
    <x v="6"/>
    <x v="0"/>
    <s v="Parker"/>
    <s v="North"/>
    <n v="9486"/>
    <n v="6324"/>
    <s v="291"/>
  </r>
  <r>
    <x v="1"/>
    <x v="6"/>
    <x v="3"/>
    <s v="Parker"/>
    <s v="North"/>
    <n v="7342.5"/>
    <n v="4895"/>
    <s v="292"/>
  </r>
  <r>
    <x v="1"/>
    <x v="6"/>
    <x v="2"/>
    <s v="Pullen"/>
    <s v="South"/>
    <n v="3547.5"/>
    <n v="2365"/>
    <s v="293"/>
  </r>
  <r>
    <x v="1"/>
    <x v="6"/>
    <x v="0"/>
    <s v="Pullen"/>
    <s v="South"/>
    <n v="3238.5"/>
    <n v="2159"/>
    <s v="294"/>
  </r>
  <r>
    <x v="1"/>
    <x v="6"/>
    <x v="2"/>
    <s v="Pullen"/>
    <s v="South"/>
    <n v="3547.5"/>
    <n v="2365"/>
    <s v="295"/>
  </r>
  <r>
    <x v="1"/>
    <x v="6"/>
    <x v="0"/>
    <s v="Pullen"/>
    <s v="South"/>
    <n v="3238.5"/>
    <n v="2159"/>
    <s v="296"/>
  </r>
  <r>
    <x v="2"/>
    <x v="0"/>
    <x v="0"/>
    <s v="Bishop"/>
    <s v="West"/>
    <n v="2395.5"/>
    <n v="1597"/>
    <s v="297"/>
  </r>
  <r>
    <x v="2"/>
    <x v="0"/>
    <x v="0"/>
    <s v="Bishop"/>
    <s v="West"/>
    <n v="11761.5"/>
    <n v="7841"/>
    <s v="298"/>
  </r>
  <r>
    <x v="2"/>
    <x v="0"/>
    <x v="1"/>
    <s v="Bishop"/>
    <s v="West"/>
    <n v="8943"/>
    <n v="5962"/>
    <s v="299"/>
  </r>
  <r>
    <x v="2"/>
    <x v="0"/>
    <x v="0"/>
    <s v="Bishop"/>
    <s v="West"/>
    <n v="2395.5"/>
    <n v="1597"/>
    <s v="300"/>
  </r>
  <r>
    <x v="2"/>
    <x v="0"/>
    <x v="0"/>
    <s v="Bishop"/>
    <s v="West"/>
    <n v="11761.5"/>
    <n v="7841"/>
    <s v="301"/>
  </r>
  <r>
    <x v="2"/>
    <x v="0"/>
    <x v="1"/>
    <s v="Bishop"/>
    <s v="West"/>
    <n v="8943"/>
    <n v="5962"/>
    <s v="302"/>
  </r>
  <r>
    <x v="2"/>
    <x v="0"/>
    <x v="1"/>
    <s v="Lee"/>
    <s v="Central"/>
    <n v="14596.5"/>
    <n v="9731"/>
    <s v="303"/>
  </r>
  <r>
    <x v="2"/>
    <x v="0"/>
    <x v="2"/>
    <s v="Lee"/>
    <s v="Central"/>
    <n v="8793"/>
    <n v="5862"/>
    <s v="304"/>
  </r>
  <r>
    <x v="2"/>
    <x v="0"/>
    <x v="1"/>
    <s v="Lee"/>
    <s v="Central"/>
    <n v="14596.5"/>
    <n v="9731"/>
    <s v="305"/>
  </r>
  <r>
    <x v="2"/>
    <x v="0"/>
    <x v="2"/>
    <s v="Lee"/>
    <s v="Central"/>
    <n v="8793"/>
    <n v="5862"/>
    <s v="306"/>
  </r>
  <r>
    <x v="2"/>
    <x v="0"/>
    <x v="0"/>
    <s v="Parker"/>
    <s v="North"/>
    <n v="4666"/>
    <n v="5623"/>
    <s v="307"/>
  </r>
  <r>
    <x v="2"/>
    <x v="0"/>
    <x v="0"/>
    <s v="Parker"/>
    <s v="North"/>
    <n v="7318.5"/>
    <n v="4879"/>
    <s v="308"/>
  </r>
  <r>
    <x v="2"/>
    <x v="0"/>
    <x v="0"/>
    <s v="Parker"/>
    <s v="North"/>
    <n v="4666"/>
    <n v="5623"/>
    <s v="309"/>
  </r>
  <r>
    <x v="2"/>
    <x v="0"/>
    <x v="0"/>
    <s v="Parker"/>
    <s v="North"/>
    <n v="7318.5"/>
    <n v="4879"/>
    <s v="310"/>
  </r>
  <r>
    <x v="2"/>
    <x v="0"/>
    <x v="3"/>
    <s v="Pullen"/>
    <s v="South"/>
    <n v="3553.5"/>
    <n v="2369"/>
    <s v="311"/>
  </r>
  <r>
    <x v="2"/>
    <x v="0"/>
    <x v="3"/>
    <s v="Pullen"/>
    <s v="South"/>
    <n v="3553.5"/>
    <n v="2369"/>
    <s v="312"/>
  </r>
  <r>
    <x v="2"/>
    <x v="0"/>
    <x v="1"/>
    <s v="Watson"/>
    <s v="Central"/>
    <n v="14596.5"/>
    <n v="9731"/>
    <s v="313"/>
  </r>
  <r>
    <x v="2"/>
    <x v="0"/>
    <x v="2"/>
    <s v="Watson"/>
    <s v="Central"/>
    <n v="8793"/>
    <n v="5862"/>
    <s v="314"/>
  </r>
  <r>
    <x v="2"/>
    <x v="0"/>
    <x v="1"/>
    <s v="Watson"/>
    <s v="Central"/>
    <n v="14596.5"/>
    <n v="9731"/>
    <s v="315"/>
  </r>
  <r>
    <x v="2"/>
    <x v="0"/>
    <x v="2"/>
    <s v="Watson"/>
    <s v="Central"/>
    <n v="8793"/>
    <n v="5862"/>
    <s v="316"/>
  </r>
  <r>
    <x v="2"/>
    <x v="1"/>
    <x v="0"/>
    <s v="Bishop"/>
    <s v="West"/>
    <n v="4887"/>
    <n v="3258"/>
    <s v="317"/>
  </r>
  <r>
    <x v="2"/>
    <x v="1"/>
    <x v="0"/>
    <s v="Bishop"/>
    <s v="West"/>
    <n v="4887"/>
    <n v="3258"/>
    <s v="318"/>
  </r>
  <r>
    <x v="2"/>
    <x v="1"/>
    <x v="2"/>
    <s v="Lee"/>
    <s v="Central"/>
    <n v="11122.5"/>
    <n v="7415"/>
    <s v="319"/>
  </r>
  <r>
    <x v="2"/>
    <x v="1"/>
    <x v="0"/>
    <s v="Lee"/>
    <s v="Central"/>
    <n v="13428"/>
    <n v="8952"/>
    <s v="320"/>
  </r>
  <r>
    <x v="2"/>
    <x v="1"/>
    <x v="2"/>
    <s v="Lee"/>
    <s v="Central"/>
    <n v="11122.5"/>
    <n v="7415"/>
    <s v="321"/>
  </r>
  <r>
    <x v="2"/>
    <x v="1"/>
    <x v="0"/>
    <s v="Lee"/>
    <s v="Central"/>
    <n v="13428"/>
    <n v="8952"/>
    <s v="322"/>
  </r>
  <r>
    <x v="2"/>
    <x v="1"/>
    <x v="1"/>
    <s v="Parker"/>
    <s v="North"/>
    <n v="3897"/>
    <n v="2598"/>
    <s v="323"/>
  </r>
  <r>
    <x v="2"/>
    <x v="1"/>
    <x v="1"/>
    <s v="Parker"/>
    <s v="North"/>
    <n v="8832"/>
    <n v="5888"/>
    <s v="324"/>
  </r>
  <r>
    <x v="2"/>
    <x v="1"/>
    <x v="1"/>
    <s v="Parker"/>
    <s v="North"/>
    <n v="3897"/>
    <n v="2598"/>
    <s v="325"/>
  </r>
  <r>
    <x v="2"/>
    <x v="1"/>
    <x v="1"/>
    <s v="Parker"/>
    <s v="North"/>
    <n v="8832"/>
    <n v="5888"/>
    <s v="326"/>
  </r>
  <r>
    <x v="2"/>
    <x v="1"/>
    <x v="2"/>
    <s v="Pullen"/>
    <s v="South"/>
    <n v="11122.5"/>
    <n v="7415"/>
    <s v="327"/>
  </r>
  <r>
    <x v="2"/>
    <x v="1"/>
    <x v="1"/>
    <s v="Pullen"/>
    <s v="South"/>
    <n v="14647.5"/>
    <n v="9765"/>
    <s v="328"/>
  </r>
  <r>
    <x v="2"/>
    <x v="1"/>
    <x v="2"/>
    <s v="Pullen"/>
    <s v="South"/>
    <n v="11122.5"/>
    <n v="7415"/>
    <s v="329"/>
  </r>
  <r>
    <x v="2"/>
    <x v="1"/>
    <x v="1"/>
    <s v="Pullen"/>
    <s v="South"/>
    <n v="14647.5"/>
    <n v="9765"/>
    <s v="330"/>
  </r>
  <r>
    <x v="2"/>
    <x v="1"/>
    <x v="0"/>
    <s v="Watson"/>
    <s v="Central"/>
    <n v="13428"/>
    <n v="8952"/>
    <s v="331"/>
  </r>
  <r>
    <x v="2"/>
    <x v="1"/>
    <x v="3"/>
    <s v="Watson"/>
    <s v="Central"/>
    <n v="7480.5"/>
    <n v="4987"/>
    <s v="332"/>
  </r>
  <r>
    <x v="2"/>
    <x v="1"/>
    <x v="0"/>
    <s v="Watson"/>
    <s v="Central"/>
    <n v="13428"/>
    <n v="8952"/>
    <s v="333"/>
  </r>
  <r>
    <x v="2"/>
    <x v="1"/>
    <x v="3"/>
    <s v="Watson"/>
    <s v="Central"/>
    <n v="7480.5"/>
    <n v="4987"/>
    <s v="334"/>
  </r>
  <r>
    <x v="2"/>
    <x v="2"/>
    <x v="2"/>
    <s v="Bishop"/>
    <s v="West"/>
    <n v="14619"/>
    <n v="9746"/>
    <s v="335"/>
  </r>
  <r>
    <x v="2"/>
    <x v="2"/>
    <x v="0"/>
    <s v="Bishop"/>
    <s v="West"/>
    <n v="867"/>
    <n v="578"/>
    <s v="336"/>
  </r>
  <r>
    <x v="2"/>
    <x v="2"/>
    <x v="2"/>
    <s v="Bishop"/>
    <s v="West"/>
    <n v="14619"/>
    <n v="9746"/>
    <s v="337"/>
  </r>
  <r>
    <x v="2"/>
    <x v="2"/>
    <x v="0"/>
    <s v="Bishop"/>
    <s v="West"/>
    <n v="867"/>
    <n v="578"/>
    <s v="338"/>
  </r>
  <r>
    <x v="2"/>
    <x v="2"/>
    <x v="2"/>
    <s v="Lee"/>
    <s v="Central"/>
    <n v="14619"/>
    <n v="9746"/>
    <s v="339"/>
  </r>
  <r>
    <x v="2"/>
    <x v="2"/>
    <x v="0"/>
    <s v="Lee"/>
    <s v="Central"/>
    <n v="5380.5"/>
    <n v="3587"/>
    <s v="340"/>
  </r>
  <r>
    <x v="2"/>
    <x v="2"/>
    <x v="2"/>
    <s v="Lee"/>
    <s v="Central"/>
    <n v="14619"/>
    <n v="9746"/>
    <s v="341"/>
  </r>
  <r>
    <x v="2"/>
    <x v="2"/>
    <x v="0"/>
    <s v="Lee"/>
    <s v="Central"/>
    <n v="5380.5"/>
    <n v="3587"/>
    <s v="342"/>
  </r>
  <r>
    <x v="2"/>
    <x v="2"/>
    <x v="2"/>
    <s v="Parker"/>
    <s v="North"/>
    <n v="3547.5"/>
    <n v="2365"/>
    <s v="343"/>
  </r>
  <r>
    <x v="2"/>
    <x v="2"/>
    <x v="1"/>
    <s v="Parker"/>
    <s v="North"/>
    <n v="14596.5"/>
    <n v="9731"/>
    <s v="344"/>
  </r>
  <r>
    <x v="2"/>
    <x v="2"/>
    <x v="2"/>
    <s v="Parker"/>
    <s v="North"/>
    <n v="3547.5"/>
    <n v="2365"/>
    <s v="345"/>
  </r>
  <r>
    <x v="2"/>
    <x v="2"/>
    <x v="1"/>
    <s v="Parker"/>
    <s v="North"/>
    <n v="14596.5"/>
    <n v="9731"/>
    <s v="346"/>
  </r>
  <r>
    <x v="2"/>
    <x v="2"/>
    <x v="1"/>
    <s v="Pullen"/>
    <s v="South"/>
    <n v="1398.6"/>
    <n v="999"/>
    <s v="347"/>
  </r>
  <r>
    <x v="2"/>
    <x v="2"/>
    <x v="2"/>
    <s v="Pullen"/>
    <s v="South"/>
    <n v="219.79999999999998"/>
    <n v="157"/>
    <s v="348"/>
  </r>
  <r>
    <x v="2"/>
    <x v="2"/>
    <x v="1"/>
    <s v="Pullen"/>
    <s v="South"/>
    <n v="1398.6"/>
    <n v="999"/>
    <s v="349"/>
  </r>
  <r>
    <x v="2"/>
    <x v="2"/>
    <x v="2"/>
    <s v="Pullen"/>
    <s v="South"/>
    <n v="219.79999999999998"/>
    <n v="157"/>
    <s v="350"/>
  </r>
  <r>
    <x v="2"/>
    <x v="2"/>
    <x v="0"/>
    <s v="Watson"/>
    <s v="Central"/>
    <n v="5021.7999999999993"/>
    <n v="3587"/>
    <s v="351"/>
  </r>
  <r>
    <x v="2"/>
    <x v="2"/>
    <x v="3"/>
    <s v="Watson"/>
    <s v="Central"/>
    <n v="13483.4"/>
    <n v="9631"/>
    <s v="352"/>
  </r>
  <r>
    <x v="2"/>
    <x v="2"/>
    <x v="0"/>
    <s v="Watson"/>
    <s v="Central"/>
    <n v="5021.7999999999993"/>
    <n v="3587"/>
    <s v="353"/>
  </r>
  <r>
    <x v="2"/>
    <x v="2"/>
    <x v="3"/>
    <s v="Watson"/>
    <s v="Central"/>
    <n v="13483.4"/>
    <n v="9631"/>
    <s v="354"/>
  </r>
  <r>
    <x v="2"/>
    <x v="3"/>
    <x v="3"/>
    <s v="Bishop"/>
    <s v="West"/>
    <n v="2209.1999999999998"/>
    <n v="1578"/>
    <s v="355"/>
  </r>
  <r>
    <x v="2"/>
    <x v="3"/>
    <x v="2"/>
    <s v="Bishop"/>
    <s v="West"/>
    <n v="6421.7999999999993"/>
    <n v="4587"/>
    <s v="356"/>
  </r>
  <r>
    <x v="2"/>
    <x v="3"/>
    <x v="3"/>
    <s v="Bishop"/>
    <s v="West"/>
    <n v="2209.1999999999998"/>
    <n v="1578"/>
    <s v="357"/>
  </r>
  <r>
    <x v="2"/>
    <x v="3"/>
    <x v="2"/>
    <s v="Bishop"/>
    <s v="West"/>
    <n v="6421.7999999999993"/>
    <n v="4587"/>
    <s v="358"/>
  </r>
  <r>
    <x v="2"/>
    <x v="3"/>
    <x v="0"/>
    <s v="Lee"/>
    <s v="Central"/>
    <n v="11048.8"/>
    <n v="7892"/>
    <s v="359"/>
  </r>
  <r>
    <x v="2"/>
    <x v="3"/>
    <x v="3"/>
    <s v="Lee"/>
    <s v="Central"/>
    <n v="2209.1999999999998"/>
    <n v="1578"/>
    <s v="360"/>
  </r>
  <r>
    <x v="2"/>
    <x v="3"/>
    <x v="0"/>
    <s v="Lee"/>
    <s v="Central"/>
    <n v="6561.7999999999993"/>
    <n v="4687"/>
    <s v="361"/>
  </r>
  <r>
    <x v="2"/>
    <x v="3"/>
    <x v="1"/>
    <s v="Lee"/>
    <s v="Central"/>
    <n v="1909.6"/>
    <n v="1364"/>
    <s v="362"/>
  </r>
  <r>
    <x v="2"/>
    <x v="3"/>
    <x v="0"/>
    <s v="Lee"/>
    <s v="Central"/>
    <n v="11048.8"/>
    <n v="7892"/>
    <s v="363"/>
  </r>
  <r>
    <x v="2"/>
    <x v="3"/>
    <x v="3"/>
    <s v="Lee"/>
    <s v="Central"/>
    <n v="2209.1999999999998"/>
    <n v="1578"/>
    <s v="364"/>
  </r>
  <r>
    <x v="2"/>
    <x v="3"/>
    <x v="0"/>
    <s v="Lee"/>
    <s v="Central"/>
    <n v="6561.7999999999993"/>
    <n v="4687"/>
    <s v="365"/>
  </r>
  <r>
    <x v="2"/>
    <x v="3"/>
    <x v="1"/>
    <s v="Lee"/>
    <s v="Central"/>
    <n v="1909.6"/>
    <n v="1364"/>
    <s v="366"/>
  </r>
  <r>
    <x v="2"/>
    <x v="3"/>
    <x v="2"/>
    <s v="Parker"/>
    <s v="North"/>
    <n v="8206.7999999999993"/>
    <n v="5862"/>
    <s v="367"/>
  </r>
  <r>
    <x v="2"/>
    <x v="3"/>
    <x v="2"/>
    <s v="Parker"/>
    <s v="North"/>
    <n v="10381"/>
    <n v="7415"/>
    <s v="368"/>
  </r>
  <r>
    <x v="2"/>
    <x v="3"/>
    <x v="0"/>
    <s v="Parker"/>
    <s v="North"/>
    <n v="12532.8"/>
    <n v="8952"/>
    <s v="369"/>
  </r>
  <r>
    <x v="2"/>
    <x v="3"/>
    <x v="2"/>
    <s v="Parker"/>
    <s v="North"/>
    <n v="13644.4"/>
    <n v="9746"/>
    <s v="370"/>
  </r>
  <r>
    <x v="2"/>
    <x v="3"/>
    <x v="3"/>
    <s v="Parker"/>
    <s v="North"/>
    <n v="2209.1999999999998"/>
    <n v="1578"/>
    <s v="371"/>
  </r>
  <r>
    <x v="2"/>
    <x v="3"/>
    <x v="2"/>
    <s v="Parker"/>
    <s v="North"/>
    <n v="8206.7999999999993"/>
    <n v="5862"/>
    <s v="372"/>
  </r>
  <r>
    <x v="2"/>
    <x v="3"/>
    <x v="2"/>
    <s v="Parker"/>
    <s v="North"/>
    <n v="10381"/>
    <n v="7415"/>
    <s v="373"/>
  </r>
  <r>
    <x v="2"/>
    <x v="3"/>
    <x v="0"/>
    <s v="Parker"/>
    <s v="North"/>
    <n v="12532.8"/>
    <n v="8952"/>
    <s v="374"/>
  </r>
  <r>
    <x v="2"/>
    <x v="3"/>
    <x v="2"/>
    <s v="Parker"/>
    <s v="North"/>
    <n v="13644.4"/>
    <n v="9746"/>
    <s v="375"/>
  </r>
  <r>
    <x v="2"/>
    <x v="3"/>
    <x v="3"/>
    <s v="Parker"/>
    <s v="North"/>
    <n v="2209.1999999999998"/>
    <n v="1578"/>
    <s v="376"/>
  </r>
  <r>
    <x v="2"/>
    <x v="3"/>
    <x v="0"/>
    <s v="Pullen"/>
    <s v="South"/>
    <n v="11048.8"/>
    <n v="7892"/>
    <s v="377"/>
  </r>
  <r>
    <x v="2"/>
    <x v="3"/>
    <x v="0"/>
    <s v="Pullen"/>
    <s v="South"/>
    <n v="11180.4"/>
    <n v="7986"/>
    <s v="378"/>
  </r>
  <r>
    <x v="2"/>
    <x v="3"/>
    <x v="0"/>
    <s v="Pullen"/>
    <s v="South"/>
    <n v="11048.8"/>
    <n v="7892"/>
    <s v="379"/>
  </r>
  <r>
    <x v="2"/>
    <x v="3"/>
    <x v="0"/>
    <s v="Pullen"/>
    <s v="South"/>
    <n v="11180.4"/>
    <n v="7986"/>
    <s v="380"/>
  </r>
  <r>
    <x v="2"/>
    <x v="3"/>
    <x v="0"/>
    <s v="Watson"/>
    <s v="Central"/>
    <n v="6561.7999999999993"/>
    <n v="4687"/>
    <s v="381"/>
  </r>
  <r>
    <x v="2"/>
    <x v="3"/>
    <x v="1"/>
    <s v="Watson"/>
    <s v="Central"/>
    <n v="1909.6"/>
    <n v="1364"/>
    <s v="382"/>
  </r>
  <r>
    <x v="2"/>
    <x v="3"/>
    <x v="0"/>
    <s v="Watson"/>
    <s v="Central"/>
    <n v="6561.7999999999993"/>
    <n v="4687"/>
    <s v="383"/>
  </r>
  <r>
    <x v="2"/>
    <x v="3"/>
    <x v="1"/>
    <s v="Watson"/>
    <s v="Central"/>
    <n v="1909.6"/>
    <n v="1364"/>
    <s v="384"/>
  </r>
  <r>
    <x v="2"/>
    <x v="4"/>
    <x v="1"/>
    <s v="Bishop"/>
    <s v="West"/>
    <n v="697.19999999999993"/>
    <n v="498"/>
    <s v="385"/>
  </r>
  <r>
    <x v="2"/>
    <x v="4"/>
    <x v="3"/>
    <s v="Bishop"/>
    <s v="West"/>
    <n v="6853"/>
    <n v="4895"/>
    <s v="386"/>
  </r>
  <r>
    <x v="2"/>
    <x v="4"/>
    <x v="1"/>
    <s v="Bishop"/>
    <s v="West"/>
    <n v="697.19999999999993"/>
    <n v="498"/>
    <s v="387"/>
  </r>
  <r>
    <x v="2"/>
    <x v="4"/>
    <x v="3"/>
    <s v="Bishop"/>
    <s v="West"/>
    <n v="6853"/>
    <n v="4895"/>
    <s v="388"/>
  </r>
  <r>
    <x v="2"/>
    <x v="4"/>
    <x v="3"/>
    <s v="Lee"/>
    <s v="Central"/>
    <n v="6854.4"/>
    <n v="4896"/>
    <s v="389"/>
  </r>
  <r>
    <x v="2"/>
    <x v="4"/>
    <x v="0"/>
    <s v="Lee"/>
    <s v="Central"/>
    <n v="6421.7999999999993"/>
    <n v="4587"/>
    <s v="390"/>
  </r>
  <r>
    <x v="2"/>
    <x v="4"/>
    <x v="3"/>
    <s v="Lee"/>
    <s v="Central"/>
    <n v="6854.4"/>
    <n v="4896"/>
    <s v="391"/>
  </r>
  <r>
    <x v="2"/>
    <x v="4"/>
    <x v="0"/>
    <s v="Lee"/>
    <s v="Central"/>
    <n v="6421.7999999999993"/>
    <n v="4587"/>
    <s v="392"/>
  </r>
  <r>
    <x v="2"/>
    <x v="4"/>
    <x v="0"/>
    <s v="Parker"/>
    <s v="North"/>
    <n v="5021.7999999999993"/>
    <n v="3587"/>
    <s v="393"/>
  </r>
  <r>
    <x v="2"/>
    <x v="4"/>
    <x v="0"/>
    <s v="Parker"/>
    <s v="North"/>
    <n v="11048.8"/>
    <n v="7892"/>
    <s v="394"/>
  </r>
  <r>
    <x v="2"/>
    <x v="4"/>
    <x v="0"/>
    <s v="Parker"/>
    <s v="North"/>
    <n v="5021.7999999999993"/>
    <n v="3587"/>
    <s v="395"/>
  </r>
  <r>
    <x v="2"/>
    <x v="4"/>
    <x v="0"/>
    <s v="Parker"/>
    <s v="North"/>
    <n v="11048.8"/>
    <n v="7892"/>
    <s v="396"/>
  </r>
  <r>
    <x v="2"/>
    <x v="4"/>
    <x v="3"/>
    <s v="Pullen"/>
    <s v="South"/>
    <n v="6854.4"/>
    <n v="4896"/>
    <s v="397"/>
  </r>
  <r>
    <x v="2"/>
    <x v="4"/>
    <x v="0"/>
    <s v="Pullen"/>
    <s v="South"/>
    <n v="6421.7999999999993"/>
    <n v="4587"/>
    <s v="398"/>
  </r>
  <r>
    <x v="2"/>
    <x v="4"/>
    <x v="0"/>
    <s v="Pullen"/>
    <s v="South"/>
    <n v="6830.5999999999995"/>
    <n v="4879"/>
    <s v="399"/>
  </r>
  <r>
    <x v="2"/>
    <x v="4"/>
    <x v="3"/>
    <s v="Pullen"/>
    <s v="South"/>
    <n v="6854.4"/>
    <n v="4896"/>
    <s v="400"/>
  </r>
  <r>
    <x v="2"/>
    <x v="4"/>
    <x v="0"/>
    <s v="Pullen"/>
    <s v="South"/>
    <n v="6421.7999999999993"/>
    <n v="4587"/>
    <s v="401"/>
  </r>
  <r>
    <x v="2"/>
    <x v="4"/>
    <x v="0"/>
    <s v="Pullen"/>
    <s v="South"/>
    <n v="6830.5999999999995"/>
    <n v="4879"/>
    <s v="402"/>
  </r>
  <r>
    <x v="2"/>
    <x v="4"/>
    <x v="2"/>
    <s v="Watson"/>
    <s v="Central"/>
    <n v="6421.7999999999993"/>
    <n v="4587"/>
    <s v="403"/>
  </r>
  <r>
    <x v="2"/>
    <x v="4"/>
    <x v="0"/>
    <s v="Watson"/>
    <s v="Central"/>
    <n v="8853.5999999999985"/>
    <n v="6324"/>
    <s v="404"/>
  </r>
  <r>
    <x v="2"/>
    <x v="4"/>
    <x v="2"/>
    <s v="Watson"/>
    <s v="Central"/>
    <n v="6421.7999999999993"/>
    <n v="4587"/>
    <s v="405"/>
  </r>
  <r>
    <x v="2"/>
    <x v="4"/>
    <x v="0"/>
    <s v="Watson"/>
    <s v="Central"/>
    <n v="8853.5999999999985"/>
    <n v="6324"/>
    <s v="406"/>
  </r>
  <r>
    <x v="2"/>
    <x v="5"/>
    <x v="0"/>
    <s v="Bishop"/>
    <s v="West"/>
    <n v="7872.2"/>
    <n v="5623"/>
    <s v="407"/>
  </r>
  <r>
    <x v="2"/>
    <x v="5"/>
    <x v="0"/>
    <s v="Bishop"/>
    <s v="West"/>
    <n v="10259.199999999999"/>
    <n v="7328"/>
    <s v="408"/>
  </r>
  <r>
    <x v="2"/>
    <x v="5"/>
    <x v="0"/>
    <s v="Bishop"/>
    <s v="West"/>
    <n v="7872.2"/>
    <n v="5623"/>
    <s v="409"/>
  </r>
  <r>
    <x v="2"/>
    <x v="5"/>
    <x v="0"/>
    <s v="Bishop"/>
    <s v="West"/>
    <n v="10259.199999999999"/>
    <n v="7328"/>
    <s v="410"/>
  </r>
  <r>
    <x v="2"/>
    <x v="5"/>
    <x v="0"/>
    <s v="Lee"/>
    <s v="Central"/>
    <n v="7872.2"/>
    <n v="5623"/>
    <s v="411"/>
  </r>
  <r>
    <x v="2"/>
    <x v="5"/>
    <x v="1"/>
    <s v="Lee"/>
    <s v="Central"/>
    <n v="3637.2"/>
    <n v="2598"/>
    <s v="412"/>
  </r>
  <r>
    <x v="2"/>
    <x v="5"/>
    <x v="0"/>
    <s v="Lee"/>
    <s v="Central"/>
    <n v="7872.2"/>
    <n v="5623"/>
    <s v="413"/>
  </r>
  <r>
    <x v="2"/>
    <x v="5"/>
    <x v="1"/>
    <s v="Lee"/>
    <s v="Central"/>
    <n v="3637.2"/>
    <n v="2598"/>
    <s v="414"/>
  </r>
  <r>
    <x v="2"/>
    <x v="5"/>
    <x v="1"/>
    <s v="Parker"/>
    <s v="North"/>
    <n v="697.19999999999993"/>
    <n v="498"/>
    <s v="415"/>
  </r>
  <r>
    <x v="2"/>
    <x v="5"/>
    <x v="2"/>
    <s v="Parker"/>
    <s v="North"/>
    <n v="6421.7999999999993"/>
    <n v="4587"/>
    <s v="416"/>
  </r>
  <r>
    <x v="2"/>
    <x v="5"/>
    <x v="1"/>
    <s v="Parker"/>
    <s v="North"/>
    <n v="697.19999999999993"/>
    <n v="498"/>
    <s v="417"/>
  </r>
  <r>
    <x v="2"/>
    <x v="5"/>
    <x v="2"/>
    <s v="Parker"/>
    <s v="North"/>
    <n v="6421.7999999999993"/>
    <n v="4587"/>
    <s v="418"/>
  </r>
  <r>
    <x v="2"/>
    <x v="5"/>
    <x v="1"/>
    <s v="Pullen"/>
    <s v="South"/>
    <n v="3637.2"/>
    <n v="2598"/>
    <s v="419"/>
  </r>
  <r>
    <x v="2"/>
    <x v="5"/>
    <x v="3"/>
    <s v="Pullen"/>
    <s v="South"/>
    <n v="2878.3999999999996"/>
    <n v="2056"/>
    <s v="420"/>
  </r>
  <r>
    <x v="2"/>
    <x v="5"/>
    <x v="1"/>
    <s v="Pullen"/>
    <s v="South"/>
    <n v="3637.2"/>
    <n v="2598"/>
    <s v="421"/>
  </r>
  <r>
    <x v="2"/>
    <x v="5"/>
    <x v="3"/>
    <s v="Pullen"/>
    <s v="South"/>
    <n v="2878.3999999999996"/>
    <n v="2056"/>
    <s v="422"/>
  </r>
  <r>
    <x v="2"/>
    <x v="5"/>
    <x v="2"/>
    <s v="Watson"/>
    <s v="Central"/>
    <n v="11545.8"/>
    <n v="8247"/>
    <s v="423"/>
  </r>
  <r>
    <x v="2"/>
    <x v="5"/>
    <x v="0"/>
    <s v="Watson"/>
    <s v="Central"/>
    <n v="12349.4"/>
    <n v="8821"/>
    <s v="424"/>
  </r>
  <r>
    <x v="2"/>
    <x v="5"/>
    <x v="2"/>
    <s v="Watson"/>
    <s v="Central"/>
    <n v="11545.8"/>
    <n v="8247"/>
    <s v="425"/>
  </r>
  <r>
    <x v="2"/>
    <x v="5"/>
    <x v="0"/>
    <s v="Watson"/>
    <s v="Central"/>
    <n v="12349.4"/>
    <n v="8821"/>
    <s v="426"/>
  </r>
  <r>
    <x v="2"/>
    <x v="6"/>
    <x v="1"/>
    <s v="Bishop"/>
    <s v="West"/>
    <n v="8243.1999999999989"/>
    <n v="5888"/>
    <s v="427"/>
  </r>
  <r>
    <x v="2"/>
    <x v="6"/>
    <x v="0"/>
    <s v="Bishop"/>
    <s v="West"/>
    <n v="12518.8"/>
    <n v="8942"/>
    <s v="428"/>
  </r>
  <r>
    <x v="2"/>
    <x v="6"/>
    <x v="3"/>
    <s v="Bishop"/>
    <s v="West"/>
    <n v="3757.6"/>
    <n v="2684"/>
    <s v="429"/>
  </r>
  <r>
    <x v="2"/>
    <x v="6"/>
    <x v="1"/>
    <s v="Bishop"/>
    <s v="West"/>
    <n v="8243.1999999999989"/>
    <n v="5888"/>
    <s v="430"/>
  </r>
  <r>
    <x v="2"/>
    <x v="6"/>
    <x v="0"/>
    <s v="Bishop"/>
    <s v="West"/>
    <n v="12518.8"/>
    <n v="8942"/>
    <s v="431"/>
  </r>
  <r>
    <x v="2"/>
    <x v="6"/>
    <x v="3"/>
    <s v="Bishop"/>
    <s v="West"/>
    <n v="3757.6"/>
    <n v="2684"/>
    <s v="432"/>
  </r>
  <r>
    <x v="2"/>
    <x v="6"/>
    <x v="1"/>
    <s v="Lee"/>
    <s v="Central"/>
    <n v="8243.1999999999989"/>
    <n v="5888"/>
    <s v="433"/>
  </r>
  <r>
    <x v="2"/>
    <x v="6"/>
    <x v="2"/>
    <s v="Lee"/>
    <s v="Central"/>
    <n v="3311"/>
    <n v="2365"/>
    <s v="434"/>
  </r>
  <r>
    <x v="2"/>
    <x v="6"/>
    <x v="1"/>
    <s v="Lee"/>
    <s v="Central"/>
    <n v="8243.1999999999989"/>
    <n v="5888"/>
    <s v="435"/>
  </r>
  <r>
    <x v="2"/>
    <x v="6"/>
    <x v="2"/>
    <s v="Lee"/>
    <s v="Central"/>
    <n v="3311"/>
    <n v="2365"/>
    <s v="436"/>
  </r>
  <r>
    <x v="2"/>
    <x v="6"/>
    <x v="0"/>
    <s v="Parker"/>
    <s v="North"/>
    <n v="8853.5999999999985"/>
    <n v="6324"/>
    <s v="437"/>
  </r>
  <r>
    <x v="2"/>
    <x v="6"/>
    <x v="3"/>
    <s v="Parker"/>
    <s v="North"/>
    <n v="6853"/>
    <n v="4895"/>
    <s v="438"/>
  </r>
  <r>
    <x v="2"/>
    <x v="6"/>
    <x v="0"/>
    <s v="Parker"/>
    <s v="North"/>
    <n v="8853.5999999999985"/>
    <n v="6324"/>
    <s v="439"/>
  </r>
  <r>
    <x v="2"/>
    <x v="6"/>
    <x v="3"/>
    <s v="Parker"/>
    <s v="North"/>
    <n v="6853"/>
    <n v="4895"/>
    <s v="440"/>
  </r>
  <r>
    <x v="2"/>
    <x v="6"/>
    <x v="2"/>
    <s v="Pullen"/>
    <s v="South"/>
    <n v="3311"/>
    <n v="2365"/>
    <s v="441"/>
  </r>
  <r>
    <x v="2"/>
    <x v="6"/>
    <x v="0"/>
    <s v="Pullen"/>
    <s v="South"/>
    <n v="3022.6"/>
    <n v="2159"/>
    <s v="442"/>
  </r>
  <r>
    <x v="2"/>
    <x v="6"/>
    <x v="2"/>
    <s v="Pullen"/>
    <s v="South"/>
    <n v="3311"/>
    <n v="2365"/>
    <s v="443"/>
  </r>
  <r>
    <x v="2"/>
    <x v="6"/>
    <x v="0"/>
    <s v="Pullen"/>
    <s v="South"/>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45395D-4D06-42A4-8B9E-E930A56D844A}"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1" firstHeaderRow="0" firstDataRow="1" firstDataCol="1"/>
  <pivotFields count="9">
    <pivotField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pivotField showAll="0"/>
    <pivotField dataField="1" numFmtId="169" showAll="0"/>
    <pivotField showAll="0"/>
    <pivotField showAll="0"/>
    <pivotField showAll="0">
      <items count="6">
        <item x="4"/>
        <item x="0"/>
        <item x="1"/>
        <item x="2"/>
        <item x="3"/>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Sum of Sales" fld="5" baseField="1" baseItem="3" numFmtId="170"/>
    <dataField name="Percentage Change" fld="5" showDataAs="percentDiff" baseField="1" baseItem="1048828"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753BE9-DCE6-4685-88D2-A4583FA124A8}" name="PivotTable5" cacheId="15" applyNumberFormats="0" applyBorderFormats="0" applyFontFormats="0" applyPatternFormats="0" applyAlignmentFormats="0" applyWidthHeightFormats="1" dataCaption="Values" tag="5232d5c8-c27f-4bd9-b9fa-c93fab99d52c" updatedVersion="8" minRefreshableVersion="3" useAutoFormatting="1" itemPrintTitles="1" createdVersion="5" indent="0" outline="1" outlineData="1" multipleFieldFilters="0" rowHeaderCaption=" ">
  <location ref="B3:E25" firstHeaderRow="0" firstDataRow="1" firstDataCol="1"/>
  <pivotFields count="4">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3">
    <i>
      <x/>
    </i>
    <i i="1">
      <x v="1"/>
    </i>
    <i i="2">
      <x v="2"/>
    </i>
  </colItems>
  <dataFields count="3">
    <dataField name="Count of OrderID" fld="1" subtotal="count" baseField="0" baseItem="0"/>
    <dataField name="Average of Freight Status" fld="2" subtotal="count" baseField="0" baseItem="0"/>
    <dataField name="Average of Freight" fld="3" subtotal="count" baseField="0" baseItem="0"/>
  </dataFields>
  <conditionalFormats count="1">
    <conditionalFormat scope="data" priority="1">
      <pivotAreas count="1">
        <pivotArea outline="0" fieldPosition="0">
          <references count="1">
            <reference field="4294967294" count="1" selected="0">
              <x v="1"/>
            </reference>
          </references>
        </pivotArea>
      </pivotAreas>
    </conditionalFormat>
  </conditional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Info]"/>
        <x15:activeTabTopLevelEntity name="[OrderInfo]"/>
        <x15:activeTabTopLevelEntity name="SalesTable" type="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4ECF112-789B-40D8-8C03-16EB83011521}" autoFormatId="16" applyNumberFormats="0" applyBorderFormats="0" applyFontFormats="0" applyPatternFormats="0" applyAlignmentFormats="0" applyWidthHeightFormats="0">
  <queryTableRefresh nextId="9">
    <queryTableFields count="8">
      <queryTableField id="1" name="Year" tableColumnId="1"/>
      <queryTableField id="2" name="Month" tableColumnId="2"/>
      <queryTableField id="3" name="Type" tableColumnId="3"/>
      <queryTableField id="4" name="Salesperson" tableColumnId="4"/>
      <queryTableField id="5" name="Region" tableColumnId="5"/>
      <queryTableField id="6" name="Sales" tableColumnId="6"/>
      <queryTableField id="7" name="Units" tableColumnId="7"/>
      <queryTableField id="8" name="Order #"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670F11D4-B0F7-42A5-B440-FD31B16DE336}" autoFormatId="16" applyNumberFormats="0" applyBorderFormats="0" applyFontFormats="0" applyPatternFormats="0" applyAlignmentFormats="0" applyWidthHeightFormats="0">
  <queryTableRefresh nextId="12">
    <queryTableFields count="11">
      <queryTableField id="1" name="Custom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E251C92-476B-4E8F-B4E1-D361C875BF3D}" sourceName="Year">
  <pivotTables>
    <pivotTable tabId="13" name="PivotTable2"/>
  </pivotTables>
  <data>
    <tabular pivotCacheId="1264775646">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6E949AD-7313-4154-82F8-1C873540F6E2}" cache="Slicer_Year" caption="Year"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3CEBD8-57D2-403B-B73F-27C8F2651A7B}" name="New_Table" displayName="New_Table" ref="L38:P61" totalsRowCount="1" headerRowDxfId="48" dataDxfId="46" headerRowBorderDxfId="47">
  <autoFilter ref="L38:P60" xr:uid="{3D3CEBD8-57D2-403B-B73F-27C8F2651A7B}"/>
  <tableColumns count="5">
    <tableColumn id="1" xr3:uid="{49B9E11A-3260-428E-8DC1-B7BFDBA8F2BE}" name="Month" totalsRowLabel="Total"/>
    <tableColumn id="2" xr3:uid="{843DB73C-A2FB-4E7C-BEEC-77BB84F8697D}" name="Year" dataDxfId="45" totalsRowDxfId="44"/>
    <tableColumn id="3" xr3:uid="{C6EA82AC-D880-43A1-81F3-8C4E9416E1A3}" name="Cost" dataDxfId="43" totalsRowDxfId="42" dataCellStyle="Currency"/>
    <tableColumn id="4" xr3:uid="{8CF889B4-8414-4973-897B-05C6AF42D6DD}" name="Items" dataDxfId="41" totalsRowDxfId="40"/>
    <tableColumn id="5" xr3:uid="{B5AB08C5-0A0A-48C6-90C7-59132E1AB6C2}" name="Buyer" totalsRowFunction="count" dataDxfId="39" totalsRowDxfId="3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4622A3-00A1-4AE7-A3EC-91E95AD9FCF7}" name="SalesData_TEXT_IMPORT__4" displayName="SalesData_TEXT_IMPORT__4" ref="A1:H445" tableType="queryTable" totalsRowShown="0">
  <autoFilter ref="A1:H445" xr:uid="{254622A3-00A1-4AE7-A3EC-91E95AD9FCF7}"/>
  <tableColumns count="8">
    <tableColumn id="1" xr3:uid="{C69F52C3-32CE-416A-A36C-87673B314B4E}" uniqueName="1" name="Year" queryTableFieldId="1"/>
    <tableColumn id="2" xr3:uid="{F2B087E2-E64F-4D75-BB6E-5EB14A66A7EC}" uniqueName="2" name="Month" queryTableFieldId="2" dataDxfId="37"/>
    <tableColumn id="3" xr3:uid="{93A6F4E4-2A7C-4AC7-B4AD-8F37D696ADE5}" uniqueName="3" name="Type" queryTableFieldId="3" dataDxfId="36"/>
    <tableColumn id="4" xr3:uid="{26FD55B8-7127-442E-B75F-FD3DC7C82458}" uniqueName="4" name="Salesperson" queryTableFieldId="4" dataDxfId="35"/>
    <tableColumn id="5" xr3:uid="{F8527ABD-DB57-4881-85F1-9C13D3BB4E3C}" uniqueName="5" name="Region" queryTableFieldId="5" dataDxfId="34"/>
    <tableColumn id="6" xr3:uid="{A0559DD5-5A73-424C-941B-E3B068DF57F5}" uniqueName="6" name="Sales" queryTableFieldId="6" dataDxfId="33"/>
    <tableColumn id="7" xr3:uid="{9566879E-7EF2-4C0E-A716-60CD5C56FEAA}" uniqueName="7" name="Units" queryTableFieldId="7"/>
    <tableColumn id="8" xr3:uid="{6F12672C-1792-47CD-8EEB-475796F3180F}" uniqueName="8" name="Order #"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9468DF-9280-40D1-99BE-3404FD15A94D}" name="Customers__2" displayName="Customers__2" ref="N1:X92" tableType="queryTable" totalsRowShown="0">
  <autoFilter ref="N1:X92" xr:uid="{239468DF-9280-40D1-99BE-3404FD15A94D}"/>
  <tableColumns count="11">
    <tableColumn id="1" xr3:uid="{111E2B0D-71C5-4E56-9F5D-8AEC0853FDD5}" uniqueName="1" name="CustomerID" queryTableFieldId="1" dataDxfId="32"/>
    <tableColumn id="2" xr3:uid="{CCF23FD1-4254-43EE-AB35-0774F9C38B59}" uniqueName="2" name="CompanyName" queryTableFieldId="2" dataDxfId="31"/>
    <tableColumn id="3" xr3:uid="{EDA8735F-549D-4B62-8C58-D5BA48FB54D3}" uniqueName="3" name="ContactName" queryTableFieldId="3" dataDxfId="30"/>
    <tableColumn id="4" xr3:uid="{5856BC8F-1824-47CC-A3A0-7380AC56F8ED}" uniqueName="4" name="ContactTitle" queryTableFieldId="4" dataDxfId="29"/>
    <tableColumn id="5" xr3:uid="{EF4D49FC-D652-415F-9289-9750A9B03F25}" uniqueName="5" name="Address" queryTableFieldId="5" dataDxfId="28"/>
    <tableColumn id="6" xr3:uid="{390B262F-E230-4D88-961B-EAB2F9122904}" uniqueName="6" name="City" queryTableFieldId="6" dataDxfId="27"/>
    <tableColumn id="7" xr3:uid="{D954BA90-8171-40F0-83DD-7DFCB06A3E77}" uniqueName="7" name="Region" queryTableFieldId="7" dataDxfId="26"/>
    <tableColumn id="8" xr3:uid="{F081FB10-DA0E-4E82-9C13-2AF5E6D380AE}" uniqueName="8" name="PostalCode" queryTableFieldId="8" dataDxfId="25"/>
    <tableColumn id="9" xr3:uid="{186D3585-CF35-4896-B0D0-CC45E920DDA9}" uniqueName="9" name="Country" queryTableFieldId="9" dataDxfId="24"/>
    <tableColumn id="10" xr3:uid="{13CAD3CF-351C-442C-8B21-C5E5D067BA29}" uniqueName="10" name="Phone" queryTableFieldId="10" dataDxfId="23"/>
    <tableColumn id="11" xr3:uid="{7F16D85A-A4E6-43B9-A950-D373AEFD84BA}" uniqueName="11" name="Fax" queryTableFieldId="11" dataDxfId="2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8352FFA-A5A3-4DD8-888E-25F7FD3C4E59}" name="SalesTable" displayName="SalesTable" ref="A4:H448" totalsRowShown="0" headerRowDxfId="21" headerRowBorderDxfId="20" headerRowCellStyle="Normal_EXCEL3-2" dataCellStyle="Normal_EXCEL3-2">
  <autoFilter ref="A4:H448" xr:uid="{C8352FFA-A5A3-4DD8-888E-25F7FD3C4E59}"/>
  <tableColumns count="8">
    <tableColumn id="1" xr3:uid="{9D07069C-A1A6-4FF7-A1AC-59E807855FF6}" name="Year" dataCellStyle="Normal_EXCEL3-2"/>
    <tableColumn id="2" xr3:uid="{375487D0-BCAA-4E45-A661-77B7233EF12B}" name="Month" dataCellStyle="Normal_EXCEL3-2"/>
    <tableColumn id="3" xr3:uid="{D36169FF-AAC5-4E60-9B2B-A830D46EA771}" name="Type" dataCellStyle="Normal_EXCEL3-2"/>
    <tableColumn id="4" xr3:uid="{2A208DFE-7467-4105-831F-C7D78A6946AC}" name="Salesperson" dataCellStyle="Normal_EXCEL3-2"/>
    <tableColumn id="5" xr3:uid="{D287A601-78D4-40BF-B7AD-900A71E36A97}" name="Region" dataCellStyle="Normal_EXCEL3-2"/>
    <tableColumn id="6" xr3:uid="{A41F1873-2A52-43DB-AAE4-FEE49FC9CA02}" name="Sales" dataCellStyle="Currency_EXCEL3-2">
      <calculatedColumnFormula>G5*1.4</calculatedColumnFormula>
    </tableColumn>
    <tableColumn id="7" xr3:uid="{DA765731-44A4-4A4D-9C16-05C902B9E820}" name="Units" dataCellStyle="Normal_EXCEL3-2"/>
    <tableColumn id="8" xr3:uid="{E65EC24A-822C-49D2-B3C2-EB228FD0F389}" name="Order #" dataDxfId="19" dataCellStyle="Normal_EXCEL3-2"/>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F08108A-A5F2-4758-8B23-BBCA8DAC8B94}"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E0F2713-0332-4D81-B91F-F29CE89C4223}" name="OrderID"/>
    <tableColumn id="2" xr3:uid="{72C579E8-1971-424A-84E4-32E234A4B67C}" name="CustomerID"/>
    <tableColumn id="3" xr3:uid="{6AA2CD87-8316-40FC-836E-8894D192231D}" name="EmployeeID"/>
    <tableColumn id="4" xr3:uid="{50F06935-96CB-4428-9E18-5530F6990708}" name="OrderDate" dataDxfId="18"/>
    <tableColumn id="5" xr3:uid="{C5AF1B4F-B40C-4069-92C0-768074176D6E}" name="RequiredDate" dataDxfId="17"/>
    <tableColumn id="6" xr3:uid="{2A8E3D7B-C0F4-4A97-92C4-8988E5BD397C}" name="ShippedDate" dataDxfId="16"/>
    <tableColumn id="7" xr3:uid="{86DBD88C-FFF3-4B8C-9433-5E57CC330BAE}" name="ShipVia"/>
    <tableColumn id="8" xr3:uid="{67197393-4F9C-4ED8-A1B9-01119F07803C}" name="Freight"/>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F2E3AAF-B837-48ED-802A-AEFDD5AF770F}" name="Table1" displayName="Table1" ref="A1:J92" totalsRowShown="0" dataDxfId="15" tableBorderDxfId="14" dataCellStyle="Normal_Customer Info">
  <autoFilter ref="A1:J92" xr:uid="{E7A903B1-AB44-418D-86B2-07047534BA74}"/>
  <tableColumns count="10">
    <tableColumn id="1" xr3:uid="{4372F12D-64F3-4891-959B-A7ABA9A28B8D}" name="Customer ID" dataDxfId="13" dataCellStyle="Normal_Customer Info"/>
    <tableColumn id="2" xr3:uid="{FD622590-0C99-4C86-B877-4A43337EA7BC}" name="Company Name" dataDxfId="12" dataCellStyle="Normal_Customer Info"/>
    <tableColumn id="3" xr3:uid="{9DA96230-E758-435C-8E78-F461FC18874C}" name="Contact Name" dataDxfId="11" dataCellStyle="Normal_Customer Info"/>
    <tableColumn id="4" xr3:uid="{B5E1E054-E911-442D-B166-865D6B3CD9E4}" name="Contact Title" dataDxfId="10" dataCellStyle="Normal_Customer Info"/>
    <tableColumn id="5" xr3:uid="{390A64EC-74C1-47C3-890F-6C5B90AAED8B}" name="Address" dataDxfId="9" dataCellStyle="Normal_Customer Info"/>
    <tableColumn id="6" xr3:uid="{E646E3B7-74F0-4FA3-AB71-9E19F95BEC54}" name="City" dataDxfId="8" dataCellStyle="Normal_Customer Info"/>
    <tableColumn id="7" xr3:uid="{95C2FDD1-3EDF-42A8-8505-084836E58FAD}" name="Region" dataDxfId="7" dataCellStyle="Normal_Customer Info"/>
    <tableColumn id="8" xr3:uid="{D8184412-4AF3-46EF-AB3A-52AD2B7AEDB4}" name="Postal Code" dataDxfId="6" dataCellStyle="Normal_Customer Info"/>
    <tableColumn id="9" xr3:uid="{6CF380C5-6FB5-48DA-AE8D-72336CC0C3D2}" name="Country" dataDxfId="5" dataCellStyle="Normal_Customer Info"/>
    <tableColumn id="10" xr3:uid="{C2EF1983-A8EA-4FEC-BA9E-1F42C3AC6626}" name="Phone" dataDxfId="4" dataCellStyle="Normal_Customer Inf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222A35"/>
      </a:dk2>
      <a:lt2>
        <a:srgbClr val="E7E6E6"/>
      </a:lt2>
      <a:accent1>
        <a:srgbClr val="323F4F"/>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AB301-EE3B-4E72-BEDD-F7ED108A2C8A}">
  <sheetPr codeName="Sheet1">
    <tabColor theme="4" tint="-0.249977111117893"/>
  </sheetPr>
  <dimension ref="A1:AG83"/>
  <sheetViews>
    <sheetView zoomScale="71" zoomScaleNormal="71" zoomScalePageLayoutView="68" workbookViewId="0">
      <selection activeCell="E35" sqref="E35"/>
    </sheetView>
  </sheetViews>
  <sheetFormatPr defaultRowHeight="14.4" x14ac:dyDescent="0.3"/>
  <cols>
    <col min="2" max="2" width="10.77734375" bestFit="1" customWidth="1"/>
    <col min="3" max="3" width="9.21875" bestFit="1" customWidth="1"/>
    <col min="4" max="4" width="10.77734375" bestFit="1" customWidth="1"/>
    <col min="9" max="9" width="8.88671875" customWidth="1"/>
    <col min="10" max="10" width="18" hidden="1" customWidth="1"/>
    <col min="16" max="16" width="11.21875" bestFit="1" customWidth="1"/>
    <col min="17" max="17" width="11.6640625" bestFit="1" customWidth="1"/>
    <col min="18" max="18" width="13.21875" bestFit="1" customWidth="1"/>
    <col min="20" max="20" width="9.21875" customWidth="1"/>
    <col min="22" max="22" width="9.77734375" customWidth="1"/>
  </cols>
  <sheetData>
    <row r="1" spans="1:25" x14ac:dyDescent="0.3">
      <c r="A1" t="s">
        <v>0</v>
      </c>
      <c r="Q1" s="144" t="s">
        <v>15</v>
      </c>
      <c r="R1" s="144"/>
    </row>
    <row r="3" spans="1:25" x14ac:dyDescent="0.3">
      <c r="Q3">
        <v>1</v>
      </c>
    </row>
    <row r="4" spans="1:25" x14ac:dyDescent="0.3">
      <c r="A4" t="s">
        <v>1</v>
      </c>
      <c r="B4" s="2">
        <v>43466</v>
      </c>
      <c r="C4" s="2">
        <v>43497</v>
      </c>
      <c r="D4" s="2">
        <v>43525</v>
      </c>
      <c r="H4" s="144" t="s">
        <v>6</v>
      </c>
      <c r="I4" s="144"/>
      <c r="J4" s="144"/>
      <c r="K4" s="144"/>
      <c r="L4" s="144"/>
      <c r="M4" s="144"/>
      <c r="N4" s="144"/>
      <c r="O4" s="1"/>
      <c r="Q4">
        <v>2</v>
      </c>
      <c r="R4" s="144" t="s">
        <v>14</v>
      </c>
      <c r="S4" s="144"/>
      <c r="T4" s="144"/>
    </row>
    <row r="5" spans="1:25" x14ac:dyDescent="0.3">
      <c r="A5" t="s">
        <v>2</v>
      </c>
      <c r="B5">
        <v>300</v>
      </c>
      <c r="C5">
        <v>766</v>
      </c>
      <c r="D5">
        <v>788</v>
      </c>
      <c r="E5">
        <f>D5/$D$9</f>
        <v>0.33503401360544216</v>
      </c>
      <c r="Q5">
        <v>3</v>
      </c>
    </row>
    <row r="6" spans="1:25" x14ac:dyDescent="0.3">
      <c r="A6" t="s">
        <v>3</v>
      </c>
      <c r="B6">
        <v>233</v>
      </c>
      <c r="C6">
        <v>66</v>
      </c>
      <c r="D6">
        <v>98</v>
      </c>
      <c r="E6">
        <f>D6/$D$9</f>
        <v>4.1666666666666664E-2</v>
      </c>
      <c r="F6" s="144" t="s">
        <v>8</v>
      </c>
      <c r="G6" s="144"/>
      <c r="H6" s="144"/>
      <c r="Q6">
        <v>4</v>
      </c>
    </row>
    <row r="7" spans="1:25" x14ac:dyDescent="0.3">
      <c r="A7" t="s">
        <v>4</v>
      </c>
      <c r="B7">
        <v>1222</v>
      </c>
      <c r="C7">
        <v>565</v>
      </c>
      <c r="D7">
        <v>800</v>
      </c>
      <c r="E7">
        <f>D7/$D$9</f>
        <v>0.3401360544217687</v>
      </c>
      <c r="Q7">
        <v>5</v>
      </c>
    </row>
    <row r="8" spans="1:25" x14ac:dyDescent="0.3">
      <c r="A8" t="s">
        <v>5</v>
      </c>
      <c r="B8">
        <v>322</v>
      </c>
      <c r="C8">
        <v>788</v>
      </c>
      <c r="D8">
        <v>666</v>
      </c>
      <c r="E8">
        <f>D8/$D$9</f>
        <v>0.28316326530612246</v>
      </c>
    </row>
    <row r="9" spans="1:25" x14ac:dyDescent="0.3">
      <c r="B9">
        <f>B5+B6+B7</f>
        <v>1755</v>
      </c>
      <c r="D9">
        <f>D5+D6+D7+D8</f>
        <v>2352</v>
      </c>
      <c r="E9">
        <f>SUM(E5:E8)</f>
        <v>1</v>
      </c>
      <c r="F9" s="144" t="s">
        <v>11</v>
      </c>
      <c r="G9" s="144"/>
      <c r="H9" s="144"/>
      <c r="S9" s="144" t="s">
        <v>16</v>
      </c>
      <c r="T9" s="144"/>
    </row>
    <row r="10" spans="1:25" x14ac:dyDescent="0.3">
      <c r="Q10">
        <v>1</v>
      </c>
    </row>
    <row r="11" spans="1:25" x14ac:dyDescent="0.3">
      <c r="B11" s="144" t="s">
        <v>7</v>
      </c>
      <c r="C11" s="144"/>
      <c r="D11" s="144"/>
      <c r="G11" t="s">
        <v>9</v>
      </c>
      <c r="Q11">
        <v>2</v>
      </c>
      <c r="R11" s="145" t="s">
        <v>20</v>
      </c>
      <c r="S11" s="145"/>
      <c r="T11" s="145"/>
      <c r="U11" s="145"/>
      <c r="V11" s="145"/>
    </row>
    <row r="12" spans="1:25" x14ac:dyDescent="0.3">
      <c r="Q12">
        <v>3</v>
      </c>
      <c r="R12" s="145" t="s">
        <v>17</v>
      </c>
      <c r="S12" s="145"/>
      <c r="T12" s="145"/>
      <c r="U12" s="145"/>
      <c r="V12" s="145"/>
      <c r="W12" s="145"/>
    </row>
    <row r="13" spans="1:25" x14ac:dyDescent="0.3">
      <c r="F13" t="s">
        <v>10</v>
      </c>
      <c r="Q13">
        <v>4</v>
      </c>
      <c r="R13" s="145" t="s">
        <v>19</v>
      </c>
      <c r="S13" s="145"/>
      <c r="T13" s="145"/>
      <c r="U13" s="145"/>
      <c r="V13" s="145"/>
      <c r="W13" s="145"/>
      <c r="X13" s="145"/>
      <c r="Y13" s="145"/>
    </row>
    <row r="14" spans="1:25" x14ac:dyDescent="0.3">
      <c r="A14" t="s">
        <v>12</v>
      </c>
      <c r="B14">
        <f>MIN(B5:B8)</f>
        <v>233</v>
      </c>
      <c r="Q14">
        <v>5</v>
      </c>
      <c r="R14" s="145" t="s">
        <v>18</v>
      </c>
      <c r="S14" s="145"/>
      <c r="T14" s="145"/>
      <c r="U14" s="145"/>
      <c r="V14" s="145"/>
      <c r="W14" s="145"/>
      <c r="X14" s="145"/>
    </row>
    <row r="16" spans="1:25" x14ac:dyDescent="0.3">
      <c r="B16" s="144" t="s">
        <v>13</v>
      </c>
      <c r="C16" s="144"/>
      <c r="D16" s="144"/>
      <c r="E16" s="144"/>
    </row>
    <row r="19" spans="1:25" x14ac:dyDescent="0.3">
      <c r="A19" t="s">
        <v>0</v>
      </c>
    </row>
    <row r="20" spans="1:25" x14ac:dyDescent="0.3">
      <c r="U20" t="s">
        <v>28</v>
      </c>
    </row>
    <row r="21" spans="1:25" x14ac:dyDescent="0.3">
      <c r="F21" s="144" t="s">
        <v>21</v>
      </c>
      <c r="G21" s="144"/>
      <c r="H21" s="144"/>
      <c r="L21" t="s">
        <v>1</v>
      </c>
      <c r="N21" s="2">
        <v>43466</v>
      </c>
      <c r="O21" s="2"/>
      <c r="P21" s="2">
        <v>43497</v>
      </c>
      <c r="Q21" s="2">
        <v>43525</v>
      </c>
    </row>
    <row r="22" spans="1:25" x14ac:dyDescent="0.3">
      <c r="F22" s="1"/>
      <c r="G22" s="1"/>
      <c r="H22" s="1"/>
      <c r="N22" s="2"/>
      <c r="O22" s="2"/>
      <c r="P22" s="2"/>
      <c r="Q22">
        <v>500</v>
      </c>
      <c r="V22" t="s">
        <v>29</v>
      </c>
    </row>
    <row r="23" spans="1:25" x14ac:dyDescent="0.3">
      <c r="A23" t="s">
        <v>1</v>
      </c>
      <c r="B23" s="2">
        <v>43466</v>
      </c>
      <c r="C23" s="2">
        <v>43497</v>
      </c>
      <c r="D23" s="2">
        <v>43525</v>
      </c>
      <c r="L23" t="s">
        <v>2</v>
      </c>
      <c r="M23">
        <v>400</v>
      </c>
      <c r="N23">
        <v>300</v>
      </c>
      <c r="O23">
        <v>400</v>
      </c>
      <c r="P23">
        <v>766</v>
      </c>
      <c r="Q23">
        <v>788</v>
      </c>
      <c r="R23">
        <f>Q23/$Q$30</f>
        <v>0.22190932131793861</v>
      </c>
      <c r="S23">
        <f>SUM(N23:Q23)</f>
        <v>2254</v>
      </c>
    </row>
    <row r="24" spans="1:25" x14ac:dyDescent="0.3">
      <c r="B24" s="2"/>
      <c r="C24" s="2"/>
      <c r="D24" s="2"/>
      <c r="Q24">
        <v>600</v>
      </c>
    </row>
    <row r="25" spans="1:25" x14ac:dyDescent="0.3">
      <c r="A25" t="s">
        <v>2</v>
      </c>
      <c r="B25">
        <v>300</v>
      </c>
      <c r="C25">
        <v>766</v>
      </c>
      <c r="D25">
        <v>788</v>
      </c>
      <c r="F25" s="144" t="s">
        <v>22</v>
      </c>
      <c r="G25" s="144"/>
      <c r="H25" s="144"/>
      <c r="L25" t="s">
        <v>3</v>
      </c>
      <c r="N25">
        <v>233</v>
      </c>
      <c r="P25">
        <v>66</v>
      </c>
      <c r="Q25">
        <v>98</v>
      </c>
      <c r="R25">
        <f>Q25/$Q$30</f>
        <v>2.7597859757814699E-2</v>
      </c>
      <c r="T25" s="145" t="s">
        <v>24</v>
      </c>
      <c r="U25" s="145"/>
      <c r="V25" s="145"/>
    </row>
    <row r="26" spans="1:25" x14ac:dyDescent="0.3">
      <c r="F26" s="1"/>
      <c r="G26" s="1"/>
      <c r="H26" s="1"/>
      <c r="Q26">
        <v>599</v>
      </c>
    </row>
    <row r="27" spans="1:25" x14ac:dyDescent="0.3">
      <c r="A27" t="s">
        <v>3</v>
      </c>
      <c r="B27">
        <v>233</v>
      </c>
      <c r="C27">
        <v>66</v>
      </c>
      <c r="D27">
        <v>98</v>
      </c>
      <c r="F27" t="s">
        <v>23</v>
      </c>
      <c r="L27" t="s">
        <v>4</v>
      </c>
      <c r="N27">
        <v>1222</v>
      </c>
      <c r="P27">
        <v>565</v>
      </c>
      <c r="Q27">
        <v>800</v>
      </c>
      <c r="R27">
        <f>Q27/$Q$30</f>
        <v>0.22528865108420162</v>
      </c>
    </row>
    <row r="28" spans="1:25" x14ac:dyDescent="0.3">
      <c r="A28" t="s">
        <v>4</v>
      </c>
      <c r="B28">
        <v>1222</v>
      </c>
      <c r="C28">
        <v>565</v>
      </c>
      <c r="D28">
        <v>800</v>
      </c>
      <c r="L28" t="s">
        <v>5</v>
      </c>
      <c r="N28">
        <v>322</v>
      </c>
      <c r="P28">
        <v>788</v>
      </c>
      <c r="Q28">
        <v>666</v>
      </c>
      <c r="R28">
        <f>Q28/$Q$30</f>
        <v>0.18755280202759786</v>
      </c>
      <c r="T28" s="145" t="s">
        <v>25</v>
      </c>
      <c r="U28" s="145"/>
      <c r="V28" s="145"/>
      <c r="W28" s="145"/>
      <c r="X28" s="145"/>
    </row>
    <row r="29" spans="1:25" x14ac:dyDescent="0.3">
      <c r="Q29">
        <v>300</v>
      </c>
      <c r="R29">
        <f>Q29/$Q$30</f>
        <v>8.4483244156575613E-2</v>
      </c>
    </row>
    <row r="30" spans="1:25" x14ac:dyDescent="0.3">
      <c r="A30" t="s">
        <v>5</v>
      </c>
      <c r="B30">
        <v>322</v>
      </c>
      <c r="C30">
        <v>788</v>
      </c>
      <c r="D30">
        <v>666</v>
      </c>
      <c r="Q30">
        <f>SUM(Q23:Q28)</f>
        <v>3551</v>
      </c>
      <c r="R30">
        <f>Q30/$Q$30</f>
        <v>1</v>
      </c>
      <c r="T30" s="145" t="s">
        <v>26</v>
      </c>
      <c r="U30" s="145"/>
      <c r="V30" s="145"/>
      <c r="W30" s="145"/>
      <c r="X30" s="145"/>
      <c r="Y30" s="145"/>
    </row>
    <row r="31" spans="1:25" x14ac:dyDescent="0.3">
      <c r="B31">
        <f>SUM(B25:B30)</f>
        <v>2077</v>
      </c>
      <c r="T31" s="145" t="s">
        <v>27</v>
      </c>
      <c r="U31" s="145"/>
      <c r="V31" s="145"/>
      <c r="W31" s="145"/>
    </row>
    <row r="33" spans="1:31" x14ac:dyDescent="0.3">
      <c r="B33" s="144" t="s">
        <v>75</v>
      </c>
      <c r="C33" s="144"/>
      <c r="K33" s="145" t="s">
        <v>30</v>
      </c>
      <c r="L33" s="145"/>
      <c r="M33" s="145"/>
      <c r="N33" s="145"/>
      <c r="O33" s="145"/>
      <c r="P33" s="145"/>
    </row>
    <row r="34" spans="1:31" x14ac:dyDescent="0.3">
      <c r="K34" s="145" t="s">
        <v>31</v>
      </c>
      <c r="L34" s="145"/>
      <c r="M34" s="145"/>
      <c r="N34" s="145"/>
      <c r="O34" s="145"/>
      <c r="P34" s="145"/>
    </row>
    <row r="36" spans="1:31" x14ac:dyDescent="0.3">
      <c r="J36">
        <v>14</v>
      </c>
    </row>
    <row r="37" spans="1:31" x14ac:dyDescent="0.3">
      <c r="O37" s="145" t="s">
        <v>32</v>
      </c>
      <c r="P37" s="145"/>
      <c r="Q37" s="145"/>
      <c r="R37" s="145"/>
      <c r="S37" s="145"/>
      <c r="T37" s="145"/>
      <c r="U37" s="145"/>
      <c r="V37" s="145"/>
      <c r="W37" s="145"/>
      <c r="X37" s="145"/>
    </row>
    <row r="38" spans="1:31" x14ac:dyDescent="0.3">
      <c r="O38" s="145" t="s">
        <v>33</v>
      </c>
      <c r="P38" s="145"/>
      <c r="Q38" s="145"/>
      <c r="R38" s="145"/>
      <c r="S38" s="145"/>
      <c r="T38" s="145"/>
      <c r="U38" s="145"/>
      <c r="V38" s="145"/>
      <c r="W38" s="145"/>
      <c r="X38" s="145"/>
    </row>
    <row r="39" spans="1:31" x14ac:dyDescent="0.3">
      <c r="O39" s="145" t="s">
        <v>34</v>
      </c>
      <c r="P39" s="145"/>
      <c r="Q39" s="145"/>
      <c r="R39" s="145"/>
      <c r="S39" s="145"/>
      <c r="T39" s="145"/>
      <c r="U39" s="145"/>
      <c r="V39" s="145"/>
      <c r="W39" s="145"/>
      <c r="X39" s="145"/>
    </row>
    <row r="43" spans="1:31" ht="31.8" thickBot="1" x14ac:dyDescent="0.65">
      <c r="A43" s="146" t="s">
        <v>0</v>
      </c>
      <c r="B43" s="146"/>
      <c r="C43" s="146"/>
      <c r="D43" s="146"/>
      <c r="E43" s="5"/>
    </row>
    <row r="44" spans="1:31" ht="18.600000000000001" thickBot="1" x14ac:dyDescent="0.4">
      <c r="O44" s="9" t="s">
        <v>1</v>
      </c>
      <c r="P44" s="10">
        <v>43466</v>
      </c>
      <c r="Q44" s="10">
        <v>43497</v>
      </c>
      <c r="R44" s="10">
        <v>43525</v>
      </c>
      <c r="V44" s="145" t="s">
        <v>47</v>
      </c>
      <c r="W44" s="145"/>
      <c r="X44" s="145"/>
      <c r="Y44" s="145"/>
      <c r="Z44" s="145"/>
      <c r="AA44" s="145"/>
      <c r="AB44" s="145"/>
      <c r="AC44" s="145"/>
      <c r="AD44" s="145"/>
      <c r="AE44" s="145"/>
    </row>
    <row r="45" spans="1:31" ht="24.6" thickTop="1" thickBot="1" x14ac:dyDescent="0.5">
      <c r="O45" t="s">
        <v>2</v>
      </c>
      <c r="P45" s="8">
        <v>300</v>
      </c>
      <c r="Q45">
        <v>766</v>
      </c>
      <c r="R45">
        <v>788</v>
      </c>
      <c r="S45">
        <f>R45/$D$9</f>
        <v>0.33503401360544216</v>
      </c>
      <c r="V45" s="145" t="s">
        <v>50</v>
      </c>
      <c r="W45" s="145"/>
      <c r="X45" s="145"/>
      <c r="Y45" s="145"/>
      <c r="Z45" s="145"/>
      <c r="AA45" s="145"/>
      <c r="AB45" s="145"/>
      <c r="AC45" s="145"/>
      <c r="AD45" s="145"/>
      <c r="AE45" s="145"/>
    </row>
    <row r="46" spans="1:31" ht="15" thickBot="1" x14ac:dyDescent="0.35">
      <c r="A46" s="3" t="s">
        <v>1</v>
      </c>
      <c r="B46" s="4">
        <v>43466</v>
      </c>
      <c r="C46" s="4">
        <v>43497</v>
      </c>
      <c r="D46" s="4">
        <v>43525</v>
      </c>
      <c r="G46" s="145" t="s">
        <v>35</v>
      </c>
      <c r="H46" s="145"/>
      <c r="I46" s="145"/>
      <c r="J46" s="145"/>
      <c r="K46" s="145"/>
      <c r="O46" t="s">
        <v>3</v>
      </c>
      <c r="P46">
        <v>233</v>
      </c>
      <c r="Q46">
        <v>66</v>
      </c>
      <c r="R46">
        <v>98</v>
      </c>
      <c r="S46">
        <f>R46/$D$9</f>
        <v>4.1666666666666664E-2</v>
      </c>
      <c r="V46" s="145" t="s">
        <v>48</v>
      </c>
      <c r="W46" s="145"/>
      <c r="X46" s="145"/>
      <c r="Y46" s="145"/>
      <c r="Z46" s="145"/>
      <c r="AA46" s="145"/>
      <c r="AB46" s="145"/>
      <c r="AC46" s="145"/>
      <c r="AD46" s="145"/>
      <c r="AE46" s="145"/>
    </row>
    <row r="47" spans="1:31" ht="15" thickBot="1" x14ac:dyDescent="0.35">
      <c r="A47" s="3" t="s">
        <v>2</v>
      </c>
      <c r="B47" s="7">
        <v>300</v>
      </c>
      <c r="C47" s="7">
        <v>766</v>
      </c>
      <c r="D47" s="7">
        <v>788</v>
      </c>
      <c r="G47" s="145"/>
      <c r="H47" s="145"/>
      <c r="I47" s="145"/>
      <c r="J47" s="145"/>
      <c r="K47" s="145"/>
      <c r="O47" t="s">
        <v>4</v>
      </c>
      <c r="P47">
        <v>1222</v>
      </c>
      <c r="Q47">
        <v>565</v>
      </c>
      <c r="R47">
        <v>800</v>
      </c>
      <c r="S47">
        <f>R47/$D$9</f>
        <v>0.3401360544217687</v>
      </c>
      <c r="V47" s="145" t="s">
        <v>49</v>
      </c>
      <c r="W47" s="145"/>
      <c r="X47" s="145"/>
      <c r="Y47" s="145"/>
      <c r="Z47" s="145"/>
      <c r="AA47" s="145"/>
      <c r="AB47" s="145"/>
      <c r="AC47" s="145"/>
      <c r="AD47" s="145"/>
      <c r="AE47" s="145"/>
    </row>
    <row r="48" spans="1:31" ht="24" thickBot="1" x14ac:dyDescent="0.5">
      <c r="A48" s="3" t="s">
        <v>3</v>
      </c>
      <c r="B48" s="7">
        <v>233</v>
      </c>
      <c r="C48" s="7">
        <v>66</v>
      </c>
      <c r="D48" s="7">
        <v>98</v>
      </c>
      <c r="G48" s="145" t="s">
        <v>36</v>
      </c>
      <c r="H48" s="145"/>
      <c r="I48" s="145"/>
      <c r="J48" s="145"/>
      <c r="K48" s="145"/>
      <c r="O48" t="s">
        <v>5</v>
      </c>
      <c r="P48" s="8">
        <v>322</v>
      </c>
      <c r="Q48">
        <v>788</v>
      </c>
      <c r="R48">
        <v>666</v>
      </c>
      <c r="S48">
        <f>R48/$D$9</f>
        <v>0.28316326530612246</v>
      </c>
    </row>
    <row r="49" spans="1:29" ht="15" thickBot="1" x14ac:dyDescent="0.35">
      <c r="A49" s="3" t="s">
        <v>4</v>
      </c>
      <c r="B49" s="7">
        <v>1222</v>
      </c>
      <c r="C49" s="7">
        <v>565</v>
      </c>
      <c r="D49" s="7">
        <v>800</v>
      </c>
      <c r="G49" s="145" t="s">
        <v>37</v>
      </c>
      <c r="H49" s="145"/>
      <c r="I49" s="145"/>
      <c r="J49" s="145"/>
      <c r="K49" s="145"/>
      <c r="P49">
        <f>P45+P46+P47</f>
        <v>1755</v>
      </c>
      <c r="R49">
        <f>R45+R46+R47+R48</f>
        <v>2352</v>
      </c>
      <c r="S49">
        <f>SUM(S45:S48)</f>
        <v>1</v>
      </c>
    </row>
    <row r="50" spans="1:29" ht="15" thickBot="1" x14ac:dyDescent="0.35">
      <c r="A50" s="3" t="s">
        <v>5</v>
      </c>
      <c r="B50" s="7">
        <v>322</v>
      </c>
      <c r="C50" s="7">
        <v>788</v>
      </c>
      <c r="D50" s="7">
        <v>666</v>
      </c>
      <c r="G50" s="145" t="s">
        <v>38</v>
      </c>
      <c r="H50" s="145"/>
      <c r="I50" s="145"/>
      <c r="J50" s="145"/>
      <c r="K50" s="145"/>
    </row>
    <row r="51" spans="1:29" x14ac:dyDescent="0.3">
      <c r="B51" s="6">
        <f>B47+B48+B49</f>
        <v>1755</v>
      </c>
      <c r="C51" s="6"/>
      <c r="D51" s="6">
        <f>D47+D48+D49+D50</f>
        <v>2352</v>
      </c>
    </row>
    <row r="52" spans="1:29" x14ac:dyDescent="0.3">
      <c r="S52" s="145" t="s">
        <v>45</v>
      </c>
      <c r="T52" s="145"/>
      <c r="U52" s="145"/>
      <c r="V52" s="145"/>
      <c r="W52" s="145"/>
      <c r="X52" s="145"/>
      <c r="Y52" s="145"/>
      <c r="Z52" s="145"/>
      <c r="AA52" s="145"/>
      <c r="AB52" s="145"/>
      <c r="AC52" s="145"/>
    </row>
    <row r="53" spans="1:29" x14ac:dyDescent="0.3">
      <c r="O53" s="145" t="s">
        <v>51</v>
      </c>
      <c r="P53" s="145"/>
      <c r="Q53" s="145"/>
      <c r="R53" s="145"/>
      <c r="S53" s="145" t="s">
        <v>43</v>
      </c>
      <c r="T53" s="145"/>
      <c r="U53" s="145"/>
      <c r="V53" s="145"/>
      <c r="W53" s="145"/>
      <c r="X53" s="145"/>
      <c r="Y53" s="145"/>
      <c r="Z53" s="145"/>
      <c r="AA53" s="145"/>
      <c r="AB53" s="145"/>
      <c r="AC53" s="145"/>
    </row>
    <row r="54" spans="1:29" x14ac:dyDescent="0.3">
      <c r="O54" s="145" t="s">
        <v>52</v>
      </c>
      <c r="P54" s="145"/>
      <c r="Q54" s="145"/>
      <c r="R54" s="145"/>
      <c r="S54" s="145" t="s">
        <v>44</v>
      </c>
      <c r="T54" s="145"/>
      <c r="U54" s="145"/>
      <c r="V54" s="145"/>
      <c r="W54" s="145"/>
      <c r="X54" s="145"/>
      <c r="Y54" s="145"/>
      <c r="Z54" s="145"/>
      <c r="AA54" s="145"/>
      <c r="AB54" s="145"/>
      <c r="AC54" s="145"/>
    </row>
    <row r="55" spans="1:29" x14ac:dyDescent="0.3">
      <c r="C55" s="145" t="s">
        <v>39</v>
      </c>
      <c r="D55" s="145"/>
      <c r="E55" s="145"/>
      <c r="F55" s="145"/>
      <c r="G55" s="145"/>
      <c r="H55" s="145"/>
      <c r="I55" s="145"/>
      <c r="J55" s="145"/>
      <c r="K55" s="145"/>
      <c r="O55" s="145" t="s">
        <v>53</v>
      </c>
      <c r="P55" s="145"/>
      <c r="Q55" s="145"/>
      <c r="R55" s="145"/>
      <c r="S55" s="145" t="s">
        <v>46</v>
      </c>
      <c r="T55" s="145"/>
      <c r="U55" s="145"/>
      <c r="V55" s="145"/>
      <c r="W55" s="145"/>
      <c r="X55" s="145"/>
      <c r="Y55" s="145"/>
      <c r="Z55" s="145"/>
      <c r="AA55" s="145"/>
      <c r="AB55" s="145"/>
      <c r="AC55" s="145"/>
    </row>
    <row r="56" spans="1:29" x14ac:dyDescent="0.3">
      <c r="C56" s="145" t="s">
        <v>40</v>
      </c>
      <c r="D56" s="145"/>
      <c r="E56" s="145"/>
      <c r="F56" s="145"/>
      <c r="G56" s="145"/>
      <c r="H56" s="145"/>
      <c r="I56" s="145"/>
      <c r="J56" s="145"/>
      <c r="K56" s="145"/>
      <c r="O56" s="145" t="s">
        <v>54</v>
      </c>
      <c r="P56" s="145"/>
      <c r="Q56" s="145"/>
      <c r="R56" s="145"/>
    </row>
    <row r="57" spans="1:29" x14ac:dyDescent="0.3">
      <c r="C57" s="145" t="s">
        <v>41</v>
      </c>
      <c r="D57" s="145"/>
      <c r="E57" s="145"/>
      <c r="F57" s="145"/>
      <c r="G57" s="145"/>
      <c r="H57" s="145"/>
      <c r="I57" s="145"/>
      <c r="J57" s="145"/>
      <c r="K57" s="145"/>
    </row>
    <row r="58" spans="1:29" x14ac:dyDescent="0.3">
      <c r="C58" s="145" t="s">
        <v>42</v>
      </c>
      <c r="D58" s="145"/>
      <c r="E58" s="145"/>
      <c r="F58" s="145"/>
      <c r="G58" s="145"/>
      <c r="H58" s="145"/>
      <c r="I58" s="145"/>
      <c r="J58" s="145"/>
      <c r="K58" s="145"/>
    </row>
    <row r="64" spans="1:29" ht="31.8" thickBot="1" x14ac:dyDescent="0.65">
      <c r="A64" s="146" t="s">
        <v>0</v>
      </c>
      <c r="B64" s="146"/>
      <c r="C64" s="146"/>
      <c r="D64" s="146"/>
      <c r="S64" s="147" t="s">
        <v>64</v>
      </c>
      <c r="T64" s="147"/>
      <c r="U64" s="147"/>
      <c r="V64" s="147"/>
      <c r="W64" s="147"/>
    </row>
    <row r="66" spans="1:33" ht="15" thickBot="1" x14ac:dyDescent="0.35">
      <c r="X66" s="145" t="s">
        <v>58</v>
      </c>
      <c r="Y66" s="145"/>
      <c r="Z66" s="145"/>
      <c r="AA66" s="145"/>
      <c r="AB66" s="145"/>
      <c r="AC66" s="145"/>
      <c r="AD66" s="145"/>
      <c r="AE66" s="145"/>
      <c r="AF66" s="145"/>
      <c r="AG66" s="145"/>
    </row>
    <row r="67" spans="1:33" ht="15" thickBot="1" x14ac:dyDescent="0.35">
      <c r="A67" s="3" t="s">
        <v>1</v>
      </c>
      <c r="B67" s="4">
        <v>43466</v>
      </c>
      <c r="C67" s="4">
        <v>43497</v>
      </c>
      <c r="D67" s="4">
        <v>43525</v>
      </c>
      <c r="S67" s="3" t="s">
        <v>1</v>
      </c>
      <c r="T67" s="4">
        <v>43466</v>
      </c>
      <c r="U67" s="4">
        <v>43497</v>
      </c>
      <c r="V67" s="4">
        <v>43525</v>
      </c>
      <c r="X67" s="145" t="s">
        <v>59</v>
      </c>
      <c r="Y67" s="145"/>
      <c r="Z67" s="145"/>
      <c r="AA67" s="145"/>
      <c r="AB67" s="145"/>
      <c r="AC67" s="145"/>
      <c r="AD67" s="145"/>
      <c r="AE67" s="145"/>
      <c r="AF67" s="145"/>
      <c r="AG67" s="145"/>
    </row>
    <row r="68" spans="1:33" ht="15" thickBot="1" x14ac:dyDescent="0.35">
      <c r="A68" s="3" t="s">
        <v>2</v>
      </c>
      <c r="B68" s="7">
        <v>300</v>
      </c>
      <c r="C68" s="7">
        <v>766</v>
      </c>
      <c r="D68" s="7">
        <v>788</v>
      </c>
      <c r="S68" s="3" t="s">
        <v>2</v>
      </c>
      <c r="T68" s="7">
        <v>300</v>
      </c>
      <c r="U68" s="7">
        <v>766</v>
      </c>
      <c r="V68" s="7">
        <v>788</v>
      </c>
      <c r="X68" s="145" t="s">
        <v>60</v>
      </c>
      <c r="Y68" s="145"/>
      <c r="Z68" s="145"/>
      <c r="AA68" s="145"/>
      <c r="AB68" s="145"/>
      <c r="AC68" s="145"/>
      <c r="AD68" s="145"/>
      <c r="AE68" s="145"/>
      <c r="AF68" s="145"/>
      <c r="AG68" s="145"/>
    </row>
    <row r="69" spans="1:33" ht="15" thickBot="1" x14ac:dyDescent="0.35">
      <c r="A69" s="3" t="s">
        <v>3</v>
      </c>
      <c r="B69" s="7">
        <v>233</v>
      </c>
      <c r="C69" s="7">
        <v>66</v>
      </c>
      <c r="D69" s="7">
        <v>98</v>
      </c>
      <c r="H69" s="145" t="s">
        <v>55</v>
      </c>
      <c r="I69" s="145"/>
      <c r="J69" s="145"/>
      <c r="K69" s="145"/>
      <c r="L69" s="145"/>
      <c r="M69" s="145"/>
      <c r="N69" s="145"/>
      <c r="O69" s="145"/>
      <c r="P69" s="145"/>
      <c r="S69" s="3" t="s">
        <v>3</v>
      </c>
      <c r="T69" s="7">
        <v>233</v>
      </c>
      <c r="U69" s="7">
        <v>66</v>
      </c>
      <c r="V69" s="7">
        <v>98</v>
      </c>
      <c r="X69" s="145" t="s">
        <v>61</v>
      </c>
      <c r="Y69" s="145"/>
      <c r="Z69" s="145"/>
      <c r="AA69" s="145"/>
      <c r="AB69" s="145"/>
      <c r="AC69" s="145"/>
      <c r="AD69" s="145"/>
      <c r="AE69" s="145"/>
      <c r="AF69" s="145"/>
      <c r="AG69" s="145"/>
    </row>
    <row r="70" spans="1:33" ht="15" thickBot="1" x14ac:dyDescent="0.35">
      <c r="A70" s="3" t="s">
        <v>4</v>
      </c>
      <c r="B70" s="7">
        <v>1222</v>
      </c>
      <c r="C70" s="7">
        <v>565</v>
      </c>
      <c r="D70" s="7">
        <v>800</v>
      </c>
      <c r="H70" s="145" t="s">
        <v>56</v>
      </c>
      <c r="I70" s="145"/>
      <c r="J70" s="145"/>
      <c r="K70" s="145"/>
      <c r="L70" s="145"/>
      <c r="M70" s="145"/>
      <c r="N70" s="145"/>
      <c r="O70" s="145"/>
      <c r="P70" s="145"/>
      <c r="S70" s="3" t="s">
        <v>4</v>
      </c>
      <c r="T70" s="7">
        <v>1222</v>
      </c>
      <c r="U70" s="7">
        <v>565</v>
      </c>
      <c r="V70" s="7">
        <v>800</v>
      </c>
      <c r="X70" s="145" t="s">
        <v>62</v>
      </c>
      <c r="Y70" s="145"/>
      <c r="Z70" s="145"/>
      <c r="AA70" s="145"/>
      <c r="AB70" s="145"/>
      <c r="AC70" s="145"/>
      <c r="AD70" s="145"/>
      <c r="AE70" s="145"/>
      <c r="AF70" s="145"/>
      <c r="AG70" s="145"/>
    </row>
    <row r="71" spans="1:33" ht="15" thickBot="1" x14ac:dyDescent="0.35">
      <c r="A71" s="3" t="s">
        <v>5</v>
      </c>
      <c r="B71" s="7">
        <v>322</v>
      </c>
      <c r="C71" s="7">
        <v>788</v>
      </c>
      <c r="D71" s="7">
        <v>666</v>
      </c>
      <c r="S71" s="3" t="s">
        <v>5</v>
      </c>
      <c r="T71" s="7">
        <v>322</v>
      </c>
      <c r="U71" s="7">
        <v>788</v>
      </c>
      <c r="V71" s="7">
        <v>666</v>
      </c>
      <c r="X71" s="145" t="s">
        <v>63</v>
      </c>
      <c r="Y71" s="145"/>
      <c r="Z71" s="145"/>
      <c r="AA71" s="145"/>
      <c r="AB71" s="145"/>
      <c r="AC71" s="145"/>
      <c r="AD71" s="145"/>
      <c r="AE71" s="145"/>
      <c r="AF71" s="145"/>
      <c r="AG71" s="145"/>
    </row>
    <row r="72" spans="1:33" x14ac:dyDescent="0.3">
      <c r="B72" s="6">
        <f>B68+B69+B70</f>
        <v>1755</v>
      </c>
      <c r="C72" s="6"/>
      <c r="D72" s="6">
        <f>D68+D69+D70+D71</f>
        <v>2352</v>
      </c>
    </row>
    <row r="73" spans="1:33" x14ac:dyDescent="0.3">
      <c r="P73" t="s">
        <v>57</v>
      </c>
      <c r="AA73" s="145" t="s">
        <v>65</v>
      </c>
      <c r="AB73" s="145"/>
      <c r="AC73" s="145"/>
      <c r="AD73" s="145"/>
      <c r="AE73" s="145"/>
      <c r="AF73" s="145"/>
      <c r="AG73" s="145"/>
    </row>
    <row r="77" spans="1:33" x14ac:dyDescent="0.3">
      <c r="A77" t="s">
        <v>66</v>
      </c>
    </row>
    <row r="78" spans="1:33" x14ac:dyDescent="0.3">
      <c r="A78" t="s">
        <v>67</v>
      </c>
    </row>
    <row r="79" spans="1:33" x14ac:dyDescent="0.3">
      <c r="A79" t="s">
        <v>68</v>
      </c>
    </row>
    <row r="80" spans="1:33" x14ac:dyDescent="0.3">
      <c r="A80" t="s">
        <v>69</v>
      </c>
      <c r="AB80" t="s">
        <v>73</v>
      </c>
    </row>
    <row r="81" spans="1:28" x14ac:dyDescent="0.3">
      <c r="A81" t="s">
        <v>70</v>
      </c>
      <c r="AB81" t="s">
        <v>74</v>
      </c>
    </row>
    <row r="82" spans="1:28" x14ac:dyDescent="0.3">
      <c r="A82" t="s">
        <v>71</v>
      </c>
    </row>
    <row r="83" spans="1:28" x14ac:dyDescent="0.3">
      <c r="A83" t="s">
        <v>72</v>
      </c>
    </row>
  </sheetData>
  <mergeCells count="57">
    <mergeCell ref="H70:P70"/>
    <mergeCell ref="C55:K55"/>
    <mergeCell ref="C56:K56"/>
    <mergeCell ref="C57:K57"/>
    <mergeCell ref="C58:K58"/>
    <mergeCell ref="A64:D64"/>
    <mergeCell ref="H69:P69"/>
    <mergeCell ref="AA73:AG73"/>
    <mergeCell ref="X66:AG66"/>
    <mergeCell ref="X67:AG67"/>
    <mergeCell ref="X68:AG68"/>
    <mergeCell ref="X69:AG69"/>
    <mergeCell ref="X70:AG70"/>
    <mergeCell ref="X71:AG71"/>
    <mergeCell ref="B11:D11"/>
    <mergeCell ref="F6:H6"/>
    <mergeCell ref="F9:H9"/>
    <mergeCell ref="S64:W64"/>
    <mergeCell ref="T31:W31"/>
    <mergeCell ref="T30:Y30"/>
    <mergeCell ref="T28:X28"/>
    <mergeCell ref="T25:V25"/>
    <mergeCell ref="V44:AE44"/>
    <mergeCell ref="V45:AE45"/>
    <mergeCell ref="V46:AE46"/>
    <mergeCell ref="V47:AE47"/>
    <mergeCell ref="O37:X37"/>
    <mergeCell ref="O38:X38"/>
    <mergeCell ref="G47:K47"/>
    <mergeCell ref="G48:K48"/>
    <mergeCell ref="F21:H21"/>
    <mergeCell ref="F25:H25"/>
    <mergeCell ref="A43:D43"/>
    <mergeCell ref="B16:E16"/>
    <mergeCell ref="B33:C33"/>
    <mergeCell ref="O54:R54"/>
    <mergeCell ref="O55:R55"/>
    <mergeCell ref="O56:R56"/>
    <mergeCell ref="G46:K46"/>
    <mergeCell ref="S53:AC53"/>
    <mergeCell ref="S54:AC54"/>
    <mergeCell ref="S55:AC55"/>
    <mergeCell ref="O53:R53"/>
    <mergeCell ref="G49:K49"/>
    <mergeCell ref="G50:K50"/>
    <mergeCell ref="Q1:R1"/>
    <mergeCell ref="S9:T9"/>
    <mergeCell ref="R11:V11"/>
    <mergeCell ref="R12:W12"/>
    <mergeCell ref="S52:AC52"/>
    <mergeCell ref="R13:Y13"/>
    <mergeCell ref="R14:X14"/>
    <mergeCell ref="O39:X39"/>
    <mergeCell ref="K33:P33"/>
    <mergeCell ref="K34:P34"/>
    <mergeCell ref="H4:N4"/>
    <mergeCell ref="R4:T4"/>
  </mergeCells>
  <conditionalFormatting sqref="P45:R48">
    <cfRule type="cellIs" dxfId="3" priority="1" operator="greaterThan">
      <formula>780</formula>
    </cfRule>
  </conditionalFormatting>
  <pageMargins left="0.7" right="0.7" top="0.75" bottom="0.75" header="0.3" footer="0.3"/>
  <pageSetup fitToHeight="0" orientation="portrait" r:id="rId1"/>
  <headerFooter>
    <oddHeader xml:space="preserve">&amp;C2019 Monthly Budget
</oddHeader>
    <oddFooter>&amp;R&amp;P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3D665-A0FF-416E-AA73-A0693E7FA987}">
  <sheetPr codeName="Sheet2">
    <tabColor theme="9" tint="-0.249977111117893"/>
  </sheetPr>
  <dimension ref="A1:V132"/>
  <sheetViews>
    <sheetView tabSelected="1" zoomScale="80" zoomScaleNormal="80" workbookViewId="0">
      <selection activeCell="H15" sqref="H15"/>
    </sheetView>
  </sheetViews>
  <sheetFormatPr defaultRowHeight="14.4" x14ac:dyDescent="0.3"/>
  <cols>
    <col min="1" max="1" width="10.109375" bestFit="1" customWidth="1"/>
    <col min="2" max="2" width="11.33203125" bestFit="1" customWidth="1"/>
    <col min="3" max="3" width="15" customWidth="1"/>
    <col min="4" max="5" width="12.77734375" bestFit="1" customWidth="1"/>
    <col min="6" max="6" width="13.77734375" bestFit="1" customWidth="1"/>
    <col min="7" max="7" width="14.5546875" bestFit="1" customWidth="1"/>
    <col min="8" max="8" width="10.21875" bestFit="1" customWidth="1"/>
    <col min="11" max="11" width="9.33203125" bestFit="1" customWidth="1"/>
    <col min="12" max="12" width="15" bestFit="1" customWidth="1"/>
    <col min="13" max="14" width="12.77734375" bestFit="1" customWidth="1"/>
    <col min="15" max="15" width="22" customWidth="1"/>
    <col min="16" max="16" width="14.5546875" bestFit="1" customWidth="1"/>
    <col min="17" max="17" width="11.5546875" bestFit="1" customWidth="1"/>
    <col min="18" max="18" width="5.6640625" bestFit="1" customWidth="1"/>
    <col min="19" max="19" width="7.109375" bestFit="1" customWidth="1"/>
    <col min="20" max="20" width="11.109375" bestFit="1" customWidth="1"/>
    <col min="21" max="21" width="9.44140625" bestFit="1" customWidth="1"/>
    <col min="22" max="22" width="10.21875" bestFit="1" customWidth="1"/>
  </cols>
  <sheetData>
    <row r="1" spans="1:22" ht="23.4" customHeight="1" thickBot="1" x14ac:dyDescent="0.35">
      <c r="A1" s="11" t="s">
        <v>76</v>
      </c>
      <c r="B1" s="11" t="s">
        <v>77</v>
      </c>
      <c r="C1" s="11" t="s">
        <v>78</v>
      </c>
      <c r="D1" s="11" t="s">
        <v>79</v>
      </c>
      <c r="E1" s="11" t="s">
        <v>80</v>
      </c>
      <c r="F1" s="11" t="s">
        <v>81</v>
      </c>
      <c r="G1" s="11" t="s">
        <v>82</v>
      </c>
      <c r="H1" s="11" t="s">
        <v>83</v>
      </c>
      <c r="O1" s="11" t="s">
        <v>76</v>
      </c>
      <c r="P1" s="11" t="s">
        <v>77</v>
      </c>
      <c r="Q1" s="11" t="s">
        <v>78</v>
      </c>
      <c r="R1" s="11" t="s">
        <v>79</v>
      </c>
      <c r="S1" s="11" t="s">
        <v>80</v>
      </c>
      <c r="T1" s="11" t="s">
        <v>81</v>
      </c>
      <c r="U1" s="11" t="s">
        <v>82</v>
      </c>
      <c r="V1" s="11" t="s">
        <v>83</v>
      </c>
    </row>
    <row r="2" spans="1:22" x14ac:dyDescent="0.3">
      <c r="A2" s="13">
        <v>1814</v>
      </c>
      <c r="B2" s="13" t="s">
        <v>84</v>
      </c>
      <c r="C2" s="13" t="s">
        <v>85</v>
      </c>
      <c r="D2" s="13" t="s">
        <v>86</v>
      </c>
      <c r="E2" s="13" t="s">
        <v>87</v>
      </c>
      <c r="F2" s="13">
        <v>103</v>
      </c>
      <c r="G2" s="13" t="s">
        <v>88</v>
      </c>
      <c r="H2" s="14">
        <v>32571</v>
      </c>
      <c r="O2" s="13">
        <v>1814</v>
      </c>
      <c r="P2" s="13" t="s">
        <v>84</v>
      </c>
      <c r="Q2" s="13" t="s">
        <v>85</v>
      </c>
      <c r="R2" s="13" t="s">
        <v>86</v>
      </c>
      <c r="S2" s="13" t="s">
        <v>87</v>
      </c>
      <c r="T2" s="13">
        <v>103</v>
      </c>
      <c r="U2" s="13" t="s">
        <v>88</v>
      </c>
      <c r="V2" s="14">
        <v>32571</v>
      </c>
    </row>
    <row r="3" spans="1:22" x14ac:dyDescent="0.3">
      <c r="A3" s="15">
        <v>1721</v>
      </c>
      <c r="B3" s="15" t="s">
        <v>89</v>
      </c>
      <c r="C3" s="15" t="s">
        <v>90</v>
      </c>
      <c r="D3" s="15" t="s">
        <v>86</v>
      </c>
      <c r="E3" s="15" t="s">
        <v>91</v>
      </c>
      <c r="F3" s="15">
        <v>102</v>
      </c>
      <c r="G3" s="15" t="s">
        <v>88</v>
      </c>
      <c r="H3" s="16">
        <v>33091</v>
      </c>
      <c r="O3" s="15">
        <v>1721</v>
      </c>
      <c r="P3" s="15" t="s">
        <v>89</v>
      </c>
      <c r="Q3" s="15" t="s">
        <v>90</v>
      </c>
      <c r="R3" s="15" t="s">
        <v>86</v>
      </c>
      <c r="S3" s="15" t="s">
        <v>91</v>
      </c>
      <c r="T3" s="15">
        <v>102</v>
      </c>
      <c r="U3" s="15" t="s">
        <v>88</v>
      </c>
      <c r="V3" s="16">
        <v>33091</v>
      </c>
    </row>
    <row r="4" spans="1:22" x14ac:dyDescent="0.3">
      <c r="A4" s="15">
        <v>1999</v>
      </c>
      <c r="B4" s="15" t="s">
        <v>92</v>
      </c>
      <c r="C4" s="15" t="s">
        <v>93</v>
      </c>
      <c r="D4" s="15" t="s">
        <v>86</v>
      </c>
      <c r="E4" s="15" t="s">
        <v>94</v>
      </c>
      <c r="F4" s="15">
        <v>428</v>
      </c>
      <c r="G4" s="15" t="s">
        <v>88</v>
      </c>
      <c r="H4" s="16">
        <v>35981</v>
      </c>
      <c r="O4" s="15">
        <v>1999</v>
      </c>
      <c r="P4" s="15" t="s">
        <v>92</v>
      </c>
      <c r="Q4" s="15" t="s">
        <v>93</v>
      </c>
      <c r="R4" s="15" t="s">
        <v>86</v>
      </c>
      <c r="S4" s="15" t="s">
        <v>94</v>
      </c>
      <c r="T4" s="15">
        <v>428</v>
      </c>
      <c r="U4" s="15" t="s">
        <v>88</v>
      </c>
      <c r="V4" s="16">
        <v>35981</v>
      </c>
    </row>
    <row r="5" spans="1:22" x14ac:dyDescent="0.3">
      <c r="A5" s="15"/>
      <c r="B5" s="15"/>
      <c r="C5" s="15"/>
      <c r="D5" s="15"/>
      <c r="E5" s="15"/>
      <c r="F5" s="15"/>
      <c r="G5" s="15"/>
      <c r="H5" s="16"/>
      <c r="J5" t="s">
        <v>234</v>
      </c>
      <c r="O5" s="15">
        <v>1196</v>
      </c>
      <c r="P5" s="15" t="s">
        <v>95</v>
      </c>
      <c r="Q5" s="15" t="s">
        <v>96</v>
      </c>
      <c r="R5" s="15" t="s">
        <v>86</v>
      </c>
      <c r="S5" s="15" t="s">
        <v>97</v>
      </c>
      <c r="T5" s="15">
        <v>289</v>
      </c>
      <c r="U5" s="15" t="s">
        <v>88</v>
      </c>
      <c r="V5" s="16">
        <v>35886</v>
      </c>
    </row>
    <row r="6" spans="1:22" x14ac:dyDescent="0.3">
      <c r="A6" s="15">
        <v>1792</v>
      </c>
      <c r="B6" s="15" t="s">
        <v>102</v>
      </c>
      <c r="C6" s="15" t="s">
        <v>103</v>
      </c>
      <c r="D6" s="15" t="s">
        <v>104</v>
      </c>
      <c r="E6" s="15" t="s">
        <v>105</v>
      </c>
      <c r="F6" s="15">
        <v>111</v>
      </c>
      <c r="G6" s="15" t="s">
        <v>106</v>
      </c>
      <c r="H6" s="16">
        <v>33231</v>
      </c>
      <c r="O6" s="15">
        <v>1516</v>
      </c>
      <c r="P6" s="15" t="s">
        <v>107</v>
      </c>
      <c r="Q6" s="15" t="s">
        <v>108</v>
      </c>
      <c r="R6" s="15" t="s">
        <v>109</v>
      </c>
      <c r="S6" s="15" t="s">
        <v>110</v>
      </c>
      <c r="T6" s="15">
        <v>105</v>
      </c>
      <c r="U6" s="15" t="s">
        <v>111</v>
      </c>
      <c r="V6" s="16">
        <v>31112</v>
      </c>
    </row>
    <row r="7" spans="1:22" x14ac:dyDescent="0.3">
      <c r="A7" s="15">
        <v>1516</v>
      </c>
      <c r="B7" s="15" t="s">
        <v>107</v>
      </c>
      <c r="C7" s="15" t="s">
        <v>108</v>
      </c>
      <c r="D7" s="15" t="s">
        <v>109</v>
      </c>
      <c r="E7" s="15" t="s">
        <v>110</v>
      </c>
      <c r="F7" s="15">
        <v>105</v>
      </c>
      <c r="G7" s="15" t="s">
        <v>111</v>
      </c>
      <c r="H7" s="16">
        <v>31112</v>
      </c>
      <c r="O7" s="15">
        <v>1792</v>
      </c>
      <c r="P7" s="15" t="s">
        <v>102</v>
      </c>
      <c r="Q7" s="15" t="s">
        <v>103</v>
      </c>
      <c r="R7" s="15" t="s">
        <v>104</v>
      </c>
      <c r="S7" s="15" t="s">
        <v>105</v>
      </c>
      <c r="T7" s="15">
        <v>111</v>
      </c>
      <c r="U7" s="15" t="s">
        <v>106</v>
      </c>
      <c r="V7" s="16">
        <v>33231</v>
      </c>
    </row>
    <row r="8" spans="1:22" x14ac:dyDescent="0.3">
      <c r="A8" s="15">
        <v>1284</v>
      </c>
      <c r="B8" s="15" t="s">
        <v>112</v>
      </c>
      <c r="C8" s="15" t="s">
        <v>113</v>
      </c>
      <c r="D8" s="15" t="s">
        <v>114</v>
      </c>
      <c r="E8" s="15" t="s">
        <v>115</v>
      </c>
      <c r="F8" s="15">
        <v>124</v>
      </c>
      <c r="G8" s="15" t="s">
        <v>106</v>
      </c>
      <c r="H8" s="16">
        <v>31051</v>
      </c>
      <c r="O8" s="15">
        <v>1284</v>
      </c>
      <c r="P8" s="15" t="s">
        <v>112</v>
      </c>
      <c r="Q8" s="15" t="s">
        <v>113</v>
      </c>
      <c r="R8" s="15" t="s">
        <v>114</v>
      </c>
      <c r="S8" s="15" t="s">
        <v>115</v>
      </c>
      <c r="T8" s="15">
        <v>124</v>
      </c>
      <c r="U8" s="15" t="s">
        <v>106</v>
      </c>
      <c r="V8" s="16">
        <v>31051</v>
      </c>
    </row>
    <row r="9" spans="1:22" ht="13.8" customHeight="1" x14ac:dyDescent="0.3">
      <c r="A9" s="15">
        <v>1982</v>
      </c>
      <c r="B9" s="15" t="s">
        <v>116</v>
      </c>
      <c r="C9" s="15" t="s">
        <v>117</v>
      </c>
      <c r="D9" s="15" t="s">
        <v>100</v>
      </c>
      <c r="E9" s="15" t="s">
        <v>118</v>
      </c>
      <c r="F9" s="15">
        <v>202</v>
      </c>
      <c r="G9" s="15" t="s">
        <v>88</v>
      </c>
      <c r="H9" s="16">
        <v>35523</v>
      </c>
    </row>
    <row r="10" spans="1:22" hidden="1" x14ac:dyDescent="0.3">
      <c r="O10" s="15">
        <v>1167</v>
      </c>
      <c r="P10" s="15" t="s">
        <v>116</v>
      </c>
      <c r="Q10" s="15" t="s">
        <v>119</v>
      </c>
      <c r="R10" s="15" t="s">
        <v>100</v>
      </c>
      <c r="S10" s="15" t="s">
        <v>120</v>
      </c>
      <c r="T10" s="15">
        <v>119</v>
      </c>
      <c r="U10" s="15" t="s">
        <v>88</v>
      </c>
      <c r="V10" s="16">
        <v>33346</v>
      </c>
    </row>
    <row r="11" spans="1:22" x14ac:dyDescent="0.3">
      <c r="O11" t="s">
        <v>235</v>
      </c>
    </row>
    <row r="13" spans="1:22" x14ac:dyDescent="0.3">
      <c r="U13" s="19" t="s">
        <v>236</v>
      </c>
    </row>
    <row r="15" spans="1:22" x14ac:dyDescent="0.3">
      <c r="H15" t="s">
        <v>1743</v>
      </c>
      <c r="K15" s="33"/>
      <c r="R15" t="s">
        <v>237</v>
      </c>
    </row>
    <row r="20" spans="3:10" ht="18" thickBot="1" x14ac:dyDescent="0.35">
      <c r="C20" s="20" t="s">
        <v>238</v>
      </c>
      <c r="D20" s="20" t="s">
        <v>239</v>
      </c>
      <c r="E20" s="20" t="s">
        <v>240</v>
      </c>
      <c r="F20" s="20" t="s">
        <v>241</v>
      </c>
      <c r="G20" s="20" t="s">
        <v>242</v>
      </c>
    </row>
    <row r="21" spans="3:10" ht="15" thickTop="1" x14ac:dyDescent="0.3">
      <c r="C21" t="s">
        <v>243</v>
      </c>
      <c r="D21" s="21">
        <v>2015</v>
      </c>
      <c r="E21" s="22">
        <v>1050</v>
      </c>
      <c r="F21" s="21">
        <v>99</v>
      </c>
      <c r="G21" s="21" t="s">
        <v>244</v>
      </c>
    </row>
    <row r="22" spans="3:10" x14ac:dyDescent="0.3">
      <c r="C22" t="s">
        <v>243</v>
      </c>
      <c r="D22" s="21">
        <v>2015</v>
      </c>
      <c r="E22" s="22">
        <v>1105</v>
      </c>
      <c r="F22" s="21">
        <v>70</v>
      </c>
      <c r="G22" s="21" t="s">
        <v>248</v>
      </c>
      <c r="I22" t="s">
        <v>255</v>
      </c>
    </row>
    <row r="23" spans="3:10" x14ac:dyDescent="0.3">
      <c r="C23" t="s">
        <v>243</v>
      </c>
      <c r="D23" s="21">
        <v>2015</v>
      </c>
      <c r="E23" s="22">
        <v>1200</v>
      </c>
      <c r="F23" s="21">
        <v>161</v>
      </c>
      <c r="G23" s="21" t="s">
        <v>249</v>
      </c>
      <c r="J23" t="s">
        <v>256</v>
      </c>
    </row>
    <row r="24" spans="3:10" x14ac:dyDescent="0.3">
      <c r="C24" t="s">
        <v>250</v>
      </c>
      <c r="D24" s="21">
        <v>2015</v>
      </c>
      <c r="E24" s="22">
        <v>1200</v>
      </c>
      <c r="F24" s="21">
        <v>171</v>
      </c>
      <c r="G24" s="21" t="s">
        <v>249</v>
      </c>
    </row>
    <row r="25" spans="3:10" x14ac:dyDescent="0.3">
      <c r="C25" t="s">
        <v>250</v>
      </c>
      <c r="D25" s="21">
        <v>2015</v>
      </c>
      <c r="E25" s="22">
        <v>1350</v>
      </c>
      <c r="F25" s="21">
        <v>89</v>
      </c>
      <c r="G25" s="21" t="s">
        <v>248</v>
      </c>
    </row>
    <row r="26" spans="3:10" x14ac:dyDescent="0.3">
      <c r="C26" t="s">
        <v>250</v>
      </c>
      <c r="D26" s="21">
        <v>2015</v>
      </c>
      <c r="E26" s="22">
        <v>1435</v>
      </c>
      <c r="F26" s="21">
        <v>125</v>
      </c>
      <c r="G26" s="21" t="s">
        <v>244</v>
      </c>
      <c r="I26" t="s">
        <v>257</v>
      </c>
    </row>
    <row r="27" spans="3:10" x14ac:dyDescent="0.3">
      <c r="C27" t="s">
        <v>251</v>
      </c>
      <c r="D27" s="21">
        <v>2015</v>
      </c>
      <c r="E27" s="22">
        <v>1200</v>
      </c>
      <c r="F27" s="21">
        <v>70</v>
      </c>
      <c r="G27" s="21" t="s">
        <v>249</v>
      </c>
    </row>
    <row r="28" spans="3:10" x14ac:dyDescent="0.3">
      <c r="C28" t="s">
        <v>251</v>
      </c>
      <c r="D28" s="21">
        <v>2015</v>
      </c>
      <c r="E28" s="22">
        <v>1350</v>
      </c>
      <c r="F28" s="21">
        <v>99</v>
      </c>
      <c r="G28" s="21" t="s">
        <v>248</v>
      </c>
    </row>
    <row r="29" spans="3:10" x14ac:dyDescent="0.3">
      <c r="C29" t="s">
        <v>251</v>
      </c>
      <c r="D29" s="21">
        <v>2015</v>
      </c>
      <c r="E29" s="22">
        <v>1435</v>
      </c>
      <c r="F29" s="21">
        <v>111</v>
      </c>
      <c r="G29" s="21" t="s">
        <v>244</v>
      </c>
    </row>
    <row r="30" spans="3:10" x14ac:dyDescent="0.3">
      <c r="C30" t="s">
        <v>252</v>
      </c>
      <c r="D30" s="21">
        <v>2015</v>
      </c>
      <c r="E30" s="22">
        <v>1200</v>
      </c>
      <c r="F30" s="21">
        <v>125</v>
      </c>
      <c r="G30" s="21" t="s">
        <v>249</v>
      </c>
      <c r="I30" t="s">
        <v>258</v>
      </c>
    </row>
    <row r="31" spans="3:10" x14ac:dyDescent="0.3">
      <c r="C31" t="s">
        <v>252</v>
      </c>
      <c r="D31" s="21">
        <v>2015</v>
      </c>
      <c r="E31" s="22">
        <v>1350</v>
      </c>
      <c r="F31" s="21">
        <v>131</v>
      </c>
      <c r="G31" s="21" t="s">
        <v>248</v>
      </c>
    </row>
    <row r="32" spans="3:10" x14ac:dyDescent="0.3">
      <c r="C32" t="s">
        <v>245</v>
      </c>
      <c r="D32" s="21">
        <v>2015</v>
      </c>
      <c r="E32" s="22">
        <v>1050</v>
      </c>
      <c r="F32" s="21">
        <v>89</v>
      </c>
      <c r="G32" s="21" t="s">
        <v>244</v>
      </c>
    </row>
    <row r="33" spans="3:18" x14ac:dyDescent="0.3">
      <c r="C33" t="s">
        <v>245</v>
      </c>
      <c r="D33" s="21">
        <v>2015</v>
      </c>
      <c r="E33" s="22">
        <v>1105</v>
      </c>
      <c r="F33" s="21">
        <v>171</v>
      </c>
      <c r="G33" s="21" t="s">
        <v>248</v>
      </c>
    </row>
    <row r="34" spans="3:18" x14ac:dyDescent="0.3">
      <c r="C34" t="s">
        <v>245</v>
      </c>
      <c r="D34" s="21">
        <v>2015</v>
      </c>
      <c r="E34" s="22">
        <v>1200</v>
      </c>
      <c r="F34" s="21">
        <v>146</v>
      </c>
      <c r="G34" s="21" t="s">
        <v>249</v>
      </c>
    </row>
    <row r="35" spans="3:18" x14ac:dyDescent="0.3">
      <c r="C35" t="s">
        <v>246</v>
      </c>
      <c r="D35" s="21">
        <v>2015</v>
      </c>
      <c r="E35" s="22">
        <v>1050</v>
      </c>
      <c r="F35" s="21">
        <v>131</v>
      </c>
      <c r="G35" s="21" t="s">
        <v>244</v>
      </c>
    </row>
    <row r="36" spans="3:18" x14ac:dyDescent="0.3">
      <c r="C36" t="s">
        <v>246</v>
      </c>
      <c r="D36" s="21">
        <v>2015</v>
      </c>
      <c r="E36" s="22">
        <v>1050</v>
      </c>
      <c r="F36" s="21">
        <v>131</v>
      </c>
      <c r="G36" s="21" t="s">
        <v>244</v>
      </c>
    </row>
    <row r="37" spans="3:18" x14ac:dyDescent="0.3">
      <c r="C37" t="s">
        <v>246</v>
      </c>
      <c r="D37" s="21">
        <v>2015</v>
      </c>
      <c r="E37" s="22">
        <v>1105</v>
      </c>
      <c r="F37" s="21">
        <v>125</v>
      </c>
      <c r="G37" s="21" t="s">
        <v>248</v>
      </c>
    </row>
    <row r="38" spans="3:18" ht="18" thickBot="1" x14ac:dyDescent="0.35">
      <c r="C38" t="s">
        <v>246</v>
      </c>
      <c r="D38" s="21">
        <v>2015</v>
      </c>
      <c r="E38" s="22">
        <v>1105</v>
      </c>
      <c r="F38" s="21">
        <v>125</v>
      </c>
      <c r="G38" s="21" t="s">
        <v>248</v>
      </c>
      <c r="L38" s="20" t="s">
        <v>238</v>
      </c>
      <c r="M38" s="20" t="s">
        <v>239</v>
      </c>
      <c r="N38" s="20" t="s">
        <v>240</v>
      </c>
      <c r="O38" s="20" t="s">
        <v>241</v>
      </c>
      <c r="P38" s="20" t="s">
        <v>242</v>
      </c>
    </row>
    <row r="39" spans="3:18" ht="15" thickTop="1" x14ac:dyDescent="0.3">
      <c r="C39" t="s">
        <v>246</v>
      </c>
      <c r="D39" s="21">
        <v>2015</v>
      </c>
      <c r="E39" s="22">
        <v>1200</v>
      </c>
      <c r="F39" s="21">
        <v>152</v>
      </c>
      <c r="G39" s="21" t="s">
        <v>249</v>
      </c>
      <c r="L39" t="s">
        <v>243</v>
      </c>
      <c r="M39" s="21">
        <v>2015</v>
      </c>
      <c r="N39" s="22">
        <v>1050</v>
      </c>
      <c r="O39" s="21">
        <v>99</v>
      </c>
      <c r="P39" s="21" t="s">
        <v>244</v>
      </c>
    </row>
    <row r="40" spans="3:18" x14ac:dyDescent="0.3">
      <c r="C40" t="s">
        <v>246</v>
      </c>
      <c r="D40" s="21">
        <v>2015</v>
      </c>
      <c r="E40" s="22">
        <v>1200</v>
      </c>
      <c r="F40" s="21">
        <v>113</v>
      </c>
      <c r="G40" s="21" t="s">
        <v>249</v>
      </c>
      <c r="L40" t="s">
        <v>243</v>
      </c>
      <c r="M40" s="21">
        <v>2015</v>
      </c>
      <c r="N40" s="22">
        <v>1105</v>
      </c>
      <c r="O40" s="21">
        <v>70</v>
      </c>
      <c r="P40" s="21" t="s">
        <v>248</v>
      </c>
      <c r="R40" t="s">
        <v>283</v>
      </c>
    </row>
    <row r="41" spans="3:18" x14ac:dyDescent="0.3">
      <c r="C41" t="s">
        <v>253</v>
      </c>
      <c r="D41" s="21">
        <v>2015</v>
      </c>
      <c r="E41" s="22">
        <v>1200</v>
      </c>
      <c r="F41" s="21">
        <v>101</v>
      </c>
      <c r="G41" s="21" t="s">
        <v>249</v>
      </c>
      <c r="L41" t="s">
        <v>243</v>
      </c>
      <c r="M41" s="21">
        <v>2015</v>
      </c>
      <c r="N41" s="22">
        <v>1200</v>
      </c>
      <c r="O41" s="21">
        <v>161</v>
      </c>
      <c r="P41" s="21" t="s">
        <v>249</v>
      </c>
      <c r="R41" t="s">
        <v>284</v>
      </c>
    </row>
    <row r="42" spans="3:18" x14ac:dyDescent="0.3">
      <c r="C42" t="s">
        <v>253</v>
      </c>
      <c r="D42" s="21">
        <v>2015</v>
      </c>
      <c r="E42" s="22">
        <v>1350</v>
      </c>
      <c r="F42" s="21">
        <v>146</v>
      </c>
      <c r="G42" s="21" t="s">
        <v>248</v>
      </c>
      <c r="L42" t="s">
        <v>250</v>
      </c>
      <c r="M42" s="21">
        <v>2015</v>
      </c>
      <c r="N42" s="22">
        <v>1200</v>
      </c>
      <c r="O42" s="21">
        <v>171</v>
      </c>
      <c r="P42" s="21" t="s">
        <v>249</v>
      </c>
      <c r="R42" t="s">
        <v>285</v>
      </c>
    </row>
    <row r="43" spans="3:18" x14ac:dyDescent="0.3">
      <c r="C43" t="s">
        <v>247</v>
      </c>
      <c r="D43" s="21">
        <v>2015</v>
      </c>
      <c r="E43" s="22">
        <v>1050</v>
      </c>
      <c r="F43" s="21">
        <v>101</v>
      </c>
      <c r="G43" s="21" t="s">
        <v>244</v>
      </c>
      <c r="L43" t="s">
        <v>250</v>
      </c>
      <c r="M43" s="21">
        <v>2015</v>
      </c>
      <c r="N43" s="22">
        <v>1350</v>
      </c>
      <c r="O43" s="21">
        <v>89</v>
      </c>
      <c r="P43" s="21" t="s">
        <v>248</v>
      </c>
    </row>
    <row r="44" spans="3:18" x14ac:dyDescent="0.3">
      <c r="C44" t="s">
        <v>247</v>
      </c>
      <c r="D44" s="21">
        <v>2015</v>
      </c>
      <c r="E44" s="22">
        <v>1105</v>
      </c>
      <c r="F44" s="21">
        <v>111</v>
      </c>
      <c r="G44" s="21" t="s">
        <v>248</v>
      </c>
      <c r="L44" t="s">
        <v>250</v>
      </c>
      <c r="M44" s="21">
        <v>2015</v>
      </c>
      <c r="N44" s="22">
        <v>1435</v>
      </c>
      <c r="O44" s="21">
        <v>125</v>
      </c>
      <c r="P44" s="21" t="s">
        <v>244</v>
      </c>
    </row>
    <row r="45" spans="3:18" x14ac:dyDescent="0.3">
      <c r="C45" t="s">
        <v>247</v>
      </c>
      <c r="D45" s="21">
        <v>2015</v>
      </c>
      <c r="E45" s="22">
        <v>1200</v>
      </c>
      <c r="F45" s="21">
        <v>99</v>
      </c>
      <c r="G45" s="21" t="s">
        <v>249</v>
      </c>
      <c r="L45" t="s">
        <v>252</v>
      </c>
      <c r="M45" s="21">
        <v>2015</v>
      </c>
      <c r="N45" s="22">
        <v>1200</v>
      </c>
      <c r="O45" s="21">
        <v>125</v>
      </c>
      <c r="P45" s="21" t="s">
        <v>249</v>
      </c>
    </row>
    <row r="46" spans="3:18" x14ac:dyDescent="0.3">
      <c r="C46" t="s">
        <v>254</v>
      </c>
      <c r="D46" s="21">
        <v>2015</v>
      </c>
      <c r="E46" s="22">
        <v>1200</v>
      </c>
      <c r="F46" s="21">
        <v>146</v>
      </c>
      <c r="G46" s="21" t="s">
        <v>249</v>
      </c>
      <c r="L46" t="s">
        <v>252</v>
      </c>
      <c r="M46" s="21">
        <v>2015</v>
      </c>
      <c r="N46" s="22">
        <v>1350</v>
      </c>
      <c r="O46" s="21">
        <v>131</v>
      </c>
      <c r="P46" s="21" t="s">
        <v>248</v>
      </c>
      <c r="R46" t="s">
        <v>286</v>
      </c>
    </row>
    <row r="47" spans="3:18" x14ac:dyDescent="0.3">
      <c r="C47" t="s">
        <v>254</v>
      </c>
      <c r="D47" s="21">
        <v>2015</v>
      </c>
      <c r="E47" s="22">
        <v>1211</v>
      </c>
      <c r="F47" s="21">
        <v>116</v>
      </c>
      <c r="G47" s="21" t="s">
        <v>154</v>
      </c>
      <c r="L47" t="s">
        <v>246</v>
      </c>
      <c r="M47" s="21">
        <v>2015</v>
      </c>
      <c r="N47" s="22">
        <v>1050</v>
      </c>
      <c r="O47" s="21">
        <v>131</v>
      </c>
      <c r="P47" s="21" t="s">
        <v>244</v>
      </c>
      <c r="R47" t="s">
        <v>1742</v>
      </c>
    </row>
    <row r="48" spans="3:18" x14ac:dyDescent="0.3">
      <c r="C48" t="s">
        <v>254</v>
      </c>
      <c r="D48" s="21">
        <v>2015</v>
      </c>
      <c r="E48" s="22">
        <v>1350</v>
      </c>
      <c r="F48" s="21">
        <v>171</v>
      </c>
      <c r="G48" s="21" t="s">
        <v>248</v>
      </c>
      <c r="L48" t="s">
        <v>246</v>
      </c>
      <c r="M48" s="21">
        <v>2015</v>
      </c>
      <c r="N48" s="22">
        <v>1050</v>
      </c>
      <c r="O48" s="21">
        <v>131</v>
      </c>
      <c r="P48" s="21" t="s">
        <v>244</v>
      </c>
    </row>
    <row r="49" spans="12:16" x14ac:dyDescent="0.3">
      <c r="L49" t="s">
        <v>246</v>
      </c>
      <c r="M49" s="21">
        <v>2015</v>
      </c>
      <c r="N49" s="22">
        <v>1105</v>
      </c>
      <c r="O49" s="21">
        <v>125</v>
      </c>
      <c r="P49" s="21" t="s">
        <v>248</v>
      </c>
    </row>
    <row r="50" spans="12:16" x14ac:dyDescent="0.3">
      <c r="L50" t="s">
        <v>246</v>
      </c>
      <c r="M50" s="21">
        <v>2015</v>
      </c>
      <c r="N50" s="22">
        <v>1105</v>
      </c>
      <c r="O50" s="21">
        <v>125</v>
      </c>
      <c r="P50" s="21" t="s">
        <v>248</v>
      </c>
    </row>
    <row r="51" spans="12:16" x14ac:dyDescent="0.3">
      <c r="L51" t="s">
        <v>246</v>
      </c>
      <c r="M51" s="21">
        <v>2015</v>
      </c>
      <c r="N51" s="22">
        <v>1200</v>
      </c>
      <c r="O51" s="21">
        <v>152</v>
      </c>
      <c r="P51" s="21" t="s">
        <v>249</v>
      </c>
    </row>
    <row r="52" spans="12:16" x14ac:dyDescent="0.3">
      <c r="L52" t="s">
        <v>246</v>
      </c>
      <c r="M52" s="21">
        <v>2015</v>
      </c>
      <c r="N52" s="22">
        <v>1200</v>
      </c>
      <c r="O52" s="21">
        <v>113</v>
      </c>
      <c r="P52" s="21" t="s">
        <v>249</v>
      </c>
    </row>
    <row r="53" spans="12:16" x14ac:dyDescent="0.3">
      <c r="L53" t="s">
        <v>253</v>
      </c>
      <c r="M53" s="21">
        <v>2015</v>
      </c>
      <c r="N53" s="22">
        <v>1200</v>
      </c>
      <c r="O53" s="21">
        <v>101</v>
      </c>
      <c r="P53" s="21" t="s">
        <v>249</v>
      </c>
    </row>
    <row r="54" spans="12:16" x14ac:dyDescent="0.3">
      <c r="L54" t="s">
        <v>253</v>
      </c>
      <c r="M54" s="21">
        <v>2015</v>
      </c>
      <c r="N54" s="22">
        <v>1350</v>
      </c>
      <c r="O54" s="21">
        <v>146</v>
      </c>
      <c r="P54" s="21" t="s">
        <v>248</v>
      </c>
    </row>
    <row r="55" spans="12:16" x14ac:dyDescent="0.3">
      <c r="L55" t="s">
        <v>254</v>
      </c>
      <c r="M55" s="21">
        <v>2015</v>
      </c>
      <c r="N55" s="22">
        <v>1200</v>
      </c>
      <c r="O55" s="21">
        <v>146</v>
      </c>
      <c r="P55" s="21" t="s">
        <v>249</v>
      </c>
    </row>
    <row r="56" spans="12:16" x14ac:dyDescent="0.3">
      <c r="L56" t="s">
        <v>254</v>
      </c>
      <c r="M56" s="21">
        <v>2015</v>
      </c>
      <c r="N56" s="22">
        <v>1211</v>
      </c>
      <c r="O56" s="21">
        <v>116</v>
      </c>
      <c r="P56" s="21" t="s">
        <v>154</v>
      </c>
    </row>
    <row r="57" spans="12:16" x14ac:dyDescent="0.3">
      <c r="L57" t="s">
        <v>254</v>
      </c>
      <c r="M57" s="21">
        <v>2015</v>
      </c>
      <c r="N57" s="22">
        <v>1350</v>
      </c>
      <c r="O57" s="21">
        <v>171</v>
      </c>
      <c r="P57" s="21" t="s">
        <v>248</v>
      </c>
    </row>
    <row r="58" spans="12:16" x14ac:dyDescent="0.3">
      <c r="M58" s="21"/>
      <c r="N58" s="31"/>
      <c r="O58" s="21"/>
      <c r="P58" s="21"/>
    </row>
    <row r="59" spans="12:16" x14ac:dyDescent="0.3">
      <c r="M59" s="21"/>
      <c r="N59" s="31"/>
      <c r="O59" s="21"/>
      <c r="P59" s="21"/>
    </row>
    <row r="60" spans="12:16" x14ac:dyDescent="0.3">
      <c r="M60" s="21"/>
      <c r="N60" s="31"/>
      <c r="O60" s="21"/>
      <c r="P60" s="21"/>
    </row>
    <row r="61" spans="12:16" x14ac:dyDescent="0.3">
      <c r="L61" t="s">
        <v>282</v>
      </c>
      <c r="M61" s="21"/>
      <c r="N61" s="21"/>
      <c r="O61" s="21"/>
      <c r="P61" s="21">
        <f>SUBTOTAL(103,New_Table[Buyer])</f>
        <v>19</v>
      </c>
    </row>
    <row r="67" spans="1:11" ht="18" thickBot="1" x14ac:dyDescent="0.35">
      <c r="A67" s="20" t="s">
        <v>238</v>
      </c>
      <c r="B67" s="20" t="s">
        <v>239</v>
      </c>
      <c r="C67" s="20" t="s">
        <v>240</v>
      </c>
      <c r="D67" s="20" t="s">
        <v>241</v>
      </c>
      <c r="E67" s="20" t="s">
        <v>242</v>
      </c>
    </row>
    <row r="68" spans="1:11" ht="15" thickTop="1" x14ac:dyDescent="0.3">
      <c r="A68" t="s">
        <v>243</v>
      </c>
      <c r="B68" s="21">
        <v>2015</v>
      </c>
      <c r="C68" s="32">
        <v>1050</v>
      </c>
      <c r="D68" s="21">
        <v>99</v>
      </c>
      <c r="E68" s="21" t="s">
        <v>244</v>
      </c>
      <c r="G68" t="s">
        <v>292</v>
      </c>
    </row>
    <row r="69" spans="1:11" x14ac:dyDescent="0.3">
      <c r="A69" t="s">
        <v>245</v>
      </c>
      <c r="B69" s="21">
        <v>2015</v>
      </c>
      <c r="C69" s="32">
        <v>1050</v>
      </c>
      <c r="D69" s="21">
        <v>89</v>
      </c>
      <c r="E69" s="21" t="s">
        <v>244</v>
      </c>
    </row>
    <row r="70" spans="1:11" x14ac:dyDescent="0.3">
      <c r="A70" t="s">
        <v>246</v>
      </c>
      <c r="B70" s="21">
        <v>2015</v>
      </c>
      <c r="C70" s="32">
        <v>1050</v>
      </c>
      <c r="D70" s="21">
        <v>131</v>
      </c>
      <c r="E70" s="21" t="s">
        <v>244</v>
      </c>
    </row>
    <row r="71" spans="1:11" ht="18" thickBot="1" x14ac:dyDescent="0.35">
      <c r="A71" t="s">
        <v>246</v>
      </c>
      <c r="B71" s="21">
        <v>2015</v>
      </c>
      <c r="C71" s="32">
        <v>1050</v>
      </c>
      <c r="D71" s="21">
        <v>131</v>
      </c>
      <c r="E71" s="21" t="s">
        <v>244</v>
      </c>
      <c r="G71" s="20" t="s">
        <v>238</v>
      </c>
      <c r="H71" t="s">
        <v>291</v>
      </c>
      <c r="J71" t="s">
        <v>293</v>
      </c>
    </row>
    <row r="72" spans="1:11" ht="15" thickTop="1" x14ac:dyDescent="0.3">
      <c r="A72" t="s">
        <v>247</v>
      </c>
      <c r="B72" s="21">
        <v>2015</v>
      </c>
      <c r="C72" s="32">
        <v>1050</v>
      </c>
      <c r="D72" s="21">
        <v>101</v>
      </c>
      <c r="E72" s="21" t="s">
        <v>244</v>
      </c>
      <c r="G72" t="s">
        <v>243</v>
      </c>
      <c r="H72">
        <f>DSUM(A67:E100,C67,G71:G72)</f>
        <v>3355</v>
      </c>
    </row>
    <row r="73" spans="1:11" x14ac:dyDescent="0.3">
      <c r="A73" t="s">
        <v>243</v>
      </c>
      <c r="B73" s="21">
        <v>2015</v>
      </c>
      <c r="C73" s="32">
        <v>1105</v>
      </c>
      <c r="D73" s="21">
        <v>70</v>
      </c>
      <c r="E73" s="21" t="s">
        <v>248</v>
      </c>
    </row>
    <row r="74" spans="1:11" x14ac:dyDescent="0.3">
      <c r="A74" t="s">
        <v>245</v>
      </c>
      <c r="B74" s="21">
        <v>2015</v>
      </c>
      <c r="C74" s="32">
        <v>1105</v>
      </c>
      <c r="D74" s="21">
        <v>171</v>
      </c>
      <c r="E74" s="21" t="s">
        <v>248</v>
      </c>
    </row>
    <row r="75" spans="1:11" ht="18" thickBot="1" x14ac:dyDescent="0.35">
      <c r="A75" t="s">
        <v>246</v>
      </c>
      <c r="B75" s="21">
        <v>2015</v>
      </c>
      <c r="C75" s="32">
        <v>1105</v>
      </c>
      <c r="D75" s="21">
        <v>125</v>
      </c>
      <c r="E75" s="21" t="s">
        <v>248</v>
      </c>
      <c r="G75" s="20" t="s">
        <v>238</v>
      </c>
      <c r="H75" t="s">
        <v>291</v>
      </c>
      <c r="J75" t="s">
        <v>294</v>
      </c>
    </row>
    <row r="76" spans="1:11" ht="15" thickTop="1" x14ac:dyDescent="0.3">
      <c r="A76" t="s">
        <v>246</v>
      </c>
      <c r="B76" s="21">
        <v>2015</v>
      </c>
      <c r="C76" s="32">
        <v>1105</v>
      </c>
      <c r="D76" s="21">
        <v>125</v>
      </c>
      <c r="E76" s="21" t="s">
        <v>248</v>
      </c>
      <c r="G76" t="s">
        <v>243</v>
      </c>
      <c r="H76">
        <f>DSUM($A$67:$E$100,C$67,G75:G77)</f>
        <v>9012</v>
      </c>
    </row>
    <row r="77" spans="1:11" x14ac:dyDescent="0.3">
      <c r="A77" t="s">
        <v>247</v>
      </c>
      <c r="B77" s="21">
        <v>2015</v>
      </c>
      <c r="C77" s="32">
        <v>1105</v>
      </c>
      <c r="D77" s="21">
        <v>111</v>
      </c>
      <c r="E77" s="21" t="s">
        <v>248</v>
      </c>
      <c r="G77" t="s">
        <v>250</v>
      </c>
    </row>
    <row r="78" spans="1:11" x14ac:dyDescent="0.3">
      <c r="A78" t="s">
        <v>243</v>
      </c>
      <c r="B78" s="21">
        <v>2015</v>
      </c>
      <c r="C78" s="32">
        <v>1200</v>
      </c>
      <c r="D78" s="21">
        <v>161</v>
      </c>
      <c r="E78" s="21" t="s">
        <v>249</v>
      </c>
    </row>
    <row r="79" spans="1:11" x14ac:dyDescent="0.3">
      <c r="A79" t="s">
        <v>250</v>
      </c>
      <c r="B79" s="21">
        <v>2015</v>
      </c>
      <c r="C79" s="32">
        <v>1200</v>
      </c>
      <c r="D79" s="21">
        <v>171</v>
      </c>
      <c r="E79" s="21" t="s">
        <v>249</v>
      </c>
    </row>
    <row r="80" spans="1:11" ht="18" thickBot="1" x14ac:dyDescent="0.35">
      <c r="A80" t="s">
        <v>251</v>
      </c>
      <c r="B80" s="21">
        <v>2015</v>
      </c>
      <c r="C80" s="32">
        <v>1200</v>
      </c>
      <c r="D80" s="21">
        <v>70</v>
      </c>
      <c r="E80" s="21" t="s">
        <v>249</v>
      </c>
      <c r="G80" s="20" t="s">
        <v>242</v>
      </c>
      <c r="H80" s="20" t="s">
        <v>238</v>
      </c>
      <c r="I80" t="s">
        <v>291</v>
      </c>
      <c r="K80" t="s">
        <v>295</v>
      </c>
    </row>
    <row r="81" spans="1:11" ht="15" thickTop="1" x14ac:dyDescent="0.3">
      <c r="A81" t="s">
        <v>252</v>
      </c>
      <c r="B81" s="21">
        <v>2015</v>
      </c>
      <c r="C81" s="32">
        <v>1200</v>
      </c>
      <c r="D81" s="21">
        <v>125</v>
      </c>
      <c r="E81" s="21" t="s">
        <v>249</v>
      </c>
      <c r="G81" s="21" t="s">
        <v>244</v>
      </c>
      <c r="H81" t="s">
        <v>243</v>
      </c>
      <c r="I81">
        <f>DSUM($A$67:$E$100,$C$67,G80:H81)</f>
        <v>1050</v>
      </c>
    </row>
    <row r="82" spans="1:11" x14ac:dyDescent="0.3">
      <c r="A82" t="s">
        <v>245</v>
      </c>
      <c r="B82" s="21">
        <v>2015</v>
      </c>
      <c r="C82" s="32">
        <v>1200</v>
      </c>
      <c r="D82" s="21">
        <v>146</v>
      </c>
      <c r="E82" s="21" t="s">
        <v>249</v>
      </c>
    </row>
    <row r="83" spans="1:11" x14ac:dyDescent="0.3">
      <c r="A83" t="s">
        <v>246</v>
      </c>
      <c r="B83" s="21">
        <v>2015</v>
      </c>
      <c r="C83" s="32">
        <v>1200</v>
      </c>
      <c r="D83" s="21">
        <v>152</v>
      </c>
      <c r="E83" s="21" t="s">
        <v>249</v>
      </c>
      <c r="K83" t="s">
        <v>298</v>
      </c>
    </row>
    <row r="84" spans="1:11" ht="18" thickBot="1" x14ac:dyDescent="0.35">
      <c r="A84" t="s">
        <v>246</v>
      </c>
      <c r="B84" s="21">
        <v>2015</v>
      </c>
      <c r="C84" s="32">
        <v>1200</v>
      </c>
      <c r="D84" s="21">
        <v>113</v>
      </c>
      <c r="E84" s="21" t="s">
        <v>249</v>
      </c>
      <c r="G84" s="20" t="s">
        <v>242</v>
      </c>
      <c r="H84" s="20" t="s">
        <v>238</v>
      </c>
      <c r="I84" t="s">
        <v>291</v>
      </c>
    </row>
    <row r="85" spans="1:11" ht="15" thickTop="1" x14ac:dyDescent="0.3">
      <c r="A85" t="s">
        <v>253</v>
      </c>
      <c r="B85" s="21">
        <v>2015</v>
      </c>
      <c r="C85" s="32">
        <v>1200</v>
      </c>
      <c r="D85" s="21">
        <v>101</v>
      </c>
      <c r="E85" s="21" t="s">
        <v>249</v>
      </c>
      <c r="G85" s="21" t="s">
        <v>244</v>
      </c>
      <c r="H85" t="s">
        <v>243</v>
      </c>
      <c r="I85">
        <f>DSUM($A$67:$E$100,$C$67,G84:H86)</f>
        <v>3150</v>
      </c>
    </row>
    <row r="86" spans="1:11" x14ac:dyDescent="0.3">
      <c r="A86" t="s">
        <v>247</v>
      </c>
      <c r="B86" s="21">
        <v>2015</v>
      </c>
      <c r="C86" s="32">
        <v>1200</v>
      </c>
      <c r="D86" s="21">
        <v>99</v>
      </c>
      <c r="E86" s="21" t="s">
        <v>249</v>
      </c>
      <c r="G86" s="21" t="s">
        <v>244</v>
      </c>
      <c r="H86" t="s">
        <v>246</v>
      </c>
    </row>
    <row r="87" spans="1:11" x14ac:dyDescent="0.3">
      <c r="A87" t="s">
        <v>254</v>
      </c>
      <c r="B87" s="21">
        <v>2015</v>
      </c>
      <c r="C87" s="32">
        <v>1200</v>
      </c>
      <c r="D87" s="21">
        <v>146</v>
      </c>
      <c r="E87" s="21" t="s">
        <v>249</v>
      </c>
    </row>
    <row r="88" spans="1:11" x14ac:dyDescent="0.3">
      <c r="A88" t="s">
        <v>254</v>
      </c>
      <c r="B88" s="21">
        <v>2015</v>
      </c>
      <c r="C88" s="32">
        <v>1211</v>
      </c>
      <c r="D88" s="21">
        <v>116</v>
      </c>
      <c r="E88" s="21" t="s">
        <v>154</v>
      </c>
    </row>
    <row r="89" spans="1:11" ht="18" thickBot="1" x14ac:dyDescent="0.35">
      <c r="A89" t="s">
        <v>250</v>
      </c>
      <c r="B89" s="21">
        <v>2015</v>
      </c>
      <c r="C89" s="32">
        <v>1350</v>
      </c>
      <c r="D89" s="21">
        <v>89</v>
      </c>
      <c r="E89" s="21" t="s">
        <v>248</v>
      </c>
      <c r="G89" s="20" t="s">
        <v>238</v>
      </c>
      <c r="H89" t="s">
        <v>296</v>
      </c>
      <c r="I89" t="s">
        <v>297</v>
      </c>
      <c r="K89" t="s">
        <v>299</v>
      </c>
    </row>
    <row r="90" spans="1:11" ht="15" thickTop="1" x14ac:dyDescent="0.3">
      <c r="A90" t="s">
        <v>251</v>
      </c>
      <c r="B90" s="21">
        <v>2015</v>
      </c>
      <c r="C90" s="32">
        <v>1350</v>
      </c>
      <c r="D90" s="21">
        <v>99</v>
      </c>
      <c r="E90" s="21" t="s">
        <v>248</v>
      </c>
      <c r="G90" t="s">
        <v>243</v>
      </c>
      <c r="H90">
        <f>DAVERAGE($A$67:$E$100,$C$67,G89:G90)</f>
        <v>1118.3333333333333</v>
      </c>
      <c r="I90">
        <f>DCOUNT($A$67:$E$100,$C$67,G89:G90)</f>
        <v>3</v>
      </c>
    </row>
    <row r="91" spans="1:11" x14ac:dyDescent="0.3">
      <c r="A91" t="s">
        <v>252</v>
      </c>
      <c r="B91" s="21">
        <v>2015</v>
      </c>
      <c r="C91" s="32">
        <v>1350</v>
      </c>
      <c r="D91" s="21">
        <v>131</v>
      </c>
      <c r="E91" s="21" t="s">
        <v>248</v>
      </c>
    </row>
    <row r="92" spans="1:11" x14ac:dyDescent="0.3">
      <c r="A92" t="s">
        <v>253</v>
      </c>
      <c r="B92" s="21">
        <v>2015</v>
      </c>
      <c r="C92" s="32">
        <v>1350</v>
      </c>
      <c r="D92" s="21">
        <v>146</v>
      </c>
      <c r="E92" s="21" t="s">
        <v>248</v>
      </c>
    </row>
    <row r="93" spans="1:11" x14ac:dyDescent="0.3">
      <c r="A93" t="s">
        <v>254</v>
      </c>
      <c r="B93" s="21">
        <v>2015</v>
      </c>
      <c r="C93" s="32">
        <v>1350</v>
      </c>
      <c r="D93" s="21">
        <v>171</v>
      </c>
      <c r="E93" s="21" t="s">
        <v>248</v>
      </c>
    </row>
    <row r="94" spans="1:11" x14ac:dyDescent="0.3">
      <c r="A94" t="s">
        <v>250</v>
      </c>
      <c r="B94" s="21">
        <v>2015</v>
      </c>
      <c r="C94" s="32">
        <v>1435</v>
      </c>
      <c r="D94" s="21">
        <v>125</v>
      </c>
      <c r="E94" s="21" t="s">
        <v>244</v>
      </c>
      <c r="G94" t="s">
        <v>300</v>
      </c>
    </row>
    <row r="95" spans="1:11" x14ac:dyDescent="0.3">
      <c r="A95" t="s">
        <v>251</v>
      </c>
      <c r="B95" s="21">
        <v>2015</v>
      </c>
      <c r="C95" s="32">
        <v>1435</v>
      </c>
      <c r="D95" s="21">
        <v>111</v>
      </c>
      <c r="E95" s="21" t="s">
        <v>244</v>
      </c>
      <c r="G95" t="s">
        <v>301</v>
      </c>
      <c r="I95" t="s">
        <v>302</v>
      </c>
    </row>
    <row r="96" spans="1:11" x14ac:dyDescent="0.3">
      <c r="A96" t="s">
        <v>252</v>
      </c>
      <c r="B96" s="21">
        <v>2015</v>
      </c>
      <c r="C96" s="32">
        <v>1435</v>
      </c>
      <c r="D96" s="21">
        <v>161</v>
      </c>
      <c r="E96" s="21" t="s">
        <v>244</v>
      </c>
      <c r="G96">
        <f xml:space="preserve"> SUBTOTAL(9,C68:C100)</f>
        <v>41255</v>
      </c>
    </row>
    <row r="97" spans="1:14" x14ac:dyDescent="0.3">
      <c r="A97" t="s">
        <v>253</v>
      </c>
      <c r="B97" s="21">
        <v>2015</v>
      </c>
      <c r="C97" s="32">
        <v>1435</v>
      </c>
      <c r="D97" s="21">
        <v>171</v>
      </c>
      <c r="E97" s="21" t="s">
        <v>244</v>
      </c>
    </row>
    <row r="98" spans="1:14" x14ac:dyDescent="0.3">
      <c r="A98" t="s">
        <v>254</v>
      </c>
      <c r="B98" s="21">
        <v>2015</v>
      </c>
      <c r="C98" s="32">
        <v>1435</v>
      </c>
      <c r="D98" s="21">
        <v>142</v>
      </c>
      <c r="E98" s="21" t="s">
        <v>244</v>
      </c>
    </row>
    <row r="99" spans="1:14" x14ac:dyDescent="0.3">
      <c r="A99" t="s">
        <v>250</v>
      </c>
      <c r="B99" s="21">
        <v>2015</v>
      </c>
      <c r="C99" s="32">
        <v>1672</v>
      </c>
      <c r="D99" s="21">
        <v>131</v>
      </c>
      <c r="E99" s="21" t="s">
        <v>154</v>
      </c>
    </row>
    <row r="100" spans="1:14" x14ac:dyDescent="0.3">
      <c r="A100" t="s">
        <v>251</v>
      </c>
      <c r="B100" s="21">
        <v>2015</v>
      </c>
      <c r="C100" s="32">
        <v>1672</v>
      </c>
      <c r="D100" s="21">
        <v>101</v>
      </c>
      <c r="E100" s="21" t="s">
        <v>154</v>
      </c>
    </row>
    <row r="104" spans="1:14" ht="18" x14ac:dyDescent="0.35">
      <c r="H104" s="34" t="s">
        <v>303</v>
      </c>
    </row>
    <row r="106" spans="1:14" ht="15" thickBot="1" x14ac:dyDescent="0.35">
      <c r="G106" s="11" t="s">
        <v>76</v>
      </c>
      <c r="H106" s="11" t="s">
        <v>77</v>
      </c>
      <c r="I106" s="11" t="s">
        <v>78</v>
      </c>
      <c r="J106" s="11" t="s">
        <v>79</v>
      </c>
      <c r="K106" s="11" t="s">
        <v>80</v>
      </c>
      <c r="L106" s="11" t="s">
        <v>81</v>
      </c>
      <c r="M106" s="11" t="s">
        <v>82</v>
      </c>
      <c r="N106" s="11" t="s">
        <v>83</v>
      </c>
    </row>
    <row r="107" spans="1:14" x14ac:dyDescent="0.3">
      <c r="G107" s="13">
        <v>1814</v>
      </c>
      <c r="H107" s="13" t="s">
        <v>84</v>
      </c>
      <c r="I107" s="13" t="s">
        <v>85</v>
      </c>
      <c r="J107" s="13" t="s">
        <v>86</v>
      </c>
      <c r="K107" s="13" t="s">
        <v>87</v>
      </c>
      <c r="L107" s="13">
        <v>103</v>
      </c>
      <c r="M107" s="13" t="s">
        <v>88</v>
      </c>
      <c r="N107" s="14">
        <v>32571</v>
      </c>
    </row>
    <row r="108" spans="1:14" x14ac:dyDescent="0.3">
      <c r="B108" t="s">
        <v>1597</v>
      </c>
      <c r="G108" s="15">
        <v>1721</v>
      </c>
      <c r="H108" s="15" t="s">
        <v>89</v>
      </c>
      <c r="I108" s="15" t="s">
        <v>90</v>
      </c>
      <c r="J108" s="15" t="s">
        <v>86</v>
      </c>
      <c r="K108" s="15" t="s">
        <v>91</v>
      </c>
      <c r="L108" s="15">
        <v>102</v>
      </c>
      <c r="M108" s="15" t="s">
        <v>88</v>
      </c>
      <c r="N108" s="16">
        <v>33091</v>
      </c>
    </row>
    <row r="109" spans="1:14" x14ac:dyDescent="0.3">
      <c r="A109" t="s">
        <v>1598</v>
      </c>
      <c r="G109" s="15">
        <v>1999</v>
      </c>
      <c r="H109" s="15" t="s">
        <v>92</v>
      </c>
      <c r="I109" s="15" t="s">
        <v>93</v>
      </c>
      <c r="J109" s="15" t="s">
        <v>86</v>
      </c>
      <c r="K109" s="15" t="s">
        <v>94</v>
      </c>
      <c r="L109" s="15">
        <v>156</v>
      </c>
      <c r="M109" s="15" t="s">
        <v>88</v>
      </c>
      <c r="N109" s="16">
        <v>35981</v>
      </c>
    </row>
    <row r="110" spans="1:14" x14ac:dyDescent="0.3">
      <c r="G110" s="15">
        <v>1196</v>
      </c>
      <c r="H110" s="15" t="s">
        <v>95</v>
      </c>
      <c r="I110" s="15" t="s">
        <v>96</v>
      </c>
      <c r="J110" s="15" t="s">
        <v>86</v>
      </c>
      <c r="K110" s="15" t="s">
        <v>97</v>
      </c>
      <c r="L110" s="15">
        <v>115</v>
      </c>
      <c r="M110" s="15" t="s">
        <v>88</v>
      </c>
      <c r="N110" s="16">
        <v>35886</v>
      </c>
    </row>
    <row r="111" spans="1:14" x14ac:dyDescent="0.3">
      <c r="A111" t="s">
        <v>1599</v>
      </c>
      <c r="G111" s="15">
        <v>1516</v>
      </c>
      <c r="H111" s="15" t="s">
        <v>107</v>
      </c>
      <c r="I111" s="15" t="s">
        <v>108</v>
      </c>
      <c r="J111" s="15" t="s">
        <v>109</v>
      </c>
      <c r="K111" s="15" t="s">
        <v>110</v>
      </c>
      <c r="L111" s="15">
        <v>112</v>
      </c>
      <c r="M111" s="15" t="s">
        <v>111</v>
      </c>
      <c r="N111" s="16">
        <v>31112</v>
      </c>
    </row>
    <row r="112" spans="1:14" x14ac:dyDescent="0.3">
      <c r="A112" t="s">
        <v>1600</v>
      </c>
      <c r="G112" s="15">
        <v>1792</v>
      </c>
      <c r="H112" s="15" t="s">
        <v>102</v>
      </c>
      <c r="I112" s="15" t="s">
        <v>103</v>
      </c>
      <c r="J112" s="15" t="s">
        <v>104</v>
      </c>
      <c r="K112" s="15" t="s">
        <v>105</v>
      </c>
      <c r="L112" s="15">
        <v>111</v>
      </c>
      <c r="M112" s="15" t="s">
        <v>106</v>
      </c>
      <c r="N112" s="16">
        <v>33231</v>
      </c>
    </row>
    <row r="113" spans="1:14" x14ac:dyDescent="0.3">
      <c r="A113" t="s">
        <v>1601</v>
      </c>
      <c r="G113" s="15">
        <v>1284</v>
      </c>
      <c r="H113" s="15" t="s">
        <v>112</v>
      </c>
      <c r="I113" s="15" t="s">
        <v>113</v>
      </c>
      <c r="J113" s="15" t="s">
        <v>114</v>
      </c>
      <c r="K113" s="15" t="s">
        <v>115</v>
      </c>
      <c r="L113" s="15">
        <v>124</v>
      </c>
      <c r="M113" s="15" t="s">
        <v>106</v>
      </c>
      <c r="N113" s="16">
        <v>31051</v>
      </c>
    </row>
    <row r="114" spans="1:14" x14ac:dyDescent="0.3">
      <c r="G114" s="15">
        <v>1196</v>
      </c>
      <c r="H114" s="15" t="s">
        <v>95</v>
      </c>
      <c r="I114" s="15" t="s">
        <v>96</v>
      </c>
      <c r="J114" s="15" t="s">
        <v>86</v>
      </c>
      <c r="K114" s="15" t="s">
        <v>97</v>
      </c>
      <c r="L114" s="15">
        <v>113</v>
      </c>
      <c r="M114" s="15" t="s">
        <v>88</v>
      </c>
      <c r="N114" s="16">
        <v>35886</v>
      </c>
    </row>
    <row r="115" spans="1:14" x14ac:dyDescent="0.3">
      <c r="G115" s="15">
        <v>1516</v>
      </c>
      <c r="H115" s="15" t="s">
        <v>107</v>
      </c>
      <c r="I115" s="15" t="s">
        <v>108</v>
      </c>
      <c r="J115" s="15" t="s">
        <v>109</v>
      </c>
      <c r="K115" s="15" t="s">
        <v>110</v>
      </c>
      <c r="L115" s="15">
        <v>105</v>
      </c>
      <c r="M115" s="15" t="s">
        <v>111</v>
      </c>
      <c r="N115" s="16">
        <v>31112</v>
      </c>
    </row>
    <row r="116" spans="1:14" x14ac:dyDescent="0.3">
      <c r="G116" s="15">
        <v>1792</v>
      </c>
      <c r="H116" s="15" t="s">
        <v>102</v>
      </c>
      <c r="I116" s="15" t="s">
        <v>103</v>
      </c>
      <c r="J116" s="15" t="s">
        <v>104</v>
      </c>
      <c r="K116" s="15" t="s">
        <v>105</v>
      </c>
      <c r="L116" s="15">
        <v>111</v>
      </c>
      <c r="M116" s="15" t="s">
        <v>106</v>
      </c>
      <c r="N116" s="16">
        <v>33231</v>
      </c>
    </row>
    <row r="117" spans="1:14" x14ac:dyDescent="0.3">
      <c r="C117" t="s">
        <v>1602</v>
      </c>
      <c r="G117" s="15">
        <v>1284</v>
      </c>
      <c r="H117" s="15" t="s">
        <v>112</v>
      </c>
      <c r="I117" s="15" t="s">
        <v>113</v>
      </c>
      <c r="J117" s="15" t="s">
        <v>114</v>
      </c>
      <c r="K117" s="15" t="s">
        <v>115</v>
      </c>
      <c r="L117" s="15">
        <v>124</v>
      </c>
      <c r="M117" s="15" t="s">
        <v>106</v>
      </c>
      <c r="N117" s="16">
        <v>31051</v>
      </c>
    </row>
    <row r="118" spans="1:14" x14ac:dyDescent="0.3">
      <c r="C118" cm="1">
        <f t="array" ref="C118:C120">'Importing data'!G12:G14</f>
        <v>5623</v>
      </c>
    </row>
    <row r="119" spans="1:14" x14ac:dyDescent="0.3">
      <c r="C119">
        <v>4879</v>
      </c>
    </row>
    <row r="120" spans="1:14" x14ac:dyDescent="0.3">
      <c r="C120">
        <v>5623</v>
      </c>
      <c r="K120" t="s">
        <v>304</v>
      </c>
    </row>
    <row r="121" spans="1:14" x14ac:dyDescent="0.3">
      <c r="C121" cm="1">
        <f t="array" ref="C121:C123">'Importing data'!G15:G17</f>
        <v>4879</v>
      </c>
      <c r="K121" t="s">
        <v>305</v>
      </c>
    </row>
    <row r="122" spans="1:14" x14ac:dyDescent="0.3">
      <c r="C122">
        <v>2369</v>
      </c>
    </row>
    <row r="123" spans="1:14" x14ac:dyDescent="0.3">
      <c r="C123">
        <v>2369</v>
      </c>
      <c r="K123" t="s">
        <v>306</v>
      </c>
    </row>
    <row r="125" spans="1:14" x14ac:dyDescent="0.3">
      <c r="E125" t="s">
        <v>1603</v>
      </c>
      <c r="K125" t="s">
        <v>307</v>
      </c>
    </row>
    <row r="126" spans="1:14" x14ac:dyDescent="0.3">
      <c r="E126" t="s">
        <v>1604</v>
      </c>
      <c r="I126" t="str" cm="1">
        <f t="array" ref="I126:I132">_xlfn.UNIQUE($H107:$H117)</f>
        <v>Al-Sabah</v>
      </c>
      <c r="K126" t="s">
        <v>308</v>
      </c>
    </row>
    <row r="127" spans="1:14" x14ac:dyDescent="0.3">
      <c r="I127" t="str">
        <v>Alstain</v>
      </c>
      <c r="K127" t="s">
        <v>309</v>
      </c>
    </row>
    <row r="128" spans="1:14" x14ac:dyDescent="0.3">
      <c r="E128" t="s">
        <v>1605</v>
      </c>
      <c r="I128" t="str">
        <v>Atherly</v>
      </c>
    </row>
    <row r="129" spans="9:9" x14ac:dyDescent="0.3">
      <c r="I129" t="str">
        <v>Atherton</v>
      </c>
    </row>
    <row r="130" spans="9:9" x14ac:dyDescent="0.3">
      <c r="I130" t="str">
        <v>Bell</v>
      </c>
    </row>
    <row r="131" spans="9:9" x14ac:dyDescent="0.3">
      <c r="I131" t="str">
        <v>Barton</v>
      </c>
    </row>
    <row r="132" spans="9:9" x14ac:dyDescent="0.3">
      <c r="I132" t="str">
        <v>Bellwood</v>
      </c>
    </row>
  </sheetData>
  <sortState xmlns:xlrd2="http://schemas.microsoft.com/office/spreadsheetml/2017/richdata2" ref="C21:G48">
    <sortCondition ref="C21:C48" customList="January,February,March,April,May,June,July,August,September,October,November,December"/>
  </sortState>
  <dataValidations count="3">
    <dataValidation type="list" allowBlank="1" showInputMessage="1" showErrorMessage="1" sqref="M107:M117" xr:uid="{A45F393B-B8DF-4106-B75E-3A021A204FB9}">
      <formula1>"Building 3, Building 2, Building 1"</formula1>
    </dataValidation>
    <dataValidation type="decimal" errorStyle="warning" allowBlank="1" showInputMessage="1" showErrorMessage="1" errorTitle="Allowed value" error="100-200" sqref="L107:L117" xr:uid="{E058138D-06EB-4D63-B2CA-04ED605ABD2D}">
      <formula1>100</formula1>
      <formula2>200</formula2>
    </dataValidation>
    <dataValidation type="list" allowBlank="1" showInputMessage="1" showErrorMessage="1" sqref="H107:H117" xr:uid="{698027D2-CD48-4825-8F02-1DFF187AE7DB}">
      <formula1>$I$126:$I$132</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5E6-6A37-4800-86C0-23BBE69B0CA2}">
  <sheetPr codeName="Sheet3">
    <tabColor theme="9" tint="-0.249977111117893"/>
  </sheetPr>
  <dimension ref="A1:X445"/>
  <sheetViews>
    <sheetView topLeftCell="C8" workbookViewId="0">
      <selection activeCell="J158" sqref="J158"/>
    </sheetView>
  </sheetViews>
  <sheetFormatPr defaultRowHeight="14.4" x14ac:dyDescent="0.3"/>
  <cols>
    <col min="1" max="1" width="6.88671875" bestFit="1" customWidth="1"/>
    <col min="2" max="2" width="9.5546875" bestFit="1" customWidth="1"/>
    <col min="3" max="3" width="12.21875" bestFit="1" customWidth="1"/>
    <col min="4" max="4" width="13.21875" bestFit="1" customWidth="1"/>
    <col min="5" max="5" width="9" bestFit="1" customWidth="1"/>
    <col min="6" max="6" width="10.44140625" bestFit="1" customWidth="1"/>
    <col min="7" max="7" width="7.5546875" bestFit="1" customWidth="1"/>
    <col min="8" max="8" width="9.44140625" bestFit="1" customWidth="1"/>
    <col min="12" max="12" width="13.109375" bestFit="1" customWidth="1"/>
    <col min="13" max="13" width="12.6640625" customWidth="1"/>
    <col min="14" max="14" width="13.109375" bestFit="1" customWidth="1"/>
    <col min="15" max="15" width="30.33203125" bestFit="1" customWidth="1"/>
    <col min="16" max="16" width="20.21875" bestFit="1" customWidth="1"/>
    <col min="17" max="17" width="25.88671875" bestFit="1" customWidth="1"/>
    <col min="18" max="18" width="39.88671875" bestFit="1" customWidth="1"/>
    <col min="19" max="19" width="13.21875" bestFit="1" customWidth="1"/>
    <col min="20" max="20" width="12.77734375" bestFit="1" customWidth="1"/>
    <col min="21" max="21" width="12.6640625" bestFit="1" customWidth="1"/>
    <col min="22" max="22" width="10.33203125" bestFit="1" customWidth="1"/>
    <col min="23" max="24" width="15" bestFit="1" customWidth="1"/>
  </cols>
  <sheetData>
    <row r="1" spans="1:24" x14ac:dyDescent="0.3">
      <c r="A1" t="s">
        <v>239</v>
      </c>
      <c r="B1" t="s">
        <v>238</v>
      </c>
      <c r="C1" t="s">
        <v>310</v>
      </c>
      <c r="D1" t="s">
        <v>273</v>
      </c>
      <c r="E1" t="s">
        <v>311</v>
      </c>
      <c r="F1" t="s">
        <v>269</v>
      </c>
      <c r="G1" t="s">
        <v>271</v>
      </c>
      <c r="H1" t="s">
        <v>312</v>
      </c>
      <c r="N1" t="s">
        <v>367</v>
      </c>
      <c r="O1" t="s">
        <v>368</v>
      </c>
      <c r="P1" t="s">
        <v>369</v>
      </c>
      <c r="Q1" t="s">
        <v>370</v>
      </c>
      <c r="R1" t="s">
        <v>371</v>
      </c>
      <c r="S1" t="s">
        <v>372</v>
      </c>
      <c r="T1" t="s">
        <v>311</v>
      </c>
      <c r="U1" t="s">
        <v>373</v>
      </c>
      <c r="V1" t="s">
        <v>374</v>
      </c>
      <c r="W1" t="s">
        <v>375</v>
      </c>
      <c r="X1" t="s">
        <v>376</v>
      </c>
    </row>
    <row r="2" spans="1:24" x14ac:dyDescent="0.3">
      <c r="A2">
        <v>2013</v>
      </c>
      <c r="B2" t="s">
        <v>243</v>
      </c>
      <c r="C2" t="s">
        <v>313</v>
      </c>
      <c r="D2" t="s">
        <v>314</v>
      </c>
      <c r="E2" t="s">
        <v>315</v>
      </c>
      <c r="F2" t="s">
        <v>316</v>
      </c>
      <c r="G2">
        <v>1597</v>
      </c>
      <c r="H2">
        <v>1</v>
      </c>
      <c r="N2" t="s">
        <v>377</v>
      </c>
      <c r="O2" t="s">
        <v>378</v>
      </c>
      <c r="P2" t="s">
        <v>379</v>
      </c>
      <c r="Q2" t="s">
        <v>380</v>
      </c>
      <c r="R2" t="s">
        <v>381</v>
      </c>
      <c r="S2" t="s">
        <v>382</v>
      </c>
      <c r="U2" t="s">
        <v>383</v>
      </c>
      <c r="V2" t="s">
        <v>384</v>
      </c>
      <c r="W2" t="s">
        <v>385</v>
      </c>
      <c r="X2" t="s">
        <v>386</v>
      </c>
    </row>
    <row r="3" spans="1:24" x14ac:dyDescent="0.3">
      <c r="A3">
        <v>2013</v>
      </c>
      <c r="B3" t="s">
        <v>243</v>
      </c>
      <c r="C3" t="s">
        <v>313</v>
      </c>
      <c r="D3" t="s">
        <v>314</v>
      </c>
      <c r="E3" t="s">
        <v>315</v>
      </c>
      <c r="F3" t="s">
        <v>317</v>
      </c>
      <c r="G3">
        <v>7841</v>
      </c>
      <c r="H3">
        <v>2</v>
      </c>
      <c r="N3" t="s">
        <v>387</v>
      </c>
      <c r="O3" t="s">
        <v>388</v>
      </c>
      <c r="P3" t="s">
        <v>389</v>
      </c>
      <c r="Q3" t="s">
        <v>390</v>
      </c>
      <c r="R3" t="s">
        <v>391</v>
      </c>
      <c r="S3" t="s">
        <v>392</v>
      </c>
      <c r="U3" t="s">
        <v>393</v>
      </c>
      <c r="V3" t="s">
        <v>394</v>
      </c>
      <c r="W3" t="s">
        <v>395</v>
      </c>
      <c r="X3" t="s">
        <v>396</v>
      </c>
    </row>
    <row r="4" spans="1:24" x14ac:dyDescent="0.3">
      <c r="A4">
        <v>2013</v>
      </c>
      <c r="B4" t="s">
        <v>243</v>
      </c>
      <c r="C4" t="s">
        <v>318</v>
      </c>
      <c r="D4" t="s">
        <v>314</v>
      </c>
      <c r="E4" t="s">
        <v>315</v>
      </c>
      <c r="F4" t="s">
        <v>319</v>
      </c>
      <c r="G4">
        <v>5962</v>
      </c>
      <c r="H4">
        <v>3</v>
      </c>
      <c r="N4" t="s">
        <v>397</v>
      </c>
      <c r="O4" t="s">
        <v>398</v>
      </c>
      <c r="P4" t="s">
        <v>399</v>
      </c>
      <c r="Q4" t="s">
        <v>390</v>
      </c>
      <c r="R4" t="s">
        <v>400</v>
      </c>
      <c r="S4" t="s">
        <v>392</v>
      </c>
      <c r="U4" t="s">
        <v>401</v>
      </c>
      <c r="V4" t="s">
        <v>394</v>
      </c>
      <c r="W4" t="s">
        <v>402</v>
      </c>
    </row>
    <row r="5" spans="1:24" x14ac:dyDescent="0.3">
      <c r="A5">
        <v>2013</v>
      </c>
      <c r="B5" t="s">
        <v>243</v>
      </c>
      <c r="C5" t="s">
        <v>313</v>
      </c>
      <c r="D5" t="s">
        <v>314</v>
      </c>
      <c r="E5" t="s">
        <v>315</v>
      </c>
      <c r="F5" t="s">
        <v>316</v>
      </c>
      <c r="G5">
        <v>1597</v>
      </c>
      <c r="H5">
        <v>4</v>
      </c>
      <c r="N5" t="s">
        <v>403</v>
      </c>
      <c r="O5" t="s">
        <v>404</v>
      </c>
      <c r="P5" t="s">
        <v>405</v>
      </c>
      <c r="Q5" t="s">
        <v>380</v>
      </c>
      <c r="R5" t="s">
        <v>406</v>
      </c>
      <c r="S5" t="s">
        <v>407</v>
      </c>
      <c r="U5" t="s">
        <v>408</v>
      </c>
      <c r="V5" t="s">
        <v>409</v>
      </c>
      <c r="W5" t="s">
        <v>410</v>
      </c>
      <c r="X5" t="s">
        <v>411</v>
      </c>
    </row>
    <row r="6" spans="1:24" x14ac:dyDescent="0.3">
      <c r="A6">
        <v>2013</v>
      </c>
      <c r="B6" t="s">
        <v>243</v>
      </c>
      <c r="C6" t="s">
        <v>313</v>
      </c>
      <c r="D6" t="s">
        <v>314</v>
      </c>
      <c r="E6" t="s">
        <v>315</v>
      </c>
      <c r="F6" t="s">
        <v>317</v>
      </c>
      <c r="G6">
        <v>7841</v>
      </c>
      <c r="H6">
        <v>5</v>
      </c>
      <c r="N6" t="s">
        <v>412</v>
      </c>
      <c r="O6" t="s">
        <v>413</v>
      </c>
      <c r="P6" t="s">
        <v>414</v>
      </c>
      <c r="Q6" t="s">
        <v>415</v>
      </c>
      <c r="R6" t="s">
        <v>416</v>
      </c>
      <c r="S6" t="s">
        <v>417</v>
      </c>
      <c r="U6" t="s">
        <v>418</v>
      </c>
      <c r="V6" t="s">
        <v>419</v>
      </c>
      <c r="W6" t="s">
        <v>420</v>
      </c>
      <c r="X6" t="s">
        <v>421</v>
      </c>
    </row>
    <row r="7" spans="1:24" x14ac:dyDescent="0.3">
      <c r="A7">
        <v>2013</v>
      </c>
      <c r="B7" t="s">
        <v>243</v>
      </c>
      <c r="C7" t="s">
        <v>318</v>
      </c>
      <c r="D7" t="s">
        <v>314</v>
      </c>
      <c r="E7" t="s">
        <v>315</v>
      </c>
      <c r="F7" t="s">
        <v>319</v>
      </c>
      <c r="G7">
        <v>5962</v>
      </c>
      <c r="H7">
        <v>6</v>
      </c>
      <c r="N7" t="s">
        <v>422</v>
      </c>
      <c r="O7" t="s">
        <v>423</v>
      </c>
      <c r="P7" t="s">
        <v>424</v>
      </c>
      <c r="Q7" t="s">
        <v>380</v>
      </c>
      <c r="R7" t="s">
        <v>425</v>
      </c>
      <c r="S7" t="s">
        <v>426</v>
      </c>
      <c r="U7" t="s">
        <v>427</v>
      </c>
      <c r="V7" t="s">
        <v>384</v>
      </c>
      <c r="W7" t="s">
        <v>428</v>
      </c>
      <c r="X7" t="s">
        <v>429</v>
      </c>
    </row>
    <row r="8" spans="1:24" x14ac:dyDescent="0.3">
      <c r="A8">
        <v>2013</v>
      </c>
      <c r="B8" t="s">
        <v>243</v>
      </c>
      <c r="C8" t="s">
        <v>318</v>
      </c>
      <c r="D8" t="s">
        <v>320</v>
      </c>
      <c r="E8" t="s">
        <v>321</v>
      </c>
      <c r="F8" t="s">
        <v>322</v>
      </c>
      <c r="G8">
        <v>9731</v>
      </c>
      <c r="H8">
        <v>7</v>
      </c>
      <c r="N8" t="s">
        <v>430</v>
      </c>
      <c r="O8" t="s">
        <v>431</v>
      </c>
      <c r="P8" t="s">
        <v>432</v>
      </c>
      <c r="Q8" t="s">
        <v>433</v>
      </c>
      <c r="R8" t="s">
        <v>434</v>
      </c>
      <c r="S8" t="s">
        <v>435</v>
      </c>
      <c r="U8" t="s">
        <v>436</v>
      </c>
      <c r="V8" t="s">
        <v>437</v>
      </c>
      <c r="W8" t="s">
        <v>438</v>
      </c>
      <c r="X8" t="s">
        <v>439</v>
      </c>
    </row>
    <row r="9" spans="1:24" x14ac:dyDescent="0.3">
      <c r="A9">
        <v>2013</v>
      </c>
      <c r="B9" t="s">
        <v>243</v>
      </c>
      <c r="C9" t="s">
        <v>323</v>
      </c>
      <c r="D9" t="s">
        <v>320</v>
      </c>
      <c r="E9" t="s">
        <v>321</v>
      </c>
      <c r="F9" t="s">
        <v>324</v>
      </c>
      <c r="G9">
        <v>5862</v>
      </c>
      <c r="H9">
        <v>8</v>
      </c>
      <c r="N9" t="s">
        <v>440</v>
      </c>
      <c r="O9" t="s">
        <v>441</v>
      </c>
      <c r="P9" t="s">
        <v>442</v>
      </c>
      <c r="Q9" t="s">
        <v>390</v>
      </c>
      <c r="R9" t="s">
        <v>443</v>
      </c>
      <c r="S9" t="s">
        <v>444</v>
      </c>
      <c r="U9" t="s">
        <v>445</v>
      </c>
      <c r="V9" t="s">
        <v>446</v>
      </c>
      <c r="W9" t="s">
        <v>447</v>
      </c>
      <c r="X9" t="s">
        <v>448</v>
      </c>
    </row>
    <row r="10" spans="1:24" x14ac:dyDescent="0.3">
      <c r="A10">
        <v>2013</v>
      </c>
      <c r="B10" t="s">
        <v>243</v>
      </c>
      <c r="C10" t="s">
        <v>318</v>
      </c>
      <c r="D10" t="s">
        <v>320</v>
      </c>
      <c r="E10" t="s">
        <v>321</v>
      </c>
      <c r="F10" t="s">
        <v>322</v>
      </c>
      <c r="G10">
        <v>9731</v>
      </c>
      <c r="H10">
        <v>9</v>
      </c>
      <c r="N10" t="s">
        <v>449</v>
      </c>
      <c r="O10" t="s">
        <v>450</v>
      </c>
      <c r="P10" t="s">
        <v>451</v>
      </c>
      <c r="Q10" t="s">
        <v>390</v>
      </c>
      <c r="R10" t="s">
        <v>452</v>
      </c>
      <c r="S10" t="s">
        <v>453</v>
      </c>
      <c r="U10" t="s">
        <v>454</v>
      </c>
      <c r="V10" t="s">
        <v>437</v>
      </c>
      <c r="W10" t="s">
        <v>455</v>
      </c>
      <c r="X10" t="s">
        <v>456</v>
      </c>
    </row>
    <row r="11" spans="1:24" x14ac:dyDescent="0.3">
      <c r="A11">
        <v>2013</v>
      </c>
      <c r="B11" t="s">
        <v>243</v>
      </c>
      <c r="C11" t="s">
        <v>323</v>
      </c>
      <c r="D11" t="s">
        <v>320</v>
      </c>
      <c r="E11" t="s">
        <v>321</v>
      </c>
      <c r="F11" t="s">
        <v>324</v>
      </c>
      <c r="G11">
        <v>5862</v>
      </c>
      <c r="H11">
        <v>10</v>
      </c>
      <c r="K11" t="s">
        <v>366</v>
      </c>
      <c r="N11" t="s">
        <v>457</v>
      </c>
      <c r="O11" t="s">
        <v>458</v>
      </c>
      <c r="P11" t="s">
        <v>459</v>
      </c>
      <c r="Q11" t="s">
        <v>460</v>
      </c>
      <c r="R11" t="s">
        <v>461</v>
      </c>
      <c r="S11" t="s">
        <v>462</v>
      </c>
      <c r="T11" t="s">
        <v>463</v>
      </c>
      <c r="U11" t="s">
        <v>464</v>
      </c>
      <c r="V11" t="s">
        <v>465</v>
      </c>
      <c r="W11" t="s">
        <v>466</v>
      </c>
      <c r="X11" t="s">
        <v>467</v>
      </c>
    </row>
    <row r="12" spans="1:24" x14ac:dyDescent="0.3">
      <c r="A12">
        <v>2013</v>
      </c>
      <c r="B12" t="s">
        <v>243</v>
      </c>
      <c r="C12" t="s">
        <v>313</v>
      </c>
      <c r="D12" t="s">
        <v>325</v>
      </c>
      <c r="E12" t="s">
        <v>326</v>
      </c>
      <c r="F12" t="s">
        <v>327</v>
      </c>
      <c r="G12">
        <v>5623</v>
      </c>
      <c r="H12">
        <v>11</v>
      </c>
      <c r="N12" t="s">
        <v>468</v>
      </c>
      <c r="O12" t="s">
        <v>469</v>
      </c>
      <c r="P12" t="s">
        <v>470</v>
      </c>
      <c r="Q12" t="s">
        <v>380</v>
      </c>
      <c r="R12" t="s">
        <v>471</v>
      </c>
      <c r="S12" t="s">
        <v>407</v>
      </c>
      <c r="U12" t="s">
        <v>472</v>
      </c>
      <c r="V12" t="s">
        <v>409</v>
      </c>
      <c r="W12" t="s">
        <v>473</v>
      </c>
    </row>
    <row r="13" spans="1:24" x14ac:dyDescent="0.3">
      <c r="A13">
        <v>2013</v>
      </c>
      <c r="B13" t="s">
        <v>243</v>
      </c>
      <c r="C13" t="s">
        <v>313</v>
      </c>
      <c r="D13" t="s">
        <v>325</v>
      </c>
      <c r="E13" t="s">
        <v>326</v>
      </c>
      <c r="F13" t="s">
        <v>328</v>
      </c>
      <c r="G13">
        <v>4879</v>
      </c>
      <c r="H13">
        <v>12</v>
      </c>
      <c r="N13" t="s">
        <v>474</v>
      </c>
      <c r="O13" t="s">
        <v>475</v>
      </c>
      <c r="P13" t="s">
        <v>476</v>
      </c>
      <c r="Q13" t="s">
        <v>477</v>
      </c>
      <c r="R13" t="s">
        <v>478</v>
      </c>
      <c r="S13" t="s">
        <v>479</v>
      </c>
      <c r="U13" t="s">
        <v>480</v>
      </c>
      <c r="V13" t="s">
        <v>481</v>
      </c>
      <c r="W13" t="s">
        <v>482</v>
      </c>
      <c r="X13" t="s">
        <v>483</v>
      </c>
    </row>
    <row r="14" spans="1:24" x14ac:dyDescent="0.3">
      <c r="A14">
        <v>2013</v>
      </c>
      <c r="B14" t="s">
        <v>243</v>
      </c>
      <c r="C14" t="s">
        <v>313</v>
      </c>
      <c r="D14" t="s">
        <v>325</v>
      </c>
      <c r="E14" t="s">
        <v>326</v>
      </c>
      <c r="F14" t="s">
        <v>327</v>
      </c>
      <c r="G14">
        <v>5623</v>
      </c>
      <c r="H14">
        <v>13</v>
      </c>
      <c r="J14" t="s">
        <v>1104</v>
      </c>
      <c r="N14" t="s">
        <v>484</v>
      </c>
      <c r="O14" t="s">
        <v>485</v>
      </c>
      <c r="P14" t="s">
        <v>486</v>
      </c>
      <c r="Q14" t="s">
        <v>433</v>
      </c>
      <c r="R14" t="s">
        <v>487</v>
      </c>
      <c r="S14" t="s">
        <v>392</v>
      </c>
      <c r="U14" t="s">
        <v>488</v>
      </c>
      <c r="V14" t="s">
        <v>394</v>
      </c>
      <c r="W14" t="s">
        <v>489</v>
      </c>
      <c r="X14" t="s">
        <v>490</v>
      </c>
    </row>
    <row r="15" spans="1:24" x14ac:dyDescent="0.3">
      <c r="A15">
        <v>2013</v>
      </c>
      <c r="B15" t="s">
        <v>243</v>
      </c>
      <c r="C15" t="s">
        <v>313</v>
      </c>
      <c r="D15" t="s">
        <v>325</v>
      </c>
      <c r="E15" t="s">
        <v>326</v>
      </c>
      <c r="F15" t="s">
        <v>328</v>
      </c>
      <c r="G15">
        <v>4879</v>
      </c>
      <c r="H15">
        <v>14</v>
      </c>
      <c r="N15" t="s">
        <v>491</v>
      </c>
      <c r="O15" t="s">
        <v>492</v>
      </c>
      <c r="P15" t="s">
        <v>493</v>
      </c>
      <c r="Q15" t="s">
        <v>390</v>
      </c>
      <c r="R15" t="s">
        <v>494</v>
      </c>
      <c r="S15" t="s">
        <v>495</v>
      </c>
      <c r="U15" t="s">
        <v>496</v>
      </c>
      <c r="V15" t="s">
        <v>497</v>
      </c>
      <c r="W15" t="s">
        <v>498</v>
      </c>
    </row>
    <row r="16" spans="1:24" x14ac:dyDescent="0.3">
      <c r="A16">
        <v>2013</v>
      </c>
      <c r="B16" t="s">
        <v>243</v>
      </c>
      <c r="C16" t="s">
        <v>329</v>
      </c>
      <c r="D16" t="s">
        <v>330</v>
      </c>
      <c r="E16" t="s">
        <v>331</v>
      </c>
      <c r="F16" t="s">
        <v>332</v>
      </c>
      <c r="G16">
        <v>2369</v>
      </c>
      <c r="H16">
        <v>15</v>
      </c>
      <c r="N16" t="s">
        <v>499</v>
      </c>
      <c r="O16" t="s">
        <v>500</v>
      </c>
      <c r="P16" t="s">
        <v>501</v>
      </c>
      <c r="Q16" t="s">
        <v>502</v>
      </c>
      <c r="R16" t="s">
        <v>503</v>
      </c>
      <c r="S16" t="s">
        <v>504</v>
      </c>
      <c r="T16" t="s">
        <v>505</v>
      </c>
      <c r="U16" t="s">
        <v>506</v>
      </c>
      <c r="V16" t="s">
        <v>507</v>
      </c>
      <c r="W16" t="s">
        <v>508</v>
      </c>
    </row>
    <row r="17" spans="1:24" x14ac:dyDescent="0.3">
      <c r="A17">
        <v>2013</v>
      </c>
      <c r="B17" t="s">
        <v>243</v>
      </c>
      <c r="C17" t="s">
        <v>329</v>
      </c>
      <c r="D17" t="s">
        <v>330</v>
      </c>
      <c r="E17" t="s">
        <v>331</v>
      </c>
      <c r="F17" t="s">
        <v>332</v>
      </c>
      <c r="G17">
        <v>2369</v>
      </c>
      <c r="H17">
        <v>16</v>
      </c>
      <c r="J17" t="s">
        <v>1105</v>
      </c>
      <c r="N17" t="s">
        <v>509</v>
      </c>
      <c r="O17" t="s">
        <v>510</v>
      </c>
      <c r="P17" t="s">
        <v>511</v>
      </c>
      <c r="Q17" t="s">
        <v>380</v>
      </c>
      <c r="R17" t="s">
        <v>512</v>
      </c>
      <c r="S17" t="s">
        <v>407</v>
      </c>
      <c r="U17" t="s">
        <v>513</v>
      </c>
      <c r="V17" t="s">
        <v>409</v>
      </c>
      <c r="W17" t="s">
        <v>514</v>
      </c>
      <c r="X17" t="s">
        <v>515</v>
      </c>
    </row>
    <row r="18" spans="1:24" x14ac:dyDescent="0.3">
      <c r="A18">
        <v>2013</v>
      </c>
      <c r="B18" t="s">
        <v>243</v>
      </c>
      <c r="C18" t="s">
        <v>318</v>
      </c>
      <c r="D18" t="s">
        <v>333</v>
      </c>
      <c r="E18" t="s">
        <v>321</v>
      </c>
      <c r="F18" t="s">
        <v>322</v>
      </c>
      <c r="G18">
        <v>9731</v>
      </c>
      <c r="H18">
        <v>17</v>
      </c>
      <c r="J18" t="s">
        <v>1106</v>
      </c>
      <c r="N18" t="s">
        <v>516</v>
      </c>
      <c r="O18" t="s">
        <v>517</v>
      </c>
      <c r="P18" t="s">
        <v>518</v>
      </c>
      <c r="Q18" t="s">
        <v>415</v>
      </c>
      <c r="R18" t="s">
        <v>519</v>
      </c>
      <c r="S18" t="s">
        <v>520</v>
      </c>
      <c r="U18" t="s">
        <v>521</v>
      </c>
      <c r="V18" t="s">
        <v>384</v>
      </c>
      <c r="W18" t="s">
        <v>522</v>
      </c>
      <c r="X18" t="s">
        <v>523</v>
      </c>
    </row>
    <row r="19" spans="1:24" x14ac:dyDescent="0.3">
      <c r="A19">
        <v>2013</v>
      </c>
      <c r="B19" t="s">
        <v>243</v>
      </c>
      <c r="C19" t="s">
        <v>323</v>
      </c>
      <c r="D19" t="s">
        <v>333</v>
      </c>
      <c r="E19" t="s">
        <v>321</v>
      </c>
      <c r="F19" t="s">
        <v>324</v>
      </c>
      <c r="G19">
        <v>5862</v>
      </c>
      <c r="H19">
        <v>18</v>
      </c>
      <c r="J19" t="s">
        <v>1107</v>
      </c>
      <c r="N19" t="s">
        <v>524</v>
      </c>
      <c r="O19" t="s">
        <v>525</v>
      </c>
      <c r="P19" t="s">
        <v>526</v>
      </c>
      <c r="Q19" t="s">
        <v>390</v>
      </c>
      <c r="R19" t="s">
        <v>527</v>
      </c>
      <c r="S19" t="s">
        <v>528</v>
      </c>
      <c r="U19" t="s">
        <v>529</v>
      </c>
      <c r="V19" t="s">
        <v>437</v>
      </c>
      <c r="W19" t="s">
        <v>530</v>
      </c>
      <c r="X19" t="s">
        <v>531</v>
      </c>
    </row>
    <row r="20" spans="1:24" x14ac:dyDescent="0.3">
      <c r="A20">
        <v>2013</v>
      </c>
      <c r="B20" t="s">
        <v>243</v>
      </c>
      <c r="C20" t="s">
        <v>318</v>
      </c>
      <c r="D20" t="s">
        <v>333</v>
      </c>
      <c r="E20" t="s">
        <v>321</v>
      </c>
      <c r="F20" t="s">
        <v>322</v>
      </c>
      <c r="G20">
        <v>9731</v>
      </c>
      <c r="H20">
        <v>19</v>
      </c>
      <c r="N20" t="s">
        <v>532</v>
      </c>
      <c r="O20" t="s">
        <v>533</v>
      </c>
      <c r="P20" t="s">
        <v>534</v>
      </c>
      <c r="Q20" t="s">
        <v>477</v>
      </c>
      <c r="R20" t="s">
        <v>535</v>
      </c>
      <c r="S20" t="s">
        <v>407</v>
      </c>
      <c r="U20" t="s">
        <v>536</v>
      </c>
      <c r="V20" t="s">
        <v>409</v>
      </c>
      <c r="W20" t="s">
        <v>537</v>
      </c>
      <c r="X20" t="s">
        <v>538</v>
      </c>
    </row>
    <row r="21" spans="1:24" x14ac:dyDescent="0.3">
      <c r="A21">
        <v>2013</v>
      </c>
      <c r="B21" t="s">
        <v>243</v>
      </c>
      <c r="C21" t="s">
        <v>323</v>
      </c>
      <c r="D21" t="s">
        <v>333</v>
      </c>
      <c r="E21" t="s">
        <v>321</v>
      </c>
      <c r="F21" t="s">
        <v>324</v>
      </c>
      <c r="G21">
        <v>5862</v>
      </c>
      <c r="H21">
        <v>20</v>
      </c>
      <c r="N21" t="s">
        <v>539</v>
      </c>
      <c r="O21" t="s">
        <v>540</v>
      </c>
      <c r="P21" t="s">
        <v>541</v>
      </c>
      <c r="Q21" t="s">
        <v>542</v>
      </c>
      <c r="R21" t="s">
        <v>543</v>
      </c>
      <c r="S21" t="s">
        <v>544</v>
      </c>
      <c r="U21" t="s">
        <v>545</v>
      </c>
      <c r="V21" t="s">
        <v>546</v>
      </c>
      <c r="W21" t="s">
        <v>547</v>
      </c>
      <c r="X21" t="s">
        <v>548</v>
      </c>
    </row>
    <row r="22" spans="1:24" x14ac:dyDescent="0.3">
      <c r="A22">
        <v>2013</v>
      </c>
      <c r="B22" t="s">
        <v>250</v>
      </c>
      <c r="C22" t="s">
        <v>313</v>
      </c>
      <c r="D22" t="s">
        <v>314</v>
      </c>
      <c r="E22" t="s">
        <v>315</v>
      </c>
      <c r="F22" t="s">
        <v>334</v>
      </c>
      <c r="G22">
        <v>3258</v>
      </c>
      <c r="H22">
        <v>21</v>
      </c>
      <c r="J22" t="s">
        <v>1108</v>
      </c>
      <c r="N22" t="s">
        <v>549</v>
      </c>
      <c r="O22" t="s">
        <v>550</v>
      </c>
      <c r="P22" t="s">
        <v>551</v>
      </c>
      <c r="Q22" t="s">
        <v>552</v>
      </c>
      <c r="R22" t="s">
        <v>553</v>
      </c>
      <c r="S22" t="s">
        <v>504</v>
      </c>
      <c r="T22" t="s">
        <v>505</v>
      </c>
      <c r="U22" t="s">
        <v>554</v>
      </c>
      <c r="V22" t="s">
        <v>507</v>
      </c>
      <c r="W22" t="s">
        <v>555</v>
      </c>
    </row>
    <row r="23" spans="1:24" x14ac:dyDescent="0.3">
      <c r="A23">
        <v>2013</v>
      </c>
      <c r="B23" t="s">
        <v>250</v>
      </c>
      <c r="C23" t="s">
        <v>313</v>
      </c>
      <c r="D23" t="s">
        <v>314</v>
      </c>
      <c r="E23" t="s">
        <v>315</v>
      </c>
      <c r="F23" t="s">
        <v>334</v>
      </c>
      <c r="G23">
        <v>3258</v>
      </c>
      <c r="H23">
        <v>22</v>
      </c>
      <c r="N23" t="s">
        <v>556</v>
      </c>
      <c r="O23" t="s">
        <v>557</v>
      </c>
      <c r="P23" t="s">
        <v>558</v>
      </c>
      <c r="Q23" t="s">
        <v>460</v>
      </c>
      <c r="R23" t="s">
        <v>559</v>
      </c>
      <c r="S23" t="s">
        <v>444</v>
      </c>
      <c r="U23" t="s">
        <v>560</v>
      </c>
      <c r="V23" t="s">
        <v>446</v>
      </c>
      <c r="W23" t="s">
        <v>561</v>
      </c>
      <c r="X23" t="s">
        <v>562</v>
      </c>
    </row>
    <row r="24" spans="1:24" x14ac:dyDescent="0.3">
      <c r="A24">
        <v>2013</v>
      </c>
      <c r="B24" t="s">
        <v>250</v>
      </c>
      <c r="C24" t="s">
        <v>323</v>
      </c>
      <c r="D24" t="s">
        <v>320</v>
      </c>
      <c r="E24" t="s">
        <v>321</v>
      </c>
      <c r="F24" t="s">
        <v>335</v>
      </c>
      <c r="G24">
        <v>7415</v>
      </c>
      <c r="H24">
        <v>23</v>
      </c>
      <c r="N24" t="s">
        <v>563</v>
      </c>
      <c r="O24" t="s">
        <v>564</v>
      </c>
      <c r="P24" t="s">
        <v>565</v>
      </c>
      <c r="Q24" t="s">
        <v>566</v>
      </c>
      <c r="R24" t="s">
        <v>567</v>
      </c>
      <c r="S24" t="s">
        <v>568</v>
      </c>
      <c r="U24" t="s">
        <v>569</v>
      </c>
      <c r="V24" t="s">
        <v>437</v>
      </c>
      <c r="W24" t="s">
        <v>570</v>
      </c>
      <c r="X24" t="s">
        <v>571</v>
      </c>
    </row>
    <row r="25" spans="1:24" x14ac:dyDescent="0.3">
      <c r="A25">
        <v>2013</v>
      </c>
      <c r="B25" t="s">
        <v>250</v>
      </c>
      <c r="C25" t="s">
        <v>313</v>
      </c>
      <c r="D25" t="s">
        <v>320</v>
      </c>
      <c r="E25" t="s">
        <v>321</v>
      </c>
      <c r="F25" t="s">
        <v>336</v>
      </c>
      <c r="G25">
        <v>8952</v>
      </c>
      <c r="H25">
        <v>24</v>
      </c>
      <c r="N25" t="s">
        <v>572</v>
      </c>
      <c r="O25" t="s">
        <v>573</v>
      </c>
      <c r="P25" t="s">
        <v>574</v>
      </c>
      <c r="Q25" t="s">
        <v>390</v>
      </c>
      <c r="R25" t="s">
        <v>575</v>
      </c>
      <c r="S25" t="s">
        <v>576</v>
      </c>
      <c r="U25" t="s">
        <v>577</v>
      </c>
      <c r="V25" t="s">
        <v>419</v>
      </c>
      <c r="W25" t="s">
        <v>578</v>
      </c>
    </row>
    <row r="26" spans="1:24" x14ac:dyDescent="0.3">
      <c r="A26">
        <v>2013</v>
      </c>
      <c r="B26" t="s">
        <v>250</v>
      </c>
      <c r="C26" t="s">
        <v>323</v>
      </c>
      <c r="D26" t="s">
        <v>320</v>
      </c>
      <c r="E26" t="s">
        <v>321</v>
      </c>
      <c r="F26" t="s">
        <v>335</v>
      </c>
      <c r="G26">
        <v>7415</v>
      </c>
      <c r="H26">
        <v>25</v>
      </c>
      <c r="N26" t="s">
        <v>579</v>
      </c>
      <c r="O26" t="s">
        <v>580</v>
      </c>
      <c r="P26" t="s">
        <v>581</v>
      </c>
      <c r="Q26" t="s">
        <v>433</v>
      </c>
      <c r="R26" t="s">
        <v>582</v>
      </c>
      <c r="S26" t="s">
        <v>583</v>
      </c>
      <c r="U26" t="s">
        <v>584</v>
      </c>
      <c r="V26" t="s">
        <v>384</v>
      </c>
      <c r="W26" t="s">
        <v>585</v>
      </c>
      <c r="X26" t="s">
        <v>586</v>
      </c>
    </row>
    <row r="27" spans="1:24" x14ac:dyDescent="0.3">
      <c r="A27">
        <v>2013</v>
      </c>
      <c r="B27" t="s">
        <v>250</v>
      </c>
      <c r="C27" t="s">
        <v>313</v>
      </c>
      <c r="D27" t="s">
        <v>320</v>
      </c>
      <c r="E27" t="s">
        <v>321</v>
      </c>
      <c r="F27" t="s">
        <v>336</v>
      </c>
      <c r="G27">
        <v>8952</v>
      </c>
      <c r="H27">
        <v>26</v>
      </c>
      <c r="N27" t="s">
        <v>587</v>
      </c>
      <c r="O27" t="s">
        <v>588</v>
      </c>
      <c r="P27" t="s">
        <v>589</v>
      </c>
      <c r="Q27" t="s">
        <v>433</v>
      </c>
      <c r="R27" t="s">
        <v>590</v>
      </c>
      <c r="S27" t="s">
        <v>528</v>
      </c>
      <c r="U27" t="s">
        <v>529</v>
      </c>
      <c r="V27" t="s">
        <v>437</v>
      </c>
      <c r="W27" t="s">
        <v>591</v>
      </c>
      <c r="X27" t="s">
        <v>592</v>
      </c>
    </row>
    <row r="28" spans="1:24" x14ac:dyDescent="0.3">
      <c r="A28">
        <v>2013</v>
      </c>
      <c r="B28" t="s">
        <v>250</v>
      </c>
      <c r="C28" t="s">
        <v>318</v>
      </c>
      <c r="D28" t="s">
        <v>325</v>
      </c>
      <c r="E28" t="s">
        <v>326</v>
      </c>
      <c r="F28" t="s">
        <v>337</v>
      </c>
      <c r="G28">
        <v>2598</v>
      </c>
      <c r="H28">
        <v>27</v>
      </c>
      <c r="N28" t="s">
        <v>593</v>
      </c>
      <c r="O28" t="s">
        <v>594</v>
      </c>
      <c r="P28" t="s">
        <v>595</v>
      </c>
      <c r="Q28" t="s">
        <v>380</v>
      </c>
      <c r="R28" t="s">
        <v>596</v>
      </c>
      <c r="S28" t="s">
        <v>597</v>
      </c>
      <c r="U28" t="s">
        <v>598</v>
      </c>
      <c r="V28" t="s">
        <v>599</v>
      </c>
      <c r="W28" t="s">
        <v>600</v>
      </c>
      <c r="X28" t="s">
        <v>601</v>
      </c>
    </row>
    <row r="29" spans="1:24" x14ac:dyDescent="0.3">
      <c r="A29">
        <v>2013</v>
      </c>
      <c r="B29" t="s">
        <v>250</v>
      </c>
      <c r="C29" t="s">
        <v>318</v>
      </c>
      <c r="D29" t="s">
        <v>325</v>
      </c>
      <c r="E29" t="s">
        <v>326</v>
      </c>
      <c r="F29" t="s">
        <v>338</v>
      </c>
      <c r="G29">
        <v>5888</v>
      </c>
      <c r="H29">
        <v>28</v>
      </c>
      <c r="N29" t="s">
        <v>602</v>
      </c>
      <c r="O29" t="s">
        <v>603</v>
      </c>
      <c r="P29" t="s">
        <v>604</v>
      </c>
      <c r="Q29" t="s">
        <v>542</v>
      </c>
      <c r="R29" t="s">
        <v>605</v>
      </c>
      <c r="S29" t="s">
        <v>606</v>
      </c>
      <c r="U29" t="s">
        <v>607</v>
      </c>
      <c r="V29" t="s">
        <v>608</v>
      </c>
      <c r="W29" t="s">
        <v>609</v>
      </c>
      <c r="X29" t="s">
        <v>610</v>
      </c>
    </row>
    <row r="30" spans="1:24" x14ac:dyDescent="0.3">
      <c r="A30">
        <v>2013</v>
      </c>
      <c r="B30" t="s">
        <v>250</v>
      </c>
      <c r="C30" t="s">
        <v>318</v>
      </c>
      <c r="D30" t="s">
        <v>325</v>
      </c>
      <c r="E30" t="s">
        <v>326</v>
      </c>
      <c r="F30" t="s">
        <v>337</v>
      </c>
      <c r="G30">
        <v>2598</v>
      </c>
      <c r="H30">
        <v>29</v>
      </c>
      <c r="N30" t="s">
        <v>611</v>
      </c>
      <c r="O30" t="s">
        <v>612</v>
      </c>
      <c r="P30" t="s">
        <v>613</v>
      </c>
      <c r="Q30" t="s">
        <v>433</v>
      </c>
      <c r="R30" t="s">
        <v>614</v>
      </c>
      <c r="S30" t="s">
        <v>615</v>
      </c>
      <c r="U30" t="s">
        <v>616</v>
      </c>
      <c r="V30" t="s">
        <v>446</v>
      </c>
      <c r="W30" t="s">
        <v>617</v>
      </c>
      <c r="X30" t="s">
        <v>618</v>
      </c>
    </row>
    <row r="31" spans="1:24" x14ac:dyDescent="0.3">
      <c r="A31">
        <v>2013</v>
      </c>
      <c r="B31" t="s">
        <v>250</v>
      </c>
      <c r="C31" t="s">
        <v>318</v>
      </c>
      <c r="D31" t="s">
        <v>325</v>
      </c>
      <c r="E31" t="s">
        <v>326</v>
      </c>
      <c r="F31" t="s">
        <v>338</v>
      </c>
      <c r="G31">
        <v>5888</v>
      </c>
      <c r="H31">
        <v>30</v>
      </c>
      <c r="N31" t="s">
        <v>619</v>
      </c>
      <c r="O31" t="s">
        <v>620</v>
      </c>
      <c r="P31" t="s">
        <v>621</v>
      </c>
      <c r="Q31" t="s">
        <v>542</v>
      </c>
      <c r="R31" t="s">
        <v>622</v>
      </c>
      <c r="S31" t="s">
        <v>623</v>
      </c>
      <c r="U31" t="s">
        <v>624</v>
      </c>
      <c r="V31" t="s">
        <v>446</v>
      </c>
      <c r="W31" t="s">
        <v>625</v>
      </c>
    </row>
    <row r="32" spans="1:24" x14ac:dyDescent="0.3">
      <c r="A32">
        <v>2013</v>
      </c>
      <c r="B32" t="s">
        <v>250</v>
      </c>
      <c r="C32" t="s">
        <v>323</v>
      </c>
      <c r="D32" t="s">
        <v>330</v>
      </c>
      <c r="E32" t="s">
        <v>331</v>
      </c>
      <c r="F32" t="s">
        <v>335</v>
      </c>
      <c r="G32">
        <v>7415</v>
      </c>
      <c r="H32">
        <v>31</v>
      </c>
      <c r="N32" t="s">
        <v>626</v>
      </c>
      <c r="O32" t="s">
        <v>627</v>
      </c>
      <c r="P32" t="s">
        <v>628</v>
      </c>
      <c r="Q32" t="s">
        <v>502</v>
      </c>
      <c r="R32" t="s">
        <v>629</v>
      </c>
      <c r="S32" t="s">
        <v>630</v>
      </c>
      <c r="T32" t="s">
        <v>505</v>
      </c>
      <c r="U32" t="s">
        <v>631</v>
      </c>
      <c r="V32" t="s">
        <v>507</v>
      </c>
      <c r="W32" t="s">
        <v>632</v>
      </c>
    </row>
    <row r="33" spans="1:24" x14ac:dyDescent="0.3">
      <c r="A33">
        <v>2013</v>
      </c>
      <c r="B33" t="s">
        <v>250</v>
      </c>
      <c r="C33" t="s">
        <v>318</v>
      </c>
      <c r="D33" t="s">
        <v>330</v>
      </c>
      <c r="E33" t="s">
        <v>331</v>
      </c>
      <c r="F33" t="s">
        <v>339</v>
      </c>
      <c r="G33">
        <v>9765</v>
      </c>
      <c r="H33">
        <v>32</v>
      </c>
      <c r="N33" t="s">
        <v>633</v>
      </c>
      <c r="O33" t="s">
        <v>634</v>
      </c>
      <c r="P33" t="s">
        <v>635</v>
      </c>
      <c r="Q33" t="s">
        <v>433</v>
      </c>
      <c r="R33" t="s">
        <v>636</v>
      </c>
      <c r="S33" t="s">
        <v>637</v>
      </c>
      <c r="T33" t="s">
        <v>638</v>
      </c>
      <c r="U33" t="s">
        <v>639</v>
      </c>
      <c r="V33" t="s">
        <v>640</v>
      </c>
      <c r="W33" t="s">
        <v>641</v>
      </c>
    </row>
    <row r="34" spans="1:24" x14ac:dyDescent="0.3">
      <c r="A34">
        <v>2013</v>
      </c>
      <c r="B34" t="s">
        <v>250</v>
      </c>
      <c r="C34" t="s">
        <v>323</v>
      </c>
      <c r="D34" t="s">
        <v>330</v>
      </c>
      <c r="E34" t="s">
        <v>331</v>
      </c>
      <c r="F34" t="s">
        <v>335</v>
      </c>
      <c r="G34">
        <v>7415</v>
      </c>
      <c r="H34">
        <v>33</v>
      </c>
      <c r="N34" t="s">
        <v>642</v>
      </c>
      <c r="O34" t="s">
        <v>643</v>
      </c>
      <c r="P34" t="s">
        <v>644</v>
      </c>
      <c r="Q34" t="s">
        <v>390</v>
      </c>
      <c r="R34" t="s">
        <v>645</v>
      </c>
      <c r="S34" t="s">
        <v>646</v>
      </c>
      <c r="T34" t="s">
        <v>647</v>
      </c>
      <c r="U34" t="s">
        <v>648</v>
      </c>
      <c r="V34" t="s">
        <v>649</v>
      </c>
      <c r="W34" t="s">
        <v>650</v>
      </c>
      <c r="X34" t="s">
        <v>651</v>
      </c>
    </row>
    <row r="35" spans="1:24" x14ac:dyDescent="0.3">
      <c r="A35">
        <v>2013</v>
      </c>
      <c r="B35" t="s">
        <v>250</v>
      </c>
      <c r="C35" t="s">
        <v>318</v>
      </c>
      <c r="D35" t="s">
        <v>330</v>
      </c>
      <c r="E35" t="s">
        <v>331</v>
      </c>
      <c r="F35" t="s">
        <v>339</v>
      </c>
      <c r="G35">
        <v>9765</v>
      </c>
      <c r="H35">
        <v>34</v>
      </c>
      <c r="N35" t="s">
        <v>652</v>
      </c>
      <c r="O35" t="s">
        <v>653</v>
      </c>
      <c r="P35" t="s">
        <v>654</v>
      </c>
      <c r="Q35" t="s">
        <v>460</v>
      </c>
      <c r="R35" t="s">
        <v>655</v>
      </c>
      <c r="S35" t="s">
        <v>656</v>
      </c>
      <c r="T35" t="s">
        <v>657</v>
      </c>
      <c r="U35" t="s">
        <v>658</v>
      </c>
      <c r="V35" t="s">
        <v>507</v>
      </c>
      <c r="W35" t="s">
        <v>659</v>
      </c>
      <c r="X35" t="s">
        <v>660</v>
      </c>
    </row>
    <row r="36" spans="1:24" x14ac:dyDescent="0.3">
      <c r="A36">
        <v>2013</v>
      </c>
      <c r="B36" t="s">
        <v>250</v>
      </c>
      <c r="C36" t="s">
        <v>313</v>
      </c>
      <c r="D36" t="s">
        <v>333</v>
      </c>
      <c r="E36" t="s">
        <v>321</v>
      </c>
      <c r="F36" t="s">
        <v>336</v>
      </c>
      <c r="G36">
        <v>8952</v>
      </c>
      <c r="H36">
        <v>35</v>
      </c>
      <c r="N36" t="s">
        <v>661</v>
      </c>
      <c r="O36" t="s">
        <v>662</v>
      </c>
      <c r="P36" t="s">
        <v>663</v>
      </c>
      <c r="Q36" t="s">
        <v>380</v>
      </c>
      <c r="R36" t="s">
        <v>664</v>
      </c>
      <c r="S36" t="s">
        <v>665</v>
      </c>
      <c r="T36" t="s">
        <v>666</v>
      </c>
      <c r="U36" t="s">
        <v>667</v>
      </c>
      <c r="V36" t="s">
        <v>649</v>
      </c>
      <c r="W36" t="s">
        <v>668</v>
      </c>
      <c r="X36" t="s">
        <v>669</v>
      </c>
    </row>
    <row r="37" spans="1:24" x14ac:dyDescent="0.3">
      <c r="A37">
        <v>2013</v>
      </c>
      <c r="B37" t="s">
        <v>250</v>
      </c>
      <c r="C37" t="s">
        <v>329</v>
      </c>
      <c r="D37" t="s">
        <v>333</v>
      </c>
      <c r="E37" t="s">
        <v>321</v>
      </c>
      <c r="F37" t="s">
        <v>340</v>
      </c>
      <c r="G37">
        <v>4987</v>
      </c>
      <c r="H37">
        <v>36</v>
      </c>
      <c r="N37" t="s">
        <v>670</v>
      </c>
      <c r="O37" t="s">
        <v>671</v>
      </c>
      <c r="P37" t="s">
        <v>672</v>
      </c>
      <c r="Q37" t="s">
        <v>380</v>
      </c>
      <c r="R37" t="s">
        <v>673</v>
      </c>
      <c r="S37" t="s">
        <v>674</v>
      </c>
      <c r="T37" t="s">
        <v>638</v>
      </c>
      <c r="U37" t="s">
        <v>675</v>
      </c>
      <c r="V37" t="s">
        <v>640</v>
      </c>
      <c r="W37" t="s">
        <v>676</v>
      </c>
      <c r="X37" t="s">
        <v>677</v>
      </c>
    </row>
    <row r="38" spans="1:24" x14ac:dyDescent="0.3">
      <c r="A38">
        <v>2013</v>
      </c>
      <c r="B38" t="s">
        <v>250</v>
      </c>
      <c r="C38" t="s">
        <v>313</v>
      </c>
      <c r="D38" t="s">
        <v>333</v>
      </c>
      <c r="E38" t="s">
        <v>321</v>
      </c>
      <c r="F38" t="s">
        <v>336</v>
      </c>
      <c r="G38">
        <v>8952</v>
      </c>
      <c r="H38">
        <v>37</v>
      </c>
      <c r="N38" t="s">
        <v>678</v>
      </c>
      <c r="O38" t="s">
        <v>679</v>
      </c>
      <c r="P38" t="s">
        <v>680</v>
      </c>
      <c r="Q38" t="s">
        <v>502</v>
      </c>
      <c r="R38" t="s">
        <v>681</v>
      </c>
      <c r="S38" t="s">
        <v>682</v>
      </c>
      <c r="T38" t="s">
        <v>683</v>
      </c>
      <c r="V38" t="s">
        <v>684</v>
      </c>
      <c r="W38" t="s">
        <v>685</v>
      </c>
      <c r="X38" t="s">
        <v>686</v>
      </c>
    </row>
    <row r="39" spans="1:24" x14ac:dyDescent="0.3">
      <c r="A39">
        <v>2013</v>
      </c>
      <c r="B39" t="s">
        <v>250</v>
      </c>
      <c r="C39" t="s">
        <v>329</v>
      </c>
      <c r="D39" t="s">
        <v>333</v>
      </c>
      <c r="E39" t="s">
        <v>321</v>
      </c>
      <c r="F39" t="s">
        <v>340</v>
      </c>
      <c r="G39">
        <v>4987</v>
      </c>
      <c r="H39">
        <v>38</v>
      </c>
      <c r="N39" t="s">
        <v>687</v>
      </c>
      <c r="O39" t="s">
        <v>688</v>
      </c>
      <c r="P39" t="s">
        <v>689</v>
      </c>
      <c r="Q39" t="s">
        <v>433</v>
      </c>
      <c r="R39" t="s">
        <v>690</v>
      </c>
      <c r="S39" t="s">
        <v>691</v>
      </c>
      <c r="T39" t="s">
        <v>692</v>
      </c>
      <c r="U39" t="s">
        <v>693</v>
      </c>
      <c r="V39" t="s">
        <v>409</v>
      </c>
      <c r="W39" t="s">
        <v>694</v>
      </c>
    </row>
    <row r="40" spans="1:24" x14ac:dyDescent="0.3">
      <c r="A40">
        <v>2013</v>
      </c>
      <c r="B40" t="s">
        <v>251</v>
      </c>
      <c r="C40" t="s">
        <v>323</v>
      </c>
      <c r="D40" t="s">
        <v>314</v>
      </c>
      <c r="E40" t="s">
        <v>315</v>
      </c>
      <c r="F40" t="s">
        <v>341</v>
      </c>
      <c r="G40">
        <v>9746</v>
      </c>
      <c r="H40">
        <v>39</v>
      </c>
      <c r="N40" t="s">
        <v>695</v>
      </c>
      <c r="O40" t="s">
        <v>696</v>
      </c>
      <c r="P40" t="s">
        <v>697</v>
      </c>
      <c r="Q40" t="s">
        <v>502</v>
      </c>
      <c r="R40" t="s">
        <v>698</v>
      </c>
      <c r="S40" t="s">
        <v>699</v>
      </c>
      <c r="U40" t="s">
        <v>700</v>
      </c>
      <c r="V40" t="s">
        <v>384</v>
      </c>
      <c r="W40" t="s">
        <v>701</v>
      </c>
    </row>
    <row r="41" spans="1:24" x14ac:dyDescent="0.3">
      <c r="A41">
        <v>2013</v>
      </c>
      <c r="B41" t="s">
        <v>251</v>
      </c>
      <c r="C41" t="s">
        <v>313</v>
      </c>
      <c r="D41" t="s">
        <v>314</v>
      </c>
      <c r="E41" t="s">
        <v>315</v>
      </c>
      <c r="F41" t="s">
        <v>342</v>
      </c>
      <c r="G41">
        <v>578</v>
      </c>
      <c r="H41">
        <v>40</v>
      </c>
      <c r="N41" t="s">
        <v>702</v>
      </c>
      <c r="O41" t="s">
        <v>703</v>
      </c>
      <c r="P41" t="s">
        <v>704</v>
      </c>
      <c r="Q41" t="s">
        <v>380</v>
      </c>
      <c r="R41" t="s">
        <v>705</v>
      </c>
      <c r="S41" t="s">
        <v>706</v>
      </c>
      <c r="U41" t="s">
        <v>707</v>
      </c>
      <c r="V41" t="s">
        <v>437</v>
      </c>
      <c r="W41" t="s">
        <v>708</v>
      </c>
      <c r="X41" t="s">
        <v>709</v>
      </c>
    </row>
    <row r="42" spans="1:24" x14ac:dyDescent="0.3">
      <c r="A42">
        <v>2013</v>
      </c>
      <c r="B42" t="s">
        <v>251</v>
      </c>
      <c r="C42" t="s">
        <v>323</v>
      </c>
      <c r="D42" t="s">
        <v>314</v>
      </c>
      <c r="E42" t="s">
        <v>315</v>
      </c>
      <c r="F42" t="s">
        <v>341</v>
      </c>
      <c r="G42">
        <v>9746</v>
      </c>
      <c r="H42">
        <v>41</v>
      </c>
      <c r="N42" t="s">
        <v>710</v>
      </c>
      <c r="O42" t="s">
        <v>711</v>
      </c>
      <c r="P42" t="s">
        <v>712</v>
      </c>
      <c r="Q42" t="s">
        <v>542</v>
      </c>
      <c r="R42" t="s">
        <v>713</v>
      </c>
      <c r="S42" t="s">
        <v>714</v>
      </c>
      <c r="U42" t="s">
        <v>715</v>
      </c>
      <c r="V42" t="s">
        <v>437</v>
      </c>
      <c r="W42" t="s">
        <v>716</v>
      </c>
      <c r="X42" t="s">
        <v>717</v>
      </c>
    </row>
    <row r="43" spans="1:24" x14ac:dyDescent="0.3">
      <c r="A43">
        <v>2013</v>
      </c>
      <c r="B43" t="s">
        <v>251</v>
      </c>
      <c r="C43" t="s">
        <v>313</v>
      </c>
      <c r="D43" t="s">
        <v>314</v>
      </c>
      <c r="E43" t="s">
        <v>315</v>
      </c>
      <c r="F43" t="s">
        <v>342</v>
      </c>
      <c r="G43">
        <v>578</v>
      </c>
      <c r="H43">
        <v>42</v>
      </c>
      <c r="N43" t="s">
        <v>718</v>
      </c>
      <c r="O43" t="s">
        <v>719</v>
      </c>
      <c r="P43" t="s">
        <v>720</v>
      </c>
      <c r="Q43" t="s">
        <v>552</v>
      </c>
      <c r="R43" t="s">
        <v>721</v>
      </c>
      <c r="S43" t="s">
        <v>722</v>
      </c>
      <c r="T43" t="s">
        <v>463</v>
      </c>
      <c r="U43" t="s">
        <v>723</v>
      </c>
      <c r="V43" t="s">
        <v>465</v>
      </c>
      <c r="W43" t="s">
        <v>724</v>
      </c>
      <c r="X43" t="s">
        <v>725</v>
      </c>
    </row>
    <row r="44" spans="1:24" x14ac:dyDescent="0.3">
      <c r="A44">
        <v>2013</v>
      </c>
      <c r="B44" t="s">
        <v>251</v>
      </c>
      <c r="C44" t="s">
        <v>323</v>
      </c>
      <c r="D44" t="s">
        <v>320</v>
      </c>
      <c r="E44" t="s">
        <v>321</v>
      </c>
      <c r="F44" t="s">
        <v>341</v>
      </c>
      <c r="G44">
        <v>9746</v>
      </c>
      <c r="H44">
        <v>43</v>
      </c>
      <c r="N44" t="s">
        <v>726</v>
      </c>
      <c r="O44" t="s">
        <v>727</v>
      </c>
      <c r="P44" t="s">
        <v>728</v>
      </c>
      <c r="Q44" t="s">
        <v>433</v>
      </c>
      <c r="R44" t="s">
        <v>729</v>
      </c>
      <c r="S44" t="s">
        <v>730</v>
      </c>
      <c r="T44" t="s">
        <v>731</v>
      </c>
      <c r="U44" t="s">
        <v>732</v>
      </c>
      <c r="V44" t="s">
        <v>640</v>
      </c>
      <c r="W44" t="s">
        <v>733</v>
      </c>
      <c r="X44" t="s">
        <v>734</v>
      </c>
    </row>
    <row r="45" spans="1:24" x14ac:dyDescent="0.3">
      <c r="A45">
        <v>2013</v>
      </c>
      <c r="B45" t="s">
        <v>251</v>
      </c>
      <c r="C45" t="s">
        <v>313</v>
      </c>
      <c r="D45" t="s">
        <v>320</v>
      </c>
      <c r="E45" t="s">
        <v>321</v>
      </c>
      <c r="F45" t="s">
        <v>343</v>
      </c>
      <c r="G45">
        <v>3587</v>
      </c>
      <c r="H45">
        <v>44</v>
      </c>
      <c r="N45" t="s">
        <v>735</v>
      </c>
      <c r="O45" t="s">
        <v>736</v>
      </c>
      <c r="P45" t="s">
        <v>737</v>
      </c>
      <c r="Q45" t="s">
        <v>380</v>
      </c>
      <c r="R45" t="s">
        <v>738</v>
      </c>
      <c r="S45" t="s">
        <v>739</v>
      </c>
      <c r="U45" t="s">
        <v>740</v>
      </c>
      <c r="V45" t="s">
        <v>384</v>
      </c>
      <c r="W45" t="s">
        <v>741</v>
      </c>
      <c r="X45" t="s">
        <v>742</v>
      </c>
    </row>
    <row r="46" spans="1:24" x14ac:dyDescent="0.3">
      <c r="A46">
        <v>2013</v>
      </c>
      <c r="B46" t="s">
        <v>251</v>
      </c>
      <c r="C46" t="s">
        <v>323</v>
      </c>
      <c r="D46" t="s">
        <v>320</v>
      </c>
      <c r="E46" t="s">
        <v>321</v>
      </c>
      <c r="F46" t="s">
        <v>341</v>
      </c>
      <c r="G46">
        <v>9746</v>
      </c>
      <c r="H46">
        <v>45</v>
      </c>
      <c r="N46" t="s">
        <v>743</v>
      </c>
      <c r="O46" t="s">
        <v>744</v>
      </c>
      <c r="P46" t="s">
        <v>745</v>
      </c>
      <c r="Q46" t="s">
        <v>390</v>
      </c>
      <c r="R46" t="s">
        <v>746</v>
      </c>
      <c r="S46" t="s">
        <v>747</v>
      </c>
      <c r="T46" t="s">
        <v>748</v>
      </c>
      <c r="U46" t="s">
        <v>749</v>
      </c>
      <c r="V46" t="s">
        <v>640</v>
      </c>
      <c r="W46" t="s">
        <v>750</v>
      </c>
    </row>
    <row r="47" spans="1:24" x14ac:dyDescent="0.3">
      <c r="A47">
        <v>2013</v>
      </c>
      <c r="B47" t="s">
        <v>251</v>
      </c>
      <c r="C47" t="s">
        <v>313</v>
      </c>
      <c r="D47" t="s">
        <v>320</v>
      </c>
      <c r="E47" t="s">
        <v>321</v>
      </c>
      <c r="F47" t="s">
        <v>343</v>
      </c>
      <c r="G47">
        <v>3587</v>
      </c>
      <c r="H47">
        <v>46</v>
      </c>
      <c r="N47" t="s">
        <v>751</v>
      </c>
      <c r="O47" t="s">
        <v>752</v>
      </c>
      <c r="P47" t="s">
        <v>753</v>
      </c>
      <c r="Q47" t="s">
        <v>460</v>
      </c>
      <c r="R47" t="s">
        <v>754</v>
      </c>
      <c r="S47" t="s">
        <v>755</v>
      </c>
      <c r="T47" t="s">
        <v>756</v>
      </c>
      <c r="U47" t="s">
        <v>757</v>
      </c>
      <c r="V47" t="s">
        <v>649</v>
      </c>
      <c r="W47" t="s">
        <v>758</v>
      </c>
      <c r="X47" t="s">
        <v>759</v>
      </c>
    </row>
    <row r="48" spans="1:24" x14ac:dyDescent="0.3">
      <c r="A48">
        <v>2013</v>
      </c>
      <c r="B48" t="s">
        <v>251</v>
      </c>
      <c r="C48" t="s">
        <v>323</v>
      </c>
      <c r="D48" t="s">
        <v>325</v>
      </c>
      <c r="E48" t="s">
        <v>326</v>
      </c>
      <c r="F48" t="s">
        <v>344</v>
      </c>
      <c r="G48">
        <v>2365</v>
      </c>
      <c r="H48">
        <v>47</v>
      </c>
      <c r="N48" t="s">
        <v>760</v>
      </c>
      <c r="O48" t="s">
        <v>761</v>
      </c>
      <c r="P48" t="s">
        <v>762</v>
      </c>
      <c r="Q48" t="s">
        <v>390</v>
      </c>
      <c r="R48" t="s">
        <v>763</v>
      </c>
      <c r="S48" t="s">
        <v>764</v>
      </c>
      <c r="T48" t="s">
        <v>765</v>
      </c>
      <c r="U48" t="s">
        <v>766</v>
      </c>
      <c r="V48" t="s">
        <v>649</v>
      </c>
      <c r="W48" t="s">
        <v>767</v>
      </c>
      <c r="X48" t="s">
        <v>768</v>
      </c>
    </row>
    <row r="49" spans="1:24" x14ac:dyDescent="0.3">
      <c r="A49">
        <v>2013</v>
      </c>
      <c r="B49" t="s">
        <v>251</v>
      </c>
      <c r="C49" t="s">
        <v>318</v>
      </c>
      <c r="D49" t="s">
        <v>325</v>
      </c>
      <c r="E49" t="s">
        <v>326</v>
      </c>
      <c r="F49" t="s">
        <v>322</v>
      </c>
      <c r="G49">
        <v>9731</v>
      </c>
      <c r="H49">
        <v>48</v>
      </c>
      <c r="N49" t="s">
        <v>769</v>
      </c>
      <c r="O49" t="s">
        <v>770</v>
      </c>
      <c r="P49" t="s">
        <v>771</v>
      </c>
      <c r="Q49" t="s">
        <v>542</v>
      </c>
      <c r="R49" t="s">
        <v>772</v>
      </c>
      <c r="S49" t="s">
        <v>773</v>
      </c>
      <c r="T49" t="s">
        <v>638</v>
      </c>
      <c r="U49" t="s">
        <v>774</v>
      </c>
      <c r="V49" t="s">
        <v>640</v>
      </c>
      <c r="W49" t="s">
        <v>775</v>
      </c>
      <c r="X49" t="s">
        <v>776</v>
      </c>
    </row>
    <row r="50" spans="1:24" x14ac:dyDescent="0.3">
      <c r="A50">
        <v>2013</v>
      </c>
      <c r="B50" t="s">
        <v>251</v>
      </c>
      <c r="C50" t="s">
        <v>323</v>
      </c>
      <c r="D50" t="s">
        <v>325</v>
      </c>
      <c r="E50" t="s">
        <v>326</v>
      </c>
      <c r="F50" t="s">
        <v>344</v>
      </c>
      <c r="G50">
        <v>2365</v>
      </c>
      <c r="H50">
        <v>49</v>
      </c>
      <c r="N50" t="s">
        <v>777</v>
      </c>
      <c r="O50" t="s">
        <v>778</v>
      </c>
      <c r="P50" t="s">
        <v>779</v>
      </c>
      <c r="Q50" t="s">
        <v>433</v>
      </c>
      <c r="R50" t="s">
        <v>780</v>
      </c>
      <c r="S50" t="s">
        <v>781</v>
      </c>
      <c r="U50" t="s">
        <v>782</v>
      </c>
      <c r="V50" t="s">
        <v>599</v>
      </c>
      <c r="W50" t="s">
        <v>783</v>
      </c>
      <c r="X50" t="s">
        <v>784</v>
      </c>
    </row>
    <row r="51" spans="1:24" x14ac:dyDescent="0.3">
      <c r="A51">
        <v>2013</v>
      </c>
      <c r="B51" t="s">
        <v>251</v>
      </c>
      <c r="C51" t="s">
        <v>318</v>
      </c>
      <c r="D51" t="s">
        <v>325</v>
      </c>
      <c r="E51" t="s">
        <v>326</v>
      </c>
      <c r="F51" t="s">
        <v>322</v>
      </c>
      <c r="G51">
        <v>9731</v>
      </c>
      <c r="H51">
        <v>50</v>
      </c>
      <c r="N51" t="s">
        <v>785</v>
      </c>
      <c r="O51" t="s">
        <v>786</v>
      </c>
      <c r="P51" t="s">
        <v>787</v>
      </c>
      <c r="Q51" t="s">
        <v>477</v>
      </c>
      <c r="R51" t="s">
        <v>788</v>
      </c>
      <c r="S51" t="s">
        <v>789</v>
      </c>
      <c r="U51" t="s">
        <v>790</v>
      </c>
      <c r="V51" t="s">
        <v>791</v>
      </c>
      <c r="W51" t="s">
        <v>792</v>
      </c>
      <c r="X51" t="s">
        <v>793</v>
      </c>
    </row>
    <row r="52" spans="1:24" x14ac:dyDescent="0.3">
      <c r="A52">
        <v>2013</v>
      </c>
      <c r="B52" t="s">
        <v>251</v>
      </c>
      <c r="C52" t="s">
        <v>318</v>
      </c>
      <c r="D52" t="s">
        <v>330</v>
      </c>
      <c r="E52" t="s">
        <v>331</v>
      </c>
      <c r="F52" t="s">
        <v>345</v>
      </c>
      <c r="G52">
        <v>999</v>
      </c>
      <c r="H52">
        <v>51</v>
      </c>
      <c r="N52" t="s">
        <v>794</v>
      </c>
      <c r="O52" t="s">
        <v>795</v>
      </c>
      <c r="P52" t="s">
        <v>796</v>
      </c>
      <c r="Q52" t="s">
        <v>552</v>
      </c>
      <c r="R52" t="s">
        <v>797</v>
      </c>
      <c r="S52" t="s">
        <v>798</v>
      </c>
      <c r="T52" t="s">
        <v>799</v>
      </c>
      <c r="U52" t="s">
        <v>800</v>
      </c>
      <c r="V52" t="s">
        <v>465</v>
      </c>
      <c r="W52" t="s">
        <v>801</v>
      </c>
      <c r="X52" t="s">
        <v>802</v>
      </c>
    </row>
    <row r="53" spans="1:24" x14ac:dyDescent="0.3">
      <c r="A53">
        <v>2013</v>
      </c>
      <c r="B53" t="s">
        <v>251</v>
      </c>
      <c r="C53" t="s">
        <v>323</v>
      </c>
      <c r="D53" t="s">
        <v>330</v>
      </c>
      <c r="E53" t="s">
        <v>331</v>
      </c>
      <c r="F53" t="s">
        <v>346</v>
      </c>
      <c r="G53">
        <v>157</v>
      </c>
      <c r="H53">
        <v>52</v>
      </c>
      <c r="N53" t="s">
        <v>803</v>
      </c>
      <c r="O53" t="s">
        <v>804</v>
      </c>
      <c r="P53" t="s">
        <v>805</v>
      </c>
      <c r="Q53" t="s">
        <v>552</v>
      </c>
      <c r="R53" t="s">
        <v>806</v>
      </c>
      <c r="S53" t="s">
        <v>807</v>
      </c>
      <c r="U53" t="s">
        <v>808</v>
      </c>
      <c r="V53" t="s">
        <v>384</v>
      </c>
      <c r="W53" t="s">
        <v>809</v>
      </c>
    </row>
    <row r="54" spans="1:24" x14ac:dyDescent="0.3">
      <c r="A54">
        <v>2013</v>
      </c>
      <c r="B54" t="s">
        <v>251</v>
      </c>
      <c r="C54" t="s">
        <v>318</v>
      </c>
      <c r="D54" t="s">
        <v>330</v>
      </c>
      <c r="E54" t="s">
        <v>331</v>
      </c>
      <c r="F54" t="s">
        <v>345</v>
      </c>
      <c r="G54">
        <v>999</v>
      </c>
      <c r="H54">
        <v>53</v>
      </c>
      <c r="N54" t="s">
        <v>810</v>
      </c>
      <c r="O54" t="s">
        <v>811</v>
      </c>
      <c r="P54" t="s">
        <v>812</v>
      </c>
      <c r="Q54" t="s">
        <v>502</v>
      </c>
      <c r="R54" t="s">
        <v>813</v>
      </c>
      <c r="S54" t="s">
        <v>407</v>
      </c>
      <c r="U54" t="s">
        <v>814</v>
      </c>
      <c r="V54" t="s">
        <v>409</v>
      </c>
      <c r="W54" t="s">
        <v>815</v>
      </c>
      <c r="X54" t="s">
        <v>816</v>
      </c>
    </row>
    <row r="55" spans="1:24" x14ac:dyDescent="0.3">
      <c r="A55">
        <v>2013</v>
      </c>
      <c r="B55" t="s">
        <v>251</v>
      </c>
      <c r="C55" t="s">
        <v>323</v>
      </c>
      <c r="D55" t="s">
        <v>330</v>
      </c>
      <c r="E55" t="s">
        <v>331</v>
      </c>
      <c r="F55" t="s">
        <v>346</v>
      </c>
      <c r="G55">
        <v>157</v>
      </c>
      <c r="H55">
        <v>54</v>
      </c>
      <c r="N55" t="s">
        <v>817</v>
      </c>
      <c r="O55" t="s">
        <v>818</v>
      </c>
      <c r="P55" t="s">
        <v>819</v>
      </c>
      <c r="Q55" t="s">
        <v>477</v>
      </c>
      <c r="R55" t="s">
        <v>820</v>
      </c>
      <c r="S55" t="s">
        <v>479</v>
      </c>
      <c r="U55" t="s">
        <v>480</v>
      </c>
      <c r="V55" t="s">
        <v>481</v>
      </c>
      <c r="W55" t="s">
        <v>821</v>
      </c>
      <c r="X55" t="s">
        <v>822</v>
      </c>
    </row>
    <row r="56" spans="1:24" x14ac:dyDescent="0.3">
      <c r="A56">
        <v>2013</v>
      </c>
      <c r="B56" t="s">
        <v>251</v>
      </c>
      <c r="C56" t="s">
        <v>313</v>
      </c>
      <c r="D56" t="s">
        <v>333</v>
      </c>
      <c r="E56" t="s">
        <v>321</v>
      </c>
      <c r="F56" t="s">
        <v>343</v>
      </c>
      <c r="G56">
        <v>3587</v>
      </c>
      <c r="H56">
        <v>55</v>
      </c>
      <c r="N56" t="s">
        <v>823</v>
      </c>
      <c r="O56" t="s">
        <v>824</v>
      </c>
      <c r="P56" t="s">
        <v>825</v>
      </c>
      <c r="Q56" t="s">
        <v>380</v>
      </c>
      <c r="R56" t="s">
        <v>826</v>
      </c>
      <c r="S56" t="s">
        <v>827</v>
      </c>
      <c r="T56" t="s">
        <v>828</v>
      </c>
      <c r="U56" t="s">
        <v>829</v>
      </c>
      <c r="V56" t="s">
        <v>640</v>
      </c>
      <c r="W56" t="s">
        <v>830</v>
      </c>
      <c r="X56" t="s">
        <v>831</v>
      </c>
    </row>
    <row r="57" spans="1:24" x14ac:dyDescent="0.3">
      <c r="A57">
        <v>2013</v>
      </c>
      <c r="B57" t="s">
        <v>251</v>
      </c>
      <c r="C57" t="s">
        <v>329</v>
      </c>
      <c r="D57" t="s">
        <v>333</v>
      </c>
      <c r="E57" t="s">
        <v>321</v>
      </c>
      <c r="F57" t="s">
        <v>347</v>
      </c>
      <c r="G57">
        <v>9631</v>
      </c>
      <c r="H57">
        <v>56</v>
      </c>
      <c r="N57" t="s">
        <v>832</v>
      </c>
      <c r="O57" t="s">
        <v>833</v>
      </c>
      <c r="P57" t="s">
        <v>834</v>
      </c>
      <c r="Q57" t="s">
        <v>390</v>
      </c>
      <c r="R57" t="s">
        <v>835</v>
      </c>
      <c r="S57" t="s">
        <v>836</v>
      </c>
      <c r="U57" t="s">
        <v>837</v>
      </c>
      <c r="V57" t="s">
        <v>384</v>
      </c>
      <c r="W57" t="s">
        <v>838</v>
      </c>
      <c r="X57" t="s">
        <v>839</v>
      </c>
    </row>
    <row r="58" spans="1:24" x14ac:dyDescent="0.3">
      <c r="A58">
        <v>2013</v>
      </c>
      <c r="B58" t="s">
        <v>251</v>
      </c>
      <c r="C58" t="s">
        <v>313</v>
      </c>
      <c r="D58" t="s">
        <v>333</v>
      </c>
      <c r="E58" t="s">
        <v>321</v>
      </c>
      <c r="F58" t="s">
        <v>343</v>
      </c>
      <c r="G58">
        <v>3587</v>
      </c>
      <c r="H58">
        <v>57</v>
      </c>
      <c r="N58" t="s">
        <v>840</v>
      </c>
      <c r="O58" t="s">
        <v>841</v>
      </c>
      <c r="P58" t="s">
        <v>842</v>
      </c>
      <c r="Q58" t="s">
        <v>390</v>
      </c>
      <c r="R58" t="s">
        <v>843</v>
      </c>
      <c r="S58" t="s">
        <v>844</v>
      </c>
      <c r="U58" t="s">
        <v>845</v>
      </c>
      <c r="V58" t="s">
        <v>437</v>
      </c>
      <c r="W58" t="s">
        <v>846</v>
      </c>
      <c r="X58" t="s">
        <v>847</v>
      </c>
    </row>
    <row r="59" spans="1:24" x14ac:dyDescent="0.3">
      <c r="A59">
        <v>2013</v>
      </c>
      <c r="B59" t="s">
        <v>251</v>
      </c>
      <c r="C59" t="s">
        <v>329</v>
      </c>
      <c r="D59" t="s">
        <v>333</v>
      </c>
      <c r="E59" t="s">
        <v>321</v>
      </c>
      <c r="F59" t="s">
        <v>347</v>
      </c>
      <c r="G59">
        <v>9631</v>
      </c>
      <c r="H59">
        <v>58</v>
      </c>
      <c r="N59" t="s">
        <v>848</v>
      </c>
      <c r="O59" t="s">
        <v>849</v>
      </c>
      <c r="P59" t="s">
        <v>850</v>
      </c>
      <c r="Q59" t="s">
        <v>380</v>
      </c>
      <c r="R59" t="s">
        <v>851</v>
      </c>
      <c r="S59" t="s">
        <v>392</v>
      </c>
      <c r="U59" t="s">
        <v>852</v>
      </c>
      <c r="V59" t="s">
        <v>394</v>
      </c>
      <c r="W59" t="s">
        <v>853</v>
      </c>
      <c r="X59" t="s">
        <v>854</v>
      </c>
    </row>
    <row r="60" spans="1:24" x14ac:dyDescent="0.3">
      <c r="A60">
        <v>2013</v>
      </c>
      <c r="B60" t="s">
        <v>252</v>
      </c>
      <c r="C60" t="s">
        <v>329</v>
      </c>
      <c r="D60" t="s">
        <v>314</v>
      </c>
      <c r="E60" t="s">
        <v>315</v>
      </c>
      <c r="F60" t="s">
        <v>348</v>
      </c>
      <c r="G60">
        <v>1578</v>
      </c>
      <c r="H60">
        <v>59</v>
      </c>
      <c r="N60" t="s">
        <v>855</v>
      </c>
      <c r="O60" t="s">
        <v>856</v>
      </c>
      <c r="P60" t="s">
        <v>857</v>
      </c>
      <c r="Q60" t="s">
        <v>542</v>
      </c>
      <c r="R60" t="s">
        <v>858</v>
      </c>
      <c r="S60" t="s">
        <v>859</v>
      </c>
      <c r="U60" t="s">
        <v>860</v>
      </c>
      <c r="V60" t="s">
        <v>546</v>
      </c>
      <c r="W60" t="s">
        <v>861</v>
      </c>
      <c r="X60" t="s">
        <v>862</v>
      </c>
    </row>
    <row r="61" spans="1:24" x14ac:dyDescent="0.3">
      <c r="A61">
        <v>2013</v>
      </c>
      <c r="B61" t="s">
        <v>252</v>
      </c>
      <c r="C61" t="s">
        <v>323</v>
      </c>
      <c r="D61" t="s">
        <v>314</v>
      </c>
      <c r="E61" t="s">
        <v>315</v>
      </c>
      <c r="F61" t="s">
        <v>349</v>
      </c>
      <c r="G61">
        <v>4587</v>
      </c>
      <c r="H61">
        <v>60</v>
      </c>
      <c r="N61" t="s">
        <v>863</v>
      </c>
      <c r="O61" t="s">
        <v>864</v>
      </c>
      <c r="P61" t="s">
        <v>865</v>
      </c>
      <c r="Q61" t="s">
        <v>380</v>
      </c>
      <c r="R61" t="s">
        <v>866</v>
      </c>
      <c r="S61" t="s">
        <v>606</v>
      </c>
      <c r="U61" t="s">
        <v>867</v>
      </c>
      <c r="V61" t="s">
        <v>608</v>
      </c>
      <c r="W61" t="s">
        <v>868</v>
      </c>
    </row>
    <row r="62" spans="1:24" x14ac:dyDescent="0.3">
      <c r="A62">
        <v>2013</v>
      </c>
      <c r="B62" t="s">
        <v>252</v>
      </c>
      <c r="C62" t="s">
        <v>329</v>
      </c>
      <c r="D62" t="s">
        <v>314</v>
      </c>
      <c r="E62" t="s">
        <v>315</v>
      </c>
      <c r="F62" t="s">
        <v>348</v>
      </c>
      <c r="G62">
        <v>1578</v>
      </c>
      <c r="H62">
        <v>61</v>
      </c>
      <c r="N62" t="s">
        <v>869</v>
      </c>
      <c r="O62" t="s">
        <v>870</v>
      </c>
      <c r="P62" t="s">
        <v>871</v>
      </c>
      <c r="Q62" t="s">
        <v>460</v>
      </c>
      <c r="R62" t="s">
        <v>872</v>
      </c>
      <c r="S62" t="s">
        <v>656</v>
      </c>
      <c r="T62" t="s">
        <v>657</v>
      </c>
      <c r="U62" t="s">
        <v>873</v>
      </c>
      <c r="V62" t="s">
        <v>507</v>
      </c>
      <c r="W62" t="s">
        <v>874</v>
      </c>
      <c r="X62" t="s">
        <v>875</v>
      </c>
    </row>
    <row r="63" spans="1:24" x14ac:dyDescent="0.3">
      <c r="A63">
        <v>2013</v>
      </c>
      <c r="B63" t="s">
        <v>252</v>
      </c>
      <c r="C63" t="s">
        <v>323</v>
      </c>
      <c r="D63" t="s">
        <v>314</v>
      </c>
      <c r="E63" t="s">
        <v>315</v>
      </c>
      <c r="F63" t="s">
        <v>349</v>
      </c>
      <c r="G63">
        <v>4587</v>
      </c>
      <c r="H63">
        <v>62</v>
      </c>
      <c r="N63" t="s">
        <v>876</v>
      </c>
      <c r="O63" t="s">
        <v>877</v>
      </c>
      <c r="P63" t="s">
        <v>878</v>
      </c>
      <c r="Q63" t="s">
        <v>552</v>
      </c>
      <c r="R63" t="s">
        <v>879</v>
      </c>
      <c r="S63" t="s">
        <v>504</v>
      </c>
      <c r="T63" t="s">
        <v>505</v>
      </c>
      <c r="U63" t="s">
        <v>880</v>
      </c>
      <c r="V63" t="s">
        <v>507</v>
      </c>
      <c r="W63" t="s">
        <v>881</v>
      </c>
    </row>
    <row r="64" spans="1:24" x14ac:dyDescent="0.3">
      <c r="A64">
        <v>2013</v>
      </c>
      <c r="B64" t="s">
        <v>252</v>
      </c>
      <c r="C64" t="s">
        <v>313</v>
      </c>
      <c r="D64" t="s">
        <v>320</v>
      </c>
      <c r="E64" t="s">
        <v>321</v>
      </c>
      <c r="F64" t="s">
        <v>350</v>
      </c>
      <c r="G64">
        <v>7892</v>
      </c>
      <c r="H64">
        <v>63</v>
      </c>
      <c r="N64" t="s">
        <v>882</v>
      </c>
      <c r="O64" t="s">
        <v>883</v>
      </c>
      <c r="P64" t="s">
        <v>884</v>
      </c>
      <c r="Q64" t="s">
        <v>460</v>
      </c>
      <c r="R64" t="s">
        <v>885</v>
      </c>
      <c r="S64" t="s">
        <v>886</v>
      </c>
      <c r="U64" t="s">
        <v>887</v>
      </c>
      <c r="V64" t="s">
        <v>384</v>
      </c>
      <c r="W64" t="s">
        <v>888</v>
      </c>
    </row>
    <row r="65" spans="1:24" x14ac:dyDescent="0.3">
      <c r="A65">
        <v>2013</v>
      </c>
      <c r="B65" t="s">
        <v>252</v>
      </c>
      <c r="C65" t="s">
        <v>329</v>
      </c>
      <c r="D65" t="s">
        <v>320</v>
      </c>
      <c r="E65" t="s">
        <v>321</v>
      </c>
      <c r="F65" t="s">
        <v>348</v>
      </c>
      <c r="G65">
        <v>1578</v>
      </c>
      <c r="H65">
        <v>64</v>
      </c>
      <c r="N65" t="s">
        <v>889</v>
      </c>
      <c r="O65" t="s">
        <v>890</v>
      </c>
      <c r="P65" t="s">
        <v>891</v>
      </c>
      <c r="Q65" t="s">
        <v>380</v>
      </c>
      <c r="R65" t="s">
        <v>892</v>
      </c>
      <c r="S65" t="s">
        <v>479</v>
      </c>
      <c r="U65" t="s">
        <v>480</v>
      </c>
      <c r="V65" t="s">
        <v>481</v>
      </c>
      <c r="W65" t="s">
        <v>893</v>
      </c>
      <c r="X65" t="s">
        <v>894</v>
      </c>
    </row>
    <row r="66" spans="1:24" x14ac:dyDescent="0.3">
      <c r="A66">
        <v>2013</v>
      </c>
      <c r="B66" t="s">
        <v>252</v>
      </c>
      <c r="C66" t="s">
        <v>313</v>
      </c>
      <c r="D66" t="s">
        <v>320</v>
      </c>
      <c r="E66" t="s">
        <v>321</v>
      </c>
      <c r="F66" t="s">
        <v>351</v>
      </c>
      <c r="G66">
        <v>4687</v>
      </c>
      <c r="H66">
        <v>65</v>
      </c>
      <c r="N66" t="s">
        <v>895</v>
      </c>
      <c r="O66" t="s">
        <v>896</v>
      </c>
      <c r="P66" t="s">
        <v>897</v>
      </c>
      <c r="Q66" t="s">
        <v>898</v>
      </c>
      <c r="R66" t="s">
        <v>899</v>
      </c>
      <c r="S66" t="s">
        <v>900</v>
      </c>
      <c r="T66" t="s">
        <v>901</v>
      </c>
      <c r="U66" t="s">
        <v>902</v>
      </c>
      <c r="V66" t="s">
        <v>640</v>
      </c>
      <c r="W66" t="s">
        <v>903</v>
      </c>
      <c r="X66" t="s">
        <v>904</v>
      </c>
    </row>
    <row r="67" spans="1:24" x14ac:dyDescent="0.3">
      <c r="A67">
        <v>2013</v>
      </c>
      <c r="B67" t="s">
        <v>252</v>
      </c>
      <c r="C67" t="s">
        <v>318</v>
      </c>
      <c r="D67" t="s">
        <v>320</v>
      </c>
      <c r="E67" t="s">
        <v>321</v>
      </c>
      <c r="F67" t="s">
        <v>352</v>
      </c>
      <c r="G67">
        <v>1364</v>
      </c>
      <c r="H67">
        <v>66</v>
      </c>
      <c r="N67" t="s">
        <v>905</v>
      </c>
      <c r="O67" t="s">
        <v>906</v>
      </c>
      <c r="P67" t="s">
        <v>907</v>
      </c>
      <c r="Q67" t="s">
        <v>502</v>
      </c>
      <c r="R67" t="s">
        <v>908</v>
      </c>
      <c r="S67" t="s">
        <v>909</v>
      </c>
      <c r="U67" t="s">
        <v>910</v>
      </c>
      <c r="V67" t="s">
        <v>599</v>
      </c>
      <c r="W67" t="s">
        <v>911</v>
      </c>
      <c r="X67" t="s">
        <v>912</v>
      </c>
    </row>
    <row r="68" spans="1:24" x14ac:dyDescent="0.3">
      <c r="A68">
        <v>2013</v>
      </c>
      <c r="B68" t="s">
        <v>252</v>
      </c>
      <c r="C68" t="s">
        <v>313</v>
      </c>
      <c r="D68" t="s">
        <v>320</v>
      </c>
      <c r="E68" t="s">
        <v>321</v>
      </c>
      <c r="F68" t="s">
        <v>350</v>
      </c>
      <c r="G68">
        <v>7892</v>
      </c>
      <c r="H68">
        <v>67</v>
      </c>
      <c r="N68" t="s">
        <v>913</v>
      </c>
      <c r="O68" t="s">
        <v>914</v>
      </c>
      <c r="P68" t="s">
        <v>915</v>
      </c>
      <c r="Q68" t="s">
        <v>566</v>
      </c>
      <c r="R68" t="s">
        <v>916</v>
      </c>
      <c r="S68" t="s">
        <v>656</v>
      </c>
      <c r="T68" t="s">
        <v>657</v>
      </c>
      <c r="U68" t="s">
        <v>917</v>
      </c>
      <c r="V68" t="s">
        <v>507</v>
      </c>
      <c r="W68" t="s">
        <v>918</v>
      </c>
    </row>
    <row r="69" spans="1:24" x14ac:dyDescent="0.3">
      <c r="A69">
        <v>2013</v>
      </c>
      <c r="B69" t="s">
        <v>252</v>
      </c>
      <c r="C69" t="s">
        <v>329</v>
      </c>
      <c r="D69" t="s">
        <v>320</v>
      </c>
      <c r="E69" t="s">
        <v>321</v>
      </c>
      <c r="F69" t="s">
        <v>348</v>
      </c>
      <c r="G69">
        <v>1578</v>
      </c>
      <c r="H69">
        <v>68</v>
      </c>
      <c r="N69" t="s">
        <v>919</v>
      </c>
      <c r="O69" t="s">
        <v>920</v>
      </c>
      <c r="P69" t="s">
        <v>921</v>
      </c>
      <c r="Q69" t="s">
        <v>542</v>
      </c>
      <c r="R69" t="s">
        <v>922</v>
      </c>
      <c r="S69" t="s">
        <v>923</v>
      </c>
      <c r="U69" t="s">
        <v>924</v>
      </c>
      <c r="V69" t="s">
        <v>497</v>
      </c>
      <c r="W69" t="s">
        <v>925</v>
      </c>
    </row>
    <row r="70" spans="1:24" x14ac:dyDescent="0.3">
      <c r="A70">
        <v>2013</v>
      </c>
      <c r="B70" t="s">
        <v>252</v>
      </c>
      <c r="C70" t="s">
        <v>313</v>
      </c>
      <c r="D70" t="s">
        <v>320</v>
      </c>
      <c r="E70" t="s">
        <v>321</v>
      </c>
      <c r="F70" t="s">
        <v>351</v>
      </c>
      <c r="G70">
        <v>4687</v>
      </c>
      <c r="H70">
        <v>69</v>
      </c>
      <c r="N70" t="s">
        <v>926</v>
      </c>
      <c r="O70" t="s">
        <v>927</v>
      </c>
      <c r="P70" t="s">
        <v>928</v>
      </c>
      <c r="Q70" t="s">
        <v>460</v>
      </c>
      <c r="R70" t="s">
        <v>929</v>
      </c>
      <c r="S70" t="s">
        <v>444</v>
      </c>
      <c r="U70" t="s">
        <v>930</v>
      </c>
      <c r="V70" t="s">
        <v>446</v>
      </c>
      <c r="W70" t="s">
        <v>931</v>
      </c>
      <c r="X70" t="s">
        <v>932</v>
      </c>
    </row>
    <row r="71" spans="1:24" x14ac:dyDescent="0.3">
      <c r="A71">
        <v>2013</v>
      </c>
      <c r="B71" t="s">
        <v>252</v>
      </c>
      <c r="C71" t="s">
        <v>318</v>
      </c>
      <c r="D71" t="s">
        <v>320</v>
      </c>
      <c r="E71" t="s">
        <v>321</v>
      </c>
      <c r="F71" t="s">
        <v>352</v>
      </c>
      <c r="G71">
        <v>1364</v>
      </c>
      <c r="H71">
        <v>70</v>
      </c>
      <c r="N71" t="s">
        <v>933</v>
      </c>
      <c r="O71" t="s">
        <v>934</v>
      </c>
      <c r="P71" t="s">
        <v>935</v>
      </c>
      <c r="Q71" t="s">
        <v>390</v>
      </c>
      <c r="R71" t="s">
        <v>936</v>
      </c>
      <c r="S71" t="s">
        <v>937</v>
      </c>
      <c r="U71" t="s">
        <v>938</v>
      </c>
      <c r="V71" t="s">
        <v>939</v>
      </c>
      <c r="W71" t="s">
        <v>940</v>
      </c>
      <c r="X71" t="s">
        <v>941</v>
      </c>
    </row>
    <row r="72" spans="1:24" x14ac:dyDescent="0.3">
      <c r="A72">
        <v>2013</v>
      </c>
      <c r="B72" t="s">
        <v>252</v>
      </c>
      <c r="C72" t="s">
        <v>323</v>
      </c>
      <c r="D72" t="s">
        <v>325</v>
      </c>
      <c r="E72" t="s">
        <v>326</v>
      </c>
      <c r="F72" t="s">
        <v>324</v>
      </c>
      <c r="G72">
        <v>5862</v>
      </c>
      <c r="H72">
        <v>71</v>
      </c>
      <c r="N72" t="s">
        <v>942</v>
      </c>
      <c r="O72" t="s">
        <v>943</v>
      </c>
      <c r="P72" t="s">
        <v>944</v>
      </c>
      <c r="Q72" t="s">
        <v>380</v>
      </c>
      <c r="R72" t="s">
        <v>945</v>
      </c>
      <c r="S72" t="s">
        <v>946</v>
      </c>
      <c r="T72" t="s">
        <v>947</v>
      </c>
      <c r="U72" t="s">
        <v>948</v>
      </c>
      <c r="V72" t="s">
        <v>640</v>
      </c>
      <c r="W72" t="s">
        <v>949</v>
      </c>
    </row>
    <row r="73" spans="1:24" x14ac:dyDescent="0.3">
      <c r="A73">
        <v>2013</v>
      </c>
      <c r="B73" t="s">
        <v>252</v>
      </c>
      <c r="C73" t="s">
        <v>323</v>
      </c>
      <c r="D73" t="s">
        <v>325</v>
      </c>
      <c r="E73" t="s">
        <v>326</v>
      </c>
      <c r="F73" t="s">
        <v>335</v>
      </c>
      <c r="G73">
        <v>7415</v>
      </c>
      <c r="H73">
        <v>72</v>
      </c>
      <c r="N73" t="s">
        <v>950</v>
      </c>
      <c r="O73" t="s">
        <v>951</v>
      </c>
      <c r="P73" t="s">
        <v>952</v>
      </c>
      <c r="Q73" t="s">
        <v>542</v>
      </c>
      <c r="R73" t="s">
        <v>953</v>
      </c>
      <c r="S73" t="s">
        <v>407</v>
      </c>
      <c r="U73" t="s">
        <v>954</v>
      </c>
      <c r="V73" t="s">
        <v>409</v>
      </c>
      <c r="W73" t="s">
        <v>955</v>
      </c>
      <c r="X73" t="s">
        <v>956</v>
      </c>
    </row>
    <row r="74" spans="1:24" x14ac:dyDescent="0.3">
      <c r="A74">
        <v>2013</v>
      </c>
      <c r="B74" t="s">
        <v>252</v>
      </c>
      <c r="C74" t="s">
        <v>313</v>
      </c>
      <c r="D74" t="s">
        <v>325</v>
      </c>
      <c r="E74" t="s">
        <v>326</v>
      </c>
      <c r="F74" t="s">
        <v>336</v>
      </c>
      <c r="G74">
        <v>8952</v>
      </c>
      <c r="H74">
        <v>73</v>
      </c>
      <c r="N74" t="s">
        <v>957</v>
      </c>
      <c r="O74" t="s">
        <v>958</v>
      </c>
      <c r="P74" t="s">
        <v>959</v>
      </c>
      <c r="Q74" t="s">
        <v>390</v>
      </c>
      <c r="R74" t="s">
        <v>960</v>
      </c>
      <c r="S74" t="s">
        <v>961</v>
      </c>
      <c r="U74" t="s">
        <v>962</v>
      </c>
      <c r="V74" t="s">
        <v>963</v>
      </c>
      <c r="W74" t="s">
        <v>964</v>
      </c>
      <c r="X74" t="s">
        <v>965</v>
      </c>
    </row>
    <row r="75" spans="1:24" x14ac:dyDescent="0.3">
      <c r="A75">
        <v>2013</v>
      </c>
      <c r="B75" t="s">
        <v>252</v>
      </c>
      <c r="C75" t="s">
        <v>323</v>
      </c>
      <c r="D75" t="s">
        <v>325</v>
      </c>
      <c r="E75" t="s">
        <v>326</v>
      </c>
      <c r="F75" t="s">
        <v>341</v>
      </c>
      <c r="G75">
        <v>9746</v>
      </c>
      <c r="H75">
        <v>74</v>
      </c>
      <c r="N75" t="s">
        <v>966</v>
      </c>
      <c r="O75" t="s">
        <v>967</v>
      </c>
      <c r="P75" t="s">
        <v>968</v>
      </c>
      <c r="Q75" t="s">
        <v>433</v>
      </c>
      <c r="R75" t="s">
        <v>969</v>
      </c>
      <c r="S75" t="s">
        <v>844</v>
      </c>
      <c r="U75" t="s">
        <v>970</v>
      </c>
      <c r="V75" t="s">
        <v>437</v>
      </c>
      <c r="W75" t="s">
        <v>971</v>
      </c>
      <c r="X75" t="s">
        <v>972</v>
      </c>
    </row>
    <row r="76" spans="1:24" x14ac:dyDescent="0.3">
      <c r="A76">
        <v>2013</v>
      </c>
      <c r="B76" t="s">
        <v>252</v>
      </c>
      <c r="C76" t="s">
        <v>329</v>
      </c>
      <c r="D76" t="s">
        <v>325</v>
      </c>
      <c r="E76" t="s">
        <v>326</v>
      </c>
      <c r="F76" t="s">
        <v>348</v>
      </c>
      <c r="G76">
        <v>1578</v>
      </c>
      <c r="H76">
        <v>75</v>
      </c>
      <c r="N76" t="s">
        <v>973</v>
      </c>
      <c r="O76" t="s">
        <v>974</v>
      </c>
      <c r="P76" t="s">
        <v>975</v>
      </c>
      <c r="Q76" t="s">
        <v>542</v>
      </c>
      <c r="R76" t="s">
        <v>976</v>
      </c>
      <c r="S76" t="s">
        <v>977</v>
      </c>
      <c r="T76" t="s">
        <v>978</v>
      </c>
      <c r="U76" t="s">
        <v>979</v>
      </c>
      <c r="V76" t="s">
        <v>640</v>
      </c>
      <c r="W76" t="s">
        <v>980</v>
      </c>
      <c r="X76" t="s">
        <v>981</v>
      </c>
    </row>
    <row r="77" spans="1:24" x14ac:dyDescent="0.3">
      <c r="A77">
        <v>2013</v>
      </c>
      <c r="B77" t="s">
        <v>252</v>
      </c>
      <c r="C77" t="s">
        <v>323</v>
      </c>
      <c r="D77" t="s">
        <v>325</v>
      </c>
      <c r="E77" t="s">
        <v>326</v>
      </c>
      <c r="F77" t="s">
        <v>324</v>
      </c>
      <c r="G77">
        <v>5862</v>
      </c>
      <c r="H77">
        <v>76</v>
      </c>
      <c r="N77" t="s">
        <v>982</v>
      </c>
      <c r="O77" t="s">
        <v>983</v>
      </c>
      <c r="P77" t="s">
        <v>984</v>
      </c>
      <c r="Q77" t="s">
        <v>460</v>
      </c>
      <c r="R77" t="s">
        <v>985</v>
      </c>
      <c r="S77" t="s">
        <v>986</v>
      </c>
      <c r="U77" t="s">
        <v>987</v>
      </c>
      <c r="V77" t="s">
        <v>791</v>
      </c>
      <c r="W77" t="s">
        <v>988</v>
      </c>
      <c r="X77" t="s">
        <v>989</v>
      </c>
    </row>
    <row r="78" spans="1:24" x14ac:dyDescent="0.3">
      <c r="A78">
        <v>2013</v>
      </c>
      <c r="B78" t="s">
        <v>252</v>
      </c>
      <c r="C78" t="s">
        <v>323</v>
      </c>
      <c r="D78" t="s">
        <v>325</v>
      </c>
      <c r="E78" t="s">
        <v>326</v>
      </c>
      <c r="F78" t="s">
        <v>335</v>
      </c>
      <c r="G78">
        <v>7415</v>
      </c>
      <c r="H78">
        <v>77</v>
      </c>
      <c r="N78" t="s">
        <v>990</v>
      </c>
      <c r="O78" t="s">
        <v>991</v>
      </c>
      <c r="P78" t="s">
        <v>992</v>
      </c>
      <c r="Q78" t="s">
        <v>433</v>
      </c>
      <c r="R78" t="s">
        <v>993</v>
      </c>
      <c r="S78" t="s">
        <v>773</v>
      </c>
      <c r="T78" t="s">
        <v>638</v>
      </c>
      <c r="U78" t="s">
        <v>994</v>
      </c>
      <c r="V78" t="s">
        <v>640</v>
      </c>
      <c r="W78" t="s">
        <v>995</v>
      </c>
    </row>
    <row r="79" spans="1:24" x14ac:dyDescent="0.3">
      <c r="A79">
        <v>2013</v>
      </c>
      <c r="B79" t="s">
        <v>252</v>
      </c>
      <c r="C79" t="s">
        <v>313</v>
      </c>
      <c r="D79" t="s">
        <v>325</v>
      </c>
      <c r="E79" t="s">
        <v>326</v>
      </c>
      <c r="F79" t="s">
        <v>336</v>
      </c>
      <c r="G79">
        <v>8952</v>
      </c>
      <c r="H79">
        <v>78</v>
      </c>
      <c r="N79" t="s">
        <v>996</v>
      </c>
      <c r="O79" t="s">
        <v>997</v>
      </c>
      <c r="P79" t="s">
        <v>998</v>
      </c>
      <c r="Q79" t="s">
        <v>552</v>
      </c>
      <c r="R79" t="s">
        <v>999</v>
      </c>
      <c r="S79" t="s">
        <v>1000</v>
      </c>
      <c r="T79" t="s">
        <v>1001</v>
      </c>
      <c r="U79" t="s">
        <v>1002</v>
      </c>
      <c r="V79" t="s">
        <v>640</v>
      </c>
      <c r="W79" t="s">
        <v>1003</v>
      </c>
      <c r="X79" t="s">
        <v>1004</v>
      </c>
    </row>
    <row r="80" spans="1:24" x14ac:dyDescent="0.3">
      <c r="A80">
        <v>2013</v>
      </c>
      <c r="B80" t="s">
        <v>252</v>
      </c>
      <c r="C80" t="s">
        <v>323</v>
      </c>
      <c r="D80" t="s">
        <v>325</v>
      </c>
      <c r="E80" t="s">
        <v>326</v>
      </c>
      <c r="F80" t="s">
        <v>341</v>
      </c>
      <c r="G80">
        <v>9746</v>
      </c>
      <c r="H80">
        <v>79</v>
      </c>
      <c r="N80" t="s">
        <v>1005</v>
      </c>
      <c r="O80" t="s">
        <v>1006</v>
      </c>
      <c r="P80" t="s">
        <v>1007</v>
      </c>
      <c r="Q80" t="s">
        <v>433</v>
      </c>
      <c r="R80" t="s">
        <v>1008</v>
      </c>
      <c r="S80" t="s">
        <v>1009</v>
      </c>
      <c r="U80" t="s">
        <v>1010</v>
      </c>
      <c r="V80" t="s">
        <v>384</v>
      </c>
      <c r="W80" t="s">
        <v>1011</v>
      </c>
      <c r="X80" t="s">
        <v>1012</v>
      </c>
    </row>
    <row r="81" spans="1:24" x14ac:dyDescent="0.3">
      <c r="A81">
        <v>2013</v>
      </c>
      <c r="B81" t="s">
        <v>252</v>
      </c>
      <c r="C81" t="s">
        <v>329</v>
      </c>
      <c r="D81" t="s">
        <v>325</v>
      </c>
      <c r="E81" t="s">
        <v>326</v>
      </c>
      <c r="F81" t="s">
        <v>348</v>
      </c>
      <c r="G81">
        <v>1578</v>
      </c>
      <c r="H81">
        <v>80</v>
      </c>
      <c r="N81" t="s">
        <v>1013</v>
      </c>
      <c r="O81" t="s">
        <v>1014</v>
      </c>
      <c r="P81" t="s">
        <v>1015</v>
      </c>
      <c r="Q81" t="s">
        <v>390</v>
      </c>
      <c r="R81" t="s">
        <v>1016</v>
      </c>
      <c r="S81" t="s">
        <v>392</v>
      </c>
      <c r="U81" t="s">
        <v>852</v>
      </c>
      <c r="V81" t="s">
        <v>394</v>
      </c>
      <c r="W81" t="s">
        <v>1017</v>
      </c>
    </row>
    <row r="82" spans="1:24" x14ac:dyDescent="0.3">
      <c r="A82">
        <v>2013</v>
      </c>
      <c r="B82" t="s">
        <v>252</v>
      </c>
      <c r="C82" t="s">
        <v>313</v>
      </c>
      <c r="D82" t="s">
        <v>330</v>
      </c>
      <c r="E82" t="s">
        <v>331</v>
      </c>
      <c r="F82" t="s">
        <v>350</v>
      </c>
      <c r="G82">
        <v>7892</v>
      </c>
      <c r="H82">
        <v>81</v>
      </c>
      <c r="N82" t="s">
        <v>1018</v>
      </c>
      <c r="O82" t="s">
        <v>1019</v>
      </c>
      <c r="P82" t="s">
        <v>1020</v>
      </c>
      <c r="Q82" t="s">
        <v>380</v>
      </c>
      <c r="R82" t="s">
        <v>1021</v>
      </c>
      <c r="S82" t="s">
        <v>504</v>
      </c>
      <c r="T82" t="s">
        <v>505</v>
      </c>
      <c r="U82" t="s">
        <v>1022</v>
      </c>
      <c r="V82" t="s">
        <v>507</v>
      </c>
      <c r="W82" t="s">
        <v>1023</v>
      </c>
      <c r="X82" t="s">
        <v>1024</v>
      </c>
    </row>
    <row r="83" spans="1:24" x14ac:dyDescent="0.3">
      <c r="A83">
        <v>2013</v>
      </c>
      <c r="B83" t="s">
        <v>252</v>
      </c>
      <c r="C83" t="s">
        <v>313</v>
      </c>
      <c r="D83" t="s">
        <v>330</v>
      </c>
      <c r="E83" t="s">
        <v>331</v>
      </c>
      <c r="F83" t="s">
        <v>353</v>
      </c>
      <c r="G83">
        <v>7986</v>
      </c>
      <c r="H83">
        <v>82</v>
      </c>
      <c r="N83" t="s">
        <v>1025</v>
      </c>
      <c r="O83" t="s">
        <v>1026</v>
      </c>
      <c r="P83" t="s">
        <v>1027</v>
      </c>
      <c r="Q83" t="s">
        <v>502</v>
      </c>
      <c r="R83" t="s">
        <v>1028</v>
      </c>
      <c r="S83" t="s">
        <v>1029</v>
      </c>
      <c r="T83" t="s">
        <v>731</v>
      </c>
      <c r="U83" t="s">
        <v>1030</v>
      </c>
      <c r="V83" t="s">
        <v>640</v>
      </c>
      <c r="W83" t="s">
        <v>1031</v>
      </c>
      <c r="X83" t="s">
        <v>1032</v>
      </c>
    </row>
    <row r="84" spans="1:24" x14ac:dyDescent="0.3">
      <c r="A84">
        <v>2013</v>
      </c>
      <c r="B84" t="s">
        <v>252</v>
      </c>
      <c r="C84" t="s">
        <v>313</v>
      </c>
      <c r="D84" t="s">
        <v>330</v>
      </c>
      <c r="E84" t="s">
        <v>331</v>
      </c>
      <c r="F84" t="s">
        <v>350</v>
      </c>
      <c r="G84">
        <v>7892</v>
      </c>
      <c r="H84">
        <v>83</v>
      </c>
      <c r="N84" t="s">
        <v>1033</v>
      </c>
      <c r="O84" t="s">
        <v>1034</v>
      </c>
      <c r="P84" t="s">
        <v>1035</v>
      </c>
      <c r="Q84" t="s">
        <v>542</v>
      </c>
      <c r="R84" t="s">
        <v>1036</v>
      </c>
      <c r="S84" t="s">
        <v>1037</v>
      </c>
      <c r="U84" t="s">
        <v>1038</v>
      </c>
      <c r="V84" t="s">
        <v>963</v>
      </c>
      <c r="W84" t="s">
        <v>1039</v>
      </c>
      <c r="X84" t="s">
        <v>1040</v>
      </c>
    </row>
    <row r="85" spans="1:24" x14ac:dyDescent="0.3">
      <c r="A85">
        <v>2013</v>
      </c>
      <c r="B85" t="s">
        <v>252</v>
      </c>
      <c r="C85" t="s">
        <v>313</v>
      </c>
      <c r="D85" t="s">
        <v>330</v>
      </c>
      <c r="E85" t="s">
        <v>331</v>
      </c>
      <c r="F85" t="s">
        <v>353</v>
      </c>
      <c r="G85">
        <v>7986</v>
      </c>
      <c r="H85">
        <v>84</v>
      </c>
      <c r="N85" t="s">
        <v>1041</v>
      </c>
      <c r="O85" t="s">
        <v>1042</v>
      </c>
      <c r="P85" t="s">
        <v>1043</v>
      </c>
      <c r="Q85" t="s">
        <v>477</v>
      </c>
      <c r="R85" t="s">
        <v>1044</v>
      </c>
      <c r="S85" t="s">
        <v>1045</v>
      </c>
      <c r="U85" t="s">
        <v>1046</v>
      </c>
      <c r="V85" t="s">
        <v>437</v>
      </c>
      <c r="W85" t="s">
        <v>1047</v>
      </c>
      <c r="X85" t="s">
        <v>1048</v>
      </c>
    </row>
    <row r="86" spans="1:24" x14ac:dyDescent="0.3">
      <c r="A86">
        <v>2013</v>
      </c>
      <c r="B86" t="s">
        <v>252</v>
      </c>
      <c r="C86" t="s">
        <v>313</v>
      </c>
      <c r="D86" t="s">
        <v>333</v>
      </c>
      <c r="E86" t="s">
        <v>321</v>
      </c>
      <c r="F86" t="s">
        <v>351</v>
      </c>
      <c r="G86">
        <v>4687</v>
      </c>
      <c r="H86">
        <v>85</v>
      </c>
      <c r="N86" t="s">
        <v>1049</v>
      </c>
      <c r="O86" t="s">
        <v>1050</v>
      </c>
      <c r="P86" t="s">
        <v>1051</v>
      </c>
      <c r="Q86" t="s">
        <v>460</v>
      </c>
      <c r="R86" t="s">
        <v>1052</v>
      </c>
      <c r="S86" t="s">
        <v>1053</v>
      </c>
      <c r="U86" t="s">
        <v>1054</v>
      </c>
      <c r="V86" t="s">
        <v>437</v>
      </c>
      <c r="W86" t="s">
        <v>1055</v>
      </c>
      <c r="X86" t="s">
        <v>1056</v>
      </c>
    </row>
    <row r="87" spans="1:24" x14ac:dyDescent="0.3">
      <c r="A87">
        <v>2013</v>
      </c>
      <c r="B87" t="s">
        <v>252</v>
      </c>
      <c r="C87" t="s">
        <v>318</v>
      </c>
      <c r="D87" t="s">
        <v>333</v>
      </c>
      <c r="E87" t="s">
        <v>321</v>
      </c>
      <c r="F87" t="s">
        <v>352</v>
      </c>
      <c r="G87">
        <v>1364</v>
      </c>
      <c r="H87">
        <v>86</v>
      </c>
      <c r="N87" t="s">
        <v>1057</v>
      </c>
      <c r="O87" t="s">
        <v>1058</v>
      </c>
      <c r="P87" t="s">
        <v>1059</v>
      </c>
      <c r="Q87" t="s">
        <v>380</v>
      </c>
      <c r="R87" t="s">
        <v>1060</v>
      </c>
      <c r="S87" t="s">
        <v>1061</v>
      </c>
      <c r="U87" t="s">
        <v>1062</v>
      </c>
      <c r="V87" t="s">
        <v>384</v>
      </c>
      <c r="W87" t="s">
        <v>1063</v>
      </c>
      <c r="X87" t="s">
        <v>1064</v>
      </c>
    </row>
    <row r="88" spans="1:24" x14ac:dyDescent="0.3">
      <c r="A88">
        <v>2013</v>
      </c>
      <c r="B88" t="s">
        <v>252</v>
      </c>
      <c r="C88" t="s">
        <v>313</v>
      </c>
      <c r="D88" t="s">
        <v>333</v>
      </c>
      <c r="E88" t="s">
        <v>321</v>
      </c>
      <c r="F88" t="s">
        <v>351</v>
      </c>
      <c r="G88">
        <v>4687</v>
      </c>
      <c r="H88">
        <v>87</v>
      </c>
      <c r="N88" t="s">
        <v>1065</v>
      </c>
      <c r="O88" t="s">
        <v>1066</v>
      </c>
      <c r="P88" t="s">
        <v>1067</v>
      </c>
      <c r="Q88" t="s">
        <v>460</v>
      </c>
      <c r="R88" t="s">
        <v>1068</v>
      </c>
      <c r="S88" t="s">
        <v>1069</v>
      </c>
      <c r="U88" t="s">
        <v>1070</v>
      </c>
      <c r="V88" t="s">
        <v>1071</v>
      </c>
      <c r="W88" t="s">
        <v>1072</v>
      </c>
      <c r="X88" t="s">
        <v>1072</v>
      </c>
    </row>
    <row r="89" spans="1:24" x14ac:dyDescent="0.3">
      <c r="A89">
        <v>2013</v>
      </c>
      <c r="B89" t="s">
        <v>252</v>
      </c>
      <c r="C89" t="s">
        <v>318</v>
      </c>
      <c r="D89" t="s">
        <v>333</v>
      </c>
      <c r="E89" t="s">
        <v>321</v>
      </c>
      <c r="F89" t="s">
        <v>352</v>
      </c>
      <c r="G89">
        <v>1364</v>
      </c>
      <c r="H89">
        <v>88</v>
      </c>
      <c r="N89" t="s">
        <v>1073</v>
      </c>
      <c r="O89" t="s">
        <v>1074</v>
      </c>
      <c r="P89" t="s">
        <v>1075</v>
      </c>
      <c r="Q89" t="s">
        <v>542</v>
      </c>
      <c r="R89" t="s">
        <v>1076</v>
      </c>
      <c r="S89" t="s">
        <v>1077</v>
      </c>
      <c r="T89" t="s">
        <v>505</v>
      </c>
      <c r="U89" t="s">
        <v>1078</v>
      </c>
      <c r="V89" t="s">
        <v>507</v>
      </c>
      <c r="W89" t="s">
        <v>1079</v>
      </c>
    </row>
    <row r="90" spans="1:24" x14ac:dyDescent="0.3">
      <c r="A90">
        <v>2013</v>
      </c>
      <c r="B90" t="s">
        <v>245</v>
      </c>
      <c r="C90" t="s">
        <v>318</v>
      </c>
      <c r="D90" t="s">
        <v>314</v>
      </c>
      <c r="E90" t="s">
        <v>315</v>
      </c>
      <c r="F90" t="s">
        <v>354</v>
      </c>
      <c r="G90">
        <v>498</v>
      </c>
      <c r="H90">
        <v>89</v>
      </c>
      <c r="N90" t="s">
        <v>1080</v>
      </c>
      <c r="O90" t="s">
        <v>1081</v>
      </c>
      <c r="P90" t="s">
        <v>1082</v>
      </c>
      <c r="Q90" t="s">
        <v>390</v>
      </c>
      <c r="R90" t="s">
        <v>1083</v>
      </c>
      <c r="S90" t="s">
        <v>1084</v>
      </c>
      <c r="T90" t="s">
        <v>731</v>
      </c>
      <c r="U90" t="s">
        <v>1085</v>
      </c>
      <c r="V90" t="s">
        <v>640</v>
      </c>
      <c r="W90" t="s">
        <v>1086</v>
      </c>
      <c r="X90" t="s">
        <v>1087</v>
      </c>
    </row>
    <row r="91" spans="1:24" x14ac:dyDescent="0.3">
      <c r="A91">
        <v>2013</v>
      </c>
      <c r="B91" t="s">
        <v>245</v>
      </c>
      <c r="C91" t="s">
        <v>329</v>
      </c>
      <c r="D91" t="s">
        <v>314</v>
      </c>
      <c r="E91" t="s">
        <v>315</v>
      </c>
      <c r="F91" t="s">
        <v>355</v>
      </c>
      <c r="G91">
        <v>4895</v>
      </c>
      <c r="H91">
        <v>90</v>
      </c>
      <c r="N91" t="s">
        <v>1088</v>
      </c>
      <c r="O91" t="s">
        <v>1089</v>
      </c>
      <c r="P91" t="s">
        <v>1090</v>
      </c>
      <c r="Q91" t="s">
        <v>1091</v>
      </c>
      <c r="R91" t="s">
        <v>1092</v>
      </c>
      <c r="S91" t="s">
        <v>1093</v>
      </c>
      <c r="U91" t="s">
        <v>1094</v>
      </c>
      <c r="V91" t="s">
        <v>1071</v>
      </c>
      <c r="W91" t="s">
        <v>1095</v>
      </c>
      <c r="X91" t="s">
        <v>1095</v>
      </c>
    </row>
    <row r="92" spans="1:24" x14ac:dyDescent="0.3">
      <c r="A92">
        <v>2013</v>
      </c>
      <c r="B92" t="s">
        <v>245</v>
      </c>
      <c r="C92" t="s">
        <v>318</v>
      </c>
      <c r="D92" t="s">
        <v>314</v>
      </c>
      <c r="E92" t="s">
        <v>315</v>
      </c>
      <c r="F92" t="s">
        <v>354</v>
      </c>
      <c r="G92">
        <v>498</v>
      </c>
      <c r="H92">
        <v>91</v>
      </c>
      <c r="N92" t="s">
        <v>1096</v>
      </c>
      <c r="O92" t="s">
        <v>1097</v>
      </c>
      <c r="P92" t="s">
        <v>1098</v>
      </c>
      <c r="Q92" t="s">
        <v>390</v>
      </c>
      <c r="R92" t="s">
        <v>1099</v>
      </c>
      <c r="S92" t="s">
        <v>1100</v>
      </c>
      <c r="U92" t="s">
        <v>1101</v>
      </c>
      <c r="V92" t="s">
        <v>1102</v>
      </c>
      <c r="W92" t="s">
        <v>1103</v>
      </c>
      <c r="X92" t="s">
        <v>1103</v>
      </c>
    </row>
    <row r="93" spans="1:24" x14ac:dyDescent="0.3">
      <c r="A93">
        <v>2013</v>
      </c>
      <c r="B93" t="s">
        <v>245</v>
      </c>
      <c r="C93" t="s">
        <v>329</v>
      </c>
      <c r="D93" t="s">
        <v>314</v>
      </c>
      <c r="E93" t="s">
        <v>315</v>
      </c>
      <c r="F93" t="s">
        <v>355</v>
      </c>
      <c r="G93">
        <v>4895</v>
      </c>
      <c r="H93">
        <v>92</v>
      </c>
    </row>
    <row r="94" spans="1:24" x14ac:dyDescent="0.3">
      <c r="A94">
        <v>2013</v>
      </c>
      <c r="B94" t="s">
        <v>245</v>
      </c>
      <c r="C94" t="s">
        <v>329</v>
      </c>
      <c r="D94" t="s">
        <v>320</v>
      </c>
      <c r="E94" t="s">
        <v>321</v>
      </c>
      <c r="F94" t="s">
        <v>356</v>
      </c>
      <c r="G94">
        <v>4896</v>
      </c>
      <c r="H94">
        <v>93</v>
      </c>
    </row>
    <row r="95" spans="1:24" x14ac:dyDescent="0.3">
      <c r="A95">
        <v>2013</v>
      </c>
      <c r="B95" t="s">
        <v>245</v>
      </c>
      <c r="C95" t="s">
        <v>313</v>
      </c>
      <c r="D95" t="s">
        <v>320</v>
      </c>
      <c r="E95" t="s">
        <v>321</v>
      </c>
      <c r="F95" t="s">
        <v>349</v>
      </c>
      <c r="G95">
        <v>4587</v>
      </c>
      <c r="H95">
        <v>94</v>
      </c>
    </row>
    <row r="96" spans="1:24" x14ac:dyDescent="0.3">
      <c r="A96">
        <v>2013</v>
      </c>
      <c r="B96" t="s">
        <v>245</v>
      </c>
      <c r="C96" t="s">
        <v>329</v>
      </c>
      <c r="D96" t="s">
        <v>320</v>
      </c>
      <c r="E96" t="s">
        <v>321</v>
      </c>
      <c r="F96" t="s">
        <v>356</v>
      </c>
      <c r="G96">
        <v>4896</v>
      </c>
      <c r="H96">
        <v>95</v>
      </c>
    </row>
    <row r="97" spans="1:8" x14ac:dyDescent="0.3">
      <c r="A97">
        <v>2013</v>
      </c>
      <c r="B97" t="s">
        <v>245</v>
      </c>
      <c r="C97" t="s">
        <v>313</v>
      </c>
      <c r="D97" t="s">
        <v>320</v>
      </c>
      <c r="E97" t="s">
        <v>321</v>
      </c>
      <c r="F97" t="s">
        <v>349</v>
      </c>
      <c r="G97">
        <v>4587</v>
      </c>
      <c r="H97">
        <v>96</v>
      </c>
    </row>
    <row r="98" spans="1:8" x14ac:dyDescent="0.3">
      <c r="A98">
        <v>2013</v>
      </c>
      <c r="B98" t="s">
        <v>245</v>
      </c>
      <c r="C98" t="s">
        <v>313</v>
      </c>
      <c r="D98" t="s">
        <v>325</v>
      </c>
      <c r="E98" t="s">
        <v>326</v>
      </c>
      <c r="F98" t="s">
        <v>343</v>
      </c>
      <c r="G98">
        <v>3587</v>
      </c>
      <c r="H98">
        <v>97</v>
      </c>
    </row>
    <row r="99" spans="1:8" x14ac:dyDescent="0.3">
      <c r="A99">
        <v>2013</v>
      </c>
      <c r="B99" t="s">
        <v>245</v>
      </c>
      <c r="C99" t="s">
        <v>313</v>
      </c>
      <c r="D99" t="s">
        <v>325</v>
      </c>
      <c r="E99" t="s">
        <v>326</v>
      </c>
      <c r="F99" t="s">
        <v>350</v>
      </c>
      <c r="G99">
        <v>7892</v>
      </c>
      <c r="H99">
        <v>98</v>
      </c>
    </row>
    <row r="100" spans="1:8" x14ac:dyDescent="0.3">
      <c r="A100">
        <v>2013</v>
      </c>
      <c r="B100" t="s">
        <v>245</v>
      </c>
      <c r="C100" t="s">
        <v>313</v>
      </c>
      <c r="D100" t="s">
        <v>325</v>
      </c>
      <c r="E100" t="s">
        <v>326</v>
      </c>
      <c r="F100" t="s">
        <v>343</v>
      </c>
      <c r="G100">
        <v>3587</v>
      </c>
      <c r="H100">
        <v>99</v>
      </c>
    </row>
    <row r="101" spans="1:8" x14ac:dyDescent="0.3">
      <c r="A101">
        <v>2013</v>
      </c>
      <c r="B101" t="s">
        <v>245</v>
      </c>
      <c r="C101" t="s">
        <v>313</v>
      </c>
      <c r="D101" t="s">
        <v>325</v>
      </c>
      <c r="E101" t="s">
        <v>326</v>
      </c>
      <c r="F101" t="s">
        <v>350</v>
      </c>
      <c r="G101">
        <v>7892</v>
      </c>
      <c r="H101">
        <v>100</v>
      </c>
    </row>
    <row r="102" spans="1:8" x14ac:dyDescent="0.3">
      <c r="A102">
        <v>2013</v>
      </c>
      <c r="B102" t="s">
        <v>245</v>
      </c>
      <c r="C102" t="s">
        <v>329</v>
      </c>
      <c r="D102" t="s">
        <v>330</v>
      </c>
      <c r="E102" t="s">
        <v>331</v>
      </c>
      <c r="F102" t="s">
        <v>356</v>
      </c>
      <c r="G102">
        <v>4896</v>
      </c>
      <c r="H102">
        <v>101</v>
      </c>
    </row>
    <row r="103" spans="1:8" x14ac:dyDescent="0.3">
      <c r="A103">
        <v>2013</v>
      </c>
      <c r="B103" t="s">
        <v>245</v>
      </c>
      <c r="C103" t="s">
        <v>313</v>
      </c>
      <c r="D103" t="s">
        <v>330</v>
      </c>
      <c r="E103" t="s">
        <v>331</v>
      </c>
      <c r="F103" t="s">
        <v>349</v>
      </c>
      <c r="G103">
        <v>4587</v>
      </c>
      <c r="H103">
        <v>102</v>
      </c>
    </row>
    <row r="104" spans="1:8" x14ac:dyDescent="0.3">
      <c r="A104">
        <v>2013</v>
      </c>
      <c r="B104" t="s">
        <v>245</v>
      </c>
      <c r="C104" t="s">
        <v>313</v>
      </c>
      <c r="D104" t="s">
        <v>330</v>
      </c>
      <c r="E104" t="s">
        <v>331</v>
      </c>
      <c r="F104" t="s">
        <v>328</v>
      </c>
      <c r="G104">
        <v>4879</v>
      </c>
      <c r="H104">
        <v>103</v>
      </c>
    </row>
    <row r="105" spans="1:8" x14ac:dyDescent="0.3">
      <c r="A105">
        <v>2013</v>
      </c>
      <c r="B105" t="s">
        <v>245</v>
      </c>
      <c r="C105" t="s">
        <v>329</v>
      </c>
      <c r="D105" t="s">
        <v>330</v>
      </c>
      <c r="E105" t="s">
        <v>331</v>
      </c>
      <c r="F105" t="s">
        <v>356</v>
      </c>
      <c r="G105">
        <v>4896</v>
      </c>
      <c r="H105">
        <v>104</v>
      </c>
    </row>
    <row r="106" spans="1:8" x14ac:dyDescent="0.3">
      <c r="A106">
        <v>2013</v>
      </c>
      <c r="B106" t="s">
        <v>245</v>
      </c>
      <c r="C106" t="s">
        <v>313</v>
      </c>
      <c r="D106" t="s">
        <v>330</v>
      </c>
      <c r="E106" t="s">
        <v>331</v>
      </c>
      <c r="F106" t="s">
        <v>349</v>
      </c>
      <c r="G106">
        <v>4587</v>
      </c>
      <c r="H106">
        <v>105</v>
      </c>
    </row>
    <row r="107" spans="1:8" x14ac:dyDescent="0.3">
      <c r="A107">
        <v>2013</v>
      </c>
      <c r="B107" t="s">
        <v>245</v>
      </c>
      <c r="C107" t="s">
        <v>313</v>
      </c>
      <c r="D107" t="s">
        <v>330</v>
      </c>
      <c r="E107" t="s">
        <v>331</v>
      </c>
      <c r="F107" t="s">
        <v>328</v>
      </c>
      <c r="G107">
        <v>4879</v>
      </c>
      <c r="H107">
        <v>106</v>
      </c>
    </row>
    <row r="108" spans="1:8" x14ac:dyDescent="0.3">
      <c r="A108">
        <v>2013</v>
      </c>
      <c r="B108" t="s">
        <v>245</v>
      </c>
      <c r="C108" t="s">
        <v>323</v>
      </c>
      <c r="D108" t="s">
        <v>333</v>
      </c>
      <c r="E108" t="s">
        <v>321</v>
      </c>
      <c r="F108" t="s">
        <v>349</v>
      </c>
      <c r="G108">
        <v>4587</v>
      </c>
      <c r="H108">
        <v>107</v>
      </c>
    </row>
    <row r="109" spans="1:8" x14ac:dyDescent="0.3">
      <c r="A109">
        <v>2013</v>
      </c>
      <c r="B109" t="s">
        <v>245</v>
      </c>
      <c r="C109" t="s">
        <v>313</v>
      </c>
      <c r="D109" t="s">
        <v>333</v>
      </c>
      <c r="E109" t="s">
        <v>321</v>
      </c>
      <c r="F109" t="s">
        <v>357</v>
      </c>
      <c r="G109">
        <v>6324</v>
      </c>
      <c r="H109">
        <v>108</v>
      </c>
    </row>
    <row r="110" spans="1:8" x14ac:dyDescent="0.3">
      <c r="A110">
        <v>2013</v>
      </c>
      <c r="B110" t="s">
        <v>245</v>
      </c>
      <c r="C110" t="s">
        <v>323</v>
      </c>
      <c r="D110" t="s">
        <v>333</v>
      </c>
      <c r="E110" t="s">
        <v>321</v>
      </c>
      <c r="F110" t="s">
        <v>349</v>
      </c>
      <c r="G110">
        <v>4587</v>
      </c>
      <c r="H110">
        <v>109</v>
      </c>
    </row>
    <row r="111" spans="1:8" x14ac:dyDescent="0.3">
      <c r="A111">
        <v>2013</v>
      </c>
      <c r="B111" t="s">
        <v>245</v>
      </c>
      <c r="C111" t="s">
        <v>313</v>
      </c>
      <c r="D111" t="s">
        <v>333</v>
      </c>
      <c r="E111" t="s">
        <v>321</v>
      </c>
      <c r="F111" t="s">
        <v>357</v>
      </c>
      <c r="G111">
        <v>6324</v>
      </c>
      <c r="H111">
        <v>110</v>
      </c>
    </row>
    <row r="112" spans="1:8" x14ac:dyDescent="0.3">
      <c r="A112">
        <v>2013</v>
      </c>
      <c r="B112" t="s">
        <v>254</v>
      </c>
      <c r="C112" t="s">
        <v>313</v>
      </c>
      <c r="D112" t="s">
        <v>314</v>
      </c>
      <c r="E112" t="s">
        <v>315</v>
      </c>
      <c r="F112" t="s">
        <v>327</v>
      </c>
      <c r="G112">
        <v>5623</v>
      </c>
      <c r="H112">
        <v>111</v>
      </c>
    </row>
    <row r="113" spans="1:8" x14ac:dyDescent="0.3">
      <c r="A113">
        <v>2013</v>
      </c>
      <c r="B113" t="s">
        <v>254</v>
      </c>
      <c r="C113" t="s">
        <v>313</v>
      </c>
      <c r="D113" t="s">
        <v>314</v>
      </c>
      <c r="E113" t="s">
        <v>315</v>
      </c>
      <c r="F113" t="s">
        <v>358</v>
      </c>
      <c r="G113">
        <v>7328</v>
      </c>
      <c r="H113">
        <v>112</v>
      </c>
    </row>
    <row r="114" spans="1:8" x14ac:dyDescent="0.3">
      <c r="A114">
        <v>2013</v>
      </c>
      <c r="B114" t="s">
        <v>254</v>
      </c>
      <c r="C114" t="s">
        <v>313</v>
      </c>
      <c r="D114" t="s">
        <v>314</v>
      </c>
      <c r="E114" t="s">
        <v>315</v>
      </c>
      <c r="F114" t="s">
        <v>327</v>
      </c>
      <c r="G114">
        <v>5623</v>
      </c>
      <c r="H114">
        <v>113</v>
      </c>
    </row>
    <row r="115" spans="1:8" x14ac:dyDescent="0.3">
      <c r="A115">
        <v>2013</v>
      </c>
      <c r="B115" t="s">
        <v>254</v>
      </c>
      <c r="C115" t="s">
        <v>313</v>
      </c>
      <c r="D115" t="s">
        <v>314</v>
      </c>
      <c r="E115" t="s">
        <v>315</v>
      </c>
      <c r="F115" t="s">
        <v>358</v>
      </c>
      <c r="G115">
        <v>7328</v>
      </c>
      <c r="H115">
        <v>114</v>
      </c>
    </row>
    <row r="116" spans="1:8" x14ac:dyDescent="0.3">
      <c r="A116">
        <v>2013</v>
      </c>
      <c r="B116" t="s">
        <v>254</v>
      </c>
      <c r="C116" t="s">
        <v>313</v>
      </c>
      <c r="D116" t="s">
        <v>320</v>
      </c>
      <c r="E116" t="s">
        <v>321</v>
      </c>
      <c r="F116" t="s">
        <v>327</v>
      </c>
      <c r="G116">
        <v>5623</v>
      </c>
      <c r="H116">
        <v>115</v>
      </c>
    </row>
    <row r="117" spans="1:8" x14ac:dyDescent="0.3">
      <c r="A117">
        <v>2013</v>
      </c>
      <c r="B117" t="s">
        <v>254</v>
      </c>
      <c r="C117" t="s">
        <v>318</v>
      </c>
      <c r="D117" t="s">
        <v>320</v>
      </c>
      <c r="E117" t="s">
        <v>321</v>
      </c>
      <c r="F117" t="s">
        <v>337</v>
      </c>
      <c r="G117">
        <v>2598</v>
      </c>
      <c r="H117">
        <v>116</v>
      </c>
    </row>
    <row r="118" spans="1:8" x14ac:dyDescent="0.3">
      <c r="A118">
        <v>2013</v>
      </c>
      <c r="B118" t="s">
        <v>254</v>
      </c>
      <c r="C118" t="s">
        <v>313</v>
      </c>
      <c r="D118" t="s">
        <v>320</v>
      </c>
      <c r="E118" t="s">
        <v>321</v>
      </c>
      <c r="F118" t="s">
        <v>327</v>
      </c>
      <c r="G118">
        <v>5623</v>
      </c>
      <c r="H118">
        <v>117</v>
      </c>
    </row>
    <row r="119" spans="1:8" x14ac:dyDescent="0.3">
      <c r="A119">
        <v>2013</v>
      </c>
      <c r="B119" t="s">
        <v>254</v>
      </c>
      <c r="C119" t="s">
        <v>318</v>
      </c>
      <c r="D119" t="s">
        <v>320</v>
      </c>
      <c r="E119" t="s">
        <v>321</v>
      </c>
      <c r="F119" t="s">
        <v>337</v>
      </c>
      <c r="G119">
        <v>2598</v>
      </c>
      <c r="H119">
        <v>118</v>
      </c>
    </row>
    <row r="120" spans="1:8" x14ac:dyDescent="0.3">
      <c r="A120">
        <v>2013</v>
      </c>
      <c r="B120" t="s">
        <v>254</v>
      </c>
      <c r="C120" t="s">
        <v>318</v>
      </c>
      <c r="D120" t="s">
        <v>325</v>
      </c>
      <c r="E120" t="s">
        <v>326</v>
      </c>
      <c r="F120" t="s">
        <v>354</v>
      </c>
      <c r="G120">
        <v>498</v>
      </c>
      <c r="H120">
        <v>119</v>
      </c>
    </row>
    <row r="121" spans="1:8" x14ac:dyDescent="0.3">
      <c r="A121">
        <v>2013</v>
      </c>
      <c r="B121" t="s">
        <v>254</v>
      </c>
      <c r="C121" t="s">
        <v>323</v>
      </c>
      <c r="D121" t="s">
        <v>325</v>
      </c>
      <c r="E121" t="s">
        <v>326</v>
      </c>
      <c r="F121" t="s">
        <v>349</v>
      </c>
      <c r="G121">
        <v>4587</v>
      </c>
      <c r="H121">
        <v>120</v>
      </c>
    </row>
    <row r="122" spans="1:8" x14ac:dyDescent="0.3">
      <c r="A122">
        <v>2013</v>
      </c>
      <c r="B122" t="s">
        <v>254</v>
      </c>
      <c r="C122" t="s">
        <v>318</v>
      </c>
      <c r="D122" t="s">
        <v>325</v>
      </c>
      <c r="E122" t="s">
        <v>326</v>
      </c>
      <c r="F122" t="s">
        <v>354</v>
      </c>
      <c r="G122">
        <v>498</v>
      </c>
      <c r="H122">
        <v>121</v>
      </c>
    </row>
    <row r="123" spans="1:8" x14ac:dyDescent="0.3">
      <c r="A123">
        <v>2013</v>
      </c>
      <c r="B123" t="s">
        <v>254</v>
      </c>
      <c r="C123" t="s">
        <v>323</v>
      </c>
      <c r="D123" t="s">
        <v>325</v>
      </c>
      <c r="E123" t="s">
        <v>326</v>
      </c>
      <c r="F123" t="s">
        <v>349</v>
      </c>
      <c r="G123">
        <v>4587</v>
      </c>
      <c r="H123">
        <v>122</v>
      </c>
    </row>
    <row r="124" spans="1:8" x14ac:dyDescent="0.3">
      <c r="A124">
        <v>2013</v>
      </c>
      <c r="B124" t="s">
        <v>254</v>
      </c>
      <c r="C124" t="s">
        <v>318</v>
      </c>
      <c r="D124" t="s">
        <v>330</v>
      </c>
      <c r="E124" t="s">
        <v>331</v>
      </c>
      <c r="F124" t="s">
        <v>337</v>
      </c>
      <c r="G124">
        <v>2598</v>
      </c>
      <c r="H124">
        <v>123</v>
      </c>
    </row>
    <row r="125" spans="1:8" x14ac:dyDescent="0.3">
      <c r="A125">
        <v>2013</v>
      </c>
      <c r="B125" t="s">
        <v>254</v>
      </c>
      <c r="C125" t="s">
        <v>329</v>
      </c>
      <c r="D125" t="s">
        <v>330</v>
      </c>
      <c r="E125" t="s">
        <v>331</v>
      </c>
      <c r="F125" t="s">
        <v>359</v>
      </c>
      <c r="G125">
        <v>2056</v>
      </c>
      <c r="H125">
        <v>124</v>
      </c>
    </row>
    <row r="126" spans="1:8" x14ac:dyDescent="0.3">
      <c r="A126">
        <v>2013</v>
      </c>
      <c r="B126" t="s">
        <v>254</v>
      </c>
      <c r="C126" t="s">
        <v>318</v>
      </c>
      <c r="D126" t="s">
        <v>330</v>
      </c>
      <c r="E126" t="s">
        <v>331</v>
      </c>
      <c r="F126" t="s">
        <v>337</v>
      </c>
      <c r="G126">
        <v>2598</v>
      </c>
      <c r="H126">
        <v>125</v>
      </c>
    </row>
    <row r="127" spans="1:8" x14ac:dyDescent="0.3">
      <c r="A127">
        <v>2013</v>
      </c>
      <c r="B127" t="s">
        <v>254</v>
      </c>
      <c r="C127" t="s">
        <v>329</v>
      </c>
      <c r="D127" t="s">
        <v>330</v>
      </c>
      <c r="E127" t="s">
        <v>331</v>
      </c>
      <c r="F127" t="s">
        <v>359</v>
      </c>
      <c r="G127">
        <v>2056</v>
      </c>
      <c r="H127">
        <v>126</v>
      </c>
    </row>
    <row r="128" spans="1:8" x14ac:dyDescent="0.3">
      <c r="A128">
        <v>2013</v>
      </c>
      <c r="B128" t="s">
        <v>254</v>
      </c>
      <c r="C128" t="s">
        <v>323</v>
      </c>
      <c r="D128" t="s">
        <v>333</v>
      </c>
      <c r="E128" t="s">
        <v>321</v>
      </c>
      <c r="F128" t="s">
        <v>360</v>
      </c>
      <c r="G128">
        <v>8247</v>
      </c>
      <c r="H128">
        <v>127</v>
      </c>
    </row>
    <row r="129" spans="1:8" x14ac:dyDescent="0.3">
      <c r="A129">
        <v>2013</v>
      </c>
      <c r="B129" t="s">
        <v>254</v>
      </c>
      <c r="C129" t="s">
        <v>313</v>
      </c>
      <c r="D129" t="s">
        <v>333</v>
      </c>
      <c r="E129" t="s">
        <v>321</v>
      </c>
      <c r="F129" t="s">
        <v>361</v>
      </c>
      <c r="G129">
        <v>8821</v>
      </c>
      <c r="H129">
        <v>128</v>
      </c>
    </row>
    <row r="130" spans="1:8" x14ac:dyDescent="0.3">
      <c r="A130">
        <v>2013</v>
      </c>
      <c r="B130" t="s">
        <v>254</v>
      </c>
      <c r="C130" t="s">
        <v>323</v>
      </c>
      <c r="D130" t="s">
        <v>333</v>
      </c>
      <c r="E130" t="s">
        <v>321</v>
      </c>
      <c r="F130" t="s">
        <v>360</v>
      </c>
      <c r="G130">
        <v>8247</v>
      </c>
      <c r="H130">
        <v>129</v>
      </c>
    </row>
    <row r="131" spans="1:8" x14ac:dyDescent="0.3">
      <c r="A131">
        <v>2013</v>
      </c>
      <c r="B131" t="s">
        <v>254</v>
      </c>
      <c r="C131" t="s">
        <v>313</v>
      </c>
      <c r="D131" t="s">
        <v>333</v>
      </c>
      <c r="E131" t="s">
        <v>321</v>
      </c>
      <c r="F131" t="s">
        <v>361</v>
      </c>
      <c r="G131">
        <v>8821</v>
      </c>
      <c r="H131">
        <v>130</v>
      </c>
    </row>
    <row r="132" spans="1:8" x14ac:dyDescent="0.3">
      <c r="A132">
        <v>2013</v>
      </c>
      <c r="B132" t="s">
        <v>362</v>
      </c>
      <c r="C132" t="s">
        <v>318</v>
      </c>
      <c r="D132" t="s">
        <v>314</v>
      </c>
      <c r="E132" t="s">
        <v>315</v>
      </c>
      <c r="F132" t="s">
        <v>338</v>
      </c>
      <c r="G132">
        <v>5888</v>
      </c>
      <c r="H132">
        <v>131</v>
      </c>
    </row>
    <row r="133" spans="1:8" x14ac:dyDescent="0.3">
      <c r="A133">
        <v>2013</v>
      </c>
      <c r="B133" t="s">
        <v>362</v>
      </c>
      <c r="C133" t="s">
        <v>313</v>
      </c>
      <c r="D133" t="s">
        <v>314</v>
      </c>
      <c r="E133" t="s">
        <v>315</v>
      </c>
      <c r="F133" t="s">
        <v>363</v>
      </c>
      <c r="G133">
        <v>8942</v>
      </c>
      <c r="H133">
        <v>132</v>
      </c>
    </row>
    <row r="134" spans="1:8" x14ac:dyDescent="0.3">
      <c r="A134">
        <v>2013</v>
      </c>
      <c r="B134" t="s">
        <v>362</v>
      </c>
      <c r="C134" t="s">
        <v>329</v>
      </c>
      <c r="D134" t="s">
        <v>314</v>
      </c>
      <c r="E134" t="s">
        <v>315</v>
      </c>
      <c r="F134" t="s">
        <v>364</v>
      </c>
      <c r="G134">
        <v>2684</v>
      </c>
      <c r="H134">
        <v>133</v>
      </c>
    </row>
    <row r="135" spans="1:8" x14ac:dyDescent="0.3">
      <c r="A135">
        <v>2013</v>
      </c>
      <c r="B135" t="s">
        <v>362</v>
      </c>
      <c r="C135" t="s">
        <v>318</v>
      </c>
      <c r="D135" t="s">
        <v>314</v>
      </c>
      <c r="E135" t="s">
        <v>315</v>
      </c>
      <c r="F135" t="s">
        <v>338</v>
      </c>
      <c r="G135">
        <v>5888</v>
      </c>
      <c r="H135">
        <v>134</v>
      </c>
    </row>
    <row r="136" spans="1:8" x14ac:dyDescent="0.3">
      <c r="A136">
        <v>2013</v>
      </c>
      <c r="B136" t="s">
        <v>362</v>
      </c>
      <c r="C136" t="s">
        <v>313</v>
      </c>
      <c r="D136" t="s">
        <v>314</v>
      </c>
      <c r="E136" t="s">
        <v>315</v>
      </c>
      <c r="F136" t="s">
        <v>363</v>
      </c>
      <c r="G136">
        <v>8942</v>
      </c>
      <c r="H136">
        <v>135</v>
      </c>
    </row>
    <row r="137" spans="1:8" x14ac:dyDescent="0.3">
      <c r="A137">
        <v>2013</v>
      </c>
      <c r="B137" t="s">
        <v>362</v>
      </c>
      <c r="C137" t="s">
        <v>329</v>
      </c>
      <c r="D137" t="s">
        <v>314</v>
      </c>
      <c r="E137" t="s">
        <v>315</v>
      </c>
      <c r="F137" t="s">
        <v>364</v>
      </c>
      <c r="G137">
        <v>2684</v>
      </c>
      <c r="H137">
        <v>136</v>
      </c>
    </row>
    <row r="138" spans="1:8" x14ac:dyDescent="0.3">
      <c r="A138">
        <v>2013</v>
      </c>
      <c r="B138" t="s">
        <v>362</v>
      </c>
      <c r="C138" t="s">
        <v>318</v>
      </c>
      <c r="D138" t="s">
        <v>320</v>
      </c>
      <c r="E138" t="s">
        <v>321</v>
      </c>
      <c r="F138" t="s">
        <v>338</v>
      </c>
      <c r="G138">
        <v>5888</v>
      </c>
      <c r="H138">
        <v>137</v>
      </c>
    </row>
    <row r="139" spans="1:8" x14ac:dyDescent="0.3">
      <c r="A139">
        <v>2013</v>
      </c>
      <c r="B139" t="s">
        <v>362</v>
      </c>
      <c r="C139" t="s">
        <v>323</v>
      </c>
      <c r="D139" t="s">
        <v>320</v>
      </c>
      <c r="E139" t="s">
        <v>321</v>
      </c>
      <c r="F139" t="s">
        <v>344</v>
      </c>
      <c r="G139">
        <v>2365</v>
      </c>
      <c r="H139">
        <v>138</v>
      </c>
    </row>
    <row r="140" spans="1:8" x14ac:dyDescent="0.3">
      <c r="A140">
        <v>2013</v>
      </c>
      <c r="B140" t="s">
        <v>362</v>
      </c>
      <c r="C140" t="s">
        <v>318</v>
      </c>
      <c r="D140" t="s">
        <v>320</v>
      </c>
      <c r="E140" t="s">
        <v>321</v>
      </c>
      <c r="F140" t="s">
        <v>338</v>
      </c>
      <c r="G140">
        <v>5888</v>
      </c>
      <c r="H140">
        <v>139</v>
      </c>
    </row>
    <row r="141" spans="1:8" x14ac:dyDescent="0.3">
      <c r="A141">
        <v>2013</v>
      </c>
      <c r="B141" t="s">
        <v>362</v>
      </c>
      <c r="C141" t="s">
        <v>323</v>
      </c>
      <c r="D141" t="s">
        <v>320</v>
      </c>
      <c r="E141" t="s">
        <v>321</v>
      </c>
      <c r="F141" t="s">
        <v>344</v>
      </c>
      <c r="G141">
        <v>2365</v>
      </c>
      <c r="H141">
        <v>140</v>
      </c>
    </row>
    <row r="142" spans="1:8" x14ac:dyDescent="0.3">
      <c r="A142">
        <v>2013</v>
      </c>
      <c r="B142" t="s">
        <v>362</v>
      </c>
      <c r="C142" t="s">
        <v>313</v>
      </c>
      <c r="D142" t="s">
        <v>325</v>
      </c>
      <c r="E142" t="s">
        <v>326</v>
      </c>
      <c r="F142" t="s">
        <v>357</v>
      </c>
      <c r="G142">
        <v>6324</v>
      </c>
      <c r="H142">
        <v>141</v>
      </c>
    </row>
    <row r="143" spans="1:8" x14ac:dyDescent="0.3">
      <c r="A143">
        <v>2013</v>
      </c>
      <c r="B143" t="s">
        <v>362</v>
      </c>
      <c r="C143" t="s">
        <v>329</v>
      </c>
      <c r="D143" t="s">
        <v>325</v>
      </c>
      <c r="E143" t="s">
        <v>326</v>
      </c>
      <c r="F143" t="s">
        <v>355</v>
      </c>
      <c r="G143">
        <v>4895</v>
      </c>
      <c r="H143">
        <v>142</v>
      </c>
    </row>
    <row r="144" spans="1:8" x14ac:dyDescent="0.3">
      <c r="A144">
        <v>2013</v>
      </c>
      <c r="B144" t="s">
        <v>362</v>
      </c>
      <c r="C144" t="s">
        <v>313</v>
      </c>
      <c r="D144" t="s">
        <v>325</v>
      </c>
      <c r="E144" t="s">
        <v>326</v>
      </c>
      <c r="F144" t="s">
        <v>357</v>
      </c>
      <c r="G144">
        <v>6324</v>
      </c>
      <c r="H144">
        <v>143</v>
      </c>
    </row>
    <row r="145" spans="1:8" x14ac:dyDescent="0.3">
      <c r="A145">
        <v>2013</v>
      </c>
      <c r="B145" t="s">
        <v>362</v>
      </c>
      <c r="C145" t="s">
        <v>329</v>
      </c>
      <c r="D145" t="s">
        <v>325</v>
      </c>
      <c r="E145" t="s">
        <v>326</v>
      </c>
      <c r="F145" t="s">
        <v>355</v>
      </c>
      <c r="G145">
        <v>4895</v>
      </c>
      <c r="H145">
        <v>144</v>
      </c>
    </row>
    <row r="146" spans="1:8" x14ac:dyDescent="0.3">
      <c r="A146">
        <v>2013</v>
      </c>
      <c r="B146" t="s">
        <v>362</v>
      </c>
      <c r="C146" t="s">
        <v>323</v>
      </c>
      <c r="D146" t="s">
        <v>330</v>
      </c>
      <c r="E146" t="s">
        <v>331</v>
      </c>
      <c r="F146" t="s">
        <v>344</v>
      </c>
      <c r="G146">
        <v>2365</v>
      </c>
      <c r="H146">
        <v>145</v>
      </c>
    </row>
    <row r="147" spans="1:8" x14ac:dyDescent="0.3">
      <c r="A147">
        <v>2013</v>
      </c>
      <c r="B147" t="s">
        <v>362</v>
      </c>
      <c r="C147" t="s">
        <v>313</v>
      </c>
      <c r="D147" t="s">
        <v>330</v>
      </c>
      <c r="E147" t="s">
        <v>331</v>
      </c>
      <c r="F147" t="s">
        <v>365</v>
      </c>
      <c r="G147">
        <v>2159</v>
      </c>
      <c r="H147">
        <v>146</v>
      </c>
    </row>
    <row r="148" spans="1:8" x14ac:dyDescent="0.3">
      <c r="A148">
        <v>2013</v>
      </c>
      <c r="B148" t="s">
        <v>362</v>
      </c>
      <c r="C148" t="s">
        <v>323</v>
      </c>
      <c r="D148" t="s">
        <v>330</v>
      </c>
      <c r="E148" t="s">
        <v>331</v>
      </c>
      <c r="F148" t="s">
        <v>344</v>
      </c>
      <c r="G148">
        <v>2365</v>
      </c>
      <c r="H148">
        <v>147</v>
      </c>
    </row>
    <row r="149" spans="1:8" x14ac:dyDescent="0.3">
      <c r="A149">
        <v>2013</v>
      </c>
      <c r="B149" t="s">
        <v>362</v>
      </c>
      <c r="C149" t="s">
        <v>313</v>
      </c>
      <c r="D149" t="s">
        <v>330</v>
      </c>
      <c r="E149" t="s">
        <v>331</v>
      </c>
      <c r="F149" t="s">
        <v>365</v>
      </c>
      <c r="G149">
        <v>2159</v>
      </c>
      <c r="H149">
        <v>148</v>
      </c>
    </row>
    <row r="150" spans="1:8" x14ac:dyDescent="0.3">
      <c r="A150">
        <v>2014</v>
      </c>
      <c r="B150" t="s">
        <v>243</v>
      </c>
      <c r="C150" t="s">
        <v>313</v>
      </c>
      <c r="D150" t="s">
        <v>314</v>
      </c>
      <c r="E150" t="s">
        <v>315</v>
      </c>
      <c r="F150" t="s">
        <v>316</v>
      </c>
      <c r="G150">
        <v>1597</v>
      </c>
      <c r="H150">
        <v>149</v>
      </c>
    </row>
    <row r="151" spans="1:8" x14ac:dyDescent="0.3">
      <c r="A151">
        <v>2014</v>
      </c>
      <c r="B151" t="s">
        <v>243</v>
      </c>
      <c r="C151" t="s">
        <v>313</v>
      </c>
      <c r="D151" t="s">
        <v>314</v>
      </c>
      <c r="E151" t="s">
        <v>315</v>
      </c>
      <c r="F151" t="s">
        <v>317</v>
      </c>
      <c r="G151">
        <v>7841</v>
      </c>
      <c r="H151">
        <v>150</v>
      </c>
    </row>
    <row r="152" spans="1:8" x14ac:dyDescent="0.3">
      <c r="A152">
        <v>2014</v>
      </c>
      <c r="B152" t="s">
        <v>243</v>
      </c>
      <c r="C152" t="s">
        <v>318</v>
      </c>
      <c r="D152" t="s">
        <v>314</v>
      </c>
      <c r="E152" t="s">
        <v>315</v>
      </c>
      <c r="F152" t="s">
        <v>319</v>
      </c>
      <c r="G152">
        <v>5962</v>
      </c>
      <c r="H152">
        <v>151</v>
      </c>
    </row>
    <row r="153" spans="1:8" x14ac:dyDescent="0.3">
      <c r="A153">
        <v>2014</v>
      </c>
      <c r="B153" t="s">
        <v>243</v>
      </c>
      <c r="C153" t="s">
        <v>313</v>
      </c>
      <c r="D153" t="s">
        <v>314</v>
      </c>
      <c r="E153" t="s">
        <v>315</v>
      </c>
      <c r="F153" t="s">
        <v>316</v>
      </c>
      <c r="G153">
        <v>1597</v>
      </c>
      <c r="H153">
        <v>152</v>
      </c>
    </row>
    <row r="154" spans="1:8" x14ac:dyDescent="0.3">
      <c r="A154">
        <v>2014</v>
      </c>
      <c r="B154" t="s">
        <v>243</v>
      </c>
      <c r="C154" t="s">
        <v>313</v>
      </c>
      <c r="D154" t="s">
        <v>314</v>
      </c>
      <c r="E154" t="s">
        <v>315</v>
      </c>
      <c r="F154" t="s">
        <v>317</v>
      </c>
      <c r="G154">
        <v>7841</v>
      </c>
      <c r="H154">
        <v>153</v>
      </c>
    </row>
    <row r="155" spans="1:8" x14ac:dyDescent="0.3">
      <c r="A155">
        <v>2014</v>
      </c>
      <c r="B155" t="s">
        <v>243</v>
      </c>
      <c r="C155" t="s">
        <v>318</v>
      </c>
      <c r="D155" t="s">
        <v>314</v>
      </c>
      <c r="E155" t="s">
        <v>315</v>
      </c>
      <c r="F155" t="s">
        <v>319</v>
      </c>
      <c r="G155">
        <v>5962</v>
      </c>
      <c r="H155">
        <v>154</v>
      </c>
    </row>
    <row r="156" spans="1:8" x14ac:dyDescent="0.3">
      <c r="A156">
        <v>2014</v>
      </c>
      <c r="B156" t="s">
        <v>243</v>
      </c>
      <c r="C156" t="s">
        <v>318</v>
      </c>
      <c r="D156" t="s">
        <v>320</v>
      </c>
      <c r="E156" t="s">
        <v>321</v>
      </c>
      <c r="F156" t="s">
        <v>322</v>
      </c>
      <c r="G156">
        <v>9731</v>
      </c>
      <c r="H156">
        <v>155</v>
      </c>
    </row>
    <row r="157" spans="1:8" x14ac:dyDescent="0.3">
      <c r="A157">
        <v>2014</v>
      </c>
      <c r="B157" t="s">
        <v>243</v>
      </c>
      <c r="C157" t="s">
        <v>323</v>
      </c>
      <c r="D157" t="s">
        <v>320</v>
      </c>
      <c r="E157" t="s">
        <v>321</v>
      </c>
      <c r="F157" t="s">
        <v>324</v>
      </c>
      <c r="G157">
        <v>5862</v>
      </c>
      <c r="H157">
        <v>156</v>
      </c>
    </row>
    <row r="158" spans="1:8" x14ac:dyDescent="0.3">
      <c r="A158">
        <v>2014</v>
      </c>
      <c r="B158" t="s">
        <v>243</v>
      </c>
      <c r="C158" t="s">
        <v>318</v>
      </c>
      <c r="D158" t="s">
        <v>320</v>
      </c>
      <c r="E158" t="s">
        <v>321</v>
      </c>
      <c r="F158" t="s">
        <v>322</v>
      </c>
      <c r="G158">
        <v>9731</v>
      </c>
      <c r="H158">
        <v>157</v>
      </c>
    </row>
    <row r="159" spans="1:8" x14ac:dyDescent="0.3">
      <c r="A159">
        <v>2014</v>
      </c>
      <c r="B159" t="s">
        <v>243</v>
      </c>
      <c r="C159" t="s">
        <v>323</v>
      </c>
      <c r="D159" t="s">
        <v>320</v>
      </c>
      <c r="E159" t="s">
        <v>321</v>
      </c>
      <c r="F159" t="s">
        <v>324</v>
      </c>
      <c r="G159">
        <v>5862</v>
      </c>
      <c r="H159">
        <v>158</v>
      </c>
    </row>
    <row r="160" spans="1:8" x14ac:dyDescent="0.3">
      <c r="A160">
        <v>2014</v>
      </c>
      <c r="B160" t="s">
        <v>243</v>
      </c>
      <c r="C160" t="s">
        <v>313</v>
      </c>
      <c r="D160" t="s">
        <v>325</v>
      </c>
      <c r="E160" t="s">
        <v>326</v>
      </c>
      <c r="F160" t="s">
        <v>327</v>
      </c>
      <c r="G160">
        <v>5623</v>
      </c>
      <c r="H160">
        <v>159</v>
      </c>
    </row>
    <row r="161" spans="1:8" x14ac:dyDescent="0.3">
      <c r="A161">
        <v>2014</v>
      </c>
      <c r="B161" t="s">
        <v>243</v>
      </c>
      <c r="C161" t="s">
        <v>313</v>
      </c>
      <c r="D161" t="s">
        <v>325</v>
      </c>
      <c r="E161" t="s">
        <v>326</v>
      </c>
      <c r="F161" t="s">
        <v>328</v>
      </c>
      <c r="G161">
        <v>4879</v>
      </c>
      <c r="H161">
        <v>160</v>
      </c>
    </row>
    <row r="162" spans="1:8" x14ac:dyDescent="0.3">
      <c r="A162">
        <v>2014</v>
      </c>
      <c r="B162" t="s">
        <v>243</v>
      </c>
      <c r="C162" t="s">
        <v>313</v>
      </c>
      <c r="D162" t="s">
        <v>325</v>
      </c>
      <c r="E162" t="s">
        <v>326</v>
      </c>
      <c r="F162" t="s">
        <v>327</v>
      </c>
      <c r="G162">
        <v>5623</v>
      </c>
      <c r="H162">
        <v>161</v>
      </c>
    </row>
    <row r="163" spans="1:8" x14ac:dyDescent="0.3">
      <c r="A163">
        <v>2014</v>
      </c>
      <c r="B163" t="s">
        <v>243</v>
      </c>
      <c r="C163" t="s">
        <v>313</v>
      </c>
      <c r="D163" t="s">
        <v>325</v>
      </c>
      <c r="E163" t="s">
        <v>326</v>
      </c>
      <c r="F163" t="s">
        <v>328</v>
      </c>
      <c r="G163">
        <v>4879</v>
      </c>
      <c r="H163">
        <v>162</v>
      </c>
    </row>
    <row r="164" spans="1:8" x14ac:dyDescent="0.3">
      <c r="A164">
        <v>2014</v>
      </c>
      <c r="B164" t="s">
        <v>243</v>
      </c>
      <c r="C164" t="s">
        <v>329</v>
      </c>
      <c r="D164" t="s">
        <v>330</v>
      </c>
      <c r="E164" t="s">
        <v>331</v>
      </c>
      <c r="F164" t="s">
        <v>332</v>
      </c>
      <c r="G164">
        <v>2369</v>
      </c>
      <c r="H164">
        <v>163</v>
      </c>
    </row>
    <row r="165" spans="1:8" x14ac:dyDescent="0.3">
      <c r="A165">
        <v>2014</v>
      </c>
      <c r="B165" t="s">
        <v>243</v>
      </c>
      <c r="C165" t="s">
        <v>329</v>
      </c>
      <c r="D165" t="s">
        <v>330</v>
      </c>
      <c r="E165" t="s">
        <v>331</v>
      </c>
      <c r="F165" t="s">
        <v>332</v>
      </c>
      <c r="G165">
        <v>2369</v>
      </c>
      <c r="H165">
        <v>164</v>
      </c>
    </row>
    <row r="166" spans="1:8" x14ac:dyDescent="0.3">
      <c r="A166">
        <v>2014</v>
      </c>
      <c r="B166" t="s">
        <v>243</v>
      </c>
      <c r="C166" t="s">
        <v>318</v>
      </c>
      <c r="D166" t="s">
        <v>333</v>
      </c>
      <c r="E166" t="s">
        <v>321</v>
      </c>
      <c r="F166" t="s">
        <v>322</v>
      </c>
      <c r="G166">
        <v>9731</v>
      </c>
      <c r="H166">
        <v>165</v>
      </c>
    </row>
    <row r="167" spans="1:8" x14ac:dyDescent="0.3">
      <c r="A167">
        <v>2014</v>
      </c>
      <c r="B167" t="s">
        <v>243</v>
      </c>
      <c r="C167" t="s">
        <v>323</v>
      </c>
      <c r="D167" t="s">
        <v>333</v>
      </c>
      <c r="E167" t="s">
        <v>321</v>
      </c>
      <c r="F167" t="s">
        <v>324</v>
      </c>
      <c r="G167">
        <v>5862</v>
      </c>
      <c r="H167">
        <v>166</v>
      </c>
    </row>
    <row r="168" spans="1:8" x14ac:dyDescent="0.3">
      <c r="A168">
        <v>2014</v>
      </c>
      <c r="B168" t="s">
        <v>243</v>
      </c>
      <c r="C168" t="s">
        <v>318</v>
      </c>
      <c r="D168" t="s">
        <v>333</v>
      </c>
      <c r="E168" t="s">
        <v>321</v>
      </c>
      <c r="F168" t="s">
        <v>322</v>
      </c>
      <c r="G168">
        <v>9731</v>
      </c>
      <c r="H168">
        <v>167</v>
      </c>
    </row>
    <row r="169" spans="1:8" x14ac:dyDescent="0.3">
      <c r="A169">
        <v>2014</v>
      </c>
      <c r="B169" t="s">
        <v>243</v>
      </c>
      <c r="C169" t="s">
        <v>323</v>
      </c>
      <c r="D169" t="s">
        <v>333</v>
      </c>
      <c r="E169" t="s">
        <v>321</v>
      </c>
      <c r="F169" t="s">
        <v>324</v>
      </c>
      <c r="G169">
        <v>5862</v>
      </c>
      <c r="H169">
        <v>168</v>
      </c>
    </row>
    <row r="170" spans="1:8" x14ac:dyDescent="0.3">
      <c r="A170">
        <v>2014</v>
      </c>
      <c r="B170" t="s">
        <v>250</v>
      </c>
      <c r="C170" t="s">
        <v>313</v>
      </c>
      <c r="D170" t="s">
        <v>314</v>
      </c>
      <c r="E170" t="s">
        <v>315</v>
      </c>
      <c r="F170" t="s">
        <v>334</v>
      </c>
      <c r="G170">
        <v>3258</v>
      </c>
      <c r="H170">
        <v>169</v>
      </c>
    </row>
    <row r="171" spans="1:8" x14ac:dyDescent="0.3">
      <c r="A171">
        <v>2014</v>
      </c>
      <c r="B171" t="s">
        <v>250</v>
      </c>
      <c r="C171" t="s">
        <v>313</v>
      </c>
      <c r="D171" t="s">
        <v>314</v>
      </c>
      <c r="E171" t="s">
        <v>315</v>
      </c>
      <c r="F171" t="s">
        <v>334</v>
      </c>
      <c r="G171">
        <v>3258</v>
      </c>
      <c r="H171">
        <v>170</v>
      </c>
    </row>
    <row r="172" spans="1:8" x14ac:dyDescent="0.3">
      <c r="A172">
        <v>2014</v>
      </c>
      <c r="B172" t="s">
        <v>250</v>
      </c>
      <c r="C172" t="s">
        <v>323</v>
      </c>
      <c r="D172" t="s">
        <v>320</v>
      </c>
      <c r="E172" t="s">
        <v>321</v>
      </c>
      <c r="F172" t="s">
        <v>335</v>
      </c>
      <c r="G172">
        <v>7415</v>
      </c>
      <c r="H172">
        <v>171</v>
      </c>
    </row>
    <row r="173" spans="1:8" x14ac:dyDescent="0.3">
      <c r="A173">
        <v>2014</v>
      </c>
      <c r="B173" t="s">
        <v>250</v>
      </c>
      <c r="C173" t="s">
        <v>313</v>
      </c>
      <c r="D173" t="s">
        <v>320</v>
      </c>
      <c r="E173" t="s">
        <v>321</v>
      </c>
      <c r="F173" t="s">
        <v>336</v>
      </c>
      <c r="G173">
        <v>8952</v>
      </c>
      <c r="H173">
        <v>172</v>
      </c>
    </row>
    <row r="174" spans="1:8" x14ac:dyDescent="0.3">
      <c r="A174">
        <v>2014</v>
      </c>
      <c r="B174" t="s">
        <v>250</v>
      </c>
      <c r="C174" t="s">
        <v>323</v>
      </c>
      <c r="D174" t="s">
        <v>320</v>
      </c>
      <c r="E174" t="s">
        <v>321</v>
      </c>
      <c r="F174" t="s">
        <v>335</v>
      </c>
      <c r="G174">
        <v>7415</v>
      </c>
      <c r="H174">
        <v>173</v>
      </c>
    </row>
    <row r="175" spans="1:8" x14ac:dyDescent="0.3">
      <c r="A175">
        <v>2014</v>
      </c>
      <c r="B175" t="s">
        <v>250</v>
      </c>
      <c r="C175" t="s">
        <v>313</v>
      </c>
      <c r="D175" t="s">
        <v>320</v>
      </c>
      <c r="E175" t="s">
        <v>321</v>
      </c>
      <c r="F175" t="s">
        <v>336</v>
      </c>
      <c r="G175">
        <v>8952</v>
      </c>
      <c r="H175">
        <v>174</v>
      </c>
    </row>
    <row r="176" spans="1:8" x14ac:dyDescent="0.3">
      <c r="A176">
        <v>2014</v>
      </c>
      <c r="B176" t="s">
        <v>250</v>
      </c>
      <c r="C176" t="s">
        <v>318</v>
      </c>
      <c r="D176" t="s">
        <v>325</v>
      </c>
      <c r="E176" t="s">
        <v>326</v>
      </c>
      <c r="F176" t="s">
        <v>337</v>
      </c>
      <c r="G176">
        <v>2598</v>
      </c>
      <c r="H176">
        <v>175</v>
      </c>
    </row>
    <row r="177" spans="1:8" x14ac:dyDescent="0.3">
      <c r="A177">
        <v>2014</v>
      </c>
      <c r="B177" t="s">
        <v>250</v>
      </c>
      <c r="C177" t="s">
        <v>318</v>
      </c>
      <c r="D177" t="s">
        <v>325</v>
      </c>
      <c r="E177" t="s">
        <v>326</v>
      </c>
      <c r="F177" t="s">
        <v>338</v>
      </c>
      <c r="G177">
        <v>5888</v>
      </c>
      <c r="H177">
        <v>176</v>
      </c>
    </row>
    <row r="178" spans="1:8" x14ac:dyDescent="0.3">
      <c r="A178">
        <v>2014</v>
      </c>
      <c r="B178" t="s">
        <v>250</v>
      </c>
      <c r="C178" t="s">
        <v>318</v>
      </c>
      <c r="D178" t="s">
        <v>325</v>
      </c>
      <c r="E178" t="s">
        <v>326</v>
      </c>
      <c r="F178" t="s">
        <v>337</v>
      </c>
      <c r="G178">
        <v>2598</v>
      </c>
      <c r="H178">
        <v>177</v>
      </c>
    </row>
    <row r="179" spans="1:8" x14ac:dyDescent="0.3">
      <c r="A179">
        <v>2014</v>
      </c>
      <c r="B179" t="s">
        <v>250</v>
      </c>
      <c r="C179" t="s">
        <v>318</v>
      </c>
      <c r="D179" t="s">
        <v>325</v>
      </c>
      <c r="E179" t="s">
        <v>326</v>
      </c>
      <c r="F179" t="s">
        <v>338</v>
      </c>
      <c r="G179">
        <v>5888</v>
      </c>
      <c r="H179">
        <v>178</v>
      </c>
    </row>
    <row r="180" spans="1:8" x14ac:dyDescent="0.3">
      <c r="A180">
        <v>2014</v>
      </c>
      <c r="B180" t="s">
        <v>250</v>
      </c>
      <c r="C180" t="s">
        <v>323</v>
      </c>
      <c r="D180" t="s">
        <v>330</v>
      </c>
      <c r="E180" t="s">
        <v>331</v>
      </c>
      <c r="F180" t="s">
        <v>335</v>
      </c>
      <c r="G180">
        <v>7415</v>
      </c>
      <c r="H180">
        <v>179</v>
      </c>
    </row>
    <row r="181" spans="1:8" x14ac:dyDescent="0.3">
      <c r="A181">
        <v>2014</v>
      </c>
      <c r="B181" t="s">
        <v>250</v>
      </c>
      <c r="C181" t="s">
        <v>318</v>
      </c>
      <c r="D181" t="s">
        <v>330</v>
      </c>
      <c r="E181" t="s">
        <v>331</v>
      </c>
      <c r="F181" t="s">
        <v>339</v>
      </c>
      <c r="G181">
        <v>9765</v>
      </c>
      <c r="H181">
        <v>180</v>
      </c>
    </row>
    <row r="182" spans="1:8" x14ac:dyDescent="0.3">
      <c r="A182">
        <v>2014</v>
      </c>
      <c r="B182" t="s">
        <v>250</v>
      </c>
      <c r="C182" t="s">
        <v>323</v>
      </c>
      <c r="D182" t="s">
        <v>330</v>
      </c>
      <c r="E182" t="s">
        <v>331</v>
      </c>
      <c r="F182" t="s">
        <v>335</v>
      </c>
      <c r="G182">
        <v>7415</v>
      </c>
      <c r="H182">
        <v>181</v>
      </c>
    </row>
    <row r="183" spans="1:8" x14ac:dyDescent="0.3">
      <c r="A183">
        <v>2014</v>
      </c>
      <c r="B183" t="s">
        <v>250</v>
      </c>
      <c r="C183" t="s">
        <v>318</v>
      </c>
      <c r="D183" t="s">
        <v>330</v>
      </c>
      <c r="E183" t="s">
        <v>331</v>
      </c>
      <c r="F183" t="s">
        <v>339</v>
      </c>
      <c r="G183">
        <v>9765</v>
      </c>
      <c r="H183">
        <v>182</v>
      </c>
    </row>
    <row r="184" spans="1:8" x14ac:dyDescent="0.3">
      <c r="A184">
        <v>2014</v>
      </c>
      <c r="B184" t="s">
        <v>250</v>
      </c>
      <c r="C184" t="s">
        <v>313</v>
      </c>
      <c r="D184" t="s">
        <v>333</v>
      </c>
      <c r="E184" t="s">
        <v>321</v>
      </c>
      <c r="F184" t="s">
        <v>336</v>
      </c>
      <c r="G184">
        <v>8952</v>
      </c>
      <c r="H184">
        <v>183</v>
      </c>
    </row>
    <row r="185" spans="1:8" x14ac:dyDescent="0.3">
      <c r="A185">
        <v>2014</v>
      </c>
      <c r="B185" t="s">
        <v>250</v>
      </c>
      <c r="C185" t="s">
        <v>329</v>
      </c>
      <c r="D185" t="s">
        <v>333</v>
      </c>
      <c r="E185" t="s">
        <v>321</v>
      </c>
      <c r="F185" t="s">
        <v>340</v>
      </c>
      <c r="G185">
        <v>4987</v>
      </c>
      <c r="H185">
        <v>184</v>
      </c>
    </row>
    <row r="186" spans="1:8" x14ac:dyDescent="0.3">
      <c r="A186">
        <v>2014</v>
      </c>
      <c r="B186" t="s">
        <v>250</v>
      </c>
      <c r="C186" t="s">
        <v>313</v>
      </c>
      <c r="D186" t="s">
        <v>333</v>
      </c>
      <c r="E186" t="s">
        <v>321</v>
      </c>
      <c r="F186" t="s">
        <v>336</v>
      </c>
      <c r="G186">
        <v>8952</v>
      </c>
      <c r="H186">
        <v>185</v>
      </c>
    </row>
    <row r="187" spans="1:8" x14ac:dyDescent="0.3">
      <c r="A187">
        <v>2014</v>
      </c>
      <c r="B187" t="s">
        <v>250</v>
      </c>
      <c r="C187" t="s">
        <v>329</v>
      </c>
      <c r="D187" t="s">
        <v>333</v>
      </c>
      <c r="E187" t="s">
        <v>321</v>
      </c>
      <c r="F187" t="s">
        <v>340</v>
      </c>
      <c r="G187">
        <v>4987</v>
      </c>
      <c r="H187">
        <v>186</v>
      </c>
    </row>
    <row r="188" spans="1:8" x14ac:dyDescent="0.3">
      <c r="A188">
        <v>2014</v>
      </c>
      <c r="B188" t="s">
        <v>251</v>
      </c>
      <c r="C188" t="s">
        <v>323</v>
      </c>
      <c r="D188" t="s">
        <v>314</v>
      </c>
      <c r="E188" t="s">
        <v>315</v>
      </c>
      <c r="F188" t="s">
        <v>341</v>
      </c>
      <c r="G188">
        <v>9746</v>
      </c>
      <c r="H188">
        <v>187</v>
      </c>
    </row>
    <row r="189" spans="1:8" x14ac:dyDescent="0.3">
      <c r="A189">
        <v>2014</v>
      </c>
      <c r="B189" t="s">
        <v>251</v>
      </c>
      <c r="C189" t="s">
        <v>313</v>
      </c>
      <c r="D189" t="s">
        <v>314</v>
      </c>
      <c r="E189" t="s">
        <v>315</v>
      </c>
      <c r="F189" t="s">
        <v>342</v>
      </c>
      <c r="G189">
        <v>578</v>
      </c>
      <c r="H189">
        <v>188</v>
      </c>
    </row>
    <row r="190" spans="1:8" x14ac:dyDescent="0.3">
      <c r="A190">
        <v>2014</v>
      </c>
      <c r="B190" t="s">
        <v>251</v>
      </c>
      <c r="C190" t="s">
        <v>323</v>
      </c>
      <c r="D190" t="s">
        <v>314</v>
      </c>
      <c r="E190" t="s">
        <v>315</v>
      </c>
      <c r="F190" t="s">
        <v>341</v>
      </c>
      <c r="G190">
        <v>9746</v>
      </c>
      <c r="H190">
        <v>189</v>
      </c>
    </row>
    <row r="191" spans="1:8" x14ac:dyDescent="0.3">
      <c r="A191">
        <v>2014</v>
      </c>
      <c r="B191" t="s">
        <v>251</v>
      </c>
      <c r="C191" t="s">
        <v>313</v>
      </c>
      <c r="D191" t="s">
        <v>314</v>
      </c>
      <c r="E191" t="s">
        <v>315</v>
      </c>
      <c r="F191" t="s">
        <v>342</v>
      </c>
      <c r="G191">
        <v>578</v>
      </c>
      <c r="H191">
        <v>190</v>
      </c>
    </row>
    <row r="192" spans="1:8" x14ac:dyDescent="0.3">
      <c r="A192">
        <v>2014</v>
      </c>
      <c r="B192" t="s">
        <v>251</v>
      </c>
      <c r="C192" t="s">
        <v>323</v>
      </c>
      <c r="D192" t="s">
        <v>320</v>
      </c>
      <c r="E192" t="s">
        <v>321</v>
      </c>
      <c r="F192" t="s">
        <v>341</v>
      </c>
      <c r="G192">
        <v>9746</v>
      </c>
      <c r="H192">
        <v>191</v>
      </c>
    </row>
    <row r="193" spans="1:8" x14ac:dyDescent="0.3">
      <c r="A193">
        <v>2014</v>
      </c>
      <c r="B193" t="s">
        <v>251</v>
      </c>
      <c r="C193" t="s">
        <v>313</v>
      </c>
      <c r="D193" t="s">
        <v>320</v>
      </c>
      <c r="E193" t="s">
        <v>321</v>
      </c>
      <c r="F193" t="s">
        <v>343</v>
      </c>
      <c r="G193">
        <v>3587</v>
      </c>
      <c r="H193">
        <v>192</v>
      </c>
    </row>
    <row r="194" spans="1:8" x14ac:dyDescent="0.3">
      <c r="A194">
        <v>2014</v>
      </c>
      <c r="B194" t="s">
        <v>251</v>
      </c>
      <c r="C194" t="s">
        <v>323</v>
      </c>
      <c r="D194" t="s">
        <v>320</v>
      </c>
      <c r="E194" t="s">
        <v>321</v>
      </c>
      <c r="F194" t="s">
        <v>341</v>
      </c>
      <c r="G194">
        <v>9746</v>
      </c>
      <c r="H194">
        <v>193</v>
      </c>
    </row>
    <row r="195" spans="1:8" x14ac:dyDescent="0.3">
      <c r="A195">
        <v>2014</v>
      </c>
      <c r="B195" t="s">
        <v>251</v>
      </c>
      <c r="C195" t="s">
        <v>313</v>
      </c>
      <c r="D195" t="s">
        <v>320</v>
      </c>
      <c r="E195" t="s">
        <v>321</v>
      </c>
      <c r="F195" t="s">
        <v>343</v>
      </c>
      <c r="G195">
        <v>3587</v>
      </c>
      <c r="H195">
        <v>194</v>
      </c>
    </row>
    <row r="196" spans="1:8" x14ac:dyDescent="0.3">
      <c r="A196">
        <v>2014</v>
      </c>
      <c r="B196" t="s">
        <v>251</v>
      </c>
      <c r="C196" t="s">
        <v>323</v>
      </c>
      <c r="D196" t="s">
        <v>325</v>
      </c>
      <c r="E196" t="s">
        <v>326</v>
      </c>
      <c r="F196" t="s">
        <v>344</v>
      </c>
      <c r="G196">
        <v>2365</v>
      </c>
      <c r="H196">
        <v>195</v>
      </c>
    </row>
    <row r="197" spans="1:8" x14ac:dyDescent="0.3">
      <c r="A197">
        <v>2014</v>
      </c>
      <c r="B197" t="s">
        <v>251</v>
      </c>
      <c r="C197" t="s">
        <v>318</v>
      </c>
      <c r="D197" t="s">
        <v>325</v>
      </c>
      <c r="E197" t="s">
        <v>326</v>
      </c>
      <c r="F197" t="s">
        <v>322</v>
      </c>
      <c r="G197">
        <v>9731</v>
      </c>
      <c r="H197">
        <v>196</v>
      </c>
    </row>
    <row r="198" spans="1:8" x14ac:dyDescent="0.3">
      <c r="A198">
        <v>2014</v>
      </c>
      <c r="B198" t="s">
        <v>251</v>
      </c>
      <c r="C198" t="s">
        <v>323</v>
      </c>
      <c r="D198" t="s">
        <v>325</v>
      </c>
      <c r="E198" t="s">
        <v>326</v>
      </c>
      <c r="F198" t="s">
        <v>344</v>
      </c>
      <c r="G198">
        <v>2365</v>
      </c>
      <c r="H198">
        <v>197</v>
      </c>
    </row>
    <row r="199" spans="1:8" x14ac:dyDescent="0.3">
      <c r="A199">
        <v>2014</v>
      </c>
      <c r="B199" t="s">
        <v>251</v>
      </c>
      <c r="C199" t="s">
        <v>318</v>
      </c>
      <c r="D199" t="s">
        <v>325</v>
      </c>
      <c r="E199" t="s">
        <v>326</v>
      </c>
      <c r="F199" t="s">
        <v>322</v>
      </c>
      <c r="G199">
        <v>9731</v>
      </c>
      <c r="H199">
        <v>198</v>
      </c>
    </row>
    <row r="200" spans="1:8" x14ac:dyDescent="0.3">
      <c r="A200">
        <v>2014</v>
      </c>
      <c r="B200" t="s">
        <v>251</v>
      </c>
      <c r="C200" t="s">
        <v>318</v>
      </c>
      <c r="D200" t="s">
        <v>330</v>
      </c>
      <c r="E200" t="s">
        <v>331</v>
      </c>
      <c r="F200" t="s">
        <v>345</v>
      </c>
      <c r="G200">
        <v>999</v>
      </c>
      <c r="H200">
        <v>199</v>
      </c>
    </row>
    <row r="201" spans="1:8" x14ac:dyDescent="0.3">
      <c r="A201">
        <v>2014</v>
      </c>
      <c r="B201" t="s">
        <v>251</v>
      </c>
      <c r="C201" t="s">
        <v>323</v>
      </c>
      <c r="D201" t="s">
        <v>330</v>
      </c>
      <c r="E201" t="s">
        <v>331</v>
      </c>
      <c r="F201" t="s">
        <v>346</v>
      </c>
      <c r="G201">
        <v>157</v>
      </c>
      <c r="H201">
        <v>200</v>
      </c>
    </row>
    <row r="202" spans="1:8" x14ac:dyDescent="0.3">
      <c r="A202">
        <v>2014</v>
      </c>
      <c r="B202" t="s">
        <v>251</v>
      </c>
      <c r="C202" t="s">
        <v>318</v>
      </c>
      <c r="D202" t="s">
        <v>330</v>
      </c>
      <c r="E202" t="s">
        <v>331</v>
      </c>
      <c r="F202" t="s">
        <v>345</v>
      </c>
      <c r="G202">
        <v>999</v>
      </c>
      <c r="H202">
        <v>201</v>
      </c>
    </row>
    <row r="203" spans="1:8" x14ac:dyDescent="0.3">
      <c r="A203">
        <v>2014</v>
      </c>
      <c r="B203" t="s">
        <v>251</v>
      </c>
      <c r="C203" t="s">
        <v>323</v>
      </c>
      <c r="D203" t="s">
        <v>330</v>
      </c>
      <c r="E203" t="s">
        <v>331</v>
      </c>
      <c r="F203" t="s">
        <v>346</v>
      </c>
      <c r="G203">
        <v>157</v>
      </c>
      <c r="H203">
        <v>202</v>
      </c>
    </row>
    <row r="204" spans="1:8" x14ac:dyDescent="0.3">
      <c r="A204">
        <v>2014</v>
      </c>
      <c r="B204" t="s">
        <v>251</v>
      </c>
      <c r="C204" t="s">
        <v>313</v>
      </c>
      <c r="D204" t="s">
        <v>333</v>
      </c>
      <c r="E204" t="s">
        <v>321</v>
      </c>
      <c r="F204" t="s">
        <v>343</v>
      </c>
      <c r="G204">
        <v>3587</v>
      </c>
      <c r="H204">
        <v>203</v>
      </c>
    </row>
    <row r="205" spans="1:8" x14ac:dyDescent="0.3">
      <c r="A205">
        <v>2014</v>
      </c>
      <c r="B205" t="s">
        <v>251</v>
      </c>
      <c r="C205" t="s">
        <v>329</v>
      </c>
      <c r="D205" t="s">
        <v>333</v>
      </c>
      <c r="E205" t="s">
        <v>321</v>
      </c>
      <c r="F205" t="s">
        <v>347</v>
      </c>
      <c r="G205">
        <v>9631</v>
      </c>
      <c r="H205">
        <v>204</v>
      </c>
    </row>
    <row r="206" spans="1:8" x14ac:dyDescent="0.3">
      <c r="A206">
        <v>2014</v>
      </c>
      <c r="B206" t="s">
        <v>251</v>
      </c>
      <c r="C206" t="s">
        <v>313</v>
      </c>
      <c r="D206" t="s">
        <v>333</v>
      </c>
      <c r="E206" t="s">
        <v>321</v>
      </c>
      <c r="F206" t="s">
        <v>343</v>
      </c>
      <c r="G206">
        <v>3587</v>
      </c>
      <c r="H206">
        <v>205</v>
      </c>
    </row>
    <row r="207" spans="1:8" x14ac:dyDescent="0.3">
      <c r="A207">
        <v>2014</v>
      </c>
      <c r="B207" t="s">
        <v>251</v>
      </c>
      <c r="C207" t="s">
        <v>329</v>
      </c>
      <c r="D207" t="s">
        <v>333</v>
      </c>
      <c r="E207" t="s">
        <v>321</v>
      </c>
      <c r="F207" t="s">
        <v>347</v>
      </c>
      <c r="G207">
        <v>9631</v>
      </c>
      <c r="H207">
        <v>206</v>
      </c>
    </row>
    <row r="208" spans="1:8" x14ac:dyDescent="0.3">
      <c r="A208">
        <v>2014</v>
      </c>
      <c r="B208" t="s">
        <v>252</v>
      </c>
      <c r="C208" t="s">
        <v>329</v>
      </c>
      <c r="D208" t="s">
        <v>314</v>
      </c>
      <c r="E208" t="s">
        <v>315</v>
      </c>
      <c r="F208" t="s">
        <v>348</v>
      </c>
      <c r="G208">
        <v>1578</v>
      </c>
      <c r="H208">
        <v>207</v>
      </c>
    </row>
    <row r="209" spans="1:8" x14ac:dyDescent="0.3">
      <c r="A209">
        <v>2014</v>
      </c>
      <c r="B209" t="s">
        <v>252</v>
      </c>
      <c r="C209" t="s">
        <v>323</v>
      </c>
      <c r="D209" t="s">
        <v>314</v>
      </c>
      <c r="E209" t="s">
        <v>315</v>
      </c>
      <c r="F209" t="s">
        <v>349</v>
      </c>
      <c r="G209">
        <v>4587</v>
      </c>
      <c r="H209">
        <v>208</v>
      </c>
    </row>
    <row r="210" spans="1:8" x14ac:dyDescent="0.3">
      <c r="A210">
        <v>2014</v>
      </c>
      <c r="B210" t="s">
        <v>252</v>
      </c>
      <c r="C210" t="s">
        <v>329</v>
      </c>
      <c r="D210" t="s">
        <v>314</v>
      </c>
      <c r="E210" t="s">
        <v>315</v>
      </c>
      <c r="F210" t="s">
        <v>348</v>
      </c>
      <c r="G210">
        <v>1578</v>
      </c>
      <c r="H210">
        <v>209</v>
      </c>
    </row>
    <row r="211" spans="1:8" x14ac:dyDescent="0.3">
      <c r="A211">
        <v>2014</v>
      </c>
      <c r="B211" t="s">
        <v>252</v>
      </c>
      <c r="C211" t="s">
        <v>323</v>
      </c>
      <c r="D211" t="s">
        <v>314</v>
      </c>
      <c r="E211" t="s">
        <v>315</v>
      </c>
      <c r="F211" t="s">
        <v>349</v>
      </c>
      <c r="G211">
        <v>4587</v>
      </c>
      <c r="H211">
        <v>210</v>
      </c>
    </row>
    <row r="212" spans="1:8" x14ac:dyDescent="0.3">
      <c r="A212">
        <v>2014</v>
      </c>
      <c r="B212" t="s">
        <v>252</v>
      </c>
      <c r="C212" t="s">
        <v>313</v>
      </c>
      <c r="D212" t="s">
        <v>320</v>
      </c>
      <c r="E212" t="s">
        <v>321</v>
      </c>
      <c r="F212" t="s">
        <v>350</v>
      </c>
      <c r="G212">
        <v>7892</v>
      </c>
      <c r="H212">
        <v>211</v>
      </c>
    </row>
    <row r="213" spans="1:8" x14ac:dyDescent="0.3">
      <c r="A213">
        <v>2014</v>
      </c>
      <c r="B213" t="s">
        <v>252</v>
      </c>
      <c r="C213" t="s">
        <v>329</v>
      </c>
      <c r="D213" t="s">
        <v>320</v>
      </c>
      <c r="E213" t="s">
        <v>321</v>
      </c>
      <c r="F213" t="s">
        <v>348</v>
      </c>
      <c r="G213">
        <v>1578</v>
      </c>
      <c r="H213">
        <v>212</v>
      </c>
    </row>
    <row r="214" spans="1:8" x14ac:dyDescent="0.3">
      <c r="A214">
        <v>2014</v>
      </c>
      <c r="B214" t="s">
        <v>252</v>
      </c>
      <c r="C214" t="s">
        <v>313</v>
      </c>
      <c r="D214" t="s">
        <v>320</v>
      </c>
      <c r="E214" t="s">
        <v>321</v>
      </c>
      <c r="F214" t="s">
        <v>351</v>
      </c>
      <c r="G214">
        <v>4687</v>
      </c>
      <c r="H214">
        <v>213</v>
      </c>
    </row>
    <row r="215" spans="1:8" x14ac:dyDescent="0.3">
      <c r="A215">
        <v>2014</v>
      </c>
      <c r="B215" t="s">
        <v>252</v>
      </c>
      <c r="C215" t="s">
        <v>318</v>
      </c>
      <c r="D215" t="s">
        <v>320</v>
      </c>
      <c r="E215" t="s">
        <v>321</v>
      </c>
      <c r="F215" t="s">
        <v>352</v>
      </c>
      <c r="G215">
        <v>1364</v>
      </c>
      <c r="H215">
        <v>214</v>
      </c>
    </row>
    <row r="216" spans="1:8" x14ac:dyDescent="0.3">
      <c r="A216">
        <v>2014</v>
      </c>
      <c r="B216" t="s">
        <v>252</v>
      </c>
      <c r="C216" t="s">
        <v>313</v>
      </c>
      <c r="D216" t="s">
        <v>320</v>
      </c>
      <c r="E216" t="s">
        <v>321</v>
      </c>
      <c r="F216" t="s">
        <v>350</v>
      </c>
      <c r="G216">
        <v>7892</v>
      </c>
      <c r="H216">
        <v>215</v>
      </c>
    </row>
    <row r="217" spans="1:8" x14ac:dyDescent="0.3">
      <c r="A217">
        <v>2014</v>
      </c>
      <c r="B217" t="s">
        <v>252</v>
      </c>
      <c r="C217" t="s">
        <v>329</v>
      </c>
      <c r="D217" t="s">
        <v>320</v>
      </c>
      <c r="E217" t="s">
        <v>321</v>
      </c>
      <c r="F217" t="s">
        <v>348</v>
      </c>
      <c r="G217">
        <v>1578</v>
      </c>
      <c r="H217">
        <v>216</v>
      </c>
    </row>
    <row r="218" spans="1:8" x14ac:dyDescent="0.3">
      <c r="A218">
        <v>2014</v>
      </c>
      <c r="B218" t="s">
        <v>252</v>
      </c>
      <c r="C218" t="s">
        <v>313</v>
      </c>
      <c r="D218" t="s">
        <v>320</v>
      </c>
      <c r="E218" t="s">
        <v>321</v>
      </c>
      <c r="F218" t="s">
        <v>351</v>
      </c>
      <c r="G218">
        <v>4687</v>
      </c>
      <c r="H218">
        <v>217</v>
      </c>
    </row>
    <row r="219" spans="1:8" x14ac:dyDescent="0.3">
      <c r="A219">
        <v>2014</v>
      </c>
      <c r="B219" t="s">
        <v>252</v>
      </c>
      <c r="C219" t="s">
        <v>318</v>
      </c>
      <c r="D219" t="s">
        <v>320</v>
      </c>
      <c r="E219" t="s">
        <v>321</v>
      </c>
      <c r="F219" t="s">
        <v>352</v>
      </c>
      <c r="G219">
        <v>1364</v>
      </c>
      <c r="H219">
        <v>218</v>
      </c>
    </row>
    <row r="220" spans="1:8" x14ac:dyDescent="0.3">
      <c r="A220">
        <v>2014</v>
      </c>
      <c r="B220" t="s">
        <v>252</v>
      </c>
      <c r="C220" t="s">
        <v>323</v>
      </c>
      <c r="D220" t="s">
        <v>325</v>
      </c>
      <c r="E220" t="s">
        <v>326</v>
      </c>
      <c r="F220" t="s">
        <v>324</v>
      </c>
      <c r="G220">
        <v>5862</v>
      </c>
      <c r="H220">
        <v>219</v>
      </c>
    </row>
    <row r="221" spans="1:8" x14ac:dyDescent="0.3">
      <c r="A221">
        <v>2014</v>
      </c>
      <c r="B221" t="s">
        <v>252</v>
      </c>
      <c r="C221" t="s">
        <v>323</v>
      </c>
      <c r="D221" t="s">
        <v>325</v>
      </c>
      <c r="E221" t="s">
        <v>326</v>
      </c>
      <c r="F221" t="s">
        <v>335</v>
      </c>
      <c r="G221">
        <v>7415</v>
      </c>
      <c r="H221">
        <v>220</v>
      </c>
    </row>
    <row r="222" spans="1:8" x14ac:dyDescent="0.3">
      <c r="A222">
        <v>2014</v>
      </c>
      <c r="B222" t="s">
        <v>252</v>
      </c>
      <c r="C222" t="s">
        <v>313</v>
      </c>
      <c r="D222" t="s">
        <v>325</v>
      </c>
      <c r="E222" t="s">
        <v>326</v>
      </c>
      <c r="F222" t="s">
        <v>336</v>
      </c>
      <c r="G222">
        <v>8952</v>
      </c>
      <c r="H222">
        <v>221</v>
      </c>
    </row>
    <row r="223" spans="1:8" x14ac:dyDescent="0.3">
      <c r="A223">
        <v>2014</v>
      </c>
      <c r="B223" t="s">
        <v>252</v>
      </c>
      <c r="C223" t="s">
        <v>323</v>
      </c>
      <c r="D223" t="s">
        <v>325</v>
      </c>
      <c r="E223" t="s">
        <v>326</v>
      </c>
      <c r="F223" t="s">
        <v>341</v>
      </c>
      <c r="G223">
        <v>9746</v>
      </c>
      <c r="H223">
        <v>222</v>
      </c>
    </row>
    <row r="224" spans="1:8" x14ac:dyDescent="0.3">
      <c r="A224">
        <v>2014</v>
      </c>
      <c r="B224" t="s">
        <v>252</v>
      </c>
      <c r="C224" t="s">
        <v>329</v>
      </c>
      <c r="D224" t="s">
        <v>325</v>
      </c>
      <c r="E224" t="s">
        <v>326</v>
      </c>
      <c r="F224" t="s">
        <v>348</v>
      </c>
      <c r="G224">
        <v>1578</v>
      </c>
      <c r="H224">
        <v>223</v>
      </c>
    </row>
    <row r="225" spans="1:8" x14ac:dyDescent="0.3">
      <c r="A225">
        <v>2014</v>
      </c>
      <c r="B225" t="s">
        <v>252</v>
      </c>
      <c r="C225" t="s">
        <v>323</v>
      </c>
      <c r="D225" t="s">
        <v>325</v>
      </c>
      <c r="E225" t="s">
        <v>326</v>
      </c>
      <c r="F225" t="s">
        <v>324</v>
      </c>
      <c r="G225">
        <v>5862</v>
      </c>
      <c r="H225">
        <v>224</v>
      </c>
    </row>
    <row r="226" spans="1:8" x14ac:dyDescent="0.3">
      <c r="A226">
        <v>2014</v>
      </c>
      <c r="B226" t="s">
        <v>252</v>
      </c>
      <c r="C226" t="s">
        <v>323</v>
      </c>
      <c r="D226" t="s">
        <v>325</v>
      </c>
      <c r="E226" t="s">
        <v>326</v>
      </c>
      <c r="F226" t="s">
        <v>335</v>
      </c>
      <c r="G226">
        <v>7415</v>
      </c>
      <c r="H226">
        <v>225</v>
      </c>
    </row>
    <row r="227" spans="1:8" x14ac:dyDescent="0.3">
      <c r="A227">
        <v>2014</v>
      </c>
      <c r="B227" t="s">
        <v>252</v>
      </c>
      <c r="C227" t="s">
        <v>313</v>
      </c>
      <c r="D227" t="s">
        <v>325</v>
      </c>
      <c r="E227" t="s">
        <v>326</v>
      </c>
      <c r="F227" t="s">
        <v>336</v>
      </c>
      <c r="G227">
        <v>8952</v>
      </c>
      <c r="H227">
        <v>226</v>
      </c>
    </row>
    <row r="228" spans="1:8" x14ac:dyDescent="0.3">
      <c r="A228">
        <v>2014</v>
      </c>
      <c r="B228" t="s">
        <v>252</v>
      </c>
      <c r="C228" t="s">
        <v>323</v>
      </c>
      <c r="D228" t="s">
        <v>325</v>
      </c>
      <c r="E228" t="s">
        <v>326</v>
      </c>
      <c r="F228" t="s">
        <v>341</v>
      </c>
      <c r="G228">
        <v>9746</v>
      </c>
      <c r="H228">
        <v>227</v>
      </c>
    </row>
    <row r="229" spans="1:8" x14ac:dyDescent="0.3">
      <c r="A229">
        <v>2014</v>
      </c>
      <c r="B229" t="s">
        <v>252</v>
      </c>
      <c r="C229" t="s">
        <v>329</v>
      </c>
      <c r="D229" t="s">
        <v>325</v>
      </c>
      <c r="E229" t="s">
        <v>326</v>
      </c>
      <c r="F229" t="s">
        <v>348</v>
      </c>
      <c r="G229">
        <v>1578</v>
      </c>
      <c r="H229">
        <v>228</v>
      </c>
    </row>
    <row r="230" spans="1:8" x14ac:dyDescent="0.3">
      <c r="A230">
        <v>2014</v>
      </c>
      <c r="B230" t="s">
        <v>252</v>
      </c>
      <c r="C230" t="s">
        <v>313</v>
      </c>
      <c r="D230" t="s">
        <v>330</v>
      </c>
      <c r="E230" t="s">
        <v>331</v>
      </c>
      <c r="F230" t="s">
        <v>350</v>
      </c>
      <c r="G230">
        <v>7892</v>
      </c>
      <c r="H230">
        <v>229</v>
      </c>
    </row>
    <row r="231" spans="1:8" x14ac:dyDescent="0.3">
      <c r="A231">
        <v>2014</v>
      </c>
      <c r="B231" t="s">
        <v>252</v>
      </c>
      <c r="C231" t="s">
        <v>313</v>
      </c>
      <c r="D231" t="s">
        <v>330</v>
      </c>
      <c r="E231" t="s">
        <v>331</v>
      </c>
      <c r="F231" t="s">
        <v>353</v>
      </c>
      <c r="G231">
        <v>7986</v>
      </c>
      <c r="H231">
        <v>230</v>
      </c>
    </row>
    <row r="232" spans="1:8" x14ac:dyDescent="0.3">
      <c r="A232">
        <v>2014</v>
      </c>
      <c r="B232" t="s">
        <v>252</v>
      </c>
      <c r="C232" t="s">
        <v>313</v>
      </c>
      <c r="D232" t="s">
        <v>330</v>
      </c>
      <c r="E232" t="s">
        <v>331</v>
      </c>
      <c r="F232" t="s">
        <v>350</v>
      </c>
      <c r="G232">
        <v>7892</v>
      </c>
      <c r="H232">
        <v>231</v>
      </c>
    </row>
    <row r="233" spans="1:8" x14ac:dyDescent="0.3">
      <c r="A233">
        <v>2014</v>
      </c>
      <c r="B233" t="s">
        <v>252</v>
      </c>
      <c r="C233" t="s">
        <v>313</v>
      </c>
      <c r="D233" t="s">
        <v>330</v>
      </c>
      <c r="E233" t="s">
        <v>331</v>
      </c>
      <c r="F233" t="s">
        <v>353</v>
      </c>
      <c r="G233">
        <v>7986</v>
      </c>
      <c r="H233">
        <v>232</v>
      </c>
    </row>
    <row r="234" spans="1:8" x14ac:dyDescent="0.3">
      <c r="A234">
        <v>2014</v>
      </c>
      <c r="B234" t="s">
        <v>252</v>
      </c>
      <c r="C234" t="s">
        <v>313</v>
      </c>
      <c r="D234" t="s">
        <v>333</v>
      </c>
      <c r="E234" t="s">
        <v>321</v>
      </c>
      <c r="F234" t="s">
        <v>351</v>
      </c>
      <c r="G234">
        <v>4687</v>
      </c>
      <c r="H234">
        <v>233</v>
      </c>
    </row>
    <row r="235" spans="1:8" x14ac:dyDescent="0.3">
      <c r="A235">
        <v>2014</v>
      </c>
      <c r="B235" t="s">
        <v>252</v>
      </c>
      <c r="C235" t="s">
        <v>318</v>
      </c>
      <c r="D235" t="s">
        <v>333</v>
      </c>
      <c r="E235" t="s">
        <v>321</v>
      </c>
      <c r="F235" t="s">
        <v>352</v>
      </c>
      <c r="G235">
        <v>1364</v>
      </c>
      <c r="H235">
        <v>234</v>
      </c>
    </row>
    <row r="236" spans="1:8" x14ac:dyDescent="0.3">
      <c r="A236">
        <v>2014</v>
      </c>
      <c r="B236" t="s">
        <v>252</v>
      </c>
      <c r="C236" t="s">
        <v>313</v>
      </c>
      <c r="D236" t="s">
        <v>333</v>
      </c>
      <c r="E236" t="s">
        <v>321</v>
      </c>
      <c r="F236" t="s">
        <v>351</v>
      </c>
      <c r="G236">
        <v>4687</v>
      </c>
      <c r="H236">
        <v>235</v>
      </c>
    </row>
    <row r="237" spans="1:8" x14ac:dyDescent="0.3">
      <c r="A237">
        <v>2014</v>
      </c>
      <c r="B237" t="s">
        <v>252</v>
      </c>
      <c r="C237" t="s">
        <v>318</v>
      </c>
      <c r="D237" t="s">
        <v>333</v>
      </c>
      <c r="E237" t="s">
        <v>321</v>
      </c>
      <c r="F237" t="s">
        <v>352</v>
      </c>
      <c r="G237">
        <v>1364</v>
      </c>
      <c r="H237">
        <v>236</v>
      </c>
    </row>
    <row r="238" spans="1:8" x14ac:dyDescent="0.3">
      <c r="A238">
        <v>2014</v>
      </c>
      <c r="B238" t="s">
        <v>245</v>
      </c>
      <c r="C238" t="s">
        <v>318</v>
      </c>
      <c r="D238" t="s">
        <v>314</v>
      </c>
      <c r="E238" t="s">
        <v>315</v>
      </c>
      <c r="F238" t="s">
        <v>354</v>
      </c>
      <c r="G238">
        <v>498</v>
      </c>
      <c r="H238">
        <v>237</v>
      </c>
    </row>
    <row r="239" spans="1:8" x14ac:dyDescent="0.3">
      <c r="A239">
        <v>2014</v>
      </c>
      <c r="B239" t="s">
        <v>245</v>
      </c>
      <c r="C239" t="s">
        <v>329</v>
      </c>
      <c r="D239" t="s">
        <v>314</v>
      </c>
      <c r="E239" t="s">
        <v>315</v>
      </c>
      <c r="F239" t="s">
        <v>355</v>
      </c>
      <c r="G239">
        <v>4895</v>
      </c>
      <c r="H239">
        <v>238</v>
      </c>
    </row>
    <row r="240" spans="1:8" x14ac:dyDescent="0.3">
      <c r="A240">
        <v>2014</v>
      </c>
      <c r="B240" t="s">
        <v>245</v>
      </c>
      <c r="C240" t="s">
        <v>318</v>
      </c>
      <c r="D240" t="s">
        <v>314</v>
      </c>
      <c r="E240" t="s">
        <v>315</v>
      </c>
      <c r="F240" t="s">
        <v>354</v>
      </c>
      <c r="G240">
        <v>498</v>
      </c>
      <c r="H240">
        <v>239</v>
      </c>
    </row>
    <row r="241" spans="1:8" x14ac:dyDescent="0.3">
      <c r="A241">
        <v>2014</v>
      </c>
      <c r="B241" t="s">
        <v>245</v>
      </c>
      <c r="C241" t="s">
        <v>329</v>
      </c>
      <c r="D241" t="s">
        <v>314</v>
      </c>
      <c r="E241" t="s">
        <v>315</v>
      </c>
      <c r="F241" t="s">
        <v>355</v>
      </c>
      <c r="G241">
        <v>4895</v>
      </c>
      <c r="H241">
        <v>240</v>
      </c>
    </row>
    <row r="242" spans="1:8" x14ac:dyDescent="0.3">
      <c r="A242">
        <v>2014</v>
      </c>
      <c r="B242" t="s">
        <v>245</v>
      </c>
      <c r="C242" t="s">
        <v>329</v>
      </c>
      <c r="D242" t="s">
        <v>320</v>
      </c>
      <c r="E242" t="s">
        <v>321</v>
      </c>
      <c r="F242" t="s">
        <v>356</v>
      </c>
      <c r="G242">
        <v>4896</v>
      </c>
      <c r="H242">
        <v>241</v>
      </c>
    </row>
    <row r="243" spans="1:8" x14ac:dyDescent="0.3">
      <c r="A243">
        <v>2014</v>
      </c>
      <c r="B243" t="s">
        <v>245</v>
      </c>
      <c r="C243" t="s">
        <v>313</v>
      </c>
      <c r="D243" t="s">
        <v>320</v>
      </c>
      <c r="E243" t="s">
        <v>321</v>
      </c>
      <c r="F243" t="s">
        <v>349</v>
      </c>
      <c r="G243">
        <v>4587</v>
      </c>
      <c r="H243">
        <v>242</v>
      </c>
    </row>
    <row r="244" spans="1:8" x14ac:dyDescent="0.3">
      <c r="A244">
        <v>2014</v>
      </c>
      <c r="B244" t="s">
        <v>245</v>
      </c>
      <c r="C244" t="s">
        <v>329</v>
      </c>
      <c r="D244" t="s">
        <v>320</v>
      </c>
      <c r="E244" t="s">
        <v>321</v>
      </c>
      <c r="F244" t="s">
        <v>356</v>
      </c>
      <c r="G244">
        <v>4896</v>
      </c>
      <c r="H244">
        <v>243</v>
      </c>
    </row>
    <row r="245" spans="1:8" x14ac:dyDescent="0.3">
      <c r="A245">
        <v>2014</v>
      </c>
      <c r="B245" t="s">
        <v>245</v>
      </c>
      <c r="C245" t="s">
        <v>313</v>
      </c>
      <c r="D245" t="s">
        <v>320</v>
      </c>
      <c r="E245" t="s">
        <v>321</v>
      </c>
      <c r="F245" t="s">
        <v>349</v>
      </c>
      <c r="G245">
        <v>4587</v>
      </c>
      <c r="H245">
        <v>244</v>
      </c>
    </row>
    <row r="246" spans="1:8" x14ac:dyDescent="0.3">
      <c r="A246">
        <v>2014</v>
      </c>
      <c r="B246" t="s">
        <v>245</v>
      </c>
      <c r="C246" t="s">
        <v>313</v>
      </c>
      <c r="D246" t="s">
        <v>325</v>
      </c>
      <c r="E246" t="s">
        <v>326</v>
      </c>
      <c r="F246" t="s">
        <v>343</v>
      </c>
      <c r="G246">
        <v>3587</v>
      </c>
      <c r="H246">
        <v>245</v>
      </c>
    </row>
    <row r="247" spans="1:8" x14ac:dyDescent="0.3">
      <c r="A247">
        <v>2014</v>
      </c>
      <c r="B247" t="s">
        <v>245</v>
      </c>
      <c r="C247" t="s">
        <v>313</v>
      </c>
      <c r="D247" t="s">
        <v>325</v>
      </c>
      <c r="E247" t="s">
        <v>326</v>
      </c>
      <c r="F247" t="s">
        <v>350</v>
      </c>
      <c r="G247">
        <v>7892</v>
      </c>
      <c r="H247">
        <v>246</v>
      </c>
    </row>
    <row r="248" spans="1:8" x14ac:dyDescent="0.3">
      <c r="A248">
        <v>2014</v>
      </c>
      <c r="B248" t="s">
        <v>245</v>
      </c>
      <c r="C248" t="s">
        <v>313</v>
      </c>
      <c r="D248" t="s">
        <v>325</v>
      </c>
      <c r="E248" t="s">
        <v>326</v>
      </c>
      <c r="F248" t="s">
        <v>343</v>
      </c>
      <c r="G248">
        <v>3587</v>
      </c>
      <c r="H248">
        <v>247</v>
      </c>
    </row>
    <row r="249" spans="1:8" x14ac:dyDescent="0.3">
      <c r="A249">
        <v>2014</v>
      </c>
      <c r="B249" t="s">
        <v>245</v>
      </c>
      <c r="C249" t="s">
        <v>313</v>
      </c>
      <c r="D249" t="s">
        <v>325</v>
      </c>
      <c r="E249" t="s">
        <v>326</v>
      </c>
      <c r="F249" t="s">
        <v>350</v>
      </c>
      <c r="G249">
        <v>7892</v>
      </c>
      <c r="H249">
        <v>248</v>
      </c>
    </row>
    <row r="250" spans="1:8" x14ac:dyDescent="0.3">
      <c r="A250">
        <v>2014</v>
      </c>
      <c r="B250" t="s">
        <v>245</v>
      </c>
      <c r="C250" t="s">
        <v>329</v>
      </c>
      <c r="D250" t="s">
        <v>330</v>
      </c>
      <c r="E250" t="s">
        <v>331</v>
      </c>
      <c r="F250" t="s">
        <v>356</v>
      </c>
      <c r="G250">
        <v>4896</v>
      </c>
      <c r="H250">
        <v>249</v>
      </c>
    </row>
    <row r="251" spans="1:8" x14ac:dyDescent="0.3">
      <c r="A251">
        <v>2014</v>
      </c>
      <c r="B251" t="s">
        <v>245</v>
      </c>
      <c r="C251" t="s">
        <v>313</v>
      </c>
      <c r="D251" t="s">
        <v>330</v>
      </c>
      <c r="E251" t="s">
        <v>331</v>
      </c>
      <c r="F251" t="s">
        <v>349</v>
      </c>
      <c r="G251">
        <v>4587</v>
      </c>
      <c r="H251">
        <v>250</v>
      </c>
    </row>
    <row r="252" spans="1:8" x14ac:dyDescent="0.3">
      <c r="A252">
        <v>2014</v>
      </c>
      <c r="B252" t="s">
        <v>245</v>
      </c>
      <c r="C252" t="s">
        <v>313</v>
      </c>
      <c r="D252" t="s">
        <v>330</v>
      </c>
      <c r="E252" t="s">
        <v>331</v>
      </c>
      <c r="F252" t="s">
        <v>328</v>
      </c>
      <c r="G252">
        <v>4879</v>
      </c>
      <c r="H252">
        <v>251</v>
      </c>
    </row>
    <row r="253" spans="1:8" x14ac:dyDescent="0.3">
      <c r="A253">
        <v>2014</v>
      </c>
      <c r="B253" t="s">
        <v>245</v>
      </c>
      <c r="C253" t="s">
        <v>329</v>
      </c>
      <c r="D253" t="s">
        <v>330</v>
      </c>
      <c r="E253" t="s">
        <v>331</v>
      </c>
      <c r="F253" t="s">
        <v>356</v>
      </c>
      <c r="G253">
        <v>4896</v>
      </c>
      <c r="H253">
        <v>252</v>
      </c>
    </row>
    <row r="254" spans="1:8" x14ac:dyDescent="0.3">
      <c r="A254">
        <v>2014</v>
      </c>
      <c r="B254" t="s">
        <v>245</v>
      </c>
      <c r="C254" t="s">
        <v>313</v>
      </c>
      <c r="D254" t="s">
        <v>330</v>
      </c>
      <c r="E254" t="s">
        <v>331</v>
      </c>
      <c r="F254" t="s">
        <v>349</v>
      </c>
      <c r="G254">
        <v>4587</v>
      </c>
      <c r="H254">
        <v>253</v>
      </c>
    </row>
    <row r="255" spans="1:8" x14ac:dyDescent="0.3">
      <c r="A255">
        <v>2014</v>
      </c>
      <c r="B255" t="s">
        <v>245</v>
      </c>
      <c r="C255" t="s">
        <v>313</v>
      </c>
      <c r="D255" t="s">
        <v>330</v>
      </c>
      <c r="E255" t="s">
        <v>331</v>
      </c>
      <c r="F255" t="s">
        <v>328</v>
      </c>
      <c r="G255">
        <v>4879</v>
      </c>
      <c r="H255">
        <v>254</v>
      </c>
    </row>
    <row r="256" spans="1:8" x14ac:dyDescent="0.3">
      <c r="A256">
        <v>2014</v>
      </c>
      <c r="B256" t="s">
        <v>245</v>
      </c>
      <c r="C256" t="s">
        <v>323</v>
      </c>
      <c r="D256" t="s">
        <v>333</v>
      </c>
      <c r="E256" t="s">
        <v>321</v>
      </c>
      <c r="F256" t="s">
        <v>349</v>
      </c>
      <c r="G256">
        <v>4587</v>
      </c>
      <c r="H256">
        <v>255</v>
      </c>
    </row>
    <row r="257" spans="1:8" x14ac:dyDescent="0.3">
      <c r="A257">
        <v>2014</v>
      </c>
      <c r="B257" t="s">
        <v>245</v>
      </c>
      <c r="C257" t="s">
        <v>313</v>
      </c>
      <c r="D257" t="s">
        <v>333</v>
      </c>
      <c r="E257" t="s">
        <v>321</v>
      </c>
      <c r="F257" t="s">
        <v>357</v>
      </c>
      <c r="G257">
        <v>6324</v>
      </c>
      <c r="H257">
        <v>256</v>
      </c>
    </row>
    <row r="258" spans="1:8" x14ac:dyDescent="0.3">
      <c r="A258">
        <v>2014</v>
      </c>
      <c r="B258" t="s">
        <v>245</v>
      </c>
      <c r="C258" t="s">
        <v>323</v>
      </c>
      <c r="D258" t="s">
        <v>333</v>
      </c>
      <c r="E258" t="s">
        <v>321</v>
      </c>
      <c r="F258" t="s">
        <v>349</v>
      </c>
      <c r="G258">
        <v>4587</v>
      </c>
      <c r="H258">
        <v>257</v>
      </c>
    </row>
    <row r="259" spans="1:8" x14ac:dyDescent="0.3">
      <c r="A259">
        <v>2014</v>
      </c>
      <c r="B259" t="s">
        <v>245</v>
      </c>
      <c r="C259" t="s">
        <v>313</v>
      </c>
      <c r="D259" t="s">
        <v>333</v>
      </c>
      <c r="E259" t="s">
        <v>321</v>
      </c>
      <c r="F259" t="s">
        <v>357</v>
      </c>
      <c r="G259">
        <v>6324</v>
      </c>
      <c r="H259">
        <v>258</v>
      </c>
    </row>
    <row r="260" spans="1:8" x14ac:dyDescent="0.3">
      <c r="A260">
        <v>2014</v>
      </c>
      <c r="B260" t="s">
        <v>254</v>
      </c>
      <c r="C260" t="s">
        <v>313</v>
      </c>
      <c r="D260" t="s">
        <v>314</v>
      </c>
      <c r="E260" t="s">
        <v>315</v>
      </c>
      <c r="F260" t="s">
        <v>327</v>
      </c>
      <c r="G260">
        <v>5623</v>
      </c>
      <c r="H260">
        <v>259</v>
      </c>
    </row>
    <row r="261" spans="1:8" x14ac:dyDescent="0.3">
      <c r="A261">
        <v>2014</v>
      </c>
      <c r="B261" t="s">
        <v>254</v>
      </c>
      <c r="C261" t="s">
        <v>313</v>
      </c>
      <c r="D261" t="s">
        <v>314</v>
      </c>
      <c r="E261" t="s">
        <v>315</v>
      </c>
      <c r="F261" t="s">
        <v>358</v>
      </c>
      <c r="G261">
        <v>7328</v>
      </c>
      <c r="H261">
        <v>260</v>
      </c>
    </row>
    <row r="262" spans="1:8" x14ac:dyDescent="0.3">
      <c r="A262">
        <v>2014</v>
      </c>
      <c r="B262" t="s">
        <v>254</v>
      </c>
      <c r="C262" t="s">
        <v>313</v>
      </c>
      <c r="D262" t="s">
        <v>314</v>
      </c>
      <c r="E262" t="s">
        <v>315</v>
      </c>
      <c r="F262" t="s">
        <v>327</v>
      </c>
      <c r="G262">
        <v>5623</v>
      </c>
      <c r="H262">
        <v>261</v>
      </c>
    </row>
    <row r="263" spans="1:8" x14ac:dyDescent="0.3">
      <c r="A263">
        <v>2014</v>
      </c>
      <c r="B263" t="s">
        <v>254</v>
      </c>
      <c r="C263" t="s">
        <v>313</v>
      </c>
      <c r="D263" t="s">
        <v>314</v>
      </c>
      <c r="E263" t="s">
        <v>315</v>
      </c>
      <c r="F263" t="s">
        <v>358</v>
      </c>
      <c r="G263">
        <v>7328</v>
      </c>
      <c r="H263">
        <v>262</v>
      </c>
    </row>
    <row r="264" spans="1:8" x14ac:dyDescent="0.3">
      <c r="A264">
        <v>2014</v>
      </c>
      <c r="B264" t="s">
        <v>254</v>
      </c>
      <c r="C264" t="s">
        <v>313</v>
      </c>
      <c r="D264" t="s">
        <v>320</v>
      </c>
      <c r="E264" t="s">
        <v>321</v>
      </c>
      <c r="F264" t="s">
        <v>327</v>
      </c>
      <c r="G264">
        <v>5623</v>
      </c>
      <c r="H264">
        <v>263</v>
      </c>
    </row>
    <row r="265" spans="1:8" x14ac:dyDescent="0.3">
      <c r="A265">
        <v>2014</v>
      </c>
      <c r="B265" t="s">
        <v>254</v>
      </c>
      <c r="C265" t="s">
        <v>318</v>
      </c>
      <c r="D265" t="s">
        <v>320</v>
      </c>
      <c r="E265" t="s">
        <v>321</v>
      </c>
      <c r="F265" t="s">
        <v>337</v>
      </c>
      <c r="G265">
        <v>2598</v>
      </c>
      <c r="H265">
        <v>264</v>
      </c>
    </row>
    <row r="266" spans="1:8" x14ac:dyDescent="0.3">
      <c r="A266">
        <v>2014</v>
      </c>
      <c r="B266" t="s">
        <v>254</v>
      </c>
      <c r="C266" t="s">
        <v>313</v>
      </c>
      <c r="D266" t="s">
        <v>320</v>
      </c>
      <c r="E266" t="s">
        <v>321</v>
      </c>
      <c r="F266" t="s">
        <v>327</v>
      </c>
      <c r="G266">
        <v>5623</v>
      </c>
      <c r="H266">
        <v>265</v>
      </c>
    </row>
    <row r="267" spans="1:8" x14ac:dyDescent="0.3">
      <c r="A267">
        <v>2014</v>
      </c>
      <c r="B267" t="s">
        <v>254</v>
      </c>
      <c r="C267" t="s">
        <v>318</v>
      </c>
      <c r="D267" t="s">
        <v>320</v>
      </c>
      <c r="E267" t="s">
        <v>321</v>
      </c>
      <c r="F267" t="s">
        <v>337</v>
      </c>
      <c r="G267">
        <v>2598</v>
      </c>
      <c r="H267">
        <v>266</v>
      </c>
    </row>
    <row r="268" spans="1:8" x14ac:dyDescent="0.3">
      <c r="A268">
        <v>2014</v>
      </c>
      <c r="B268" t="s">
        <v>254</v>
      </c>
      <c r="C268" t="s">
        <v>318</v>
      </c>
      <c r="D268" t="s">
        <v>325</v>
      </c>
      <c r="E268" t="s">
        <v>326</v>
      </c>
      <c r="F268" t="s">
        <v>354</v>
      </c>
      <c r="G268">
        <v>498</v>
      </c>
      <c r="H268">
        <v>267</v>
      </c>
    </row>
    <row r="269" spans="1:8" x14ac:dyDescent="0.3">
      <c r="A269">
        <v>2014</v>
      </c>
      <c r="B269" t="s">
        <v>254</v>
      </c>
      <c r="C269" t="s">
        <v>323</v>
      </c>
      <c r="D269" t="s">
        <v>325</v>
      </c>
      <c r="E269" t="s">
        <v>326</v>
      </c>
      <c r="F269" t="s">
        <v>349</v>
      </c>
      <c r="G269">
        <v>4587</v>
      </c>
      <c r="H269">
        <v>268</v>
      </c>
    </row>
    <row r="270" spans="1:8" x14ac:dyDescent="0.3">
      <c r="A270">
        <v>2014</v>
      </c>
      <c r="B270" t="s">
        <v>254</v>
      </c>
      <c r="C270" t="s">
        <v>318</v>
      </c>
      <c r="D270" t="s">
        <v>325</v>
      </c>
      <c r="E270" t="s">
        <v>326</v>
      </c>
      <c r="F270" t="s">
        <v>354</v>
      </c>
      <c r="G270">
        <v>498</v>
      </c>
      <c r="H270">
        <v>269</v>
      </c>
    </row>
    <row r="271" spans="1:8" x14ac:dyDescent="0.3">
      <c r="A271">
        <v>2014</v>
      </c>
      <c r="B271" t="s">
        <v>254</v>
      </c>
      <c r="C271" t="s">
        <v>323</v>
      </c>
      <c r="D271" t="s">
        <v>325</v>
      </c>
      <c r="E271" t="s">
        <v>326</v>
      </c>
      <c r="F271" t="s">
        <v>349</v>
      </c>
      <c r="G271">
        <v>4587</v>
      </c>
      <c r="H271">
        <v>270</v>
      </c>
    </row>
    <row r="272" spans="1:8" x14ac:dyDescent="0.3">
      <c r="A272">
        <v>2014</v>
      </c>
      <c r="B272" t="s">
        <v>254</v>
      </c>
      <c r="C272" t="s">
        <v>318</v>
      </c>
      <c r="D272" t="s">
        <v>330</v>
      </c>
      <c r="E272" t="s">
        <v>331</v>
      </c>
      <c r="F272" t="s">
        <v>337</v>
      </c>
      <c r="G272">
        <v>2598</v>
      </c>
      <c r="H272">
        <v>271</v>
      </c>
    </row>
    <row r="273" spans="1:8" x14ac:dyDescent="0.3">
      <c r="A273">
        <v>2014</v>
      </c>
      <c r="B273" t="s">
        <v>254</v>
      </c>
      <c r="C273" t="s">
        <v>329</v>
      </c>
      <c r="D273" t="s">
        <v>330</v>
      </c>
      <c r="E273" t="s">
        <v>331</v>
      </c>
      <c r="F273" t="s">
        <v>359</v>
      </c>
      <c r="G273">
        <v>2056</v>
      </c>
      <c r="H273">
        <v>272</v>
      </c>
    </row>
    <row r="274" spans="1:8" x14ac:dyDescent="0.3">
      <c r="A274">
        <v>2014</v>
      </c>
      <c r="B274" t="s">
        <v>254</v>
      </c>
      <c r="C274" t="s">
        <v>318</v>
      </c>
      <c r="D274" t="s">
        <v>330</v>
      </c>
      <c r="E274" t="s">
        <v>331</v>
      </c>
      <c r="F274" t="s">
        <v>337</v>
      </c>
      <c r="G274">
        <v>2598</v>
      </c>
      <c r="H274">
        <v>273</v>
      </c>
    </row>
    <row r="275" spans="1:8" x14ac:dyDescent="0.3">
      <c r="A275">
        <v>2014</v>
      </c>
      <c r="B275" t="s">
        <v>254</v>
      </c>
      <c r="C275" t="s">
        <v>329</v>
      </c>
      <c r="D275" t="s">
        <v>330</v>
      </c>
      <c r="E275" t="s">
        <v>331</v>
      </c>
      <c r="F275" t="s">
        <v>359</v>
      </c>
      <c r="G275">
        <v>2056</v>
      </c>
      <c r="H275">
        <v>274</v>
      </c>
    </row>
    <row r="276" spans="1:8" x14ac:dyDescent="0.3">
      <c r="A276">
        <v>2014</v>
      </c>
      <c r="B276" t="s">
        <v>254</v>
      </c>
      <c r="C276" t="s">
        <v>323</v>
      </c>
      <c r="D276" t="s">
        <v>333</v>
      </c>
      <c r="E276" t="s">
        <v>321</v>
      </c>
      <c r="F276" t="s">
        <v>360</v>
      </c>
      <c r="G276">
        <v>8247</v>
      </c>
      <c r="H276">
        <v>275</v>
      </c>
    </row>
    <row r="277" spans="1:8" x14ac:dyDescent="0.3">
      <c r="A277">
        <v>2014</v>
      </c>
      <c r="B277" t="s">
        <v>254</v>
      </c>
      <c r="C277" t="s">
        <v>313</v>
      </c>
      <c r="D277" t="s">
        <v>333</v>
      </c>
      <c r="E277" t="s">
        <v>321</v>
      </c>
      <c r="F277" t="s">
        <v>361</v>
      </c>
      <c r="G277">
        <v>8821</v>
      </c>
      <c r="H277">
        <v>276</v>
      </c>
    </row>
    <row r="278" spans="1:8" x14ac:dyDescent="0.3">
      <c r="A278">
        <v>2014</v>
      </c>
      <c r="B278" t="s">
        <v>254</v>
      </c>
      <c r="C278" t="s">
        <v>323</v>
      </c>
      <c r="D278" t="s">
        <v>333</v>
      </c>
      <c r="E278" t="s">
        <v>321</v>
      </c>
      <c r="F278" t="s">
        <v>360</v>
      </c>
      <c r="G278">
        <v>8247</v>
      </c>
      <c r="H278">
        <v>277</v>
      </c>
    </row>
    <row r="279" spans="1:8" x14ac:dyDescent="0.3">
      <c r="A279">
        <v>2014</v>
      </c>
      <c r="B279" t="s">
        <v>254</v>
      </c>
      <c r="C279" t="s">
        <v>313</v>
      </c>
      <c r="D279" t="s">
        <v>333</v>
      </c>
      <c r="E279" t="s">
        <v>321</v>
      </c>
      <c r="F279" t="s">
        <v>361</v>
      </c>
      <c r="G279">
        <v>8821</v>
      </c>
      <c r="H279">
        <v>278</v>
      </c>
    </row>
    <row r="280" spans="1:8" x14ac:dyDescent="0.3">
      <c r="A280">
        <v>2014</v>
      </c>
      <c r="B280" t="s">
        <v>362</v>
      </c>
      <c r="C280" t="s">
        <v>318</v>
      </c>
      <c r="D280" t="s">
        <v>314</v>
      </c>
      <c r="E280" t="s">
        <v>315</v>
      </c>
      <c r="F280" t="s">
        <v>338</v>
      </c>
      <c r="G280">
        <v>5888</v>
      </c>
      <c r="H280">
        <v>279</v>
      </c>
    </row>
    <row r="281" spans="1:8" x14ac:dyDescent="0.3">
      <c r="A281">
        <v>2014</v>
      </c>
      <c r="B281" t="s">
        <v>362</v>
      </c>
      <c r="C281" t="s">
        <v>313</v>
      </c>
      <c r="D281" t="s">
        <v>314</v>
      </c>
      <c r="E281" t="s">
        <v>315</v>
      </c>
      <c r="F281" t="s">
        <v>363</v>
      </c>
      <c r="G281">
        <v>8942</v>
      </c>
      <c r="H281">
        <v>280</v>
      </c>
    </row>
    <row r="282" spans="1:8" x14ac:dyDescent="0.3">
      <c r="A282">
        <v>2014</v>
      </c>
      <c r="B282" t="s">
        <v>362</v>
      </c>
      <c r="C282" t="s">
        <v>329</v>
      </c>
      <c r="D282" t="s">
        <v>314</v>
      </c>
      <c r="E282" t="s">
        <v>315</v>
      </c>
      <c r="F282" t="s">
        <v>364</v>
      </c>
      <c r="G282">
        <v>2684</v>
      </c>
      <c r="H282">
        <v>281</v>
      </c>
    </row>
    <row r="283" spans="1:8" x14ac:dyDescent="0.3">
      <c r="A283">
        <v>2014</v>
      </c>
      <c r="B283" t="s">
        <v>362</v>
      </c>
      <c r="C283" t="s">
        <v>318</v>
      </c>
      <c r="D283" t="s">
        <v>314</v>
      </c>
      <c r="E283" t="s">
        <v>315</v>
      </c>
      <c r="F283" t="s">
        <v>338</v>
      </c>
      <c r="G283">
        <v>5888</v>
      </c>
      <c r="H283">
        <v>282</v>
      </c>
    </row>
    <row r="284" spans="1:8" x14ac:dyDescent="0.3">
      <c r="A284">
        <v>2014</v>
      </c>
      <c r="B284" t="s">
        <v>362</v>
      </c>
      <c r="C284" t="s">
        <v>313</v>
      </c>
      <c r="D284" t="s">
        <v>314</v>
      </c>
      <c r="E284" t="s">
        <v>315</v>
      </c>
      <c r="F284" t="s">
        <v>363</v>
      </c>
      <c r="G284">
        <v>8942</v>
      </c>
      <c r="H284">
        <v>283</v>
      </c>
    </row>
    <row r="285" spans="1:8" x14ac:dyDescent="0.3">
      <c r="A285">
        <v>2014</v>
      </c>
      <c r="B285" t="s">
        <v>362</v>
      </c>
      <c r="C285" t="s">
        <v>329</v>
      </c>
      <c r="D285" t="s">
        <v>314</v>
      </c>
      <c r="E285" t="s">
        <v>315</v>
      </c>
      <c r="F285" t="s">
        <v>364</v>
      </c>
      <c r="G285">
        <v>2684</v>
      </c>
      <c r="H285">
        <v>284</v>
      </c>
    </row>
    <row r="286" spans="1:8" x14ac:dyDescent="0.3">
      <c r="A286">
        <v>2014</v>
      </c>
      <c r="B286" t="s">
        <v>362</v>
      </c>
      <c r="C286" t="s">
        <v>318</v>
      </c>
      <c r="D286" t="s">
        <v>320</v>
      </c>
      <c r="E286" t="s">
        <v>321</v>
      </c>
      <c r="F286" t="s">
        <v>338</v>
      </c>
      <c r="G286">
        <v>5888</v>
      </c>
      <c r="H286">
        <v>285</v>
      </c>
    </row>
    <row r="287" spans="1:8" x14ac:dyDescent="0.3">
      <c r="A287">
        <v>2014</v>
      </c>
      <c r="B287" t="s">
        <v>362</v>
      </c>
      <c r="C287" t="s">
        <v>323</v>
      </c>
      <c r="D287" t="s">
        <v>320</v>
      </c>
      <c r="E287" t="s">
        <v>321</v>
      </c>
      <c r="F287" t="s">
        <v>344</v>
      </c>
      <c r="G287">
        <v>2365</v>
      </c>
      <c r="H287">
        <v>286</v>
      </c>
    </row>
    <row r="288" spans="1:8" x14ac:dyDescent="0.3">
      <c r="A288">
        <v>2014</v>
      </c>
      <c r="B288" t="s">
        <v>362</v>
      </c>
      <c r="C288" t="s">
        <v>318</v>
      </c>
      <c r="D288" t="s">
        <v>320</v>
      </c>
      <c r="E288" t="s">
        <v>321</v>
      </c>
      <c r="F288" t="s">
        <v>338</v>
      </c>
      <c r="G288">
        <v>5888</v>
      </c>
      <c r="H288">
        <v>287</v>
      </c>
    </row>
    <row r="289" spans="1:8" x14ac:dyDescent="0.3">
      <c r="A289">
        <v>2014</v>
      </c>
      <c r="B289" t="s">
        <v>362</v>
      </c>
      <c r="C289" t="s">
        <v>323</v>
      </c>
      <c r="D289" t="s">
        <v>320</v>
      </c>
      <c r="E289" t="s">
        <v>321</v>
      </c>
      <c r="F289" t="s">
        <v>344</v>
      </c>
      <c r="G289">
        <v>2365</v>
      </c>
      <c r="H289">
        <v>288</v>
      </c>
    </row>
    <row r="290" spans="1:8" x14ac:dyDescent="0.3">
      <c r="A290">
        <v>2014</v>
      </c>
      <c r="B290" t="s">
        <v>362</v>
      </c>
      <c r="C290" t="s">
        <v>313</v>
      </c>
      <c r="D290" t="s">
        <v>325</v>
      </c>
      <c r="E290" t="s">
        <v>326</v>
      </c>
      <c r="F290" t="s">
        <v>357</v>
      </c>
      <c r="G290">
        <v>6324</v>
      </c>
      <c r="H290">
        <v>289</v>
      </c>
    </row>
    <row r="291" spans="1:8" x14ac:dyDescent="0.3">
      <c r="A291">
        <v>2014</v>
      </c>
      <c r="B291" t="s">
        <v>362</v>
      </c>
      <c r="C291" t="s">
        <v>329</v>
      </c>
      <c r="D291" t="s">
        <v>325</v>
      </c>
      <c r="E291" t="s">
        <v>326</v>
      </c>
      <c r="F291" t="s">
        <v>355</v>
      </c>
      <c r="G291">
        <v>4895</v>
      </c>
      <c r="H291">
        <v>290</v>
      </c>
    </row>
    <row r="292" spans="1:8" x14ac:dyDescent="0.3">
      <c r="A292">
        <v>2014</v>
      </c>
      <c r="B292" t="s">
        <v>362</v>
      </c>
      <c r="C292" t="s">
        <v>313</v>
      </c>
      <c r="D292" t="s">
        <v>325</v>
      </c>
      <c r="E292" t="s">
        <v>326</v>
      </c>
      <c r="F292" t="s">
        <v>357</v>
      </c>
      <c r="G292">
        <v>6324</v>
      </c>
      <c r="H292">
        <v>291</v>
      </c>
    </row>
    <row r="293" spans="1:8" x14ac:dyDescent="0.3">
      <c r="A293">
        <v>2014</v>
      </c>
      <c r="B293" t="s">
        <v>362</v>
      </c>
      <c r="C293" t="s">
        <v>329</v>
      </c>
      <c r="D293" t="s">
        <v>325</v>
      </c>
      <c r="E293" t="s">
        <v>326</v>
      </c>
      <c r="F293" t="s">
        <v>355</v>
      </c>
      <c r="G293">
        <v>4895</v>
      </c>
      <c r="H293">
        <v>292</v>
      </c>
    </row>
    <row r="294" spans="1:8" x14ac:dyDescent="0.3">
      <c r="A294">
        <v>2014</v>
      </c>
      <c r="B294" t="s">
        <v>362</v>
      </c>
      <c r="C294" t="s">
        <v>323</v>
      </c>
      <c r="D294" t="s">
        <v>330</v>
      </c>
      <c r="E294" t="s">
        <v>331</v>
      </c>
      <c r="F294" t="s">
        <v>344</v>
      </c>
      <c r="G294">
        <v>2365</v>
      </c>
      <c r="H294">
        <v>293</v>
      </c>
    </row>
    <row r="295" spans="1:8" x14ac:dyDescent="0.3">
      <c r="A295">
        <v>2014</v>
      </c>
      <c r="B295" t="s">
        <v>362</v>
      </c>
      <c r="C295" t="s">
        <v>313</v>
      </c>
      <c r="D295" t="s">
        <v>330</v>
      </c>
      <c r="E295" t="s">
        <v>331</v>
      </c>
      <c r="F295" t="s">
        <v>365</v>
      </c>
      <c r="G295">
        <v>2159</v>
      </c>
      <c r="H295">
        <v>294</v>
      </c>
    </row>
    <row r="296" spans="1:8" x14ac:dyDescent="0.3">
      <c r="A296">
        <v>2014</v>
      </c>
      <c r="B296" t="s">
        <v>362</v>
      </c>
      <c r="C296" t="s">
        <v>323</v>
      </c>
      <c r="D296" t="s">
        <v>330</v>
      </c>
      <c r="E296" t="s">
        <v>331</v>
      </c>
      <c r="F296" t="s">
        <v>344</v>
      </c>
      <c r="G296">
        <v>2365</v>
      </c>
      <c r="H296">
        <v>295</v>
      </c>
    </row>
    <row r="297" spans="1:8" x14ac:dyDescent="0.3">
      <c r="A297">
        <v>2014</v>
      </c>
      <c r="B297" t="s">
        <v>362</v>
      </c>
      <c r="C297" t="s">
        <v>313</v>
      </c>
      <c r="D297" t="s">
        <v>330</v>
      </c>
      <c r="E297" t="s">
        <v>331</v>
      </c>
      <c r="F297" t="s">
        <v>365</v>
      </c>
      <c r="G297">
        <v>2159</v>
      </c>
      <c r="H297">
        <v>296</v>
      </c>
    </row>
    <row r="298" spans="1:8" x14ac:dyDescent="0.3">
      <c r="A298">
        <v>2015</v>
      </c>
      <c r="B298" t="s">
        <v>243</v>
      </c>
      <c r="C298" t="s">
        <v>313</v>
      </c>
      <c r="D298" t="s">
        <v>314</v>
      </c>
      <c r="E298" t="s">
        <v>315</v>
      </c>
      <c r="F298" t="s">
        <v>316</v>
      </c>
      <c r="G298">
        <v>1597</v>
      </c>
      <c r="H298">
        <v>297</v>
      </c>
    </row>
    <row r="299" spans="1:8" x14ac:dyDescent="0.3">
      <c r="A299">
        <v>2015</v>
      </c>
      <c r="B299" t="s">
        <v>243</v>
      </c>
      <c r="C299" t="s">
        <v>313</v>
      </c>
      <c r="D299" t="s">
        <v>314</v>
      </c>
      <c r="E299" t="s">
        <v>315</v>
      </c>
      <c r="F299" t="s">
        <v>317</v>
      </c>
      <c r="G299">
        <v>7841</v>
      </c>
      <c r="H299">
        <v>298</v>
      </c>
    </row>
    <row r="300" spans="1:8" x14ac:dyDescent="0.3">
      <c r="A300">
        <v>2015</v>
      </c>
      <c r="B300" t="s">
        <v>243</v>
      </c>
      <c r="C300" t="s">
        <v>318</v>
      </c>
      <c r="D300" t="s">
        <v>314</v>
      </c>
      <c r="E300" t="s">
        <v>315</v>
      </c>
      <c r="F300" t="s">
        <v>319</v>
      </c>
      <c r="G300">
        <v>5962</v>
      </c>
      <c r="H300">
        <v>299</v>
      </c>
    </row>
    <row r="301" spans="1:8" x14ac:dyDescent="0.3">
      <c r="A301">
        <v>2015</v>
      </c>
      <c r="B301" t="s">
        <v>243</v>
      </c>
      <c r="C301" t="s">
        <v>313</v>
      </c>
      <c r="D301" t="s">
        <v>314</v>
      </c>
      <c r="E301" t="s">
        <v>315</v>
      </c>
      <c r="F301" t="s">
        <v>316</v>
      </c>
      <c r="G301">
        <v>1597</v>
      </c>
      <c r="H301">
        <v>300</v>
      </c>
    </row>
    <row r="302" spans="1:8" x14ac:dyDescent="0.3">
      <c r="A302">
        <v>2015</v>
      </c>
      <c r="B302" t="s">
        <v>243</v>
      </c>
      <c r="C302" t="s">
        <v>313</v>
      </c>
      <c r="D302" t="s">
        <v>314</v>
      </c>
      <c r="E302" t="s">
        <v>315</v>
      </c>
      <c r="F302" t="s">
        <v>317</v>
      </c>
      <c r="G302">
        <v>7841</v>
      </c>
      <c r="H302">
        <v>301</v>
      </c>
    </row>
    <row r="303" spans="1:8" x14ac:dyDescent="0.3">
      <c r="A303">
        <v>2015</v>
      </c>
      <c r="B303" t="s">
        <v>243</v>
      </c>
      <c r="C303" t="s">
        <v>318</v>
      </c>
      <c r="D303" t="s">
        <v>314</v>
      </c>
      <c r="E303" t="s">
        <v>315</v>
      </c>
      <c r="F303" t="s">
        <v>319</v>
      </c>
      <c r="G303">
        <v>5962</v>
      </c>
      <c r="H303">
        <v>302</v>
      </c>
    </row>
    <row r="304" spans="1:8" x14ac:dyDescent="0.3">
      <c r="A304">
        <v>2015</v>
      </c>
      <c r="B304" t="s">
        <v>243</v>
      </c>
      <c r="C304" t="s">
        <v>318</v>
      </c>
      <c r="D304" t="s">
        <v>320</v>
      </c>
      <c r="E304" t="s">
        <v>321</v>
      </c>
      <c r="F304" t="s">
        <v>322</v>
      </c>
      <c r="G304">
        <v>9731</v>
      </c>
      <c r="H304">
        <v>303</v>
      </c>
    </row>
    <row r="305" spans="1:8" x14ac:dyDescent="0.3">
      <c r="A305">
        <v>2015</v>
      </c>
      <c r="B305" t="s">
        <v>243</v>
      </c>
      <c r="C305" t="s">
        <v>323</v>
      </c>
      <c r="D305" t="s">
        <v>320</v>
      </c>
      <c r="E305" t="s">
        <v>321</v>
      </c>
      <c r="F305" t="s">
        <v>324</v>
      </c>
      <c r="G305">
        <v>5862</v>
      </c>
      <c r="H305">
        <v>304</v>
      </c>
    </row>
    <row r="306" spans="1:8" x14ac:dyDescent="0.3">
      <c r="A306">
        <v>2015</v>
      </c>
      <c r="B306" t="s">
        <v>243</v>
      </c>
      <c r="C306" t="s">
        <v>318</v>
      </c>
      <c r="D306" t="s">
        <v>320</v>
      </c>
      <c r="E306" t="s">
        <v>321</v>
      </c>
      <c r="F306" t="s">
        <v>322</v>
      </c>
      <c r="G306">
        <v>9731</v>
      </c>
      <c r="H306">
        <v>305</v>
      </c>
    </row>
    <row r="307" spans="1:8" x14ac:dyDescent="0.3">
      <c r="A307">
        <v>2015</v>
      </c>
      <c r="B307" t="s">
        <v>243</v>
      </c>
      <c r="C307" t="s">
        <v>323</v>
      </c>
      <c r="D307" t="s">
        <v>320</v>
      </c>
      <c r="E307" t="s">
        <v>321</v>
      </c>
      <c r="F307" t="s">
        <v>324</v>
      </c>
      <c r="G307">
        <v>5862</v>
      </c>
      <c r="H307">
        <v>306</v>
      </c>
    </row>
    <row r="308" spans="1:8" x14ac:dyDescent="0.3">
      <c r="A308">
        <v>2015</v>
      </c>
      <c r="B308" t="s">
        <v>243</v>
      </c>
      <c r="C308" t="s">
        <v>313</v>
      </c>
      <c r="D308" t="s">
        <v>325</v>
      </c>
      <c r="E308" t="s">
        <v>326</v>
      </c>
      <c r="F308" t="s">
        <v>327</v>
      </c>
      <c r="G308">
        <v>5623</v>
      </c>
      <c r="H308">
        <v>307</v>
      </c>
    </row>
    <row r="309" spans="1:8" x14ac:dyDescent="0.3">
      <c r="A309">
        <v>2015</v>
      </c>
      <c r="B309" t="s">
        <v>243</v>
      </c>
      <c r="C309" t="s">
        <v>313</v>
      </c>
      <c r="D309" t="s">
        <v>325</v>
      </c>
      <c r="E309" t="s">
        <v>326</v>
      </c>
      <c r="F309" t="s">
        <v>328</v>
      </c>
      <c r="G309">
        <v>4879</v>
      </c>
      <c r="H309">
        <v>308</v>
      </c>
    </row>
    <row r="310" spans="1:8" x14ac:dyDescent="0.3">
      <c r="A310">
        <v>2015</v>
      </c>
      <c r="B310" t="s">
        <v>243</v>
      </c>
      <c r="C310" t="s">
        <v>313</v>
      </c>
      <c r="D310" t="s">
        <v>325</v>
      </c>
      <c r="E310" t="s">
        <v>326</v>
      </c>
      <c r="F310" t="s">
        <v>327</v>
      </c>
      <c r="G310">
        <v>5623</v>
      </c>
      <c r="H310">
        <v>309</v>
      </c>
    </row>
    <row r="311" spans="1:8" x14ac:dyDescent="0.3">
      <c r="A311">
        <v>2015</v>
      </c>
      <c r="B311" t="s">
        <v>243</v>
      </c>
      <c r="C311" t="s">
        <v>313</v>
      </c>
      <c r="D311" t="s">
        <v>325</v>
      </c>
      <c r="E311" t="s">
        <v>326</v>
      </c>
      <c r="F311" t="s">
        <v>328</v>
      </c>
      <c r="G311">
        <v>4879</v>
      </c>
      <c r="H311">
        <v>310</v>
      </c>
    </row>
    <row r="312" spans="1:8" x14ac:dyDescent="0.3">
      <c r="A312">
        <v>2015</v>
      </c>
      <c r="B312" t="s">
        <v>243</v>
      </c>
      <c r="C312" t="s">
        <v>329</v>
      </c>
      <c r="D312" t="s">
        <v>330</v>
      </c>
      <c r="E312" t="s">
        <v>331</v>
      </c>
      <c r="F312" t="s">
        <v>332</v>
      </c>
      <c r="G312">
        <v>2369</v>
      </c>
      <c r="H312">
        <v>311</v>
      </c>
    </row>
    <row r="313" spans="1:8" x14ac:dyDescent="0.3">
      <c r="A313">
        <v>2015</v>
      </c>
      <c r="B313" t="s">
        <v>243</v>
      </c>
      <c r="C313" t="s">
        <v>329</v>
      </c>
      <c r="D313" t="s">
        <v>330</v>
      </c>
      <c r="E313" t="s">
        <v>331</v>
      </c>
      <c r="F313" t="s">
        <v>332</v>
      </c>
      <c r="G313">
        <v>2369</v>
      </c>
      <c r="H313">
        <v>312</v>
      </c>
    </row>
    <row r="314" spans="1:8" x14ac:dyDescent="0.3">
      <c r="A314">
        <v>2015</v>
      </c>
      <c r="B314" t="s">
        <v>243</v>
      </c>
      <c r="C314" t="s">
        <v>318</v>
      </c>
      <c r="D314" t="s">
        <v>333</v>
      </c>
      <c r="E314" t="s">
        <v>321</v>
      </c>
      <c r="F314" t="s">
        <v>322</v>
      </c>
      <c r="G314">
        <v>9731</v>
      </c>
      <c r="H314">
        <v>313</v>
      </c>
    </row>
    <row r="315" spans="1:8" x14ac:dyDescent="0.3">
      <c r="A315">
        <v>2015</v>
      </c>
      <c r="B315" t="s">
        <v>243</v>
      </c>
      <c r="C315" t="s">
        <v>323</v>
      </c>
      <c r="D315" t="s">
        <v>333</v>
      </c>
      <c r="E315" t="s">
        <v>321</v>
      </c>
      <c r="F315" t="s">
        <v>324</v>
      </c>
      <c r="G315">
        <v>5862</v>
      </c>
      <c r="H315">
        <v>314</v>
      </c>
    </row>
    <row r="316" spans="1:8" x14ac:dyDescent="0.3">
      <c r="A316">
        <v>2015</v>
      </c>
      <c r="B316" t="s">
        <v>243</v>
      </c>
      <c r="C316" t="s">
        <v>318</v>
      </c>
      <c r="D316" t="s">
        <v>333</v>
      </c>
      <c r="E316" t="s">
        <v>321</v>
      </c>
      <c r="F316" t="s">
        <v>322</v>
      </c>
      <c r="G316">
        <v>9731</v>
      </c>
      <c r="H316">
        <v>315</v>
      </c>
    </row>
    <row r="317" spans="1:8" x14ac:dyDescent="0.3">
      <c r="A317">
        <v>2015</v>
      </c>
      <c r="B317" t="s">
        <v>243</v>
      </c>
      <c r="C317" t="s">
        <v>323</v>
      </c>
      <c r="D317" t="s">
        <v>333</v>
      </c>
      <c r="E317" t="s">
        <v>321</v>
      </c>
      <c r="F317" t="s">
        <v>324</v>
      </c>
      <c r="G317">
        <v>5862</v>
      </c>
      <c r="H317">
        <v>316</v>
      </c>
    </row>
    <row r="318" spans="1:8" x14ac:dyDescent="0.3">
      <c r="A318">
        <v>2015</v>
      </c>
      <c r="B318" t="s">
        <v>250</v>
      </c>
      <c r="C318" t="s">
        <v>313</v>
      </c>
      <c r="D318" t="s">
        <v>314</v>
      </c>
      <c r="E318" t="s">
        <v>315</v>
      </c>
      <c r="F318" t="s">
        <v>334</v>
      </c>
      <c r="G318">
        <v>3258</v>
      </c>
      <c r="H318">
        <v>317</v>
      </c>
    </row>
    <row r="319" spans="1:8" x14ac:dyDescent="0.3">
      <c r="A319">
        <v>2015</v>
      </c>
      <c r="B319" t="s">
        <v>250</v>
      </c>
      <c r="C319" t="s">
        <v>313</v>
      </c>
      <c r="D319" t="s">
        <v>314</v>
      </c>
      <c r="E319" t="s">
        <v>315</v>
      </c>
      <c r="F319" t="s">
        <v>334</v>
      </c>
      <c r="G319">
        <v>3258</v>
      </c>
      <c r="H319">
        <v>318</v>
      </c>
    </row>
    <row r="320" spans="1:8" x14ac:dyDescent="0.3">
      <c r="A320">
        <v>2015</v>
      </c>
      <c r="B320" t="s">
        <v>250</v>
      </c>
      <c r="C320" t="s">
        <v>323</v>
      </c>
      <c r="D320" t="s">
        <v>320</v>
      </c>
      <c r="E320" t="s">
        <v>321</v>
      </c>
      <c r="F320" t="s">
        <v>335</v>
      </c>
      <c r="G320">
        <v>7415</v>
      </c>
      <c r="H320">
        <v>319</v>
      </c>
    </row>
    <row r="321" spans="1:8" x14ac:dyDescent="0.3">
      <c r="A321">
        <v>2015</v>
      </c>
      <c r="B321" t="s">
        <v>250</v>
      </c>
      <c r="C321" t="s">
        <v>313</v>
      </c>
      <c r="D321" t="s">
        <v>320</v>
      </c>
      <c r="E321" t="s">
        <v>321</v>
      </c>
      <c r="F321" t="s">
        <v>336</v>
      </c>
      <c r="G321">
        <v>8952</v>
      </c>
      <c r="H321">
        <v>320</v>
      </c>
    </row>
    <row r="322" spans="1:8" x14ac:dyDescent="0.3">
      <c r="A322">
        <v>2015</v>
      </c>
      <c r="B322" t="s">
        <v>250</v>
      </c>
      <c r="C322" t="s">
        <v>323</v>
      </c>
      <c r="D322" t="s">
        <v>320</v>
      </c>
      <c r="E322" t="s">
        <v>321</v>
      </c>
      <c r="F322" t="s">
        <v>335</v>
      </c>
      <c r="G322">
        <v>7415</v>
      </c>
      <c r="H322">
        <v>321</v>
      </c>
    </row>
    <row r="323" spans="1:8" x14ac:dyDescent="0.3">
      <c r="A323">
        <v>2015</v>
      </c>
      <c r="B323" t="s">
        <v>250</v>
      </c>
      <c r="C323" t="s">
        <v>313</v>
      </c>
      <c r="D323" t="s">
        <v>320</v>
      </c>
      <c r="E323" t="s">
        <v>321</v>
      </c>
      <c r="F323" t="s">
        <v>336</v>
      </c>
      <c r="G323">
        <v>8952</v>
      </c>
      <c r="H323">
        <v>322</v>
      </c>
    </row>
    <row r="324" spans="1:8" x14ac:dyDescent="0.3">
      <c r="A324">
        <v>2015</v>
      </c>
      <c r="B324" t="s">
        <v>250</v>
      </c>
      <c r="C324" t="s">
        <v>318</v>
      </c>
      <c r="D324" t="s">
        <v>325</v>
      </c>
      <c r="E324" t="s">
        <v>326</v>
      </c>
      <c r="F324" t="s">
        <v>337</v>
      </c>
      <c r="G324">
        <v>2598</v>
      </c>
      <c r="H324">
        <v>323</v>
      </c>
    </row>
    <row r="325" spans="1:8" x14ac:dyDescent="0.3">
      <c r="A325">
        <v>2015</v>
      </c>
      <c r="B325" t="s">
        <v>250</v>
      </c>
      <c r="C325" t="s">
        <v>318</v>
      </c>
      <c r="D325" t="s">
        <v>325</v>
      </c>
      <c r="E325" t="s">
        <v>326</v>
      </c>
      <c r="F325" t="s">
        <v>338</v>
      </c>
      <c r="G325">
        <v>5888</v>
      </c>
      <c r="H325">
        <v>324</v>
      </c>
    </row>
    <row r="326" spans="1:8" x14ac:dyDescent="0.3">
      <c r="A326">
        <v>2015</v>
      </c>
      <c r="B326" t="s">
        <v>250</v>
      </c>
      <c r="C326" t="s">
        <v>318</v>
      </c>
      <c r="D326" t="s">
        <v>325</v>
      </c>
      <c r="E326" t="s">
        <v>326</v>
      </c>
      <c r="F326" t="s">
        <v>337</v>
      </c>
      <c r="G326">
        <v>2598</v>
      </c>
      <c r="H326">
        <v>325</v>
      </c>
    </row>
    <row r="327" spans="1:8" x14ac:dyDescent="0.3">
      <c r="A327">
        <v>2015</v>
      </c>
      <c r="B327" t="s">
        <v>250</v>
      </c>
      <c r="C327" t="s">
        <v>318</v>
      </c>
      <c r="D327" t="s">
        <v>325</v>
      </c>
      <c r="E327" t="s">
        <v>326</v>
      </c>
      <c r="F327" t="s">
        <v>338</v>
      </c>
      <c r="G327">
        <v>5888</v>
      </c>
      <c r="H327">
        <v>326</v>
      </c>
    </row>
    <row r="328" spans="1:8" x14ac:dyDescent="0.3">
      <c r="A328">
        <v>2015</v>
      </c>
      <c r="B328" t="s">
        <v>250</v>
      </c>
      <c r="C328" t="s">
        <v>323</v>
      </c>
      <c r="D328" t="s">
        <v>330</v>
      </c>
      <c r="E328" t="s">
        <v>331</v>
      </c>
      <c r="F328" t="s">
        <v>335</v>
      </c>
      <c r="G328">
        <v>7415</v>
      </c>
      <c r="H328">
        <v>327</v>
      </c>
    </row>
    <row r="329" spans="1:8" x14ac:dyDescent="0.3">
      <c r="A329">
        <v>2015</v>
      </c>
      <c r="B329" t="s">
        <v>250</v>
      </c>
      <c r="C329" t="s">
        <v>318</v>
      </c>
      <c r="D329" t="s">
        <v>330</v>
      </c>
      <c r="E329" t="s">
        <v>331</v>
      </c>
      <c r="F329" t="s">
        <v>339</v>
      </c>
      <c r="G329">
        <v>9765</v>
      </c>
      <c r="H329">
        <v>328</v>
      </c>
    </row>
    <row r="330" spans="1:8" x14ac:dyDescent="0.3">
      <c r="A330">
        <v>2015</v>
      </c>
      <c r="B330" t="s">
        <v>250</v>
      </c>
      <c r="C330" t="s">
        <v>323</v>
      </c>
      <c r="D330" t="s">
        <v>330</v>
      </c>
      <c r="E330" t="s">
        <v>331</v>
      </c>
      <c r="F330" t="s">
        <v>335</v>
      </c>
      <c r="G330">
        <v>7415</v>
      </c>
      <c r="H330">
        <v>329</v>
      </c>
    </row>
    <row r="331" spans="1:8" x14ac:dyDescent="0.3">
      <c r="A331">
        <v>2015</v>
      </c>
      <c r="B331" t="s">
        <v>250</v>
      </c>
      <c r="C331" t="s">
        <v>318</v>
      </c>
      <c r="D331" t="s">
        <v>330</v>
      </c>
      <c r="E331" t="s">
        <v>331</v>
      </c>
      <c r="F331" t="s">
        <v>339</v>
      </c>
      <c r="G331">
        <v>9765</v>
      </c>
      <c r="H331">
        <v>330</v>
      </c>
    </row>
    <row r="332" spans="1:8" x14ac:dyDescent="0.3">
      <c r="A332">
        <v>2015</v>
      </c>
      <c r="B332" t="s">
        <v>250</v>
      </c>
      <c r="C332" t="s">
        <v>313</v>
      </c>
      <c r="D332" t="s">
        <v>333</v>
      </c>
      <c r="E332" t="s">
        <v>321</v>
      </c>
      <c r="F332" t="s">
        <v>336</v>
      </c>
      <c r="G332">
        <v>8952</v>
      </c>
      <c r="H332">
        <v>331</v>
      </c>
    </row>
    <row r="333" spans="1:8" x14ac:dyDescent="0.3">
      <c r="A333">
        <v>2015</v>
      </c>
      <c r="B333" t="s">
        <v>250</v>
      </c>
      <c r="C333" t="s">
        <v>329</v>
      </c>
      <c r="D333" t="s">
        <v>333</v>
      </c>
      <c r="E333" t="s">
        <v>321</v>
      </c>
      <c r="F333" t="s">
        <v>340</v>
      </c>
      <c r="G333">
        <v>4987</v>
      </c>
      <c r="H333">
        <v>332</v>
      </c>
    </row>
    <row r="334" spans="1:8" x14ac:dyDescent="0.3">
      <c r="A334">
        <v>2015</v>
      </c>
      <c r="B334" t="s">
        <v>250</v>
      </c>
      <c r="C334" t="s">
        <v>313</v>
      </c>
      <c r="D334" t="s">
        <v>333</v>
      </c>
      <c r="E334" t="s">
        <v>321</v>
      </c>
      <c r="F334" t="s">
        <v>336</v>
      </c>
      <c r="G334">
        <v>8952</v>
      </c>
      <c r="H334">
        <v>333</v>
      </c>
    </row>
    <row r="335" spans="1:8" x14ac:dyDescent="0.3">
      <c r="A335">
        <v>2015</v>
      </c>
      <c r="B335" t="s">
        <v>250</v>
      </c>
      <c r="C335" t="s">
        <v>329</v>
      </c>
      <c r="D335" t="s">
        <v>333</v>
      </c>
      <c r="E335" t="s">
        <v>321</v>
      </c>
      <c r="F335" t="s">
        <v>340</v>
      </c>
      <c r="G335">
        <v>4987</v>
      </c>
      <c r="H335">
        <v>334</v>
      </c>
    </row>
    <row r="336" spans="1:8" x14ac:dyDescent="0.3">
      <c r="A336">
        <v>2015</v>
      </c>
      <c r="B336" t="s">
        <v>251</v>
      </c>
      <c r="C336" t="s">
        <v>323</v>
      </c>
      <c r="D336" t="s">
        <v>314</v>
      </c>
      <c r="E336" t="s">
        <v>315</v>
      </c>
      <c r="F336" t="s">
        <v>341</v>
      </c>
      <c r="G336">
        <v>9746</v>
      </c>
      <c r="H336">
        <v>335</v>
      </c>
    </row>
    <row r="337" spans="1:8" x14ac:dyDescent="0.3">
      <c r="A337">
        <v>2015</v>
      </c>
      <c r="B337" t="s">
        <v>251</v>
      </c>
      <c r="C337" t="s">
        <v>313</v>
      </c>
      <c r="D337" t="s">
        <v>314</v>
      </c>
      <c r="E337" t="s">
        <v>315</v>
      </c>
      <c r="F337" t="s">
        <v>342</v>
      </c>
      <c r="G337">
        <v>578</v>
      </c>
      <c r="H337">
        <v>336</v>
      </c>
    </row>
    <row r="338" spans="1:8" x14ac:dyDescent="0.3">
      <c r="A338">
        <v>2015</v>
      </c>
      <c r="B338" t="s">
        <v>251</v>
      </c>
      <c r="C338" t="s">
        <v>323</v>
      </c>
      <c r="D338" t="s">
        <v>314</v>
      </c>
      <c r="E338" t="s">
        <v>315</v>
      </c>
      <c r="F338" t="s">
        <v>341</v>
      </c>
      <c r="G338">
        <v>9746</v>
      </c>
      <c r="H338">
        <v>337</v>
      </c>
    </row>
    <row r="339" spans="1:8" x14ac:dyDescent="0.3">
      <c r="A339">
        <v>2015</v>
      </c>
      <c r="B339" t="s">
        <v>251</v>
      </c>
      <c r="C339" t="s">
        <v>313</v>
      </c>
      <c r="D339" t="s">
        <v>314</v>
      </c>
      <c r="E339" t="s">
        <v>315</v>
      </c>
      <c r="F339" t="s">
        <v>342</v>
      </c>
      <c r="G339">
        <v>578</v>
      </c>
      <c r="H339">
        <v>338</v>
      </c>
    </row>
    <row r="340" spans="1:8" x14ac:dyDescent="0.3">
      <c r="A340">
        <v>2015</v>
      </c>
      <c r="B340" t="s">
        <v>251</v>
      </c>
      <c r="C340" t="s">
        <v>323</v>
      </c>
      <c r="D340" t="s">
        <v>320</v>
      </c>
      <c r="E340" t="s">
        <v>321</v>
      </c>
      <c r="F340" t="s">
        <v>341</v>
      </c>
      <c r="G340">
        <v>9746</v>
      </c>
      <c r="H340">
        <v>339</v>
      </c>
    </row>
    <row r="341" spans="1:8" x14ac:dyDescent="0.3">
      <c r="A341">
        <v>2015</v>
      </c>
      <c r="B341" t="s">
        <v>251</v>
      </c>
      <c r="C341" t="s">
        <v>313</v>
      </c>
      <c r="D341" t="s">
        <v>320</v>
      </c>
      <c r="E341" t="s">
        <v>321</v>
      </c>
      <c r="F341" t="s">
        <v>343</v>
      </c>
      <c r="G341">
        <v>3587</v>
      </c>
      <c r="H341">
        <v>340</v>
      </c>
    </row>
    <row r="342" spans="1:8" x14ac:dyDescent="0.3">
      <c r="A342">
        <v>2015</v>
      </c>
      <c r="B342" t="s">
        <v>251</v>
      </c>
      <c r="C342" t="s">
        <v>323</v>
      </c>
      <c r="D342" t="s">
        <v>320</v>
      </c>
      <c r="E342" t="s">
        <v>321</v>
      </c>
      <c r="F342" t="s">
        <v>341</v>
      </c>
      <c r="G342">
        <v>9746</v>
      </c>
      <c r="H342">
        <v>341</v>
      </c>
    </row>
    <row r="343" spans="1:8" x14ac:dyDescent="0.3">
      <c r="A343">
        <v>2015</v>
      </c>
      <c r="B343" t="s">
        <v>251</v>
      </c>
      <c r="C343" t="s">
        <v>313</v>
      </c>
      <c r="D343" t="s">
        <v>320</v>
      </c>
      <c r="E343" t="s">
        <v>321</v>
      </c>
      <c r="F343" t="s">
        <v>343</v>
      </c>
      <c r="G343">
        <v>3587</v>
      </c>
      <c r="H343">
        <v>342</v>
      </c>
    </row>
    <row r="344" spans="1:8" x14ac:dyDescent="0.3">
      <c r="A344">
        <v>2015</v>
      </c>
      <c r="B344" t="s">
        <v>251</v>
      </c>
      <c r="C344" t="s">
        <v>323</v>
      </c>
      <c r="D344" t="s">
        <v>325</v>
      </c>
      <c r="E344" t="s">
        <v>326</v>
      </c>
      <c r="F344" t="s">
        <v>344</v>
      </c>
      <c r="G344">
        <v>2365</v>
      </c>
      <c r="H344">
        <v>343</v>
      </c>
    </row>
    <row r="345" spans="1:8" x14ac:dyDescent="0.3">
      <c r="A345">
        <v>2015</v>
      </c>
      <c r="B345" t="s">
        <v>251</v>
      </c>
      <c r="C345" t="s">
        <v>318</v>
      </c>
      <c r="D345" t="s">
        <v>325</v>
      </c>
      <c r="E345" t="s">
        <v>326</v>
      </c>
      <c r="F345" t="s">
        <v>322</v>
      </c>
      <c r="G345">
        <v>9731</v>
      </c>
      <c r="H345">
        <v>344</v>
      </c>
    </row>
    <row r="346" spans="1:8" x14ac:dyDescent="0.3">
      <c r="A346">
        <v>2015</v>
      </c>
      <c r="B346" t="s">
        <v>251</v>
      </c>
      <c r="C346" t="s">
        <v>323</v>
      </c>
      <c r="D346" t="s">
        <v>325</v>
      </c>
      <c r="E346" t="s">
        <v>326</v>
      </c>
      <c r="F346" t="s">
        <v>344</v>
      </c>
      <c r="G346">
        <v>2365</v>
      </c>
      <c r="H346">
        <v>345</v>
      </c>
    </row>
    <row r="347" spans="1:8" x14ac:dyDescent="0.3">
      <c r="A347">
        <v>2015</v>
      </c>
      <c r="B347" t="s">
        <v>251</v>
      </c>
      <c r="C347" t="s">
        <v>318</v>
      </c>
      <c r="D347" t="s">
        <v>325</v>
      </c>
      <c r="E347" t="s">
        <v>326</v>
      </c>
      <c r="F347" t="s">
        <v>322</v>
      </c>
      <c r="G347">
        <v>9731</v>
      </c>
      <c r="H347">
        <v>346</v>
      </c>
    </row>
    <row r="348" spans="1:8" x14ac:dyDescent="0.3">
      <c r="A348">
        <v>2015</v>
      </c>
      <c r="B348" t="s">
        <v>251</v>
      </c>
      <c r="C348" t="s">
        <v>318</v>
      </c>
      <c r="D348" t="s">
        <v>330</v>
      </c>
      <c r="E348" t="s">
        <v>331</v>
      </c>
      <c r="F348" t="s">
        <v>345</v>
      </c>
      <c r="G348">
        <v>999</v>
      </c>
      <c r="H348">
        <v>347</v>
      </c>
    </row>
    <row r="349" spans="1:8" x14ac:dyDescent="0.3">
      <c r="A349">
        <v>2015</v>
      </c>
      <c r="B349" t="s">
        <v>251</v>
      </c>
      <c r="C349" t="s">
        <v>323</v>
      </c>
      <c r="D349" t="s">
        <v>330</v>
      </c>
      <c r="E349" t="s">
        <v>331</v>
      </c>
      <c r="F349" t="s">
        <v>346</v>
      </c>
      <c r="G349">
        <v>157</v>
      </c>
      <c r="H349">
        <v>348</v>
      </c>
    </row>
    <row r="350" spans="1:8" x14ac:dyDescent="0.3">
      <c r="A350">
        <v>2015</v>
      </c>
      <c r="B350" t="s">
        <v>251</v>
      </c>
      <c r="C350" t="s">
        <v>318</v>
      </c>
      <c r="D350" t="s">
        <v>330</v>
      </c>
      <c r="E350" t="s">
        <v>331</v>
      </c>
      <c r="F350" t="s">
        <v>345</v>
      </c>
      <c r="G350">
        <v>999</v>
      </c>
      <c r="H350">
        <v>349</v>
      </c>
    </row>
    <row r="351" spans="1:8" x14ac:dyDescent="0.3">
      <c r="A351">
        <v>2015</v>
      </c>
      <c r="B351" t="s">
        <v>251</v>
      </c>
      <c r="C351" t="s">
        <v>323</v>
      </c>
      <c r="D351" t="s">
        <v>330</v>
      </c>
      <c r="E351" t="s">
        <v>331</v>
      </c>
      <c r="F351" t="s">
        <v>346</v>
      </c>
      <c r="G351">
        <v>157</v>
      </c>
      <c r="H351">
        <v>350</v>
      </c>
    </row>
    <row r="352" spans="1:8" x14ac:dyDescent="0.3">
      <c r="A352">
        <v>2015</v>
      </c>
      <c r="B352" t="s">
        <v>251</v>
      </c>
      <c r="C352" t="s">
        <v>313</v>
      </c>
      <c r="D352" t="s">
        <v>333</v>
      </c>
      <c r="E352" t="s">
        <v>321</v>
      </c>
      <c r="F352" t="s">
        <v>343</v>
      </c>
      <c r="G352">
        <v>3587</v>
      </c>
      <c r="H352">
        <v>351</v>
      </c>
    </row>
    <row r="353" spans="1:8" x14ac:dyDescent="0.3">
      <c r="A353">
        <v>2015</v>
      </c>
      <c r="B353" t="s">
        <v>251</v>
      </c>
      <c r="C353" t="s">
        <v>329</v>
      </c>
      <c r="D353" t="s">
        <v>333</v>
      </c>
      <c r="E353" t="s">
        <v>321</v>
      </c>
      <c r="F353" t="s">
        <v>347</v>
      </c>
      <c r="G353">
        <v>9631</v>
      </c>
      <c r="H353">
        <v>352</v>
      </c>
    </row>
    <row r="354" spans="1:8" x14ac:dyDescent="0.3">
      <c r="A354">
        <v>2015</v>
      </c>
      <c r="B354" t="s">
        <v>251</v>
      </c>
      <c r="C354" t="s">
        <v>313</v>
      </c>
      <c r="D354" t="s">
        <v>333</v>
      </c>
      <c r="E354" t="s">
        <v>321</v>
      </c>
      <c r="F354" t="s">
        <v>343</v>
      </c>
      <c r="G354">
        <v>3587</v>
      </c>
      <c r="H354">
        <v>353</v>
      </c>
    </row>
    <row r="355" spans="1:8" x14ac:dyDescent="0.3">
      <c r="A355">
        <v>2015</v>
      </c>
      <c r="B355" t="s">
        <v>251</v>
      </c>
      <c r="C355" t="s">
        <v>329</v>
      </c>
      <c r="D355" t="s">
        <v>333</v>
      </c>
      <c r="E355" t="s">
        <v>321</v>
      </c>
      <c r="F355" t="s">
        <v>347</v>
      </c>
      <c r="G355">
        <v>9631</v>
      </c>
      <c r="H355">
        <v>354</v>
      </c>
    </row>
    <row r="356" spans="1:8" x14ac:dyDescent="0.3">
      <c r="A356">
        <v>2015</v>
      </c>
      <c r="B356" t="s">
        <v>252</v>
      </c>
      <c r="C356" t="s">
        <v>329</v>
      </c>
      <c r="D356" t="s">
        <v>314</v>
      </c>
      <c r="E356" t="s">
        <v>315</v>
      </c>
      <c r="F356" t="s">
        <v>348</v>
      </c>
      <c r="G356">
        <v>1578</v>
      </c>
      <c r="H356">
        <v>355</v>
      </c>
    </row>
    <row r="357" spans="1:8" x14ac:dyDescent="0.3">
      <c r="A357">
        <v>2015</v>
      </c>
      <c r="B357" t="s">
        <v>252</v>
      </c>
      <c r="C357" t="s">
        <v>323</v>
      </c>
      <c r="D357" t="s">
        <v>314</v>
      </c>
      <c r="E357" t="s">
        <v>315</v>
      </c>
      <c r="F357" t="s">
        <v>349</v>
      </c>
      <c r="G357">
        <v>4587</v>
      </c>
      <c r="H357">
        <v>356</v>
      </c>
    </row>
    <row r="358" spans="1:8" x14ac:dyDescent="0.3">
      <c r="A358">
        <v>2015</v>
      </c>
      <c r="B358" t="s">
        <v>252</v>
      </c>
      <c r="C358" t="s">
        <v>329</v>
      </c>
      <c r="D358" t="s">
        <v>314</v>
      </c>
      <c r="E358" t="s">
        <v>315</v>
      </c>
      <c r="F358" t="s">
        <v>348</v>
      </c>
      <c r="G358">
        <v>1578</v>
      </c>
      <c r="H358">
        <v>357</v>
      </c>
    </row>
    <row r="359" spans="1:8" x14ac:dyDescent="0.3">
      <c r="A359">
        <v>2015</v>
      </c>
      <c r="B359" t="s">
        <v>252</v>
      </c>
      <c r="C359" t="s">
        <v>323</v>
      </c>
      <c r="D359" t="s">
        <v>314</v>
      </c>
      <c r="E359" t="s">
        <v>315</v>
      </c>
      <c r="F359" t="s">
        <v>349</v>
      </c>
      <c r="G359">
        <v>4587</v>
      </c>
      <c r="H359">
        <v>358</v>
      </c>
    </row>
    <row r="360" spans="1:8" x14ac:dyDescent="0.3">
      <c r="A360">
        <v>2015</v>
      </c>
      <c r="B360" t="s">
        <v>252</v>
      </c>
      <c r="C360" t="s">
        <v>313</v>
      </c>
      <c r="D360" t="s">
        <v>320</v>
      </c>
      <c r="E360" t="s">
        <v>321</v>
      </c>
      <c r="F360" t="s">
        <v>350</v>
      </c>
      <c r="G360">
        <v>7892</v>
      </c>
      <c r="H360">
        <v>359</v>
      </c>
    </row>
    <row r="361" spans="1:8" x14ac:dyDescent="0.3">
      <c r="A361">
        <v>2015</v>
      </c>
      <c r="B361" t="s">
        <v>252</v>
      </c>
      <c r="C361" t="s">
        <v>329</v>
      </c>
      <c r="D361" t="s">
        <v>320</v>
      </c>
      <c r="E361" t="s">
        <v>321</v>
      </c>
      <c r="F361" t="s">
        <v>348</v>
      </c>
      <c r="G361">
        <v>1578</v>
      </c>
      <c r="H361">
        <v>360</v>
      </c>
    </row>
    <row r="362" spans="1:8" x14ac:dyDescent="0.3">
      <c r="A362">
        <v>2015</v>
      </c>
      <c r="B362" t="s">
        <v>252</v>
      </c>
      <c r="C362" t="s">
        <v>313</v>
      </c>
      <c r="D362" t="s">
        <v>320</v>
      </c>
      <c r="E362" t="s">
        <v>321</v>
      </c>
      <c r="F362" t="s">
        <v>351</v>
      </c>
      <c r="G362">
        <v>4687</v>
      </c>
      <c r="H362">
        <v>361</v>
      </c>
    </row>
    <row r="363" spans="1:8" x14ac:dyDescent="0.3">
      <c r="A363">
        <v>2015</v>
      </c>
      <c r="B363" t="s">
        <v>252</v>
      </c>
      <c r="C363" t="s">
        <v>318</v>
      </c>
      <c r="D363" t="s">
        <v>320</v>
      </c>
      <c r="E363" t="s">
        <v>321</v>
      </c>
      <c r="F363" t="s">
        <v>352</v>
      </c>
      <c r="G363">
        <v>1364</v>
      </c>
      <c r="H363">
        <v>362</v>
      </c>
    </row>
    <row r="364" spans="1:8" x14ac:dyDescent="0.3">
      <c r="A364">
        <v>2015</v>
      </c>
      <c r="B364" t="s">
        <v>252</v>
      </c>
      <c r="C364" t="s">
        <v>313</v>
      </c>
      <c r="D364" t="s">
        <v>320</v>
      </c>
      <c r="E364" t="s">
        <v>321</v>
      </c>
      <c r="F364" t="s">
        <v>350</v>
      </c>
      <c r="G364">
        <v>7892</v>
      </c>
      <c r="H364">
        <v>363</v>
      </c>
    </row>
    <row r="365" spans="1:8" x14ac:dyDescent="0.3">
      <c r="A365">
        <v>2015</v>
      </c>
      <c r="B365" t="s">
        <v>252</v>
      </c>
      <c r="C365" t="s">
        <v>329</v>
      </c>
      <c r="D365" t="s">
        <v>320</v>
      </c>
      <c r="E365" t="s">
        <v>321</v>
      </c>
      <c r="F365" t="s">
        <v>348</v>
      </c>
      <c r="G365">
        <v>1578</v>
      </c>
      <c r="H365">
        <v>364</v>
      </c>
    </row>
    <row r="366" spans="1:8" x14ac:dyDescent="0.3">
      <c r="A366">
        <v>2015</v>
      </c>
      <c r="B366" t="s">
        <v>252</v>
      </c>
      <c r="C366" t="s">
        <v>313</v>
      </c>
      <c r="D366" t="s">
        <v>320</v>
      </c>
      <c r="E366" t="s">
        <v>321</v>
      </c>
      <c r="F366" t="s">
        <v>351</v>
      </c>
      <c r="G366">
        <v>4687</v>
      </c>
      <c r="H366">
        <v>365</v>
      </c>
    </row>
    <row r="367" spans="1:8" x14ac:dyDescent="0.3">
      <c r="A367">
        <v>2015</v>
      </c>
      <c r="B367" t="s">
        <v>252</v>
      </c>
      <c r="C367" t="s">
        <v>318</v>
      </c>
      <c r="D367" t="s">
        <v>320</v>
      </c>
      <c r="E367" t="s">
        <v>321</v>
      </c>
      <c r="F367" t="s">
        <v>352</v>
      </c>
      <c r="G367">
        <v>1364</v>
      </c>
      <c r="H367">
        <v>366</v>
      </c>
    </row>
    <row r="368" spans="1:8" x14ac:dyDescent="0.3">
      <c r="A368">
        <v>2015</v>
      </c>
      <c r="B368" t="s">
        <v>252</v>
      </c>
      <c r="C368" t="s">
        <v>323</v>
      </c>
      <c r="D368" t="s">
        <v>325</v>
      </c>
      <c r="E368" t="s">
        <v>326</v>
      </c>
      <c r="F368" t="s">
        <v>324</v>
      </c>
      <c r="G368">
        <v>5862</v>
      </c>
      <c r="H368">
        <v>367</v>
      </c>
    </row>
    <row r="369" spans="1:8" x14ac:dyDescent="0.3">
      <c r="A369">
        <v>2015</v>
      </c>
      <c r="B369" t="s">
        <v>252</v>
      </c>
      <c r="C369" t="s">
        <v>323</v>
      </c>
      <c r="D369" t="s">
        <v>325</v>
      </c>
      <c r="E369" t="s">
        <v>326</v>
      </c>
      <c r="F369" t="s">
        <v>335</v>
      </c>
      <c r="G369">
        <v>7415</v>
      </c>
      <c r="H369">
        <v>368</v>
      </c>
    </row>
    <row r="370" spans="1:8" x14ac:dyDescent="0.3">
      <c r="A370">
        <v>2015</v>
      </c>
      <c r="B370" t="s">
        <v>252</v>
      </c>
      <c r="C370" t="s">
        <v>313</v>
      </c>
      <c r="D370" t="s">
        <v>325</v>
      </c>
      <c r="E370" t="s">
        <v>326</v>
      </c>
      <c r="F370" t="s">
        <v>336</v>
      </c>
      <c r="G370">
        <v>8952</v>
      </c>
      <c r="H370">
        <v>369</v>
      </c>
    </row>
    <row r="371" spans="1:8" x14ac:dyDescent="0.3">
      <c r="A371">
        <v>2015</v>
      </c>
      <c r="B371" t="s">
        <v>252</v>
      </c>
      <c r="C371" t="s">
        <v>323</v>
      </c>
      <c r="D371" t="s">
        <v>325</v>
      </c>
      <c r="E371" t="s">
        <v>326</v>
      </c>
      <c r="F371" t="s">
        <v>341</v>
      </c>
      <c r="G371">
        <v>9746</v>
      </c>
      <c r="H371">
        <v>370</v>
      </c>
    </row>
    <row r="372" spans="1:8" x14ac:dyDescent="0.3">
      <c r="A372">
        <v>2015</v>
      </c>
      <c r="B372" t="s">
        <v>252</v>
      </c>
      <c r="C372" t="s">
        <v>329</v>
      </c>
      <c r="D372" t="s">
        <v>325</v>
      </c>
      <c r="E372" t="s">
        <v>326</v>
      </c>
      <c r="F372" t="s">
        <v>348</v>
      </c>
      <c r="G372">
        <v>1578</v>
      </c>
      <c r="H372">
        <v>371</v>
      </c>
    </row>
    <row r="373" spans="1:8" x14ac:dyDescent="0.3">
      <c r="A373">
        <v>2015</v>
      </c>
      <c r="B373" t="s">
        <v>252</v>
      </c>
      <c r="C373" t="s">
        <v>323</v>
      </c>
      <c r="D373" t="s">
        <v>325</v>
      </c>
      <c r="E373" t="s">
        <v>326</v>
      </c>
      <c r="F373" t="s">
        <v>324</v>
      </c>
      <c r="G373">
        <v>5862</v>
      </c>
      <c r="H373">
        <v>372</v>
      </c>
    </row>
    <row r="374" spans="1:8" x14ac:dyDescent="0.3">
      <c r="A374">
        <v>2015</v>
      </c>
      <c r="B374" t="s">
        <v>252</v>
      </c>
      <c r="C374" t="s">
        <v>323</v>
      </c>
      <c r="D374" t="s">
        <v>325</v>
      </c>
      <c r="E374" t="s">
        <v>326</v>
      </c>
      <c r="F374" t="s">
        <v>335</v>
      </c>
      <c r="G374">
        <v>7415</v>
      </c>
      <c r="H374">
        <v>373</v>
      </c>
    </row>
    <row r="375" spans="1:8" x14ac:dyDescent="0.3">
      <c r="A375">
        <v>2015</v>
      </c>
      <c r="B375" t="s">
        <v>252</v>
      </c>
      <c r="C375" t="s">
        <v>313</v>
      </c>
      <c r="D375" t="s">
        <v>325</v>
      </c>
      <c r="E375" t="s">
        <v>326</v>
      </c>
      <c r="F375" t="s">
        <v>336</v>
      </c>
      <c r="G375">
        <v>8952</v>
      </c>
      <c r="H375">
        <v>374</v>
      </c>
    </row>
    <row r="376" spans="1:8" x14ac:dyDescent="0.3">
      <c r="A376">
        <v>2015</v>
      </c>
      <c r="B376" t="s">
        <v>252</v>
      </c>
      <c r="C376" t="s">
        <v>323</v>
      </c>
      <c r="D376" t="s">
        <v>325</v>
      </c>
      <c r="E376" t="s">
        <v>326</v>
      </c>
      <c r="F376" t="s">
        <v>341</v>
      </c>
      <c r="G376">
        <v>9746</v>
      </c>
      <c r="H376">
        <v>375</v>
      </c>
    </row>
    <row r="377" spans="1:8" x14ac:dyDescent="0.3">
      <c r="A377">
        <v>2015</v>
      </c>
      <c r="B377" t="s">
        <v>252</v>
      </c>
      <c r="C377" t="s">
        <v>329</v>
      </c>
      <c r="D377" t="s">
        <v>325</v>
      </c>
      <c r="E377" t="s">
        <v>326</v>
      </c>
      <c r="F377" t="s">
        <v>348</v>
      </c>
      <c r="G377">
        <v>1578</v>
      </c>
      <c r="H377">
        <v>376</v>
      </c>
    </row>
    <row r="378" spans="1:8" x14ac:dyDescent="0.3">
      <c r="A378">
        <v>2015</v>
      </c>
      <c r="B378" t="s">
        <v>252</v>
      </c>
      <c r="C378" t="s">
        <v>313</v>
      </c>
      <c r="D378" t="s">
        <v>330</v>
      </c>
      <c r="E378" t="s">
        <v>331</v>
      </c>
      <c r="F378" t="s">
        <v>350</v>
      </c>
      <c r="G378">
        <v>7892</v>
      </c>
      <c r="H378">
        <v>377</v>
      </c>
    </row>
    <row r="379" spans="1:8" x14ac:dyDescent="0.3">
      <c r="A379">
        <v>2015</v>
      </c>
      <c r="B379" t="s">
        <v>252</v>
      </c>
      <c r="C379" t="s">
        <v>313</v>
      </c>
      <c r="D379" t="s">
        <v>330</v>
      </c>
      <c r="E379" t="s">
        <v>331</v>
      </c>
      <c r="F379" t="s">
        <v>353</v>
      </c>
      <c r="G379">
        <v>7986</v>
      </c>
      <c r="H379">
        <v>378</v>
      </c>
    </row>
    <row r="380" spans="1:8" x14ac:dyDescent="0.3">
      <c r="A380">
        <v>2015</v>
      </c>
      <c r="B380" t="s">
        <v>252</v>
      </c>
      <c r="C380" t="s">
        <v>313</v>
      </c>
      <c r="D380" t="s">
        <v>330</v>
      </c>
      <c r="E380" t="s">
        <v>331</v>
      </c>
      <c r="F380" t="s">
        <v>350</v>
      </c>
      <c r="G380">
        <v>7892</v>
      </c>
      <c r="H380">
        <v>379</v>
      </c>
    </row>
    <row r="381" spans="1:8" x14ac:dyDescent="0.3">
      <c r="A381">
        <v>2015</v>
      </c>
      <c r="B381" t="s">
        <v>252</v>
      </c>
      <c r="C381" t="s">
        <v>313</v>
      </c>
      <c r="D381" t="s">
        <v>330</v>
      </c>
      <c r="E381" t="s">
        <v>331</v>
      </c>
      <c r="F381" t="s">
        <v>353</v>
      </c>
      <c r="G381">
        <v>7986</v>
      </c>
      <c r="H381">
        <v>380</v>
      </c>
    </row>
    <row r="382" spans="1:8" x14ac:dyDescent="0.3">
      <c r="A382">
        <v>2015</v>
      </c>
      <c r="B382" t="s">
        <v>252</v>
      </c>
      <c r="C382" t="s">
        <v>313</v>
      </c>
      <c r="D382" t="s">
        <v>333</v>
      </c>
      <c r="E382" t="s">
        <v>321</v>
      </c>
      <c r="F382" t="s">
        <v>351</v>
      </c>
      <c r="G382">
        <v>4687</v>
      </c>
      <c r="H382">
        <v>381</v>
      </c>
    </row>
    <row r="383" spans="1:8" x14ac:dyDescent="0.3">
      <c r="A383">
        <v>2015</v>
      </c>
      <c r="B383" t="s">
        <v>252</v>
      </c>
      <c r="C383" t="s">
        <v>318</v>
      </c>
      <c r="D383" t="s">
        <v>333</v>
      </c>
      <c r="E383" t="s">
        <v>321</v>
      </c>
      <c r="F383" t="s">
        <v>352</v>
      </c>
      <c r="G383">
        <v>1364</v>
      </c>
      <c r="H383">
        <v>382</v>
      </c>
    </row>
    <row r="384" spans="1:8" x14ac:dyDescent="0.3">
      <c r="A384">
        <v>2015</v>
      </c>
      <c r="B384" t="s">
        <v>252</v>
      </c>
      <c r="C384" t="s">
        <v>313</v>
      </c>
      <c r="D384" t="s">
        <v>333</v>
      </c>
      <c r="E384" t="s">
        <v>321</v>
      </c>
      <c r="F384" t="s">
        <v>351</v>
      </c>
      <c r="G384">
        <v>4687</v>
      </c>
      <c r="H384">
        <v>383</v>
      </c>
    </row>
    <row r="385" spans="1:8" x14ac:dyDescent="0.3">
      <c r="A385">
        <v>2015</v>
      </c>
      <c r="B385" t="s">
        <v>252</v>
      </c>
      <c r="C385" t="s">
        <v>318</v>
      </c>
      <c r="D385" t="s">
        <v>333</v>
      </c>
      <c r="E385" t="s">
        <v>321</v>
      </c>
      <c r="F385" t="s">
        <v>352</v>
      </c>
      <c r="G385">
        <v>1364</v>
      </c>
      <c r="H385">
        <v>384</v>
      </c>
    </row>
    <row r="386" spans="1:8" x14ac:dyDescent="0.3">
      <c r="A386">
        <v>2015</v>
      </c>
      <c r="B386" t="s">
        <v>245</v>
      </c>
      <c r="C386" t="s">
        <v>318</v>
      </c>
      <c r="D386" t="s">
        <v>314</v>
      </c>
      <c r="E386" t="s">
        <v>315</v>
      </c>
      <c r="F386" t="s">
        <v>354</v>
      </c>
      <c r="G386">
        <v>498</v>
      </c>
      <c r="H386">
        <v>385</v>
      </c>
    </row>
    <row r="387" spans="1:8" x14ac:dyDescent="0.3">
      <c r="A387">
        <v>2015</v>
      </c>
      <c r="B387" t="s">
        <v>245</v>
      </c>
      <c r="C387" t="s">
        <v>329</v>
      </c>
      <c r="D387" t="s">
        <v>314</v>
      </c>
      <c r="E387" t="s">
        <v>315</v>
      </c>
      <c r="F387" t="s">
        <v>355</v>
      </c>
      <c r="G387">
        <v>4895</v>
      </c>
      <c r="H387">
        <v>386</v>
      </c>
    </row>
    <row r="388" spans="1:8" x14ac:dyDescent="0.3">
      <c r="A388">
        <v>2015</v>
      </c>
      <c r="B388" t="s">
        <v>245</v>
      </c>
      <c r="C388" t="s">
        <v>318</v>
      </c>
      <c r="D388" t="s">
        <v>314</v>
      </c>
      <c r="E388" t="s">
        <v>315</v>
      </c>
      <c r="F388" t="s">
        <v>354</v>
      </c>
      <c r="G388">
        <v>498</v>
      </c>
      <c r="H388">
        <v>387</v>
      </c>
    </row>
    <row r="389" spans="1:8" x14ac:dyDescent="0.3">
      <c r="A389">
        <v>2015</v>
      </c>
      <c r="B389" t="s">
        <v>245</v>
      </c>
      <c r="C389" t="s">
        <v>329</v>
      </c>
      <c r="D389" t="s">
        <v>314</v>
      </c>
      <c r="E389" t="s">
        <v>315</v>
      </c>
      <c r="F389" t="s">
        <v>355</v>
      </c>
      <c r="G389">
        <v>4895</v>
      </c>
      <c r="H389">
        <v>388</v>
      </c>
    </row>
    <row r="390" spans="1:8" x14ac:dyDescent="0.3">
      <c r="A390">
        <v>2015</v>
      </c>
      <c r="B390" t="s">
        <v>245</v>
      </c>
      <c r="C390" t="s">
        <v>329</v>
      </c>
      <c r="D390" t="s">
        <v>320</v>
      </c>
      <c r="E390" t="s">
        <v>321</v>
      </c>
      <c r="F390" t="s">
        <v>356</v>
      </c>
      <c r="G390">
        <v>4896</v>
      </c>
      <c r="H390">
        <v>389</v>
      </c>
    </row>
    <row r="391" spans="1:8" x14ac:dyDescent="0.3">
      <c r="A391">
        <v>2015</v>
      </c>
      <c r="B391" t="s">
        <v>245</v>
      </c>
      <c r="C391" t="s">
        <v>313</v>
      </c>
      <c r="D391" t="s">
        <v>320</v>
      </c>
      <c r="E391" t="s">
        <v>321</v>
      </c>
      <c r="F391" t="s">
        <v>349</v>
      </c>
      <c r="G391">
        <v>4587</v>
      </c>
      <c r="H391">
        <v>390</v>
      </c>
    </row>
    <row r="392" spans="1:8" x14ac:dyDescent="0.3">
      <c r="A392">
        <v>2015</v>
      </c>
      <c r="B392" t="s">
        <v>245</v>
      </c>
      <c r="C392" t="s">
        <v>329</v>
      </c>
      <c r="D392" t="s">
        <v>320</v>
      </c>
      <c r="E392" t="s">
        <v>321</v>
      </c>
      <c r="F392" t="s">
        <v>356</v>
      </c>
      <c r="G392">
        <v>4896</v>
      </c>
      <c r="H392">
        <v>391</v>
      </c>
    </row>
    <row r="393" spans="1:8" x14ac:dyDescent="0.3">
      <c r="A393">
        <v>2015</v>
      </c>
      <c r="B393" t="s">
        <v>245</v>
      </c>
      <c r="C393" t="s">
        <v>313</v>
      </c>
      <c r="D393" t="s">
        <v>320</v>
      </c>
      <c r="E393" t="s">
        <v>321</v>
      </c>
      <c r="F393" t="s">
        <v>349</v>
      </c>
      <c r="G393">
        <v>4587</v>
      </c>
      <c r="H393">
        <v>392</v>
      </c>
    </row>
    <row r="394" spans="1:8" x14ac:dyDescent="0.3">
      <c r="A394">
        <v>2015</v>
      </c>
      <c r="B394" t="s">
        <v>245</v>
      </c>
      <c r="C394" t="s">
        <v>313</v>
      </c>
      <c r="D394" t="s">
        <v>325</v>
      </c>
      <c r="E394" t="s">
        <v>326</v>
      </c>
      <c r="F394" t="s">
        <v>343</v>
      </c>
      <c r="G394">
        <v>3587</v>
      </c>
      <c r="H394">
        <v>393</v>
      </c>
    </row>
    <row r="395" spans="1:8" x14ac:dyDescent="0.3">
      <c r="A395">
        <v>2015</v>
      </c>
      <c r="B395" t="s">
        <v>245</v>
      </c>
      <c r="C395" t="s">
        <v>313</v>
      </c>
      <c r="D395" t="s">
        <v>325</v>
      </c>
      <c r="E395" t="s">
        <v>326</v>
      </c>
      <c r="F395" t="s">
        <v>350</v>
      </c>
      <c r="G395">
        <v>7892</v>
      </c>
      <c r="H395">
        <v>394</v>
      </c>
    </row>
    <row r="396" spans="1:8" x14ac:dyDescent="0.3">
      <c r="A396">
        <v>2015</v>
      </c>
      <c r="B396" t="s">
        <v>245</v>
      </c>
      <c r="C396" t="s">
        <v>313</v>
      </c>
      <c r="D396" t="s">
        <v>325</v>
      </c>
      <c r="E396" t="s">
        <v>326</v>
      </c>
      <c r="F396" t="s">
        <v>343</v>
      </c>
      <c r="G396">
        <v>3587</v>
      </c>
      <c r="H396">
        <v>395</v>
      </c>
    </row>
    <row r="397" spans="1:8" x14ac:dyDescent="0.3">
      <c r="A397">
        <v>2015</v>
      </c>
      <c r="B397" t="s">
        <v>245</v>
      </c>
      <c r="C397" t="s">
        <v>313</v>
      </c>
      <c r="D397" t="s">
        <v>325</v>
      </c>
      <c r="E397" t="s">
        <v>326</v>
      </c>
      <c r="F397" t="s">
        <v>350</v>
      </c>
      <c r="G397">
        <v>7892</v>
      </c>
      <c r="H397">
        <v>396</v>
      </c>
    </row>
    <row r="398" spans="1:8" x14ac:dyDescent="0.3">
      <c r="A398">
        <v>2015</v>
      </c>
      <c r="B398" t="s">
        <v>245</v>
      </c>
      <c r="C398" t="s">
        <v>329</v>
      </c>
      <c r="D398" t="s">
        <v>330</v>
      </c>
      <c r="E398" t="s">
        <v>331</v>
      </c>
      <c r="F398" t="s">
        <v>356</v>
      </c>
      <c r="G398">
        <v>4896</v>
      </c>
      <c r="H398">
        <v>397</v>
      </c>
    </row>
    <row r="399" spans="1:8" x14ac:dyDescent="0.3">
      <c r="A399">
        <v>2015</v>
      </c>
      <c r="B399" t="s">
        <v>245</v>
      </c>
      <c r="C399" t="s">
        <v>313</v>
      </c>
      <c r="D399" t="s">
        <v>330</v>
      </c>
      <c r="E399" t="s">
        <v>331</v>
      </c>
      <c r="F399" t="s">
        <v>349</v>
      </c>
      <c r="G399">
        <v>4587</v>
      </c>
      <c r="H399">
        <v>398</v>
      </c>
    </row>
    <row r="400" spans="1:8" x14ac:dyDescent="0.3">
      <c r="A400">
        <v>2015</v>
      </c>
      <c r="B400" t="s">
        <v>245</v>
      </c>
      <c r="C400" t="s">
        <v>313</v>
      </c>
      <c r="D400" t="s">
        <v>330</v>
      </c>
      <c r="E400" t="s">
        <v>331</v>
      </c>
      <c r="F400" t="s">
        <v>328</v>
      </c>
      <c r="G400">
        <v>4879</v>
      </c>
      <c r="H400">
        <v>399</v>
      </c>
    </row>
    <row r="401" spans="1:8" x14ac:dyDescent="0.3">
      <c r="A401">
        <v>2015</v>
      </c>
      <c r="B401" t="s">
        <v>245</v>
      </c>
      <c r="C401" t="s">
        <v>329</v>
      </c>
      <c r="D401" t="s">
        <v>330</v>
      </c>
      <c r="E401" t="s">
        <v>331</v>
      </c>
      <c r="F401" t="s">
        <v>356</v>
      </c>
      <c r="G401">
        <v>4896</v>
      </c>
      <c r="H401">
        <v>400</v>
      </c>
    </row>
    <row r="402" spans="1:8" x14ac:dyDescent="0.3">
      <c r="A402">
        <v>2015</v>
      </c>
      <c r="B402" t="s">
        <v>245</v>
      </c>
      <c r="C402" t="s">
        <v>313</v>
      </c>
      <c r="D402" t="s">
        <v>330</v>
      </c>
      <c r="E402" t="s">
        <v>331</v>
      </c>
      <c r="F402" t="s">
        <v>349</v>
      </c>
      <c r="G402">
        <v>4587</v>
      </c>
      <c r="H402">
        <v>401</v>
      </c>
    </row>
    <row r="403" spans="1:8" x14ac:dyDescent="0.3">
      <c r="A403">
        <v>2015</v>
      </c>
      <c r="B403" t="s">
        <v>245</v>
      </c>
      <c r="C403" t="s">
        <v>313</v>
      </c>
      <c r="D403" t="s">
        <v>330</v>
      </c>
      <c r="E403" t="s">
        <v>331</v>
      </c>
      <c r="F403" t="s">
        <v>328</v>
      </c>
      <c r="G403">
        <v>4879</v>
      </c>
      <c r="H403">
        <v>402</v>
      </c>
    </row>
    <row r="404" spans="1:8" x14ac:dyDescent="0.3">
      <c r="A404">
        <v>2015</v>
      </c>
      <c r="B404" t="s">
        <v>245</v>
      </c>
      <c r="C404" t="s">
        <v>323</v>
      </c>
      <c r="D404" t="s">
        <v>333</v>
      </c>
      <c r="E404" t="s">
        <v>321</v>
      </c>
      <c r="F404" t="s">
        <v>349</v>
      </c>
      <c r="G404">
        <v>4587</v>
      </c>
      <c r="H404">
        <v>403</v>
      </c>
    </row>
    <row r="405" spans="1:8" x14ac:dyDescent="0.3">
      <c r="A405">
        <v>2015</v>
      </c>
      <c r="B405" t="s">
        <v>245</v>
      </c>
      <c r="C405" t="s">
        <v>313</v>
      </c>
      <c r="D405" t="s">
        <v>333</v>
      </c>
      <c r="E405" t="s">
        <v>321</v>
      </c>
      <c r="F405" t="s">
        <v>357</v>
      </c>
      <c r="G405">
        <v>6324</v>
      </c>
      <c r="H405">
        <v>404</v>
      </c>
    </row>
    <row r="406" spans="1:8" x14ac:dyDescent="0.3">
      <c r="A406">
        <v>2015</v>
      </c>
      <c r="B406" t="s">
        <v>245</v>
      </c>
      <c r="C406" t="s">
        <v>323</v>
      </c>
      <c r="D406" t="s">
        <v>333</v>
      </c>
      <c r="E406" t="s">
        <v>321</v>
      </c>
      <c r="F406" t="s">
        <v>349</v>
      </c>
      <c r="G406">
        <v>4587</v>
      </c>
      <c r="H406">
        <v>405</v>
      </c>
    </row>
    <row r="407" spans="1:8" x14ac:dyDescent="0.3">
      <c r="A407">
        <v>2015</v>
      </c>
      <c r="B407" t="s">
        <v>245</v>
      </c>
      <c r="C407" t="s">
        <v>313</v>
      </c>
      <c r="D407" t="s">
        <v>333</v>
      </c>
      <c r="E407" t="s">
        <v>321</v>
      </c>
      <c r="F407" t="s">
        <v>357</v>
      </c>
      <c r="G407">
        <v>6324</v>
      </c>
      <c r="H407">
        <v>406</v>
      </c>
    </row>
    <row r="408" spans="1:8" x14ac:dyDescent="0.3">
      <c r="A408">
        <v>2015</v>
      </c>
      <c r="B408" t="s">
        <v>254</v>
      </c>
      <c r="C408" t="s">
        <v>313</v>
      </c>
      <c r="D408" t="s">
        <v>314</v>
      </c>
      <c r="E408" t="s">
        <v>315</v>
      </c>
      <c r="F408" t="s">
        <v>327</v>
      </c>
      <c r="G408">
        <v>5623</v>
      </c>
      <c r="H408">
        <v>407</v>
      </c>
    </row>
    <row r="409" spans="1:8" x14ac:dyDescent="0.3">
      <c r="A409">
        <v>2015</v>
      </c>
      <c r="B409" t="s">
        <v>254</v>
      </c>
      <c r="C409" t="s">
        <v>313</v>
      </c>
      <c r="D409" t="s">
        <v>314</v>
      </c>
      <c r="E409" t="s">
        <v>315</v>
      </c>
      <c r="F409" t="s">
        <v>358</v>
      </c>
      <c r="G409">
        <v>7328</v>
      </c>
      <c r="H409">
        <v>408</v>
      </c>
    </row>
    <row r="410" spans="1:8" x14ac:dyDescent="0.3">
      <c r="A410">
        <v>2015</v>
      </c>
      <c r="B410" t="s">
        <v>254</v>
      </c>
      <c r="C410" t="s">
        <v>313</v>
      </c>
      <c r="D410" t="s">
        <v>314</v>
      </c>
      <c r="E410" t="s">
        <v>315</v>
      </c>
      <c r="F410" t="s">
        <v>327</v>
      </c>
      <c r="G410">
        <v>5623</v>
      </c>
      <c r="H410">
        <v>409</v>
      </c>
    </row>
    <row r="411" spans="1:8" x14ac:dyDescent="0.3">
      <c r="A411">
        <v>2015</v>
      </c>
      <c r="B411" t="s">
        <v>254</v>
      </c>
      <c r="C411" t="s">
        <v>313</v>
      </c>
      <c r="D411" t="s">
        <v>314</v>
      </c>
      <c r="E411" t="s">
        <v>315</v>
      </c>
      <c r="F411" t="s">
        <v>358</v>
      </c>
      <c r="G411">
        <v>7328</v>
      </c>
      <c r="H411">
        <v>410</v>
      </c>
    </row>
    <row r="412" spans="1:8" x14ac:dyDescent="0.3">
      <c r="A412">
        <v>2015</v>
      </c>
      <c r="B412" t="s">
        <v>254</v>
      </c>
      <c r="C412" t="s">
        <v>313</v>
      </c>
      <c r="D412" t="s">
        <v>320</v>
      </c>
      <c r="E412" t="s">
        <v>321</v>
      </c>
      <c r="F412" t="s">
        <v>327</v>
      </c>
      <c r="G412">
        <v>5623</v>
      </c>
      <c r="H412">
        <v>411</v>
      </c>
    </row>
    <row r="413" spans="1:8" x14ac:dyDescent="0.3">
      <c r="A413">
        <v>2015</v>
      </c>
      <c r="B413" t="s">
        <v>254</v>
      </c>
      <c r="C413" t="s">
        <v>318</v>
      </c>
      <c r="D413" t="s">
        <v>320</v>
      </c>
      <c r="E413" t="s">
        <v>321</v>
      </c>
      <c r="F413" t="s">
        <v>337</v>
      </c>
      <c r="G413">
        <v>2598</v>
      </c>
      <c r="H413">
        <v>412</v>
      </c>
    </row>
    <row r="414" spans="1:8" x14ac:dyDescent="0.3">
      <c r="A414">
        <v>2015</v>
      </c>
      <c r="B414" t="s">
        <v>254</v>
      </c>
      <c r="C414" t="s">
        <v>313</v>
      </c>
      <c r="D414" t="s">
        <v>320</v>
      </c>
      <c r="E414" t="s">
        <v>321</v>
      </c>
      <c r="F414" t="s">
        <v>327</v>
      </c>
      <c r="G414">
        <v>5623</v>
      </c>
      <c r="H414">
        <v>413</v>
      </c>
    </row>
    <row r="415" spans="1:8" x14ac:dyDescent="0.3">
      <c r="A415">
        <v>2015</v>
      </c>
      <c r="B415" t="s">
        <v>254</v>
      </c>
      <c r="C415" t="s">
        <v>318</v>
      </c>
      <c r="D415" t="s">
        <v>320</v>
      </c>
      <c r="E415" t="s">
        <v>321</v>
      </c>
      <c r="F415" t="s">
        <v>337</v>
      </c>
      <c r="G415">
        <v>2598</v>
      </c>
      <c r="H415">
        <v>414</v>
      </c>
    </row>
    <row r="416" spans="1:8" x14ac:dyDescent="0.3">
      <c r="A416">
        <v>2015</v>
      </c>
      <c r="B416" t="s">
        <v>254</v>
      </c>
      <c r="C416" t="s">
        <v>318</v>
      </c>
      <c r="D416" t="s">
        <v>325</v>
      </c>
      <c r="E416" t="s">
        <v>326</v>
      </c>
      <c r="F416" t="s">
        <v>354</v>
      </c>
      <c r="G416">
        <v>498</v>
      </c>
      <c r="H416">
        <v>415</v>
      </c>
    </row>
    <row r="417" spans="1:8" x14ac:dyDescent="0.3">
      <c r="A417">
        <v>2015</v>
      </c>
      <c r="B417" t="s">
        <v>254</v>
      </c>
      <c r="C417" t="s">
        <v>323</v>
      </c>
      <c r="D417" t="s">
        <v>325</v>
      </c>
      <c r="E417" t="s">
        <v>326</v>
      </c>
      <c r="F417" t="s">
        <v>349</v>
      </c>
      <c r="G417">
        <v>4587</v>
      </c>
      <c r="H417">
        <v>416</v>
      </c>
    </row>
    <row r="418" spans="1:8" x14ac:dyDescent="0.3">
      <c r="A418">
        <v>2015</v>
      </c>
      <c r="B418" t="s">
        <v>254</v>
      </c>
      <c r="C418" t="s">
        <v>318</v>
      </c>
      <c r="D418" t="s">
        <v>325</v>
      </c>
      <c r="E418" t="s">
        <v>326</v>
      </c>
      <c r="F418" t="s">
        <v>354</v>
      </c>
      <c r="G418">
        <v>498</v>
      </c>
      <c r="H418">
        <v>417</v>
      </c>
    </row>
    <row r="419" spans="1:8" x14ac:dyDescent="0.3">
      <c r="A419">
        <v>2015</v>
      </c>
      <c r="B419" t="s">
        <v>254</v>
      </c>
      <c r="C419" t="s">
        <v>323</v>
      </c>
      <c r="D419" t="s">
        <v>325</v>
      </c>
      <c r="E419" t="s">
        <v>326</v>
      </c>
      <c r="F419" t="s">
        <v>349</v>
      </c>
      <c r="G419">
        <v>4587</v>
      </c>
      <c r="H419">
        <v>418</v>
      </c>
    </row>
    <row r="420" spans="1:8" x14ac:dyDescent="0.3">
      <c r="A420">
        <v>2015</v>
      </c>
      <c r="B420" t="s">
        <v>254</v>
      </c>
      <c r="C420" t="s">
        <v>318</v>
      </c>
      <c r="D420" t="s">
        <v>330</v>
      </c>
      <c r="E420" t="s">
        <v>331</v>
      </c>
      <c r="F420" t="s">
        <v>337</v>
      </c>
      <c r="G420">
        <v>2598</v>
      </c>
      <c r="H420">
        <v>419</v>
      </c>
    </row>
    <row r="421" spans="1:8" x14ac:dyDescent="0.3">
      <c r="A421">
        <v>2015</v>
      </c>
      <c r="B421" t="s">
        <v>254</v>
      </c>
      <c r="C421" t="s">
        <v>329</v>
      </c>
      <c r="D421" t="s">
        <v>330</v>
      </c>
      <c r="E421" t="s">
        <v>331</v>
      </c>
      <c r="F421" t="s">
        <v>359</v>
      </c>
      <c r="G421">
        <v>2056</v>
      </c>
      <c r="H421">
        <v>420</v>
      </c>
    </row>
    <row r="422" spans="1:8" x14ac:dyDescent="0.3">
      <c r="A422">
        <v>2015</v>
      </c>
      <c r="B422" t="s">
        <v>254</v>
      </c>
      <c r="C422" t="s">
        <v>318</v>
      </c>
      <c r="D422" t="s">
        <v>330</v>
      </c>
      <c r="E422" t="s">
        <v>331</v>
      </c>
      <c r="F422" t="s">
        <v>337</v>
      </c>
      <c r="G422">
        <v>2598</v>
      </c>
      <c r="H422">
        <v>421</v>
      </c>
    </row>
    <row r="423" spans="1:8" x14ac:dyDescent="0.3">
      <c r="A423">
        <v>2015</v>
      </c>
      <c r="B423" t="s">
        <v>254</v>
      </c>
      <c r="C423" t="s">
        <v>329</v>
      </c>
      <c r="D423" t="s">
        <v>330</v>
      </c>
      <c r="E423" t="s">
        <v>331</v>
      </c>
      <c r="F423" t="s">
        <v>359</v>
      </c>
      <c r="G423">
        <v>2056</v>
      </c>
      <c r="H423">
        <v>422</v>
      </c>
    </row>
    <row r="424" spans="1:8" x14ac:dyDescent="0.3">
      <c r="A424">
        <v>2015</v>
      </c>
      <c r="B424" t="s">
        <v>254</v>
      </c>
      <c r="C424" t="s">
        <v>323</v>
      </c>
      <c r="D424" t="s">
        <v>333</v>
      </c>
      <c r="E424" t="s">
        <v>321</v>
      </c>
      <c r="F424" t="s">
        <v>360</v>
      </c>
      <c r="G424">
        <v>8247</v>
      </c>
      <c r="H424">
        <v>423</v>
      </c>
    </row>
    <row r="425" spans="1:8" x14ac:dyDescent="0.3">
      <c r="A425">
        <v>2015</v>
      </c>
      <c r="B425" t="s">
        <v>254</v>
      </c>
      <c r="C425" t="s">
        <v>313</v>
      </c>
      <c r="D425" t="s">
        <v>333</v>
      </c>
      <c r="E425" t="s">
        <v>321</v>
      </c>
      <c r="F425" t="s">
        <v>361</v>
      </c>
      <c r="G425">
        <v>8821</v>
      </c>
      <c r="H425">
        <v>424</v>
      </c>
    </row>
    <row r="426" spans="1:8" x14ac:dyDescent="0.3">
      <c r="A426">
        <v>2015</v>
      </c>
      <c r="B426" t="s">
        <v>254</v>
      </c>
      <c r="C426" t="s">
        <v>323</v>
      </c>
      <c r="D426" t="s">
        <v>333</v>
      </c>
      <c r="E426" t="s">
        <v>321</v>
      </c>
      <c r="F426" t="s">
        <v>360</v>
      </c>
      <c r="G426">
        <v>8247</v>
      </c>
      <c r="H426">
        <v>425</v>
      </c>
    </row>
    <row r="427" spans="1:8" x14ac:dyDescent="0.3">
      <c r="A427">
        <v>2015</v>
      </c>
      <c r="B427" t="s">
        <v>254</v>
      </c>
      <c r="C427" t="s">
        <v>313</v>
      </c>
      <c r="D427" t="s">
        <v>333</v>
      </c>
      <c r="E427" t="s">
        <v>321</v>
      </c>
      <c r="F427" t="s">
        <v>361</v>
      </c>
      <c r="G427">
        <v>8821</v>
      </c>
      <c r="H427">
        <v>426</v>
      </c>
    </row>
    <row r="428" spans="1:8" x14ac:dyDescent="0.3">
      <c r="A428">
        <v>2015</v>
      </c>
      <c r="B428" t="s">
        <v>362</v>
      </c>
      <c r="C428" t="s">
        <v>318</v>
      </c>
      <c r="D428" t="s">
        <v>314</v>
      </c>
      <c r="E428" t="s">
        <v>315</v>
      </c>
      <c r="F428" t="s">
        <v>338</v>
      </c>
      <c r="G428">
        <v>5888</v>
      </c>
      <c r="H428">
        <v>427</v>
      </c>
    </row>
    <row r="429" spans="1:8" x14ac:dyDescent="0.3">
      <c r="A429">
        <v>2015</v>
      </c>
      <c r="B429" t="s">
        <v>362</v>
      </c>
      <c r="C429" t="s">
        <v>313</v>
      </c>
      <c r="D429" t="s">
        <v>314</v>
      </c>
      <c r="E429" t="s">
        <v>315</v>
      </c>
      <c r="F429" t="s">
        <v>363</v>
      </c>
      <c r="G429">
        <v>8942</v>
      </c>
      <c r="H429">
        <v>428</v>
      </c>
    </row>
    <row r="430" spans="1:8" x14ac:dyDescent="0.3">
      <c r="A430">
        <v>2015</v>
      </c>
      <c r="B430" t="s">
        <v>362</v>
      </c>
      <c r="C430" t="s">
        <v>329</v>
      </c>
      <c r="D430" t="s">
        <v>314</v>
      </c>
      <c r="E430" t="s">
        <v>315</v>
      </c>
      <c r="F430" t="s">
        <v>364</v>
      </c>
      <c r="G430">
        <v>2684</v>
      </c>
      <c r="H430">
        <v>429</v>
      </c>
    </row>
    <row r="431" spans="1:8" x14ac:dyDescent="0.3">
      <c r="A431">
        <v>2015</v>
      </c>
      <c r="B431" t="s">
        <v>362</v>
      </c>
      <c r="C431" t="s">
        <v>318</v>
      </c>
      <c r="D431" t="s">
        <v>314</v>
      </c>
      <c r="E431" t="s">
        <v>315</v>
      </c>
      <c r="F431" t="s">
        <v>338</v>
      </c>
      <c r="G431">
        <v>5888</v>
      </c>
      <c r="H431">
        <v>430</v>
      </c>
    </row>
    <row r="432" spans="1:8" x14ac:dyDescent="0.3">
      <c r="A432">
        <v>2015</v>
      </c>
      <c r="B432" t="s">
        <v>362</v>
      </c>
      <c r="C432" t="s">
        <v>313</v>
      </c>
      <c r="D432" t="s">
        <v>314</v>
      </c>
      <c r="E432" t="s">
        <v>315</v>
      </c>
      <c r="F432" t="s">
        <v>363</v>
      </c>
      <c r="G432">
        <v>8942</v>
      </c>
      <c r="H432">
        <v>431</v>
      </c>
    </row>
    <row r="433" spans="1:8" x14ac:dyDescent="0.3">
      <c r="A433">
        <v>2015</v>
      </c>
      <c r="B433" t="s">
        <v>362</v>
      </c>
      <c r="C433" t="s">
        <v>329</v>
      </c>
      <c r="D433" t="s">
        <v>314</v>
      </c>
      <c r="E433" t="s">
        <v>315</v>
      </c>
      <c r="F433" t="s">
        <v>364</v>
      </c>
      <c r="G433">
        <v>2684</v>
      </c>
      <c r="H433">
        <v>432</v>
      </c>
    </row>
    <row r="434" spans="1:8" x14ac:dyDescent="0.3">
      <c r="A434">
        <v>2015</v>
      </c>
      <c r="B434" t="s">
        <v>362</v>
      </c>
      <c r="C434" t="s">
        <v>318</v>
      </c>
      <c r="D434" t="s">
        <v>320</v>
      </c>
      <c r="E434" t="s">
        <v>321</v>
      </c>
      <c r="F434" t="s">
        <v>338</v>
      </c>
      <c r="G434">
        <v>5888</v>
      </c>
      <c r="H434">
        <v>433</v>
      </c>
    </row>
    <row r="435" spans="1:8" x14ac:dyDescent="0.3">
      <c r="A435">
        <v>2015</v>
      </c>
      <c r="B435" t="s">
        <v>362</v>
      </c>
      <c r="C435" t="s">
        <v>323</v>
      </c>
      <c r="D435" t="s">
        <v>320</v>
      </c>
      <c r="E435" t="s">
        <v>321</v>
      </c>
      <c r="F435" t="s">
        <v>344</v>
      </c>
      <c r="G435">
        <v>2365</v>
      </c>
      <c r="H435">
        <v>434</v>
      </c>
    </row>
    <row r="436" spans="1:8" x14ac:dyDescent="0.3">
      <c r="A436">
        <v>2015</v>
      </c>
      <c r="B436" t="s">
        <v>362</v>
      </c>
      <c r="C436" t="s">
        <v>318</v>
      </c>
      <c r="D436" t="s">
        <v>320</v>
      </c>
      <c r="E436" t="s">
        <v>321</v>
      </c>
      <c r="F436" t="s">
        <v>338</v>
      </c>
      <c r="G436">
        <v>5888</v>
      </c>
      <c r="H436">
        <v>435</v>
      </c>
    </row>
    <row r="437" spans="1:8" x14ac:dyDescent="0.3">
      <c r="A437">
        <v>2015</v>
      </c>
      <c r="B437" t="s">
        <v>362</v>
      </c>
      <c r="C437" t="s">
        <v>323</v>
      </c>
      <c r="D437" t="s">
        <v>320</v>
      </c>
      <c r="E437" t="s">
        <v>321</v>
      </c>
      <c r="F437" t="s">
        <v>344</v>
      </c>
      <c r="G437">
        <v>2365</v>
      </c>
      <c r="H437">
        <v>436</v>
      </c>
    </row>
    <row r="438" spans="1:8" x14ac:dyDescent="0.3">
      <c r="A438">
        <v>2015</v>
      </c>
      <c r="B438" t="s">
        <v>362</v>
      </c>
      <c r="C438" t="s">
        <v>313</v>
      </c>
      <c r="D438" t="s">
        <v>325</v>
      </c>
      <c r="E438" t="s">
        <v>326</v>
      </c>
      <c r="F438" t="s">
        <v>357</v>
      </c>
      <c r="G438">
        <v>6324</v>
      </c>
      <c r="H438">
        <v>437</v>
      </c>
    </row>
    <row r="439" spans="1:8" x14ac:dyDescent="0.3">
      <c r="A439">
        <v>2015</v>
      </c>
      <c r="B439" t="s">
        <v>362</v>
      </c>
      <c r="C439" t="s">
        <v>329</v>
      </c>
      <c r="D439" t="s">
        <v>325</v>
      </c>
      <c r="E439" t="s">
        <v>326</v>
      </c>
      <c r="F439" t="s">
        <v>355</v>
      </c>
      <c r="G439">
        <v>4895</v>
      </c>
      <c r="H439">
        <v>438</v>
      </c>
    </row>
    <row r="440" spans="1:8" x14ac:dyDescent="0.3">
      <c r="A440">
        <v>2015</v>
      </c>
      <c r="B440" t="s">
        <v>362</v>
      </c>
      <c r="C440" t="s">
        <v>313</v>
      </c>
      <c r="D440" t="s">
        <v>325</v>
      </c>
      <c r="E440" t="s">
        <v>326</v>
      </c>
      <c r="F440" t="s">
        <v>357</v>
      </c>
      <c r="G440">
        <v>6324</v>
      </c>
      <c r="H440">
        <v>439</v>
      </c>
    </row>
    <row r="441" spans="1:8" x14ac:dyDescent="0.3">
      <c r="A441">
        <v>2015</v>
      </c>
      <c r="B441" t="s">
        <v>362</v>
      </c>
      <c r="C441" t="s">
        <v>329</v>
      </c>
      <c r="D441" t="s">
        <v>325</v>
      </c>
      <c r="E441" t="s">
        <v>326</v>
      </c>
      <c r="F441" t="s">
        <v>355</v>
      </c>
      <c r="G441">
        <v>4895</v>
      </c>
      <c r="H441">
        <v>440</v>
      </c>
    </row>
    <row r="442" spans="1:8" x14ac:dyDescent="0.3">
      <c r="A442">
        <v>2015</v>
      </c>
      <c r="B442" t="s">
        <v>362</v>
      </c>
      <c r="C442" t="s">
        <v>323</v>
      </c>
      <c r="D442" t="s">
        <v>330</v>
      </c>
      <c r="E442" t="s">
        <v>331</v>
      </c>
      <c r="F442" t="s">
        <v>344</v>
      </c>
      <c r="G442">
        <v>2365</v>
      </c>
      <c r="H442">
        <v>441</v>
      </c>
    </row>
    <row r="443" spans="1:8" x14ac:dyDescent="0.3">
      <c r="A443">
        <v>2015</v>
      </c>
      <c r="B443" t="s">
        <v>362</v>
      </c>
      <c r="C443" t="s">
        <v>313</v>
      </c>
      <c r="D443" t="s">
        <v>330</v>
      </c>
      <c r="E443" t="s">
        <v>331</v>
      </c>
      <c r="F443" t="s">
        <v>365</v>
      </c>
      <c r="G443">
        <v>2159</v>
      </c>
      <c r="H443">
        <v>442</v>
      </c>
    </row>
    <row r="444" spans="1:8" x14ac:dyDescent="0.3">
      <c r="A444">
        <v>2015</v>
      </c>
      <c r="B444" t="s">
        <v>362</v>
      </c>
      <c r="C444" t="s">
        <v>323</v>
      </c>
      <c r="D444" t="s">
        <v>330</v>
      </c>
      <c r="E444" t="s">
        <v>331</v>
      </c>
      <c r="F444" t="s">
        <v>344</v>
      </c>
      <c r="G444">
        <v>2365</v>
      </c>
      <c r="H444">
        <v>443</v>
      </c>
    </row>
    <row r="445" spans="1:8" x14ac:dyDescent="0.3">
      <c r="A445">
        <v>2015</v>
      </c>
      <c r="B445" t="s">
        <v>362</v>
      </c>
      <c r="C445" t="s">
        <v>313</v>
      </c>
      <c r="D445" t="s">
        <v>330</v>
      </c>
      <c r="E445" t="s">
        <v>331</v>
      </c>
      <c r="F445" t="s">
        <v>365</v>
      </c>
      <c r="G445">
        <v>2159</v>
      </c>
      <c r="H445">
        <v>444</v>
      </c>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BBE8-1743-43A1-BE5A-334D032711B2}">
  <sheetPr codeName="Sheet4">
    <tabColor theme="9" tint="-0.249977111117893"/>
  </sheetPr>
  <dimension ref="A1:G48"/>
  <sheetViews>
    <sheetView workbookViewId="0">
      <selection activeCell="M18" sqref="M18"/>
    </sheetView>
  </sheetViews>
  <sheetFormatPr defaultColWidth="9.109375" defaultRowHeight="13.2" outlineLevelRow="2" x14ac:dyDescent="0.25"/>
  <cols>
    <col min="1" max="1" width="15.33203125" style="23" customWidth="1"/>
    <col min="2" max="2" width="23.5546875" style="23" customWidth="1"/>
    <col min="3" max="3" width="9.109375" style="23"/>
    <col min="4" max="4" width="10.44140625" style="23" customWidth="1"/>
    <col min="5" max="5" width="11.33203125" style="23" customWidth="1"/>
    <col min="6" max="6" width="15.33203125" style="23" customWidth="1"/>
    <col min="7" max="16384" width="9.109375" style="23"/>
  </cols>
  <sheetData>
    <row r="1" spans="1:7" ht="13.8" thickBot="1" x14ac:dyDescent="0.3">
      <c r="A1" s="29" t="s">
        <v>273</v>
      </c>
      <c r="B1" s="29" t="s">
        <v>272</v>
      </c>
      <c r="C1" s="29" t="s">
        <v>271</v>
      </c>
      <c r="D1" s="29" t="s">
        <v>270</v>
      </c>
      <c r="E1" s="29" t="s">
        <v>269</v>
      </c>
      <c r="F1" s="28"/>
    </row>
    <row r="2" spans="1:7" outlineLevel="2" x14ac:dyDescent="0.25">
      <c r="A2" s="27" t="s">
        <v>268</v>
      </c>
      <c r="B2" s="23" t="s">
        <v>263</v>
      </c>
      <c r="C2" s="23">
        <v>99</v>
      </c>
      <c r="D2" s="26">
        <v>10</v>
      </c>
      <c r="E2" s="25">
        <f t="shared" ref="E2:E8" si="0">C2*D2</f>
        <v>990</v>
      </c>
      <c r="F2" s="24"/>
    </row>
    <row r="3" spans="1:7" outlineLevel="2" x14ac:dyDescent="0.25">
      <c r="A3" s="23" t="s">
        <v>267</v>
      </c>
      <c r="B3" s="23" t="s">
        <v>263</v>
      </c>
      <c r="C3" s="23">
        <v>75</v>
      </c>
      <c r="D3" s="26">
        <v>11</v>
      </c>
      <c r="E3" s="25">
        <f t="shared" si="0"/>
        <v>825</v>
      </c>
      <c r="F3" s="24"/>
    </row>
    <row r="4" spans="1:7" outlineLevel="2" x14ac:dyDescent="0.25">
      <c r="A4" s="23" t="s">
        <v>266</v>
      </c>
      <c r="B4" s="23" t="s">
        <v>263</v>
      </c>
      <c r="C4" s="23">
        <v>95</v>
      </c>
      <c r="D4" s="26">
        <v>10.55</v>
      </c>
      <c r="E4" s="25">
        <f t="shared" si="0"/>
        <v>1002.2500000000001</v>
      </c>
      <c r="F4" s="24"/>
    </row>
    <row r="5" spans="1:7" outlineLevel="2" x14ac:dyDescent="0.25">
      <c r="A5" s="23" t="s">
        <v>265</v>
      </c>
      <c r="B5" s="23" t="s">
        <v>263</v>
      </c>
      <c r="C5" s="23">
        <v>52</v>
      </c>
      <c r="D5" s="26">
        <v>12</v>
      </c>
      <c r="E5" s="25">
        <f t="shared" si="0"/>
        <v>624</v>
      </c>
      <c r="F5" s="24"/>
    </row>
    <row r="6" spans="1:7" outlineLevel="2" x14ac:dyDescent="0.25">
      <c r="A6" s="27" t="s">
        <v>264</v>
      </c>
      <c r="B6" s="23" t="s">
        <v>263</v>
      </c>
      <c r="C6" s="23">
        <v>57</v>
      </c>
      <c r="D6" s="26">
        <v>12.55</v>
      </c>
      <c r="E6" s="25">
        <f t="shared" si="0"/>
        <v>715.35</v>
      </c>
      <c r="F6" s="24"/>
      <c r="G6" s="23" t="s">
        <v>274</v>
      </c>
    </row>
    <row r="7" spans="1:7" outlineLevel="2" x14ac:dyDescent="0.25">
      <c r="A7" s="23" t="s">
        <v>207</v>
      </c>
      <c r="B7" s="23" t="s">
        <v>263</v>
      </c>
      <c r="C7" s="23">
        <v>70</v>
      </c>
      <c r="D7" s="26">
        <v>11</v>
      </c>
      <c r="E7" s="25">
        <f t="shared" si="0"/>
        <v>770</v>
      </c>
      <c r="F7" s="24"/>
      <c r="G7" s="23" t="s">
        <v>275</v>
      </c>
    </row>
    <row r="8" spans="1:7" outlineLevel="2" x14ac:dyDescent="0.25">
      <c r="A8" s="23" t="s">
        <v>260</v>
      </c>
      <c r="B8" s="23" t="s">
        <v>263</v>
      </c>
      <c r="C8" s="23">
        <v>73</v>
      </c>
      <c r="D8" s="26">
        <v>11.6</v>
      </c>
      <c r="E8" s="25">
        <f t="shared" si="0"/>
        <v>846.8</v>
      </c>
      <c r="F8" s="24"/>
      <c r="G8" s="23" t="s">
        <v>281</v>
      </c>
    </row>
    <row r="9" spans="1:7" outlineLevel="1" x14ac:dyDescent="0.25">
      <c r="B9" s="30" t="s">
        <v>276</v>
      </c>
      <c r="D9" s="26"/>
      <c r="E9" s="25">
        <f>SUBTOTAL(9,E2:E8)</f>
        <v>5773.4000000000005</v>
      </c>
      <c r="F9" s="24"/>
    </row>
    <row r="10" spans="1:7" outlineLevel="2" x14ac:dyDescent="0.25">
      <c r="A10" s="27" t="s">
        <v>268</v>
      </c>
      <c r="B10" s="23" t="s">
        <v>262</v>
      </c>
      <c r="C10" s="23">
        <v>61</v>
      </c>
      <c r="D10" s="26">
        <v>13</v>
      </c>
      <c r="E10" s="25">
        <f t="shared" ref="E10:E18" si="1">C10*D10</f>
        <v>793</v>
      </c>
      <c r="F10" s="24"/>
    </row>
    <row r="11" spans="1:7" outlineLevel="2" x14ac:dyDescent="0.25">
      <c r="A11" s="23" t="s">
        <v>267</v>
      </c>
      <c r="B11" s="23" t="s">
        <v>262</v>
      </c>
      <c r="C11" s="23">
        <v>75</v>
      </c>
      <c r="D11" s="26">
        <v>12.65</v>
      </c>
      <c r="E11" s="25">
        <f t="shared" si="1"/>
        <v>948.75</v>
      </c>
      <c r="F11" s="24"/>
    </row>
    <row r="12" spans="1:7" outlineLevel="2" x14ac:dyDescent="0.25">
      <c r="A12" s="23" t="s">
        <v>267</v>
      </c>
      <c r="B12" s="23" t="s">
        <v>262</v>
      </c>
      <c r="C12" s="23">
        <v>68</v>
      </c>
      <c r="D12" s="26">
        <v>12.65</v>
      </c>
      <c r="E12" s="25">
        <f t="shared" si="1"/>
        <v>860.2</v>
      </c>
      <c r="F12" s="24"/>
    </row>
    <row r="13" spans="1:7" outlineLevel="2" x14ac:dyDescent="0.25">
      <c r="A13" s="23" t="s">
        <v>266</v>
      </c>
      <c r="B13" s="23" t="s">
        <v>262</v>
      </c>
      <c r="C13" s="23">
        <v>95</v>
      </c>
      <c r="D13" s="26">
        <v>10.55</v>
      </c>
      <c r="E13" s="25">
        <f t="shared" si="1"/>
        <v>1002.2500000000001</v>
      </c>
      <c r="F13" s="24"/>
    </row>
    <row r="14" spans="1:7" outlineLevel="2" x14ac:dyDescent="0.25">
      <c r="A14" s="23" t="s">
        <v>265</v>
      </c>
      <c r="B14" s="23" t="s">
        <v>262</v>
      </c>
      <c r="C14" s="23">
        <v>85</v>
      </c>
      <c r="D14" s="26">
        <v>11</v>
      </c>
      <c r="E14" s="25">
        <f t="shared" si="1"/>
        <v>935</v>
      </c>
      <c r="F14" s="24"/>
    </row>
    <row r="15" spans="1:7" outlineLevel="2" x14ac:dyDescent="0.25">
      <c r="A15" s="27" t="s">
        <v>264</v>
      </c>
      <c r="B15" s="23" t="s">
        <v>262</v>
      </c>
      <c r="C15" s="23">
        <v>80</v>
      </c>
      <c r="D15" s="26">
        <v>11</v>
      </c>
      <c r="E15" s="25">
        <f t="shared" si="1"/>
        <v>880</v>
      </c>
      <c r="F15" s="24"/>
    </row>
    <row r="16" spans="1:7" outlineLevel="2" x14ac:dyDescent="0.25">
      <c r="A16" s="27" t="s">
        <v>264</v>
      </c>
      <c r="B16" s="23" t="s">
        <v>262</v>
      </c>
      <c r="C16" s="23">
        <v>95</v>
      </c>
      <c r="D16" s="26">
        <v>11</v>
      </c>
      <c r="E16" s="25">
        <f t="shared" si="1"/>
        <v>1045</v>
      </c>
      <c r="F16" s="24"/>
    </row>
    <row r="17" spans="1:6" outlineLevel="2" x14ac:dyDescent="0.25">
      <c r="A17" s="23" t="s">
        <v>207</v>
      </c>
      <c r="B17" s="23" t="s">
        <v>262</v>
      </c>
      <c r="C17" s="23">
        <v>23</v>
      </c>
      <c r="D17" s="26">
        <v>16</v>
      </c>
      <c r="E17" s="25">
        <f t="shared" si="1"/>
        <v>368</v>
      </c>
      <c r="F17" s="24"/>
    </row>
    <row r="18" spans="1:6" outlineLevel="2" x14ac:dyDescent="0.25">
      <c r="A18" s="23" t="s">
        <v>260</v>
      </c>
      <c r="B18" s="23" t="s">
        <v>262</v>
      </c>
      <c r="C18" s="23">
        <v>100</v>
      </c>
      <c r="D18" s="26">
        <v>9.99</v>
      </c>
      <c r="E18" s="25">
        <f t="shared" si="1"/>
        <v>999</v>
      </c>
      <c r="F18" s="24"/>
    </row>
    <row r="19" spans="1:6" outlineLevel="1" x14ac:dyDescent="0.25">
      <c r="B19" s="30" t="s">
        <v>277</v>
      </c>
      <c r="D19" s="26"/>
      <c r="E19" s="25">
        <f>SUBTOTAL(9,E10:E18)</f>
        <v>7831.2</v>
      </c>
      <c r="F19" s="24"/>
    </row>
    <row r="20" spans="1:6" outlineLevel="2" x14ac:dyDescent="0.25">
      <c r="A20" s="27" t="s">
        <v>268</v>
      </c>
      <c r="B20" s="23" t="s">
        <v>261</v>
      </c>
      <c r="C20" s="23">
        <v>28</v>
      </c>
      <c r="D20" s="26">
        <v>13.5</v>
      </c>
      <c r="E20" s="25">
        <f t="shared" ref="E20:E29" si="2">C20*D20</f>
        <v>378</v>
      </c>
      <c r="F20" s="24"/>
    </row>
    <row r="21" spans="1:6" outlineLevel="2" x14ac:dyDescent="0.25">
      <c r="A21" s="23" t="s">
        <v>267</v>
      </c>
      <c r="B21" s="23" t="s">
        <v>261</v>
      </c>
      <c r="C21" s="23">
        <v>86</v>
      </c>
      <c r="D21" s="26">
        <v>10</v>
      </c>
      <c r="E21" s="25">
        <f t="shared" si="2"/>
        <v>860</v>
      </c>
      <c r="F21" s="24"/>
    </row>
    <row r="22" spans="1:6" outlineLevel="2" x14ac:dyDescent="0.25">
      <c r="A22" s="23" t="s">
        <v>266</v>
      </c>
      <c r="B22" s="23" t="s">
        <v>261</v>
      </c>
      <c r="C22" s="23">
        <v>90</v>
      </c>
      <c r="D22" s="26">
        <v>10.9</v>
      </c>
      <c r="E22" s="25">
        <f t="shared" si="2"/>
        <v>981</v>
      </c>
      <c r="F22" s="24"/>
    </row>
    <row r="23" spans="1:6" outlineLevel="2" x14ac:dyDescent="0.25">
      <c r="A23" s="23" t="s">
        <v>266</v>
      </c>
      <c r="B23" s="23" t="s">
        <v>261</v>
      </c>
      <c r="C23" s="23">
        <v>110</v>
      </c>
      <c r="D23" s="26">
        <v>10.9</v>
      </c>
      <c r="E23" s="25">
        <f t="shared" si="2"/>
        <v>1199</v>
      </c>
      <c r="F23" s="24"/>
    </row>
    <row r="24" spans="1:6" outlineLevel="2" x14ac:dyDescent="0.25">
      <c r="A24" s="23" t="s">
        <v>265</v>
      </c>
      <c r="B24" s="23" t="s">
        <v>261</v>
      </c>
      <c r="C24" s="23">
        <v>92</v>
      </c>
      <c r="D24" s="26">
        <v>11.5</v>
      </c>
      <c r="E24" s="25">
        <f t="shared" si="2"/>
        <v>1058</v>
      </c>
      <c r="F24" s="24"/>
    </row>
    <row r="25" spans="1:6" outlineLevel="2" x14ac:dyDescent="0.25">
      <c r="A25" s="23" t="s">
        <v>265</v>
      </c>
      <c r="B25" s="23" t="s">
        <v>261</v>
      </c>
      <c r="C25" s="23">
        <v>95</v>
      </c>
      <c r="D25" s="26">
        <v>10.55</v>
      </c>
      <c r="E25" s="25">
        <f t="shared" si="2"/>
        <v>1002.2500000000001</v>
      </c>
      <c r="F25" s="24"/>
    </row>
    <row r="26" spans="1:6" outlineLevel="2" x14ac:dyDescent="0.25">
      <c r="A26" s="23" t="s">
        <v>265</v>
      </c>
      <c r="B26" s="23" t="s">
        <v>261</v>
      </c>
      <c r="C26" s="23">
        <v>90</v>
      </c>
      <c r="D26" s="26">
        <v>10.55</v>
      </c>
      <c r="E26" s="25">
        <f t="shared" si="2"/>
        <v>949.50000000000011</v>
      </c>
      <c r="F26" s="24"/>
    </row>
    <row r="27" spans="1:6" outlineLevel="2" x14ac:dyDescent="0.25">
      <c r="A27" s="27" t="s">
        <v>264</v>
      </c>
      <c r="B27" s="23" t="s">
        <v>261</v>
      </c>
      <c r="C27" s="23">
        <v>85</v>
      </c>
      <c r="D27" s="26">
        <v>11.5</v>
      </c>
      <c r="E27" s="25">
        <f t="shared" si="2"/>
        <v>977.5</v>
      </c>
      <c r="F27" s="24"/>
    </row>
    <row r="28" spans="1:6" outlineLevel="2" x14ac:dyDescent="0.25">
      <c r="A28" s="23" t="s">
        <v>207</v>
      </c>
      <c r="B28" s="23" t="s">
        <v>261</v>
      </c>
      <c r="C28" s="23">
        <v>52</v>
      </c>
      <c r="D28" s="26">
        <v>13.6</v>
      </c>
      <c r="E28" s="25">
        <f t="shared" si="2"/>
        <v>707.19999999999993</v>
      </c>
      <c r="F28" s="24"/>
    </row>
    <row r="29" spans="1:6" outlineLevel="2" x14ac:dyDescent="0.25">
      <c r="A29" s="23" t="s">
        <v>260</v>
      </c>
      <c r="B29" s="23" t="s">
        <v>261</v>
      </c>
      <c r="C29" s="23">
        <v>81</v>
      </c>
      <c r="D29" s="26">
        <v>10</v>
      </c>
      <c r="E29" s="25">
        <f t="shared" si="2"/>
        <v>810</v>
      </c>
      <c r="F29" s="24"/>
    </row>
    <row r="30" spans="1:6" outlineLevel="1" x14ac:dyDescent="0.25">
      <c r="B30" s="30" t="s">
        <v>278</v>
      </c>
      <c r="D30" s="26"/>
      <c r="E30" s="25">
        <f>SUBTOTAL(9,E20:E29)</f>
        <v>8922.4500000000007</v>
      </c>
      <c r="F30" s="24"/>
    </row>
    <row r="31" spans="1:6" outlineLevel="2" x14ac:dyDescent="0.25">
      <c r="A31" s="27" t="s">
        <v>268</v>
      </c>
      <c r="B31" s="23" t="s">
        <v>259</v>
      </c>
      <c r="C31" s="23">
        <v>75</v>
      </c>
      <c r="D31" s="26">
        <v>11.2</v>
      </c>
      <c r="E31" s="25">
        <f t="shared" ref="E31:E46" si="3">C31*D31</f>
        <v>840</v>
      </c>
      <c r="F31" s="24"/>
    </row>
    <row r="32" spans="1:6" outlineLevel="2" x14ac:dyDescent="0.25">
      <c r="A32" s="27" t="s">
        <v>268</v>
      </c>
      <c r="B32" s="23" t="s">
        <v>259</v>
      </c>
      <c r="C32" s="23">
        <v>80</v>
      </c>
      <c r="D32" s="26">
        <v>11.2</v>
      </c>
      <c r="E32" s="25">
        <f t="shared" si="3"/>
        <v>896</v>
      </c>
      <c r="F32" s="24"/>
    </row>
    <row r="33" spans="1:6" outlineLevel="2" x14ac:dyDescent="0.25">
      <c r="A33" s="27" t="s">
        <v>268</v>
      </c>
      <c r="B33" s="23" t="s">
        <v>259</v>
      </c>
      <c r="C33" s="23">
        <v>80</v>
      </c>
      <c r="D33" s="26">
        <v>11.2</v>
      </c>
      <c r="E33" s="25">
        <f t="shared" si="3"/>
        <v>896</v>
      </c>
      <c r="F33" s="24"/>
    </row>
    <row r="34" spans="1:6" outlineLevel="2" x14ac:dyDescent="0.25">
      <c r="A34" s="23" t="s">
        <v>267</v>
      </c>
      <c r="B34" s="23" t="s">
        <v>259</v>
      </c>
      <c r="C34" s="23">
        <v>55</v>
      </c>
      <c r="D34" s="26">
        <v>12.55</v>
      </c>
      <c r="E34" s="25">
        <f t="shared" si="3"/>
        <v>690.25</v>
      </c>
      <c r="F34" s="24"/>
    </row>
    <row r="35" spans="1:6" outlineLevel="2" x14ac:dyDescent="0.25">
      <c r="A35" s="23" t="s">
        <v>267</v>
      </c>
      <c r="B35" s="23" t="s">
        <v>259</v>
      </c>
      <c r="C35" s="23">
        <v>65</v>
      </c>
      <c r="D35" s="26">
        <v>12.55</v>
      </c>
      <c r="E35" s="25">
        <f t="shared" si="3"/>
        <v>815.75</v>
      </c>
      <c r="F35" s="24"/>
    </row>
    <row r="36" spans="1:6" outlineLevel="2" x14ac:dyDescent="0.25">
      <c r="A36" s="23" t="s">
        <v>266</v>
      </c>
      <c r="B36" s="23" t="s">
        <v>259</v>
      </c>
      <c r="C36" s="23">
        <v>95</v>
      </c>
      <c r="D36" s="26">
        <v>10.55</v>
      </c>
      <c r="E36" s="25">
        <f t="shared" si="3"/>
        <v>1002.2500000000001</v>
      </c>
      <c r="F36" s="24"/>
    </row>
    <row r="37" spans="1:6" outlineLevel="2" x14ac:dyDescent="0.25">
      <c r="A37" s="23" t="s">
        <v>265</v>
      </c>
      <c r="B37" s="23" t="s">
        <v>259</v>
      </c>
      <c r="C37" s="23">
        <v>62</v>
      </c>
      <c r="D37" s="26">
        <v>11</v>
      </c>
      <c r="E37" s="25">
        <f t="shared" si="3"/>
        <v>682</v>
      </c>
      <c r="F37" s="24"/>
    </row>
    <row r="38" spans="1:6" outlineLevel="2" x14ac:dyDescent="0.25">
      <c r="A38" s="27" t="s">
        <v>264</v>
      </c>
      <c r="B38" s="23" t="s">
        <v>259</v>
      </c>
      <c r="C38" s="23">
        <v>80</v>
      </c>
      <c r="D38" s="26">
        <v>11</v>
      </c>
      <c r="E38" s="25">
        <f t="shared" si="3"/>
        <v>880</v>
      </c>
      <c r="F38" s="24"/>
    </row>
    <row r="39" spans="1:6" outlineLevel="2" x14ac:dyDescent="0.25">
      <c r="A39" s="27" t="s">
        <v>264</v>
      </c>
      <c r="B39" s="23" t="s">
        <v>259</v>
      </c>
      <c r="C39" s="23">
        <v>95</v>
      </c>
      <c r="D39" s="26">
        <v>11</v>
      </c>
      <c r="E39" s="25">
        <f t="shared" si="3"/>
        <v>1045</v>
      </c>
      <c r="F39" s="24"/>
    </row>
    <row r="40" spans="1:6" outlineLevel="2" x14ac:dyDescent="0.25">
      <c r="A40" s="23" t="s">
        <v>207</v>
      </c>
      <c r="B40" s="23" t="s">
        <v>259</v>
      </c>
      <c r="C40" s="23">
        <v>60</v>
      </c>
      <c r="D40" s="26">
        <v>12.55</v>
      </c>
      <c r="E40" s="25">
        <f t="shared" si="3"/>
        <v>753</v>
      </c>
      <c r="F40" s="24"/>
    </row>
    <row r="41" spans="1:6" outlineLevel="2" x14ac:dyDescent="0.25">
      <c r="A41" s="23" t="s">
        <v>207</v>
      </c>
      <c r="B41" s="23" t="s">
        <v>259</v>
      </c>
      <c r="C41" s="23">
        <v>65</v>
      </c>
      <c r="D41" s="26">
        <v>12.55</v>
      </c>
      <c r="E41" s="25">
        <f t="shared" si="3"/>
        <v>815.75</v>
      </c>
      <c r="F41" s="24"/>
    </row>
    <row r="42" spans="1:6" outlineLevel="2" x14ac:dyDescent="0.25">
      <c r="A42" s="23" t="s">
        <v>207</v>
      </c>
      <c r="B42" s="23" t="s">
        <v>259</v>
      </c>
      <c r="C42" s="23">
        <v>56</v>
      </c>
      <c r="D42" s="26">
        <v>12.55</v>
      </c>
      <c r="E42" s="25">
        <f t="shared" si="3"/>
        <v>702.80000000000007</v>
      </c>
      <c r="F42" s="24"/>
    </row>
    <row r="43" spans="1:6" outlineLevel="2" x14ac:dyDescent="0.25">
      <c r="A43" s="23" t="s">
        <v>207</v>
      </c>
      <c r="B43" s="23" t="s">
        <v>259</v>
      </c>
      <c r="C43" s="23">
        <v>68</v>
      </c>
      <c r="D43" s="26">
        <v>12.55</v>
      </c>
      <c r="E43" s="25">
        <f t="shared" si="3"/>
        <v>853.40000000000009</v>
      </c>
      <c r="F43" s="24"/>
    </row>
    <row r="44" spans="1:6" outlineLevel="2" x14ac:dyDescent="0.25">
      <c r="A44" s="23" t="s">
        <v>260</v>
      </c>
      <c r="B44" s="23" t="s">
        <v>259</v>
      </c>
      <c r="C44" s="23">
        <v>110</v>
      </c>
      <c r="D44" s="26">
        <v>9.99</v>
      </c>
      <c r="E44" s="25">
        <f t="shared" si="3"/>
        <v>1098.9000000000001</v>
      </c>
      <c r="F44" s="24"/>
    </row>
    <row r="45" spans="1:6" outlineLevel="2" x14ac:dyDescent="0.25">
      <c r="A45" s="23" t="s">
        <v>260</v>
      </c>
      <c r="B45" s="23" t="s">
        <v>259</v>
      </c>
      <c r="C45" s="23">
        <v>65</v>
      </c>
      <c r="D45" s="26">
        <v>9.99</v>
      </c>
      <c r="E45" s="25">
        <f t="shared" si="3"/>
        <v>649.35</v>
      </c>
      <c r="F45" s="24"/>
    </row>
    <row r="46" spans="1:6" outlineLevel="2" x14ac:dyDescent="0.25">
      <c r="A46" s="23" t="s">
        <v>260</v>
      </c>
      <c r="B46" s="23" t="s">
        <v>259</v>
      </c>
      <c r="C46" s="23">
        <v>90</v>
      </c>
      <c r="D46" s="26">
        <v>9.99</v>
      </c>
      <c r="E46" s="25">
        <f t="shared" si="3"/>
        <v>899.1</v>
      </c>
      <c r="F46" s="24"/>
    </row>
    <row r="47" spans="1:6" outlineLevel="1" x14ac:dyDescent="0.25">
      <c r="B47" s="30" t="s">
        <v>279</v>
      </c>
      <c r="D47" s="26"/>
      <c r="E47" s="25">
        <f>SUBTOTAL(9,E31:E46)</f>
        <v>13519.55</v>
      </c>
      <c r="F47" s="24"/>
    </row>
    <row r="48" spans="1:6" x14ac:dyDescent="0.25">
      <c r="B48" s="30" t="s">
        <v>280</v>
      </c>
      <c r="D48" s="26"/>
      <c r="E48" s="25">
        <f>SUBTOTAL(9,E2:E46)</f>
        <v>36046.6</v>
      </c>
      <c r="F48" s="24"/>
    </row>
  </sheetData>
  <sortState xmlns:xlrd2="http://schemas.microsoft.com/office/spreadsheetml/2017/richdata2" ref="A2:E46">
    <sortCondition ref="B4:B46"/>
  </sortState>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92CE3-C01C-4F75-8AD9-F43933D2946D}">
  <sheetPr codeName="Sheet5">
    <tabColor theme="9" tint="-0.249977111117893"/>
  </sheetPr>
  <dimension ref="A1:K62"/>
  <sheetViews>
    <sheetView zoomScale="80" zoomScaleNormal="130" workbookViewId="0">
      <selection activeCell="J158" sqref="J158"/>
    </sheetView>
  </sheetViews>
  <sheetFormatPr defaultRowHeight="14.25" customHeight="1" x14ac:dyDescent="0.25"/>
  <cols>
    <col min="1" max="1" width="12.5546875" style="17" customWidth="1"/>
    <col min="2" max="2" width="13.5546875" style="17" customWidth="1"/>
    <col min="3" max="3" width="13.33203125" style="17" customWidth="1"/>
    <col min="4" max="5" width="12.5546875" style="17" customWidth="1"/>
    <col min="6" max="6" width="13.6640625" style="17" customWidth="1"/>
    <col min="7" max="8" width="12.5546875" style="17" customWidth="1"/>
    <col min="9" max="16384" width="8.88671875" style="12"/>
  </cols>
  <sheetData>
    <row r="1" spans="1:11" ht="24" customHeight="1" thickBot="1" x14ac:dyDescent="0.3">
      <c r="A1" s="11" t="s">
        <v>76</v>
      </c>
      <c r="B1" s="11" t="s">
        <v>77</v>
      </c>
      <c r="C1" s="11" t="s">
        <v>78</v>
      </c>
      <c r="D1" s="11" t="s">
        <v>79</v>
      </c>
      <c r="E1" s="11" t="s">
        <v>80</v>
      </c>
      <c r="F1" s="11" t="s">
        <v>81</v>
      </c>
      <c r="G1" s="11" t="s">
        <v>82</v>
      </c>
      <c r="H1" s="11" t="s">
        <v>83</v>
      </c>
    </row>
    <row r="2" spans="1:11" ht="14.25" customHeight="1" x14ac:dyDescent="0.25">
      <c r="A2" s="13">
        <v>1814</v>
      </c>
      <c r="B2" s="13" t="s">
        <v>84</v>
      </c>
      <c r="C2" s="13" t="s">
        <v>85</v>
      </c>
      <c r="D2" s="13" t="s">
        <v>86</v>
      </c>
      <c r="E2" s="13" t="s">
        <v>87</v>
      </c>
      <c r="F2" s="13">
        <v>103</v>
      </c>
      <c r="G2" s="13" t="s">
        <v>88</v>
      </c>
      <c r="H2" s="14">
        <v>32571</v>
      </c>
    </row>
    <row r="3" spans="1:11" ht="14.25" customHeight="1" x14ac:dyDescent="0.25">
      <c r="A3" s="15">
        <v>1721</v>
      </c>
      <c r="B3" s="15" t="s">
        <v>89</v>
      </c>
      <c r="C3" s="15" t="s">
        <v>90</v>
      </c>
      <c r="D3" s="15" t="s">
        <v>86</v>
      </c>
      <c r="E3" s="15" t="s">
        <v>91</v>
      </c>
      <c r="F3" s="15">
        <v>102</v>
      </c>
      <c r="G3" s="15" t="s">
        <v>88</v>
      </c>
      <c r="H3" s="16">
        <v>33091</v>
      </c>
    </row>
    <row r="4" spans="1:11" ht="14.25" customHeight="1" x14ac:dyDescent="0.25">
      <c r="A4" s="15">
        <v>1999</v>
      </c>
      <c r="B4" s="15" t="s">
        <v>92</v>
      </c>
      <c r="C4" s="15" t="s">
        <v>93</v>
      </c>
      <c r="D4" s="15" t="s">
        <v>86</v>
      </c>
      <c r="E4" s="15" t="s">
        <v>94</v>
      </c>
      <c r="F4" s="15">
        <v>428</v>
      </c>
      <c r="G4" s="15" t="s">
        <v>88</v>
      </c>
      <c r="H4" s="16">
        <v>35981</v>
      </c>
    </row>
    <row r="5" spans="1:11" ht="14.25" customHeight="1" x14ac:dyDescent="0.25">
      <c r="A5" s="15">
        <v>1196</v>
      </c>
      <c r="B5" s="15" t="s">
        <v>95</v>
      </c>
      <c r="C5" s="15" t="s">
        <v>96</v>
      </c>
      <c r="D5" s="15" t="s">
        <v>86</v>
      </c>
      <c r="E5" s="15" t="s">
        <v>97</v>
      </c>
      <c r="F5" s="15">
        <v>289</v>
      </c>
      <c r="G5" s="15" t="s">
        <v>88</v>
      </c>
      <c r="H5" s="16">
        <v>35886</v>
      </c>
      <c r="J5" s="12" t="s">
        <v>287</v>
      </c>
    </row>
    <row r="6" spans="1:11" ht="14.25" customHeight="1" x14ac:dyDescent="0.25">
      <c r="A6" s="15">
        <v>1906</v>
      </c>
      <c r="B6" s="15" t="s">
        <v>98</v>
      </c>
      <c r="C6" s="15" t="s">
        <v>99</v>
      </c>
      <c r="D6" s="15" t="s">
        <v>100</v>
      </c>
      <c r="E6" s="15" t="s">
        <v>101</v>
      </c>
      <c r="F6" s="15">
        <v>155</v>
      </c>
      <c r="G6" s="15" t="s">
        <v>88</v>
      </c>
      <c r="H6" s="16">
        <v>32779</v>
      </c>
    </row>
    <row r="7" spans="1:11" ht="14.25" customHeight="1" x14ac:dyDescent="0.25">
      <c r="A7" s="15">
        <v>1792</v>
      </c>
      <c r="B7" s="15" t="s">
        <v>102</v>
      </c>
      <c r="C7" s="15" t="s">
        <v>103</v>
      </c>
      <c r="D7" s="15" t="s">
        <v>104</v>
      </c>
      <c r="E7" s="15" t="s">
        <v>105</v>
      </c>
      <c r="F7" s="15">
        <v>111</v>
      </c>
      <c r="G7" s="15" t="s">
        <v>106</v>
      </c>
      <c r="H7" s="16">
        <v>33231</v>
      </c>
    </row>
    <row r="8" spans="1:11" ht="14.25" customHeight="1" x14ac:dyDescent="0.25">
      <c r="A8" s="15">
        <v>1516</v>
      </c>
      <c r="B8" s="15" t="s">
        <v>107</v>
      </c>
      <c r="C8" s="15" t="s">
        <v>108</v>
      </c>
      <c r="D8" s="15" t="s">
        <v>109</v>
      </c>
      <c r="E8" s="15" t="s">
        <v>110</v>
      </c>
      <c r="F8" s="15">
        <v>105</v>
      </c>
      <c r="G8" s="15" t="s">
        <v>111</v>
      </c>
      <c r="H8" s="16">
        <v>31112</v>
      </c>
      <c r="K8" s="12" t="s">
        <v>288</v>
      </c>
    </row>
    <row r="9" spans="1:11" ht="14.25" customHeight="1" x14ac:dyDescent="0.25">
      <c r="A9" s="15">
        <v>1284</v>
      </c>
      <c r="B9" s="15" t="s">
        <v>112</v>
      </c>
      <c r="C9" s="15" t="s">
        <v>113</v>
      </c>
      <c r="D9" s="15" t="s">
        <v>114</v>
      </c>
      <c r="E9" s="15" t="s">
        <v>115</v>
      </c>
      <c r="F9" s="15">
        <v>124</v>
      </c>
      <c r="G9" s="15" t="s">
        <v>106</v>
      </c>
      <c r="H9" s="16">
        <v>31051</v>
      </c>
      <c r="K9" s="12" t="s">
        <v>289</v>
      </c>
    </row>
    <row r="10" spans="1:11" ht="14.25" customHeight="1" x14ac:dyDescent="0.25">
      <c r="A10" s="15">
        <v>1982</v>
      </c>
      <c r="B10" s="15" t="s">
        <v>116</v>
      </c>
      <c r="C10" s="15" t="s">
        <v>117</v>
      </c>
      <c r="D10" s="15" t="s">
        <v>100</v>
      </c>
      <c r="E10" s="15" t="s">
        <v>118</v>
      </c>
      <c r="F10" s="15">
        <v>202</v>
      </c>
      <c r="G10" s="15" t="s">
        <v>88</v>
      </c>
      <c r="H10" s="16">
        <v>35523</v>
      </c>
      <c r="K10" s="12" t="s">
        <v>290</v>
      </c>
    </row>
    <row r="11" spans="1:11" ht="14.25" customHeight="1" x14ac:dyDescent="0.25">
      <c r="A11" s="15">
        <v>1167</v>
      </c>
      <c r="B11" s="15" t="s">
        <v>116</v>
      </c>
      <c r="C11" s="15" t="s">
        <v>119</v>
      </c>
      <c r="D11" s="15" t="s">
        <v>100</v>
      </c>
      <c r="E11" s="15" t="s">
        <v>120</v>
      </c>
      <c r="F11" s="15">
        <v>119</v>
      </c>
      <c r="G11" s="15" t="s">
        <v>88</v>
      </c>
      <c r="H11" s="16">
        <v>33346</v>
      </c>
    </row>
    <row r="12" spans="1:11" ht="14.25" customHeight="1" x14ac:dyDescent="0.25">
      <c r="A12" s="15">
        <v>1673</v>
      </c>
      <c r="B12" s="15" t="s">
        <v>121</v>
      </c>
      <c r="C12" s="15" t="s">
        <v>113</v>
      </c>
      <c r="D12" s="15" t="s">
        <v>122</v>
      </c>
      <c r="E12" s="15" t="s">
        <v>123</v>
      </c>
      <c r="F12" s="15">
        <v>112</v>
      </c>
      <c r="G12" s="15" t="s">
        <v>111</v>
      </c>
      <c r="H12" s="16">
        <v>33688</v>
      </c>
    </row>
    <row r="13" spans="1:11" ht="14.25" customHeight="1" x14ac:dyDescent="0.25">
      <c r="A13" s="15">
        <v>1758</v>
      </c>
      <c r="B13" s="15" t="s">
        <v>124</v>
      </c>
      <c r="C13" s="15" t="s">
        <v>125</v>
      </c>
      <c r="D13" s="15" t="s">
        <v>109</v>
      </c>
      <c r="E13" s="15" t="s">
        <v>126</v>
      </c>
      <c r="F13" s="15">
        <v>107</v>
      </c>
      <c r="G13" s="15" t="s">
        <v>111</v>
      </c>
      <c r="H13" s="16">
        <v>30028</v>
      </c>
    </row>
    <row r="14" spans="1:11" ht="14.25" customHeight="1" x14ac:dyDescent="0.25">
      <c r="A14" s="15">
        <v>1990</v>
      </c>
      <c r="B14" s="15" t="s">
        <v>127</v>
      </c>
      <c r="C14" s="15" t="s">
        <v>128</v>
      </c>
      <c r="D14" s="15" t="s">
        <v>129</v>
      </c>
      <c r="E14" s="15" t="s">
        <v>130</v>
      </c>
      <c r="F14" s="15">
        <v>198</v>
      </c>
      <c r="G14" s="15" t="s">
        <v>106</v>
      </c>
      <c r="H14" s="16">
        <v>35840</v>
      </c>
    </row>
    <row r="15" spans="1:11" ht="14.25" customHeight="1" x14ac:dyDescent="0.25">
      <c r="A15" s="15">
        <v>1290</v>
      </c>
      <c r="B15" s="15" t="s">
        <v>131</v>
      </c>
      <c r="C15" s="15" t="s">
        <v>132</v>
      </c>
      <c r="D15" s="15" t="s">
        <v>122</v>
      </c>
      <c r="E15" s="15" t="s">
        <v>133</v>
      </c>
      <c r="F15" s="15">
        <v>113</v>
      </c>
      <c r="G15" s="15" t="s">
        <v>111</v>
      </c>
      <c r="H15" s="16">
        <v>31050</v>
      </c>
    </row>
    <row r="16" spans="1:11" ht="14.25" customHeight="1" x14ac:dyDescent="0.25">
      <c r="A16" s="15">
        <v>1966</v>
      </c>
      <c r="B16" s="15" t="s">
        <v>134</v>
      </c>
      <c r="C16" s="15" t="s">
        <v>135</v>
      </c>
      <c r="D16" s="15" t="s">
        <v>100</v>
      </c>
      <c r="E16" s="15" t="s">
        <v>136</v>
      </c>
      <c r="F16" s="15">
        <v>159</v>
      </c>
      <c r="G16" s="15" t="s">
        <v>88</v>
      </c>
      <c r="H16" s="16">
        <v>30054</v>
      </c>
    </row>
    <row r="17" spans="1:8" ht="14.25" customHeight="1" x14ac:dyDescent="0.25">
      <c r="A17" s="15">
        <v>1983</v>
      </c>
      <c r="B17" s="15" t="s">
        <v>137</v>
      </c>
      <c r="C17" s="15" t="s">
        <v>138</v>
      </c>
      <c r="D17" s="15" t="s">
        <v>104</v>
      </c>
      <c r="E17" s="15" t="s">
        <v>139</v>
      </c>
      <c r="F17" s="15">
        <v>154</v>
      </c>
      <c r="G17" s="15" t="s">
        <v>106</v>
      </c>
      <c r="H17" s="16">
        <v>35609</v>
      </c>
    </row>
    <row r="18" spans="1:8" ht="14.25" customHeight="1" x14ac:dyDescent="0.25">
      <c r="A18" s="15">
        <v>1964</v>
      </c>
      <c r="B18" s="15" t="s">
        <v>137</v>
      </c>
      <c r="C18" s="15" t="s">
        <v>140</v>
      </c>
      <c r="D18" s="15" t="s">
        <v>109</v>
      </c>
      <c r="E18" s="15" t="s">
        <v>141</v>
      </c>
      <c r="F18" s="15">
        <v>108</v>
      </c>
      <c r="G18" s="15" t="s">
        <v>111</v>
      </c>
      <c r="H18" s="16">
        <v>33559</v>
      </c>
    </row>
    <row r="19" spans="1:8" ht="14.25" customHeight="1" x14ac:dyDescent="0.25">
      <c r="A19" s="15">
        <v>1293</v>
      </c>
      <c r="B19" s="15" t="s">
        <v>142</v>
      </c>
      <c r="C19" s="15" t="s">
        <v>143</v>
      </c>
      <c r="D19" s="15" t="s">
        <v>86</v>
      </c>
      <c r="E19" s="15" t="s">
        <v>144</v>
      </c>
      <c r="F19" s="15">
        <v>205</v>
      </c>
      <c r="G19" s="15" t="s">
        <v>88</v>
      </c>
      <c r="H19" s="16">
        <v>30939</v>
      </c>
    </row>
    <row r="20" spans="1:8" ht="14.25" customHeight="1" x14ac:dyDescent="0.25">
      <c r="A20" s="15">
        <v>1672</v>
      </c>
      <c r="B20" s="15" t="s">
        <v>145</v>
      </c>
      <c r="C20" s="15" t="s">
        <v>146</v>
      </c>
      <c r="D20" s="15" t="s">
        <v>129</v>
      </c>
      <c r="E20" s="15" t="s">
        <v>147</v>
      </c>
      <c r="F20" s="15">
        <v>114</v>
      </c>
      <c r="G20" s="15" t="s">
        <v>106</v>
      </c>
      <c r="H20" s="16">
        <v>32979</v>
      </c>
    </row>
    <row r="21" spans="1:8" ht="14.25" customHeight="1" x14ac:dyDescent="0.25">
      <c r="A21" s="15">
        <v>1960</v>
      </c>
      <c r="B21" s="15" t="s">
        <v>148</v>
      </c>
      <c r="C21" s="15" t="s">
        <v>149</v>
      </c>
      <c r="D21" s="15" t="s">
        <v>129</v>
      </c>
      <c r="E21" s="15" t="s">
        <v>150</v>
      </c>
      <c r="F21" s="15">
        <v>150</v>
      </c>
      <c r="G21" s="15" t="s">
        <v>106</v>
      </c>
      <c r="H21" s="16">
        <v>31729</v>
      </c>
    </row>
    <row r="22" spans="1:8" ht="14.25" customHeight="1" x14ac:dyDescent="0.25">
      <c r="A22" s="15">
        <v>1975</v>
      </c>
      <c r="B22" s="15" t="s">
        <v>151</v>
      </c>
      <c r="C22" s="15" t="s">
        <v>152</v>
      </c>
      <c r="D22" s="15" t="s">
        <v>109</v>
      </c>
      <c r="E22" s="15" t="s">
        <v>153</v>
      </c>
      <c r="F22" s="15">
        <v>125</v>
      </c>
      <c r="G22" s="15" t="s">
        <v>111</v>
      </c>
      <c r="H22" s="16">
        <v>35125</v>
      </c>
    </row>
    <row r="23" spans="1:8" ht="14.25" customHeight="1" x14ac:dyDescent="0.25">
      <c r="A23" s="15">
        <v>1056</v>
      </c>
      <c r="B23" s="15" t="s">
        <v>154</v>
      </c>
      <c r="C23" s="15" t="s">
        <v>155</v>
      </c>
      <c r="D23" s="15" t="s">
        <v>104</v>
      </c>
      <c r="E23" s="15" t="s">
        <v>156</v>
      </c>
      <c r="F23" s="15">
        <v>121</v>
      </c>
      <c r="G23" s="15" t="s">
        <v>106</v>
      </c>
      <c r="H23" s="16">
        <v>29153</v>
      </c>
    </row>
    <row r="24" spans="1:8" ht="14.25" customHeight="1" x14ac:dyDescent="0.25">
      <c r="A24" s="15">
        <v>1078</v>
      </c>
      <c r="B24" s="15" t="s">
        <v>157</v>
      </c>
      <c r="C24" s="15" t="s">
        <v>158</v>
      </c>
      <c r="D24" s="15" t="s">
        <v>109</v>
      </c>
      <c r="E24" s="15" t="s">
        <v>159</v>
      </c>
      <c r="F24" s="15">
        <v>101</v>
      </c>
      <c r="G24" s="15" t="s">
        <v>111</v>
      </c>
      <c r="H24" s="16">
        <v>31503</v>
      </c>
    </row>
    <row r="25" spans="1:8" ht="14.25" customHeight="1" x14ac:dyDescent="0.25">
      <c r="A25" s="15">
        <v>1152</v>
      </c>
      <c r="B25" s="15" t="s">
        <v>160</v>
      </c>
      <c r="C25" s="15" t="s">
        <v>161</v>
      </c>
      <c r="D25" s="15" t="s">
        <v>122</v>
      </c>
      <c r="E25" s="15" t="s">
        <v>162</v>
      </c>
      <c r="F25" s="15">
        <v>118</v>
      </c>
      <c r="G25" s="15" t="s">
        <v>111</v>
      </c>
      <c r="H25" s="16">
        <v>32894</v>
      </c>
    </row>
    <row r="26" spans="1:8" ht="14.25" customHeight="1" x14ac:dyDescent="0.25">
      <c r="A26" s="15">
        <v>1075</v>
      </c>
      <c r="B26" s="15" t="s">
        <v>163</v>
      </c>
      <c r="C26" s="15" t="s">
        <v>164</v>
      </c>
      <c r="D26" s="15" t="s">
        <v>122</v>
      </c>
      <c r="E26" s="15" t="s">
        <v>165</v>
      </c>
      <c r="F26" s="15">
        <v>126</v>
      </c>
      <c r="G26" s="15" t="s">
        <v>111</v>
      </c>
      <c r="H26" s="16">
        <v>33823</v>
      </c>
    </row>
    <row r="27" spans="1:8" ht="14.25" customHeight="1" x14ac:dyDescent="0.25">
      <c r="A27" s="15">
        <v>1509</v>
      </c>
      <c r="B27" s="15" t="s">
        <v>166</v>
      </c>
      <c r="C27" s="15" t="s">
        <v>167</v>
      </c>
      <c r="D27" s="15" t="s">
        <v>104</v>
      </c>
      <c r="E27" s="15" t="s">
        <v>168</v>
      </c>
      <c r="F27" s="15">
        <v>135</v>
      </c>
      <c r="G27" s="15" t="s">
        <v>106</v>
      </c>
      <c r="H27" s="16">
        <v>31217</v>
      </c>
    </row>
    <row r="28" spans="1:8" ht="14.25" customHeight="1" x14ac:dyDescent="0.25">
      <c r="A28" s="15">
        <v>1529</v>
      </c>
      <c r="B28" s="15" t="s">
        <v>169</v>
      </c>
      <c r="C28" s="15" t="s">
        <v>170</v>
      </c>
      <c r="D28" s="15" t="s">
        <v>114</v>
      </c>
      <c r="E28" s="15" t="s">
        <v>171</v>
      </c>
      <c r="F28" s="15">
        <v>129</v>
      </c>
      <c r="G28" s="15" t="s">
        <v>106</v>
      </c>
      <c r="H28" s="16">
        <v>31805</v>
      </c>
    </row>
    <row r="29" spans="1:8" ht="14.25" customHeight="1" x14ac:dyDescent="0.25">
      <c r="A29" s="15">
        <v>1656</v>
      </c>
      <c r="B29" s="15" t="s">
        <v>172</v>
      </c>
      <c r="C29" s="15" t="s">
        <v>173</v>
      </c>
      <c r="D29" s="15" t="s">
        <v>129</v>
      </c>
      <c r="E29" s="15" t="s">
        <v>174</v>
      </c>
      <c r="F29" s="15">
        <v>149</v>
      </c>
      <c r="G29" s="15" t="s">
        <v>106</v>
      </c>
      <c r="H29" s="16">
        <v>32125</v>
      </c>
    </row>
    <row r="30" spans="1:8" ht="14.25" customHeight="1" x14ac:dyDescent="0.25">
      <c r="A30" s="15">
        <v>1426</v>
      </c>
      <c r="B30" s="15" t="s">
        <v>175</v>
      </c>
      <c r="C30" s="15" t="s">
        <v>176</v>
      </c>
      <c r="D30" s="15" t="s">
        <v>100</v>
      </c>
      <c r="E30" s="15" t="s">
        <v>177</v>
      </c>
      <c r="F30" s="15">
        <v>128</v>
      </c>
      <c r="G30" s="15" t="s">
        <v>88</v>
      </c>
      <c r="H30" s="16">
        <v>28376</v>
      </c>
    </row>
    <row r="31" spans="1:8" ht="14.25" customHeight="1" x14ac:dyDescent="0.25">
      <c r="A31" s="15">
        <v>1984</v>
      </c>
      <c r="B31" s="15" t="s">
        <v>178</v>
      </c>
      <c r="C31" s="15" t="s">
        <v>179</v>
      </c>
      <c r="D31" s="15" t="s">
        <v>100</v>
      </c>
      <c r="E31" s="15" t="s">
        <v>180</v>
      </c>
      <c r="F31" s="15">
        <v>204</v>
      </c>
      <c r="G31" s="15" t="s">
        <v>88</v>
      </c>
      <c r="H31" s="16">
        <v>35765</v>
      </c>
    </row>
    <row r="32" spans="1:8" ht="14.25" customHeight="1" x14ac:dyDescent="0.25">
      <c r="A32" s="15">
        <v>1676</v>
      </c>
      <c r="B32" s="15" t="s">
        <v>181</v>
      </c>
      <c r="C32" s="15" t="s">
        <v>182</v>
      </c>
      <c r="D32" s="15" t="s">
        <v>114</v>
      </c>
      <c r="E32" s="15" t="s">
        <v>183</v>
      </c>
      <c r="F32" s="15">
        <v>115</v>
      </c>
      <c r="G32" s="15" t="s">
        <v>106</v>
      </c>
      <c r="H32" s="16">
        <v>29885</v>
      </c>
    </row>
    <row r="33" spans="1:8" ht="14.25" customHeight="1" x14ac:dyDescent="0.25">
      <c r="A33" s="15">
        <v>1995</v>
      </c>
      <c r="B33" s="15" t="s">
        <v>184</v>
      </c>
      <c r="C33" s="15" t="s">
        <v>185</v>
      </c>
      <c r="D33" s="15" t="s">
        <v>104</v>
      </c>
      <c r="E33" s="15" t="s">
        <v>186</v>
      </c>
      <c r="F33" s="15">
        <v>198</v>
      </c>
      <c r="G33" s="15" t="s">
        <v>106</v>
      </c>
      <c r="H33" s="16">
        <v>35855</v>
      </c>
    </row>
    <row r="34" spans="1:8" ht="14.25" customHeight="1" x14ac:dyDescent="0.25">
      <c r="A34" s="15">
        <v>1359</v>
      </c>
      <c r="B34" s="15" t="s">
        <v>187</v>
      </c>
      <c r="C34" s="15" t="s">
        <v>188</v>
      </c>
      <c r="D34" s="15" t="s">
        <v>100</v>
      </c>
      <c r="E34" s="15" t="s">
        <v>189</v>
      </c>
      <c r="F34" s="15">
        <v>153</v>
      </c>
      <c r="G34" s="15" t="s">
        <v>88</v>
      </c>
      <c r="H34" s="16">
        <v>33094</v>
      </c>
    </row>
    <row r="35" spans="1:8" ht="14.25" customHeight="1" x14ac:dyDescent="0.25">
      <c r="A35" s="15">
        <v>1931</v>
      </c>
      <c r="B35" s="15" t="s">
        <v>190</v>
      </c>
      <c r="C35" s="15" t="s">
        <v>191</v>
      </c>
      <c r="D35" s="15" t="s">
        <v>109</v>
      </c>
      <c r="E35" s="15" t="s">
        <v>192</v>
      </c>
      <c r="F35" s="15">
        <v>110</v>
      </c>
      <c r="G35" s="15" t="s">
        <v>111</v>
      </c>
      <c r="H35" s="16">
        <v>32679</v>
      </c>
    </row>
    <row r="36" spans="1:8" ht="14.25" customHeight="1" x14ac:dyDescent="0.25">
      <c r="A36" s="15">
        <v>1723</v>
      </c>
      <c r="B36" s="15" t="s">
        <v>193</v>
      </c>
      <c r="C36" s="15" t="s">
        <v>161</v>
      </c>
      <c r="D36" s="15" t="s">
        <v>114</v>
      </c>
      <c r="E36" s="15" t="s">
        <v>194</v>
      </c>
      <c r="F36" s="15">
        <v>145</v>
      </c>
      <c r="G36" s="15" t="s">
        <v>106</v>
      </c>
      <c r="H36" s="16">
        <v>28531</v>
      </c>
    </row>
    <row r="37" spans="1:8" ht="14.25" customHeight="1" x14ac:dyDescent="0.25">
      <c r="A37" s="15">
        <v>1949</v>
      </c>
      <c r="B37" s="15" t="s">
        <v>195</v>
      </c>
      <c r="C37" s="15" t="s">
        <v>196</v>
      </c>
      <c r="D37" s="15" t="s">
        <v>100</v>
      </c>
      <c r="E37" s="15" t="s">
        <v>197</v>
      </c>
      <c r="F37" s="15">
        <v>147</v>
      </c>
      <c r="G37" s="15" t="s">
        <v>88</v>
      </c>
      <c r="H37" s="16">
        <v>29871</v>
      </c>
    </row>
    <row r="38" spans="1:8" ht="14.25" customHeight="1" x14ac:dyDescent="0.25">
      <c r="A38" s="15">
        <v>1067</v>
      </c>
      <c r="B38" s="15" t="s">
        <v>198</v>
      </c>
      <c r="C38" s="15" t="s">
        <v>199</v>
      </c>
      <c r="D38" s="15" t="s">
        <v>104</v>
      </c>
      <c r="E38" s="15" t="s">
        <v>200</v>
      </c>
      <c r="F38" s="15">
        <v>123</v>
      </c>
      <c r="G38" s="15" t="s">
        <v>106</v>
      </c>
      <c r="H38" s="16">
        <v>32040</v>
      </c>
    </row>
    <row r="39" spans="1:8" ht="14.25" customHeight="1" x14ac:dyDescent="0.25">
      <c r="A39" s="15">
        <v>1299</v>
      </c>
      <c r="B39" s="15" t="s">
        <v>201</v>
      </c>
      <c r="C39" s="15" t="s">
        <v>202</v>
      </c>
      <c r="D39" s="15" t="s">
        <v>129</v>
      </c>
      <c r="E39" s="15" t="s">
        <v>203</v>
      </c>
      <c r="F39" s="15">
        <v>127</v>
      </c>
      <c r="G39" s="15" t="s">
        <v>106</v>
      </c>
      <c r="H39" s="16">
        <v>32863</v>
      </c>
    </row>
    <row r="40" spans="1:8" ht="14.25" customHeight="1" x14ac:dyDescent="0.25">
      <c r="A40" s="15">
        <v>1302</v>
      </c>
      <c r="B40" s="15" t="s">
        <v>204</v>
      </c>
      <c r="C40" s="15" t="s">
        <v>205</v>
      </c>
      <c r="D40" s="15" t="s">
        <v>114</v>
      </c>
      <c r="E40" s="15" t="s">
        <v>206</v>
      </c>
      <c r="F40" s="15">
        <v>139</v>
      </c>
      <c r="G40" s="15" t="s">
        <v>106</v>
      </c>
      <c r="H40" s="16">
        <v>30900</v>
      </c>
    </row>
    <row r="41" spans="1:8" ht="14.25" customHeight="1" x14ac:dyDescent="0.25">
      <c r="A41" s="15">
        <v>1922</v>
      </c>
      <c r="B41" s="15" t="s">
        <v>207</v>
      </c>
      <c r="C41" s="15" t="s">
        <v>208</v>
      </c>
      <c r="D41" s="15" t="s">
        <v>100</v>
      </c>
      <c r="E41" s="15" t="s">
        <v>209</v>
      </c>
      <c r="F41" s="15">
        <v>146</v>
      </c>
      <c r="G41" s="15" t="s">
        <v>88</v>
      </c>
      <c r="H41" s="16">
        <v>31751</v>
      </c>
    </row>
    <row r="42" spans="1:8" ht="14.25" customHeight="1" x14ac:dyDescent="0.25">
      <c r="A42" s="15">
        <v>1310</v>
      </c>
      <c r="B42" s="15" t="s">
        <v>207</v>
      </c>
      <c r="C42" s="15" t="s">
        <v>210</v>
      </c>
      <c r="D42" s="15" t="s">
        <v>129</v>
      </c>
      <c r="E42" s="15" t="s">
        <v>211</v>
      </c>
      <c r="F42" s="15">
        <v>137</v>
      </c>
      <c r="G42" s="15" t="s">
        <v>106</v>
      </c>
      <c r="H42" s="16">
        <v>31689</v>
      </c>
    </row>
    <row r="43" spans="1:8" ht="14.25" customHeight="1" x14ac:dyDescent="0.25">
      <c r="A43" s="15">
        <v>9999</v>
      </c>
      <c r="B43" s="15" t="s">
        <v>207</v>
      </c>
      <c r="C43" s="15" t="s">
        <v>212</v>
      </c>
      <c r="D43" s="15" t="s">
        <v>100</v>
      </c>
      <c r="E43" s="15" t="s">
        <v>213</v>
      </c>
      <c r="F43" s="15">
        <v>109</v>
      </c>
      <c r="G43" s="15" t="s">
        <v>88</v>
      </c>
      <c r="H43" s="16">
        <v>31446</v>
      </c>
    </row>
    <row r="44" spans="1:8" ht="14.25" customHeight="1" x14ac:dyDescent="0.25">
      <c r="A44" s="15">
        <v>1054</v>
      </c>
      <c r="B44" s="15" t="s">
        <v>207</v>
      </c>
      <c r="C44" s="15" t="s">
        <v>214</v>
      </c>
      <c r="D44" s="15" t="s">
        <v>104</v>
      </c>
      <c r="E44" s="15" t="s">
        <v>215</v>
      </c>
      <c r="F44" s="15">
        <v>148</v>
      </c>
      <c r="G44" s="15" t="s">
        <v>106</v>
      </c>
      <c r="H44" s="16">
        <v>33344</v>
      </c>
    </row>
    <row r="45" spans="1:8" ht="14.25" customHeight="1" x14ac:dyDescent="0.25">
      <c r="A45" s="15">
        <v>1333</v>
      </c>
      <c r="B45" s="15" t="s">
        <v>216</v>
      </c>
      <c r="C45" s="15" t="s">
        <v>217</v>
      </c>
      <c r="D45" s="15" t="s">
        <v>86</v>
      </c>
      <c r="E45" s="15" t="s">
        <v>218</v>
      </c>
      <c r="F45" s="15">
        <v>122</v>
      </c>
      <c r="G45" s="15" t="s">
        <v>88</v>
      </c>
      <c r="H45" s="16">
        <v>32979</v>
      </c>
    </row>
    <row r="46" spans="1:8" ht="14.25" customHeight="1" x14ac:dyDescent="0.25">
      <c r="A46" s="15">
        <v>1572</v>
      </c>
      <c r="B46" s="15" t="s">
        <v>219</v>
      </c>
      <c r="C46" s="15" t="s">
        <v>220</v>
      </c>
      <c r="D46" s="15" t="s">
        <v>100</v>
      </c>
      <c r="E46" s="15" t="s">
        <v>221</v>
      </c>
      <c r="F46" s="15">
        <v>116</v>
      </c>
      <c r="G46" s="15" t="s">
        <v>88</v>
      </c>
      <c r="H46" s="16">
        <v>32339</v>
      </c>
    </row>
    <row r="47" spans="1:8" ht="14.25" customHeight="1" x14ac:dyDescent="0.25">
      <c r="A47" s="15">
        <v>1329</v>
      </c>
      <c r="B47" s="15" t="s">
        <v>222</v>
      </c>
      <c r="C47" s="15" t="s">
        <v>223</v>
      </c>
      <c r="D47" s="15" t="s">
        <v>109</v>
      </c>
      <c r="E47" s="15" t="s">
        <v>224</v>
      </c>
      <c r="F47" s="15">
        <v>151</v>
      </c>
      <c r="G47" s="15" t="s">
        <v>111</v>
      </c>
      <c r="H47" s="16">
        <v>32561</v>
      </c>
    </row>
    <row r="48" spans="1:8" ht="14.25" customHeight="1" x14ac:dyDescent="0.25">
      <c r="A48" s="15">
        <v>1368</v>
      </c>
      <c r="B48" s="15" t="s">
        <v>225</v>
      </c>
      <c r="C48" s="15" t="s">
        <v>226</v>
      </c>
      <c r="D48" s="15" t="s">
        <v>122</v>
      </c>
      <c r="E48" s="15" t="s">
        <v>227</v>
      </c>
      <c r="F48" s="15">
        <v>132</v>
      </c>
      <c r="G48" s="15" t="s">
        <v>111</v>
      </c>
      <c r="H48" s="16">
        <v>30386</v>
      </c>
    </row>
    <row r="49" spans="1:8" ht="14.25" customHeight="1" x14ac:dyDescent="0.25">
      <c r="A49" s="15">
        <v>1352</v>
      </c>
      <c r="B49" s="15" t="s">
        <v>228</v>
      </c>
      <c r="C49" s="15" t="s">
        <v>229</v>
      </c>
      <c r="D49" s="15" t="s">
        <v>100</v>
      </c>
      <c r="E49" s="15" t="s">
        <v>230</v>
      </c>
      <c r="F49" s="15">
        <v>100</v>
      </c>
      <c r="G49" s="15" t="s">
        <v>88</v>
      </c>
      <c r="H49" s="16">
        <v>30212</v>
      </c>
    </row>
    <row r="50" spans="1:8" ht="14.25" customHeight="1" x14ac:dyDescent="0.25">
      <c r="A50" s="15">
        <v>1908</v>
      </c>
      <c r="B50" s="15" t="s">
        <v>231</v>
      </c>
      <c r="C50" s="15" t="s">
        <v>232</v>
      </c>
      <c r="D50" s="15" t="s">
        <v>104</v>
      </c>
      <c r="E50" s="15" t="s">
        <v>233</v>
      </c>
      <c r="F50" s="15">
        <v>152</v>
      </c>
      <c r="G50" s="15" t="s">
        <v>106</v>
      </c>
      <c r="H50" s="16">
        <v>30817</v>
      </c>
    </row>
    <row r="51" spans="1:8" ht="14.25" customHeight="1" x14ac:dyDescent="0.25">
      <c r="A51" s="15">
        <v>1290</v>
      </c>
      <c r="B51" s="15" t="s">
        <v>131</v>
      </c>
      <c r="C51" s="15" t="s">
        <v>132</v>
      </c>
      <c r="D51" s="15" t="s">
        <v>122</v>
      </c>
      <c r="E51" s="15" t="s">
        <v>133</v>
      </c>
      <c r="F51" s="15">
        <v>113</v>
      </c>
      <c r="G51" s="15" t="s">
        <v>111</v>
      </c>
      <c r="H51" s="16">
        <v>31050</v>
      </c>
    </row>
    <row r="52" spans="1:8" ht="14.25" customHeight="1" x14ac:dyDescent="0.25">
      <c r="A52" s="15">
        <v>1078</v>
      </c>
      <c r="B52" s="15" t="s">
        <v>157</v>
      </c>
      <c r="C52" s="15" t="s">
        <v>158</v>
      </c>
      <c r="D52" s="15" t="s">
        <v>109</v>
      </c>
      <c r="E52" s="15" t="s">
        <v>159</v>
      </c>
      <c r="F52" s="15">
        <v>101</v>
      </c>
      <c r="G52" s="15" t="s">
        <v>111</v>
      </c>
      <c r="H52" s="16">
        <v>31503</v>
      </c>
    </row>
    <row r="53" spans="1:8" ht="14.25" customHeight="1" x14ac:dyDescent="0.25">
      <c r="A53" s="15">
        <v>1426</v>
      </c>
      <c r="B53" s="15" t="s">
        <v>175</v>
      </c>
      <c r="C53" s="15" t="s">
        <v>176</v>
      </c>
      <c r="D53" s="15" t="s">
        <v>100</v>
      </c>
      <c r="E53" s="15" t="s">
        <v>177</v>
      </c>
      <c r="F53" s="15">
        <v>128</v>
      </c>
      <c r="G53" s="15" t="s">
        <v>88</v>
      </c>
      <c r="H53" s="16">
        <v>28376</v>
      </c>
    </row>
    <row r="54" spans="1:8" ht="14.25" customHeight="1" x14ac:dyDescent="0.25">
      <c r="A54" s="15">
        <v>1949</v>
      </c>
      <c r="B54" s="15" t="s">
        <v>195</v>
      </c>
      <c r="C54" s="15" t="s">
        <v>196</v>
      </c>
      <c r="D54" s="15" t="s">
        <v>100</v>
      </c>
      <c r="E54" s="15" t="s">
        <v>197</v>
      </c>
      <c r="F54" s="15">
        <v>147</v>
      </c>
      <c r="G54" s="15" t="s">
        <v>88</v>
      </c>
      <c r="H54" s="16">
        <v>29871</v>
      </c>
    </row>
    <row r="55" spans="1:8" ht="14.25" customHeight="1" x14ac:dyDescent="0.25">
      <c r="H55" s="18"/>
    </row>
    <row r="56" spans="1:8" ht="14.25" customHeight="1" x14ac:dyDescent="0.25">
      <c r="H56" s="18"/>
    </row>
    <row r="57" spans="1:8" ht="14.25" customHeight="1" x14ac:dyDescent="0.25">
      <c r="H57" s="18"/>
    </row>
    <row r="58" spans="1:8" ht="14.25" customHeight="1" x14ac:dyDescent="0.25">
      <c r="H58" s="18"/>
    </row>
    <row r="59" spans="1:8" ht="14.25" customHeight="1" x14ac:dyDescent="0.25">
      <c r="H59" s="18"/>
    </row>
    <row r="60" spans="1:8" ht="14.25" customHeight="1" x14ac:dyDescent="0.25">
      <c r="H60" s="18"/>
    </row>
    <row r="61" spans="1:8" ht="14.25" customHeight="1" x14ac:dyDescent="0.25">
      <c r="H61" s="18"/>
    </row>
    <row r="62" spans="1:8" ht="14.25" customHeight="1" x14ac:dyDescent="0.25">
      <c r="H62" s="18"/>
    </row>
  </sheetData>
  <conditionalFormatting sqref="A2:A54">
    <cfRule type="duplicateValues" dxfId="2" priority="1"/>
  </conditionalFormatting>
  <conditionalFormatting sqref="A9">
    <cfRule type="duplicateValues" dxfId="1" priority="2"/>
    <cfRule type="duplicateValues" dxfId="0" priority="3"/>
  </conditionalFormatting>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AC41-3910-4F4A-88F2-90C036DB452A}">
  <sheetPr codeName="Sheet6">
    <tabColor theme="9" tint="-0.249977111117893"/>
  </sheetPr>
  <dimension ref="A3:J20"/>
  <sheetViews>
    <sheetView workbookViewId="0">
      <selection activeCell="J158" sqref="J158"/>
    </sheetView>
  </sheetViews>
  <sheetFormatPr defaultRowHeight="14.4" x14ac:dyDescent="0.3"/>
  <cols>
    <col min="1" max="1" width="12.5546875" bestFit="1" customWidth="1"/>
    <col min="2" max="2" width="13.21875" bestFit="1" customWidth="1"/>
    <col min="3" max="3" width="17.44140625" bestFit="1" customWidth="1"/>
    <col min="4" max="5" width="12.109375" bestFit="1" customWidth="1"/>
    <col min="6" max="6" width="13.21875" bestFit="1" customWidth="1"/>
  </cols>
  <sheetData>
    <row r="3" spans="1:10" x14ac:dyDescent="0.3">
      <c r="A3" s="41" t="s">
        <v>1555</v>
      </c>
      <c r="B3" t="s">
        <v>1556</v>
      </c>
      <c r="C3" t="s">
        <v>1563</v>
      </c>
    </row>
    <row r="4" spans="1:10" x14ac:dyDescent="0.3">
      <c r="A4" s="42" t="s">
        <v>243</v>
      </c>
      <c r="B4" s="43">
        <v>171668</v>
      </c>
      <c r="C4" s="44"/>
    </row>
    <row r="5" spans="1:10" x14ac:dyDescent="0.3">
      <c r="A5" s="42" t="s">
        <v>250</v>
      </c>
      <c r="B5" s="43">
        <v>165964.75</v>
      </c>
      <c r="C5" s="44">
        <v>-3.3222557494699073E-2</v>
      </c>
      <c r="J5" t="s">
        <v>1557</v>
      </c>
    </row>
    <row r="6" spans="1:10" x14ac:dyDescent="0.3">
      <c r="A6" s="42" t="s">
        <v>251</v>
      </c>
      <c r="B6" s="43">
        <v>125317.5</v>
      </c>
      <c r="C6" s="44">
        <v>-0.24491495935130803</v>
      </c>
      <c r="J6" t="s">
        <v>1558</v>
      </c>
    </row>
    <row r="7" spans="1:10" x14ac:dyDescent="0.3">
      <c r="A7" s="42" t="s">
        <v>252</v>
      </c>
      <c r="B7" s="43">
        <v>192920</v>
      </c>
      <c r="C7" s="44">
        <v>0.53944979751431366</v>
      </c>
      <c r="J7" t="s">
        <v>1559</v>
      </c>
    </row>
    <row r="8" spans="1:10" x14ac:dyDescent="0.3">
      <c r="A8" s="42" t="s">
        <v>245</v>
      </c>
      <c r="B8" s="43">
        <v>129070</v>
      </c>
      <c r="C8" s="44">
        <v>-0.33096620360771306</v>
      </c>
    </row>
    <row r="9" spans="1:10" x14ac:dyDescent="0.3">
      <c r="A9" s="42" t="s">
        <v>254</v>
      </c>
      <c r="B9" s="43">
        <v>119947.5</v>
      </c>
      <c r="C9" s="44">
        <v>-7.0678701479817155E-2</v>
      </c>
      <c r="J9" t="s">
        <v>1560</v>
      </c>
    </row>
    <row r="10" spans="1:10" x14ac:dyDescent="0.3">
      <c r="A10" s="42" t="s">
        <v>362</v>
      </c>
      <c r="B10" s="43">
        <v>103775</v>
      </c>
      <c r="C10" s="44">
        <v>-0.13482982138018718</v>
      </c>
      <c r="J10" t="s">
        <v>1561</v>
      </c>
    </row>
    <row r="11" spans="1:10" x14ac:dyDescent="0.3">
      <c r="A11" s="42" t="s">
        <v>280</v>
      </c>
      <c r="B11" s="43">
        <v>1008662.75</v>
      </c>
      <c r="C11" s="44"/>
    </row>
    <row r="12" spans="1:10" x14ac:dyDescent="0.3">
      <c r="J12" t="s">
        <v>1562</v>
      </c>
    </row>
    <row r="13" spans="1:10" x14ac:dyDescent="0.3">
      <c r="J13" t="s">
        <v>1564</v>
      </c>
    </row>
    <row r="14" spans="1:10" x14ac:dyDescent="0.3">
      <c r="J14" t="s">
        <v>1565</v>
      </c>
    </row>
    <row r="15" spans="1:10" x14ac:dyDescent="0.3">
      <c r="E15" t="s">
        <v>1567</v>
      </c>
    </row>
    <row r="16" spans="1:10" x14ac:dyDescent="0.3">
      <c r="J16" t="s">
        <v>1566</v>
      </c>
    </row>
    <row r="20" spans="9:9" x14ac:dyDescent="0.3">
      <c r="I20" t="s">
        <v>1568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605B1-7828-4440-B6EC-D8853E6EFD8F}">
  <sheetPr codeName="Sheet7">
    <tabColor theme="9" tint="-0.249977111117893"/>
  </sheetPr>
  <dimension ref="A1:H448"/>
  <sheetViews>
    <sheetView topLeftCell="A130" workbookViewId="0">
      <selection activeCell="J158" sqref="J158"/>
    </sheetView>
  </sheetViews>
  <sheetFormatPr defaultColWidth="9.109375" defaultRowHeight="12.6" x14ac:dyDescent="0.25"/>
  <cols>
    <col min="1" max="1" width="10.6640625" style="27" bestFit="1" customWidth="1"/>
    <col min="2" max="3" width="12.33203125" style="27" bestFit="1" customWidth="1"/>
    <col min="4" max="4" width="19.21875" style="27" bestFit="1" customWidth="1"/>
    <col min="5" max="5" width="13.109375" style="27" bestFit="1" customWidth="1"/>
    <col min="6" max="6" width="11.77734375" style="27" bestFit="1" customWidth="1"/>
    <col min="7" max="7" width="11.109375" style="27" customWidth="1"/>
    <col min="8" max="8" width="13.77734375" style="27" bestFit="1" customWidth="1"/>
    <col min="9" max="16384" width="9.109375" style="27"/>
  </cols>
  <sheetData>
    <row r="1" spans="1:8" ht="18" x14ac:dyDescent="0.35">
      <c r="A1" s="148" t="s">
        <v>1554</v>
      </c>
      <c r="B1" s="148"/>
      <c r="C1" s="148"/>
      <c r="D1" s="148"/>
      <c r="E1" s="148"/>
      <c r="F1" s="148"/>
      <c r="G1" s="148"/>
      <c r="H1" s="148"/>
    </row>
    <row r="2" spans="1:8" ht="18" x14ac:dyDescent="0.35">
      <c r="A2" s="149" t="s">
        <v>1553</v>
      </c>
      <c r="B2" s="149"/>
      <c r="C2" s="149"/>
      <c r="D2" s="149"/>
      <c r="E2" s="149"/>
      <c r="F2" s="149"/>
      <c r="G2" s="149"/>
      <c r="H2" s="149"/>
    </row>
    <row r="3" spans="1:8" ht="8.25" customHeight="1" x14ac:dyDescent="0.35">
      <c r="B3" s="40"/>
      <c r="C3" s="39"/>
      <c r="D3" s="40"/>
      <c r="E3" s="39"/>
      <c r="F3" s="39"/>
      <c r="G3" s="39"/>
    </row>
    <row r="4" spans="1:8" s="37" customFormat="1" ht="16.2" thickBot="1" x14ac:dyDescent="0.35">
      <c r="A4" s="38" t="s">
        <v>239</v>
      </c>
      <c r="B4" s="38" t="s">
        <v>238</v>
      </c>
      <c r="C4" s="38" t="s">
        <v>310</v>
      </c>
      <c r="D4" s="38" t="s">
        <v>273</v>
      </c>
      <c r="E4" s="38" t="s">
        <v>311</v>
      </c>
      <c r="F4" s="38" t="s">
        <v>269</v>
      </c>
      <c r="G4" s="38" t="s">
        <v>271</v>
      </c>
      <c r="H4" s="38" t="s">
        <v>312</v>
      </c>
    </row>
    <row r="5" spans="1:8" x14ac:dyDescent="0.25">
      <c r="A5" s="27">
        <v>2013</v>
      </c>
      <c r="B5" s="27" t="s">
        <v>243</v>
      </c>
      <c r="C5" s="27" t="s">
        <v>313</v>
      </c>
      <c r="D5" s="27" t="s">
        <v>314</v>
      </c>
      <c r="E5" s="27" t="s">
        <v>315</v>
      </c>
      <c r="F5" s="36">
        <f t="shared" ref="F5:F10" si="0">G5*1.5</f>
        <v>2395.5</v>
      </c>
      <c r="G5" s="27">
        <v>1597</v>
      </c>
      <c r="H5" s="35" t="s">
        <v>1552</v>
      </c>
    </row>
    <row r="6" spans="1:8" x14ac:dyDescent="0.25">
      <c r="A6" s="27">
        <v>2013</v>
      </c>
      <c r="B6" s="27" t="s">
        <v>243</v>
      </c>
      <c r="C6" s="27" t="s">
        <v>313</v>
      </c>
      <c r="D6" s="27" t="s">
        <v>314</v>
      </c>
      <c r="E6" s="27" t="s">
        <v>315</v>
      </c>
      <c r="F6" s="36">
        <f t="shared" si="0"/>
        <v>11761.5</v>
      </c>
      <c r="G6" s="27">
        <v>7841</v>
      </c>
      <c r="H6" s="35" t="s">
        <v>1551</v>
      </c>
    </row>
    <row r="7" spans="1:8" x14ac:dyDescent="0.25">
      <c r="A7" s="27">
        <v>2013</v>
      </c>
      <c r="B7" s="27" t="s">
        <v>243</v>
      </c>
      <c r="C7" s="27" t="s">
        <v>318</v>
      </c>
      <c r="D7" s="27" t="s">
        <v>314</v>
      </c>
      <c r="E7" s="27" t="s">
        <v>315</v>
      </c>
      <c r="F7" s="36">
        <f t="shared" si="0"/>
        <v>8943</v>
      </c>
      <c r="G7" s="27">
        <v>5962</v>
      </c>
      <c r="H7" s="35" t="s">
        <v>1550</v>
      </c>
    </row>
    <row r="8" spans="1:8" x14ac:dyDescent="0.25">
      <c r="A8" s="27">
        <v>2013</v>
      </c>
      <c r="B8" s="27" t="s">
        <v>243</v>
      </c>
      <c r="C8" s="27" t="s">
        <v>313</v>
      </c>
      <c r="D8" s="27" t="s">
        <v>314</v>
      </c>
      <c r="E8" s="27" t="s">
        <v>315</v>
      </c>
      <c r="F8" s="36">
        <f t="shared" si="0"/>
        <v>2395.5</v>
      </c>
      <c r="G8" s="27">
        <v>1597</v>
      </c>
      <c r="H8" s="35" t="s">
        <v>1549</v>
      </c>
    </row>
    <row r="9" spans="1:8" x14ac:dyDescent="0.25">
      <c r="A9" s="27">
        <v>2013</v>
      </c>
      <c r="B9" s="27" t="s">
        <v>243</v>
      </c>
      <c r="C9" s="27" t="s">
        <v>313</v>
      </c>
      <c r="D9" s="27" t="s">
        <v>314</v>
      </c>
      <c r="E9" s="27" t="s">
        <v>315</v>
      </c>
      <c r="F9" s="36">
        <f t="shared" si="0"/>
        <v>11761.5</v>
      </c>
      <c r="G9" s="27">
        <v>7841</v>
      </c>
      <c r="H9" s="35" t="s">
        <v>1548</v>
      </c>
    </row>
    <row r="10" spans="1:8" x14ac:dyDescent="0.25">
      <c r="A10" s="27">
        <v>2013</v>
      </c>
      <c r="B10" s="27" t="s">
        <v>243</v>
      </c>
      <c r="C10" s="27" t="s">
        <v>318</v>
      </c>
      <c r="D10" s="27" t="s">
        <v>314</v>
      </c>
      <c r="E10" s="27" t="s">
        <v>315</v>
      </c>
      <c r="F10" s="36">
        <f t="shared" si="0"/>
        <v>8943</v>
      </c>
      <c r="G10" s="27">
        <v>5962</v>
      </c>
      <c r="H10" s="35" t="s">
        <v>1547</v>
      </c>
    </row>
    <row r="11" spans="1:8" x14ac:dyDescent="0.25">
      <c r="A11" s="27">
        <v>2013</v>
      </c>
      <c r="B11" s="27" t="s">
        <v>243</v>
      </c>
      <c r="C11" s="27" t="s">
        <v>318</v>
      </c>
      <c r="D11" s="27" t="s">
        <v>320</v>
      </c>
      <c r="E11" s="27" t="s">
        <v>321</v>
      </c>
      <c r="F11" s="36">
        <v>14596.5</v>
      </c>
      <c r="G11" s="27">
        <v>9731</v>
      </c>
      <c r="H11" s="35" t="s">
        <v>1546</v>
      </c>
    </row>
    <row r="12" spans="1:8" x14ac:dyDescent="0.25">
      <c r="A12" s="27">
        <v>2013</v>
      </c>
      <c r="B12" s="27" t="s">
        <v>243</v>
      </c>
      <c r="C12" s="27" t="s">
        <v>323</v>
      </c>
      <c r="D12" s="27" t="s">
        <v>320</v>
      </c>
      <c r="E12" s="27" t="s">
        <v>321</v>
      </c>
      <c r="F12" s="36">
        <v>8793</v>
      </c>
      <c r="G12" s="27">
        <v>5862</v>
      </c>
      <c r="H12" s="35" t="s">
        <v>1545</v>
      </c>
    </row>
    <row r="13" spans="1:8" x14ac:dyDescent="0.25">
      <c r="A13" s="27">
        <v>2013</v>
      </c>
      <c r="B13" s="27" t="s">
        <v>243</v>
      </c>
      <c r="C13" s="27" t="s">
        <v>318</v>
      </c>
      <c r="D13" s="27" t="s">
        <v>320</v>
      </c>
      <c r="E13" s="27" t="s">
        <v>321</v>
      </c>
      <c r="F13" s="36">
        <v>14596.5</v>
      </c>
      <c r="G13" s="27">
        <v>9731</v>
      </c>
      <c r="H13" s="35" t="s">
        <v>1544</v>
      </c>
    </row>
    <row r="14" spans="1:8" x14ac:dyDescent="0.25">
      <c r="A14" s="27">
        <v>2013</v>
      </c>
      <c r="B14" s="27" t="s">
        <v>243</v>
      </c>
      <c r="C14" s="27" t="s">
        <v>323</v>
      </c>
      <c r="D14" s="27" t="s">
        <v>320</v>
      </c>
      <c r="E14" s="27" t="s">
        <v>321</v>
      </c>
      <c r="F14" s="36">
        <v>8793</v>
      </c>
      <c r="G14" s="27">
        <v>5862</v>
      </c>
      <c r="H14" s="35" t="s">
        <v>1543</v>
      </c>
    </row>
    <row r="15" spans="1:8" x14ac:dyDescent="0.25">
      <c r="A15" s="27">
        <v>2013</v>
      </c>
      <c r="B15" s="27" t="s">
        <v>243</v>
      </c>
      <c r="C15" s="27" t="s">
        <v>313</v>
      </c>
      <c r="D15" s="27" t="s">
        <v>325</v>
      </c>
      <c r="E15" s="27" t="s">
        <v>326</v>
      </c>
      <c r="F15" s="36">
        <v>4666</v>
      </c>
      <c r="G15" s="27">
        <v>5623</v>
      </c>
      <c r="H15" s="35" t="s">
        <v>1542</v>
      </c>
    </row>
    <row r="16" spans="1:8" x14ac:dyDescent="0.25">
      <c r="A16" s="27">
        <v>2013</v>
      </c>
      <c r="B16" s="27" t="s">
        <v>243</v>
      </c>
      <c r="C16" s="27" t="s">
        <v>313</v>
      </c>
      <c r="D16" s="27" t="s">
        <v>325</v>
      </c>
      <c r="E16" s="27" t="s">
        <v>326</v>
      </c>
      <c r="F16" s="36">
        <f>G16*1.5</f>
        <v>7318.5</v>
      </c>
      <c r="G16" s="27">
        <v>4879</v>
      </c>
      <c r="H16" s="35" t="s">
        <v>1541</v>
      </c>
    </row>
    <row r="17" spans="1:8" x14ac:dyDescent="0.25">
      <c r="A17" s="27">
        <v>2013</v>
      </c>
      <c r="B17" s="27" t="s">
        <v>243</v>
      </c>
      <c r="C17" s="27" t="s">
        <v>313</v>
      </c>
      <c r="D17" s="27" t="s">
        <v>325</v>
      </c>
      <c r="E17" s="27" t="s">
        <v>326</v>
      </c>
      <c r="F17" s="36">
        <v>5500</v>
      </c>
      <c r="G17" s="27">
        <v>5623</v>
      </c>
      <c r="H17" s="35" t="s">
        <v>1540</v>
      </c>
    </row>
    <row r="18" spans="1:8" x14ac:dyDescent="0.25">
      <c r="A18" s="27">
        <v>2013</v>
      </c>
      <c r="B18" s="27" t="s">
        <v>243</v>
      </c>
      <c r="C18" s="27" t="s">
        <v>313</v>
      </c>
      <c r="D18" s="27" t="s">
        <v>325</v>
      </c>
      <c r="E18" s="27" t="s">
        <v>326</v>
      </c>
      <c r="F18" s="36">
        <f t="shared" ref="F18:F26" si="1">G18*1.5</f>
        <v>7318.5</v>
      </c>
      <c r="G18" s="27">
        <v>4879</v>
      </c>
      <c r="H18" s="35" t="s">
        <v>1539</v>
      </c>
    </row>
    <row r="19" spans="1:8" x14ac:dyDescent="0.25">
      <c r="A19" s="27">
        <v>2013</v>
      </c>
      <c r="B19" s="27" t="s">
        <v>243</v>
      </c>
      <c r="C19" s="27" t="s">
        <v>329</v>
      </c>
      <c r="D19" s="27" t="s">
        <v>330</v>
      </c>
      <c r="E19" s="27" t="s">
        <v>331</v>
      </c>
      <c r="F19" s="36">
        <f t="shared" si="1"/>
        <v>3553.5</v>
      </c>
      <c r="G19" s="27">
        <v>2369</v>
      </c>
      <c r="H19" s="35" t="s">
        <v>1538</v>
      </c>
    </row>
    <row r="20" spans="1:8" x14ac:dyDescent="0.25">
      <c r="A20" s="27">
        <v>2013</v>
      </c>
      <c r="B20" s="27" t="s">
        <v>243</v>
      </c>
      <c r="C20" s="27" t="s">
        <v>329</v>
      </c>
      <c r="D20" s="27" t="s">
        <v>330</v>
      </c>
      <c r="E20" s="27" t="s">
        <v>331</v>
      </c>
      <c r="F20" s="36">
        <f t="shared" si="1"/>
        <v>3553.5</v>
      </c>
      <c r="G20" s="27">
        <v>2369</v>
      </c>
      <c r="H20" s="35" t="s">
        <v>1537</v>
      </c>
    </row>
    <row r="21" spans="1:8" x14ac:dyDescent="0.25">
      <c r="A21" s="27">
        <v>2013</v>
      </c>
      <c r="B21" s="27" t="s">
        <v>243</v>
      </c>
      <c r="C21" s="27" t="s">
        <v>318</v>
      </c>
      <c r="D21" s="27" t="s">
        <v>333</v>
      </c>
      <c r="E21" s="27" t="s">
        <v>321</v>
      </c>
      <c r="F21" s="36">
        <f t="shared" si="1"/>
        <v>14596.5</v>
      </c>
      <c r="G21" s="27">
        <v>9731</v>
      </c>
      <c r="H21" s="35" t="s">
        <v>1536</v>
      </c>
    </row>
    <row r="22" spans="1:8" x14ac:dyDescent="0.25">
      <c r="A22" s="27">
        <v>2013</v>
      </c>
      <c r="B22" s="27" t="s">
        <v>243</v>
      </c>
      <c r="C22" s="27" t="s">
        <v>323</v>
      </c>
      <c r="D22" s="27" t="s">
        <v>333</v>
      </c>
      <c r="E22" s="27" t="s">
        <v>321</v>
      </c>
      <c r="F22" s="36">
        <f t="shared" si="1"/>
        <v>8793</v>
      </c>
      <c r="G22" s="27">
        <v>5862</v>
      </c>
      <c r="H22" s="35" t="s">
        <v>1535</v>
      </c>
    </row>
    <row r="23" spans="1:8" x14ac:dyDescent="0.25">
      <c r="A23" s="27">
        <v>2013</v>
      </c>
      <c r="B23" s="27" t="s">
        <v>243</v>
      </c>
      <c r="C23" s="27" t="s">
        <v>318</v>
      </c>
      <c r="D23" s="27" t="s">
        <v>333</v>
      </c>
      <c r="E23" s="27" t="s">
        <v>321</v>
      </c>
      <c r="F23" s="36">
        <f t="shared" si="1"/>
        <v>14596.5</v>
      </c>
      <c r="G23" s="27">
        <v>9731</v>
      </c>
      <c r="H23" s="35" t="s">
        <v>1534</v>
      </c>
    </row>
    <row r="24" spans="1:8" x14ac:dyDescent="0.25">
      <c r="A24" s="27">
        <v>2013</v>
      </c>
      <c r="B24" s="27" t="s">
        <v>243</v>
      </c>
      <c r="C24" s="27" t="s">
        <v>323</v>
      </c>
      <c r="D24" s="27" t="s">
        <v>333</v>
      </c>
      <c r="E24" s="27" t="s">
        <v>321</v>
      </c>
      <c r="F24" s="36">
        <f t="shared" si="1"/>
        <v>8793</v>
      </c>
      <c r="G24" s="27">
        <v>5862</v>
      </c>
      <c r="H24" s="35" t="s">
        <v>1533</v>
      </c>
    </row>
    <row r="25" spans="1:8" x14ac:dyDescent="0.25">
      <c r="A25" s="27">
        <v>2013</v>
      </c>
      <c r="B25" s="27" t="s">
        <v>250</v>
      </c>
      <c r="C25" s="27" t="s">
        <v>313</v>
      </c>
      <c r="D25" s="27" t="s">
        <v>314</v>
      </c>
      <c r="E25" s="27" t="s">
        <v>315</v>
      </c>
      <c r="F25" s="36">
        <f t="shared" si="1"/>
        <v>4887</v>
      </c>
      <c r="G25" s="27">
        <v>3258</v>
      </c>
      <c r="H25" s="35" t="s">
        <v>1532</v>
      </c>
    </row>
    <row r="26" spans="1:8" x14ac:dyDescent="0.25">
      <c r="A26" s="27">
        <v>2013</v>
      </c>
      <c r="B26" s="27" t="s">
        <v>250</v>
      </c>
      <c r="C26" s="27" t="s">
        <v>313</v>
      </c>
      <c r="D26" s="27" t="s">
        <v>314</v>
      </c>
      <c r="E26" s="27" t="s">
        <v>315</v>
      </c>
      <c r="F26" s="36">
        <f t="shared" si="1"/>
        <v>4887</v>
      </c>
      <c r="G26" s="27">
        <v>3258</v>
      </c>
      <c r="H26" s="35" t="s">
        <v>1531</v>
      </c>
    </row>
    <row r="27" spans="1:8" x14ac:dyDescent="0.25">
      <c r="A27" s="27">
        <v>2013</v>
      </c>
      <c r="B27" s="27" t="s">
        <v>250</v>
      </c>
      <c r="C27" s="27" t="s">
        <v>323</v>
      </c>
      <c r="D27" s="27" t="s">
        <v>320</v>
      </c>
      <c r="E27" s="27" t="s">
        <v>321</v>
      </c>
      <c r="F27" s="36">
        <v>11122.5</v>
      </c>
      <c r="G27" s="27">
        <v>7415</v>
      </c>
      <c r="H27" s="35" t="s">
        <v>1530</v>
      </c>
    </row>
    <row r="28" spans="1:8" x14ac:dyDescent="0.25">
      <c r="A28" s="27">
        <v>2013</v>
      </c>
      <c r="B28" s="27" t="s">
        <v>250</v>
      </c>
      <c r="C28" s="27" t="s">
        <v>313</v>
      </c>
      <c r="D28" s="27" t="s">
        <v>320</v>
      </c>
      <c r="E28" s="27" t="s">
        <v>321</v>
      </c>
      <c r="F28" s="36">
        <v>13428</v>
      </c>
      <c r="G28" s="27">
        <v>8952</v>
      </c>
      <c r="H28" s="35" t="s">
        <v>1529</v>
      </c>
    </row>
    <row r="29" spans="1:8" x14ac:dyDescent="0.25">
      <c r="A29" s="27">
        <v>2013</v>
      </c>
      <c r="B29" s="27" t="s">
        <v>250</v>
      </c>
      <c r="C29" s="27" t="s">
        <v>323</v>
      </c>
      <c r="D29" s="27" t="s">
        <v>320</v>
      </c>
      <c r="E29" s="27" t="s">
        <v>321</v>
      </c>
      <c r="F29" s="36">
        <v>14000</v>
      </c>
      <c r="G29" s="27">
        <v>7415</v>
      </c>
      <c r="H29" s="35" t="s">
        <v>1528</v>
      </c>
    </row>
    <row r="30" spans="1:8" x14ac:dyDescent="0.25">
      <c r="A30" s="27">
        <v>2013</v>
      </c>
      <c r="B30" s="27" t="s">
        <v>250</v>
      </c>
      <c r="C30" s="27" t="s">
        <v>313</v>
      </c>
      <c r="D30" s="27" t="s">
        <v>320</v>
      </c>
      <c r="E30" s="27" t="s">
        <v>321</v>
      </c>
      <c r="F30" s="36">
        <v>13428</v>
      </c>
      <c r="G30" s="27">
        <v>8952</v>
      </c>
      <c r="H30" s="35" t="s">
        <v>1527</v>
      </c>
    </row>
    <row r="31" spans="1:8" x14ac:dyDescent="0.25">
      <c r="A31" s="27">
        <v>2013</v>
      </c>
      <c r="B31" s="27" t="s">
        <v>250</v>
      </c>
      <c r="C31" s="27" t="s">
        <v>318</v>
      </c>
      <c r="D31" s="27" t="s">
        <v>325</v>
      </c>
      <c r="E31" s="27" t="s">
        <v>326</v>
      </c>
      <c r="F31" s="36">
        <v>3897</v>
      </c>
      <c r="G31" s="27">
        <v>2598</v>
      </c>
      <c r="H31" s="35" t="s">
        <v>1526</v>
      </c>
    </row>
    <row r="32" spans="1:8" x14ac:dyDescent="0.25">
      <c r="A32" s="27">
        <v>2013</v>
      </c>
      <c r="B32" s="27" t="s">
        <v>250</v>
      </c>
      <c r="C32" s="27" t="s">
        <v>318</v>
      </c>
      <c r="D32" s="27" t="s">
        <v>325</v>
      </c>
      <c r="E32" s="27" t="s">
        <v>326</v>
      </c>
      <c r="F32" s="36">
        <v>8832</v>
      </c>
      <c r="G32" s="27">
        <v>5888</v>
      </c>
      <c r="H32" s="35" t="s">
        <v>1525</v>
      </c>
    </row>
    <row r="33" spans="1:8" x14ac:dyDescent="0.25">
      <c r="A33" s="27">
        <v>2013</v>
      </c>
      <c r="B33" s="27" t="s">
        <v>250</v>
      </c>
      <c r="C33" s="27" t="s">
        <v>318</v>
      </c>
      <c r="D33" s="27" t="s">
        <v>325</v>
      </c>
      <c r="E33" s="27" t="s">
        <v>326</v>
      </c>
      <c r="F33" s="36">
        <v>3000</v>
      </c>
      <c r="G33" s="27">
        <v>2598</v>
      </c>
      <c r="H33" s="35" t="s">
        <v>1524</v>
      </c>
    </row>
    <row r="34" spans="1:8" x14ac:dyDescent="0.25">
      <c r="A34" s="27">
        <v>2013</v>
      </c>
      <c r="B34" s="27" t="s">
        <v>250</v>
      </c>
      <c r="C34" s="27" t="s">
        <v>318</v>
      </c>
      <c r="D34" s="27" t="s">
        <v>325</v>
      </c>
      <c r="E34" s="27" t="s">
        <v>326</v>
      </c>
      <c r="F34" s="36">
        <v>8832</v>
      </c>
      <c r="G34" s="27">
        <v>5888</v>
      </c>
      <c r="H34" s="35" t="s">
        <v>1523</v>
      </c>
    </row>
    <row r="35" spans="1:8" x14ac:dyDescent="0.25">
      <c r="A35" s="27">
        <v>2013</v>
      </c>
      <c r="B35" s="27" t="s">
        <v>250</v>
      </c>
      <c r="C35" s="27" t="s">
        <v>323</v>
      </c>
      <c r="D35" s="27" t="s">
        <v>330</v>
      </c>
      <c r="E35" s="27" t="s">
        <v>331</v>
      </c>
      <c r="F35" s="36">
        <f>G35*1.5</f>
        <v>11122.5</v>
      </c>
      <c r="G35" s="27">
        <v>7415</v>
      </c>
      <c r="H35" s="35" t="s">
        <v>1522</v>
      </c>
    </row>
    <row r="36" spans="1:8" x14ac:dyDescent="0.25">
      <c r="A36" s="27">
        <v>2013</v>
      </c>
      <c r="B36" s="27" t="s">
        <v>250</v>
      </c>
      <c r="C36" s="27" t="s">
        <v>318</v>
      </c>
      <c r="D36" s="27" t="s">
        <v>330</v>
      </c>
      <c r="E36" s="27" t="s">
        <v>331</v>
      </c>
      <c r="F36" s="36">
        <f t="shared" ref="F36:F67" si="2">G36*1.25</f>
        <v>12206.25</v>
      </c>
      <c r="G36" s="27">
        <v>9765</v>
      </c>
      <c r="H36" s="35" t="s">
        <v>1521</v>
      </c>
    </row>
    <row r="37" spans="1:8" x14ac:dyDescent="0.25">
      <c r="A37" s="27">
        <v>2013</v>
      </c>
      <c r="B37" s="27" t="s">
        <v>250</v>
      </c>
      <c r="C37" s="27" t="s">
        <v>323</v>
      </c>
      <c r="D37" s="27" t="s">
        <v>330</v>
      </c>
      <c r="E37" s="27" t="s">
        <v>331</v>
      </c>
      <c r="F37" s="36">
        <f t="shared" si="2"/>
        <v>9268.75</v>
      </c>
      <c r="G37" s="27">
        <v>7415</v>
      </c>
      <c r="H37" s="35" t="s">
        <v>1520</v>
      </c>
    </row>
    <row r="38" spans="1:8" x14ac:dyDescent="0.25">
      <c r="A38" s="27">
        <v>2013</v>
      </c>
      <c r="B38" s="27" t="s">
        <v>250</v>
      </c>
      <c r="C38" s="27" t="s">
        <v>318</v>
      </c>
      <c r="D38" s="27" t="s">
        <v>330</v>
      </c>
      <c r="E38" s="27" t="s">
        <v>331</v>
      </c>
      <c r="F38" s="36">
        <f t="shared" si="2"/>
        <v>12206.25</v>
      </c>
      <c r="G38" s="27">
        <v>9765</v>
      </c>
      <c r="H38" s="35" t="s">
        <v>1519</v>
      </c>
    </row>
    <row r="39" spans="1:8" x14ac:dyDescent="0.25">
      <c r="A39" s="27">
        <v>2013</v>
      </c>
      <c r="B39" s="27" t="s">
        <v>250</v>
      </c>
      <c r="C39" s="27" t="s">
        <v>313</v>
      </c>
      <c r="D39" s="27" t="s">
        <v>333</v>
      </c>
      <c r="E39" s="27" t="s">
        <v>321</v>
      </c>
      <c r="F39" s="36">
        <f t="shared" si="2"/>
        <v>11190</v>
      </c>
      <c r="G39" s="27">
        <v>8952</v>
      </c>
      <c r="H39" s="35" t="s">
        <v>1518</v>
      </c>
    </row>
    <row r="40" spans="1:8" x14ac:dyDescent="0.25">
      <c r="A40" s="27">
        <v>2013</v>
      </c>
      <c r="B40" s="27" t="s">
        <v>250</v>
      </c>
      <c r="C40" s="27" t="s">
        <v>329</v>
      </c>
      <c r="D40" s="27" t="s">
        <v>333</v>
      </c>
      <c r="E40" s="27" t="s">
        <v>321</v>
      </c>
      <c r="F40" s="36">
        <f t="shared" si="2"/>
        <v>6233.75</v>
      </c>
      <c r="G40" s="27">
        <v>4987</v>
      </c>
      <c r="H40" s="35" t="s">
        <v>1517</v>
      </c>
    </row>
    <row r="41" spans="1:8" x14ac:dyDescent="0.25">
      <c r="A41" s="27">
        <v>2013</v>
      </c>
      <c r="B41" s="27" t="s">
        <v>250</v>
      </c>
      <c r="C41" s="27" t="s">
        <v>313</v>
      </c>
      <c r="D41" s="27" t="s">
        <v>333</v>
      </c>
      <c r="E41" s="27" t="s">
        <v>321</v>
      </c>
      <c r="F41" s="36">
        <f t="shared" si="2"/>
        <v>11190</v>
      </c>
      <c r="G41" s="27">
        <v>8952</v>
      </c>
      <c r="H41" s="35" t="s">
        <v>1516</v>
      </c>
    </row>
    <row r="42" spans="1:8" x14ac:dyDescent="0.25">
      <c r="A42" s="27">
        <v>2013</v>
      </c>
      <c r="B42" s="27" t="s">
        <v>250</v>
      </c>
      <c r="C42" s="27" t="s">
        <v>329</v>
      </c>
      <c r="D42" s="27" t="s">
        <v>333</v>
      </c>
      <c r="E42" s="27" t="s">
        <v>321</v>
      </c>
      <c r="F42" s="36">
        <f t="shared" si="2"/>
        <v>6233.75</v>
      </c>
      <c r="G42" s="27">
        <v>4987</v>
      </c>
      <c r="H42" s="35" t="s">
        <v>1515</v>
      </c>
    </row>
    <row r="43" spans="1:8" x14ac:dyDescent="0.25">
      <c r="A43" s="27">
        <v>2013</v>
      </c>
      <c r="B43" s="27" t="s">
        <v>251</v>
      </c>
      <c r="C43" s="27" t="s">
        <v>323</v>
      </c>
      <c r="D43" s="27" t="s">
        <v>314</v>
      </c>
      <c r="E43" s="27" t="s">
        <v>315</v>
      </c>
      <c r="F43" s="36">
        <f t="shared" si="2"/>
        <v>12182.5</v>
      </c>
      <c r="G43" s="27">
        <v>9746</v>
      </c>
      <c r="H43" s="35" t="s">
        <v>1514</v>
      </c>
    </row>
    <row r="44" spans="1:8" x14ac:dyDescent="0.25">
      <c r="A44" s="27">
        <v>2013</v>
      </c>
      <c r="B44" s="27" t="s">
        <v>251</v>
      </c>
      <c r="C44" s="27" t="s">
        <v>313</v>
      </c>
      <c r="D44" s="27" t="s">
        <v>314</v>
      </c>
      <c r="E44" s="27" t="s">
        <v>315</v>
      </c>
      <c r="F44" s="36">
        <f t="shared" si="2"/>
        <v>722.5</v>
      </c>
      <c r="G44" s="27">
        <v>578</v>
      </c>
      <c r="H44" s="35" t="s">
        <v>1513</v>
      </c>
    </row>
    <row r="45" spans="1:8" x14ac:dyDescent="0.25">
      <c r="A45" s="27">
        <v>2013</v>
      </c>
      <c r="B45" s="27" t="s">
        <v>251</v>
      </c>
      <c r="C45" s="27" t="s">
        <v>323</v>
      </c>
      <c r="D45" s="27" t="s">
        <v>314</v>
      </c>
      <c r="E45" s="27" t="s">
        <v>315</v>
      </c>
      <c r="F45" s="36">
        <f t="shared" si="2"/>
        <v>12182.5</v>
      </c>
      <c r="G45" s="27">
        <v>9746</v>
      </c>
      <c r="H45" s="35" t="s">
        <v>1512</v>
      </c>
    </row>
    <row r="46" spans="1:8" x14ac:dyDescent="0.25">
      <c r="A46" s="27">
        <v>2013</v>
      </c>
      <c r="B46" s="27" t="s">
        <v>251</v>
      </c>
      <c r="C46" s="27" t="s">
        <v>313</v>
      </c>
      <c r="D46" s="27" t="s">
        <v>314</v>
      </c>
      <c r="E46" s="27" t="s">
        <v>315</v>
      </c>
      <c r="F46" s="36">
        <f t="shared" si="2"/>
        <v>722.5</v>
      </c>
      <c r="G46" s="27">
        <v>578</v>
      </c>
      <c r="H46" s="35" t="s">
        <v>1511</v>
      </c>
    </row>
    <row r="47" spans="1:8" x14ac:dyDescent="0.25">
      <c r="A47" s="27">
        <v>2013</v>
      </c>
      <c r="B47" s="27" t="s">
        <v>251</v>
      </c>
      <c r="C47" s="27" t="s">
        <v>323</v>
      </c>
      <c r="D47" s="27" t="s">
        <v>320</v>
      </c>
      <c r="E47" s="27" t="s">
        <v>321</v>
      </c>
      <c r="F47" s="36">
        <f t="shared" si="2"/>
        <v>12182.5</v>
      </c>
      <c r="G47" s="27">
        <v>9746</v>
      </c>
      <c r="H47" s="35" t="s">
        <v>1510</v>
      </c>
    </row>
    <row r="48" spans="1:8" x14ac:dyDescent="0.25">
      <c r="A48" s="27">
        <v>2013</v>
      </c>
      <c r="B48" s="27" t="s">
        <v>251</v>
      </c>
      <c r="C48" s="27" t="s">
        <v>313</v>
      </c>
      <c r="D48" s="27" t="s">
        <v>320</v>
      </c>
      <c r="E48" s="27" t="s">
        <v>321</v>
      </c>
      <c r="F48" s="36">
        <f t="shared" si="2"/>
        <v>4483.75</v>
      </c>
      <c r="G48" s="27">
        <v>3587</v>
      </c>
      <c r="H48" s="35" t="s">
        <v>1509</v>
      </c>
    </row>
    <row r="49" spans="1:8" x14ac:dyDescent="0.25">
      <c r="A49" s="27">
        <v>2013</v>
      </c>
      <c r="B49" s="27" t="s">
        <v>251</v>
      </c>
      <c r="C49" s="27" t="s">
        <v>323</v>
      </c>
      <c r="D49" s="27" t="s">
        <v>320</v>
      </c>
      <c r="E49" s="27" t="s">
        <v>321</v>
      </c>
      <c r="F49" s="36">
        <f t="shared" si="2"/>
        <v>12182.5</v>
      </c>
      <c r="G49" s="27">
        <v>9746</v>
      </c>
      <c r="H49" s="35" t="s">
        <v>1508</v>
      </c>
    </row>
    <row r="50" spans="1:8" x14ac:dyDescent="0.25">
      <c r="A50" s="27">
        <v>2013</v>
      </c>
      <c r="B50" s="27" t="s">
        <v>251</v>
      </c>
      <c r="C50" s="27" t="s">
        <v>313</v>
      </c>
      <c r="D50" s="27" t="s">
        <v>320</v>
      </c>
      <c r="E50" s="27" t="s">
        <v>321</v>
      </c>
      <c r="F50" s="36">
        <f t="shared" si="2"/>
        <v>4483.75</v>
      </c>
      <c r="G50" s="27">
        <v>3587</v>
      </c>
      <c r="H50" s="35" t="s">
        <v>1507</v>
      </c>
    </row>
    <row r="51" spans="1:8" x14ac:dyDescent="0.25">
      <c r="A51" s="27">
        <v>2013</v>
      </c>
      <c r="B51" s="27" t="s">
        <v>251</v>
      </c>
      <c r="C51" s="27" t="s">
        <v>323</v>
      </c>
      <c r="D51" s="27" t="s">
        <v>325</v>
      </c>
      <c r="E51" s="27" t="s">
        <v>326</v>
      </c>
      <c r="F51" s="36">
        <f t="shared" si="2"/>
        <v>2956.25</v>
      </c>
      <c r="G51" s="27">
        <v>2365</v>
      </c>
      <c r="H51" s="35" t="s">
        <v>1506</v>
      </c>
    </row>
    <row r="52" spans="1:8" x14ac:dyDescent="0.25">
      <c r="A52" s="27">
        <v>2013</v>
      </c>
      <c r="B52" s="27" t="s">
        <v>251</v>
      </c>
      <c r="C52" s="27" t="s">
        <v>318</v>
      </c>
      <c r="D52" s="27" t="s">
        <v>325</v>
      </c>
      <c r="E52" s="27" t="s">
        <v>326</v>
      </c>
      <c r="F52" s="36">
        <f t="shared" si="2"/>
        <v>12163.75</v>
      </c>
      <c r="G52" s="27">
        <v>9731</v>
      </c>
      <c r="H52" s="35" t="s">
        <v>1505</v>
      </c>
    </row>
    <row r="53" spans="1:8" x14ac:dyDescent="0.25">
      <c r="A53" s="27">
        <v>2013</v>
      </c>
      <c r="B53" s="27" t="s">
        <v>251</v>
      </c>
      <c r="C53" s="27" t="s">
        <v>323</v>
      </c>
      <c r="D53" s="27" t="s">
        <v>325</v>
      </c>
      <c r="E53" s="27" t="s">
        <v>326</v>
      </c>
      <c r="F53" s="36">
        <f t="shared" si="2"/>
        <v>2956.25</v>
      </c>
      <c r="G53" s="27">
        <v>2365</v>
      </c>
      <c r="H53" s="35" t="s">
        <v>1504</v>
      </c>
    </row>
    <row r="54" spans="1:8" x14ac:dyDescent="0.25">
      <c r="A54" s="27">
        <v>2013</v>
      </c>
      <c r="B54" s="27" t="s">
        <v>251</v>
      </c>
      <c r="C54" s="27" t="s">
        <v>318</v>
      </c>
      <c r="D54" s="27" t="s">
        <v>325</v>
      </c>
      <c r="E54" s="27" t="s">
        <v>326</v>
      </c>
      <c r="F54" s="36">
        <f t="shared" si="2"/>
        <v>12163.75</v>
      </c>
      <c r="G54" s="27">
        <v>9731</v>
      </c>
      <c r="H54" s="35" t="s">
        <v>1503</v>
      </c>
    </row>
    <row r="55" spans="1:8" x14ac:dyDescent="0.25">
      <c r="A55" s="27">
        <v>2013</v>
      </c>
      <c r="B55" s="27" t="s">
        <v>251</v>
      </c>
      <c r="C55" s="27" t="s">
        <v>318</v>
      </c>
      <c r="D55" s="27" t="s">
        <v>330</v>
      </c>
      <c r="E55" s="27" t="s">
        <v>331</v>
      </c>
      <c r="F55" s="36">
        <f t="shared" si="2"/>
        <v>1248.75</v>
      </c>
      <c r="G55" s="27">
        <v>999</v>
      </c>
      <c r="H55" s="35" t="s">
        <v>1502</v>
      </c>
    </row>
    <row r="56" spans="1:8" x14ac:dyDescent="0.25">
      <c r="A56" s="27">
        <v>2013</v>
      </c>
      <c r="B56" s="27" t="s">
        <v>251</v>
      </c>
      <c r="C56" s="27" t="s">
        <v>323</v>
      </c>
      <c r="D56" s="27" t="s">
        <v>330</v>
      </c>
      <c r="E56" s="27" t="s">
        <v>331</v>
      </c>
      <c r="F56" s="36">
        <f t="shared" si="2"/>
        <v>196.25</v>
      </c>
      <c r="G56" s="27">
        <v>157</v>
      </c>
      <c r="H56" s="35" t="s">
        <v>1501</v>
      </c>
    </row>
    <row r="57" spans="1:8" x14ac:dyDescent="0.25">
      <c r="A57" s="27">
        <v>2013</v>
      </c>
      <c r="B57" s="27" t="s">
        <v>251</v>
      </c>
      <c r="C57" s="27" t="s">
        <v>318</v>
      </c>
      <c r="D57" s="27" t="s">
        <v>330</v>
      </c>
      <c r="E57" s="27" t="s">
        <v>331</v>
      </c>
      <c r="F57" s="36">
        <f t="shared" si="2"/>
        <v>1248.75</v>
      </c>
      <c r="G57" s="27">
        <v>999</v>
      </c>
      <c r="H57" s="35" t="s">
        <v>1500</v>
      </c>
    </row>
    <row r="58" spans="1:8" x14ac:dyDescent="0.25">
      <c r="A58" s="27">
        <v>2013</v>
      </c>
      <c r="B58" s="27" t="s">
        <v>251</v>
      </c>
      <c r="C58" s="27" t="s">
        <v>323</v>
      </c>
      <c r="D58" s="27" t="s">
        <v>330</v>
      </c>
      <c r="E58" s="27" t="s">
        <v>331</v>
      </c>
      <c r="F58" s="36">
        <f t="shared" si="2"/>
        <v>196.25</v>
      </c>
      <c r="G58" s="27">
        <v>157</v>
      </c>
      <c r="H58" s="35" t="s">
        <v>1499</v>
      </c>
    </row>
    <row r="59" spans="1:8" x14ac:dyDescent="0.25">
      <c r="A59" s="27">
        <v>2013</v>
      </c>
      <c r="B59" s="27" t="s">
        <v>251</v>
      </c>
      <c r="C59" s="27" t="s">
        <v>313</v>
      </c>
      <c r="D59" s="27" t="s">
        <v>333</v>
      </c>
      <c r="E59" s="27" t="s">
        <v>321</v>
      </c>
      <c r="F59" s="36">
        <f t="shared" si="2"/>
        <v>4483.75</v>
      </c>
      <c r="G59" s="27">
        <v>3587</v>
      </c>
      <c r="H59" s="35" t="s">
        <v>1498</v>
      </c>
    </row>
    <row r="60" spans="1:8" x14ac:dyDescent="0.25">
      <c r="A60" s="27">
        <v>2013</v>
      </c>
      <c r="B60" s="27" t="s">
        <v>251</v>
      </c>
      <c r="C60" s="27" t="s">
        <v>329</v>
      </c>
      <c r="D60" s="27" t="s">
        <v>333</v>
      </c>
      <c r="E60" s="27" t="s">
        <v>321</v>
      </c>
      <c r="F60" s="36">
        <f t="shared" si="2"/>
        <v>12038.75</v>
      </c>
      <c r="G60" s="27">
        <v>9631</v>
      </c>
      <c r="H60" s="35" t="s">
        <v>1497</v>
      </c>
    </row>
    <row r="61" spans="1:8" x14ac:dyDescent="0.25">
      <c r="A61" s="27">
        <v>2013</v>
      </c>
      <c r="B61" s="27" t="s">
        <v>251</v>
      </c>
      <c r="C61" s="27" t="s">
        <v>313</v>
      </c>
      <c r="D61" s="27" t="s">
        <v>333</v>
      </c>
      <c r="E61" s="27" t="s">
        <v>321</v>
      </c>
      <c r="F61" s="36">
        <f t="shared" si="2"/>
        <v>4483.75</v>
      </c>
      <c r="G61" s="27">
        <v>3587</v>
      </c>
      <c r="H61" s="35" t="s">
        <v>1496</v>
      </c>
    </row>
    <row r="62" spans="1:8" x14ac:dyDescent="0.25">
      <c r="A62" s="27">
        <v>2013</v>
      </c>
      <c r="B62" s="27" t="s">
        <v>251</v>
      </c>
      <c r="C62" s="27" t="s">
        <v>329</v>
      </c>
      <c r="D62" s="27" t="s">
        <v>333</v>
      </c>
      <c r="E62" s="27" t="s">
        <v>321</v>
      </c>
      <c r="F62" s="36">
        <f t="shared" si="2"/>
        <v>12038.75</v>
      </c>
      <c r="G62" s="27">
        <v>9631</v>
      </c>
      <c r="H62" s="35" t="s">
        <v>1495</v>
      </c>
    </row>
    <row r="63" spans="1:8" x14ac:dyDescent="0.25">
      <c r="A63" s="27">
        <v>2013</v>
      </c>
      <c r="B63" s="27" t="s">
        <v>252</v>
      </c>
      <c r="C63" s="27" t="s">
        <v>329</v>
      </c>
      <c r="D63" s="27" t="s">
        <v>314</v>
      </c>
      <c r="E63" s="27" t="s">
        <v>315</v>
      </c>
      <c r="F63" s="36">
        <f t="shared" si="2"/>
        <v>1972.5</v>
      </c>
      <c r="G63" s="27">
        <v>1578</v>
      </c>
      <c r="H63" s="35" t="s">
        <v>1494</v>
      </c>
    </row>
    <row r="64" spans="1:8" x14ac:dyDescent="0.25">
      <c r="A64" s="27">
        <v>2013</v>
      </c>
      <c r="B64" s="27" t="s">
        <v>252</v>
      </c>
      <c r="C64" s="27" t="s">
        <v>323</v>
      </c>
      <c r="D64" s="27" t="s">
        <v>314</v>
      </c>
      <c r="E64" s="27" t="s">
        <v>315</v>
      </c>
      <c r="F64" s="36">
        <f t="shared" si="2"/>
        <v>5733.75</v>
      </c>
      <c r="G64" s="27">
        <v>4587</v>
      </c>
      <c r="H64" s="35" t="s">
        <v>1493</v>
      </c>
    </row>
    <row r="65" spans="1:8" x14ac:dyDescent="0.25">
      <c r="A65" s="27">
        <v>2013</v>
      </c>
      <c r="B65" s="27" t="s">
        <v>252</v>
      </c>
      <c r="C65" s="27" t="s">
        <v>329</v>
      </c>
      <c r="D65" s="27" t="s">
        <v>314</v>
      </c>
      <c r="E65" s="27" t="s">
        <v>315</v>
      </c>
      <c r="F65" s="36">
        <f t="shared" si="2"/>
        <v>1972.5</v>
      </c>
      <c r="G65" s="27">
        <v>1578</v>
      </c>
      <c r="H65" s="35" t="s">
        <v>1492</v>
      </c>
    </row>
    <row r="66" spans="1:8" x14ac:dyDescent="0.25">
      <c r="A66" s="27">
        <v>2013</v>
      </c>
      <c r="B66" s="27" t="s">
        <v>252</v>
      </c>
      <c r="C66" s="27" t="s">
        <v>323</v>
      </c>
      <c r="D66" s="27" t="s">
        <v>314</v>
      </c>
      <c r="E66" s="27" t="s">
        <v>315</v>
      </c>
      <c r="F66" s="36">
        <f t="shared" si="2"/>
        <v>5733.75</v>
      </c>
      <c r="G66" s="27">
        <v>4587</v>
      </c>
      <c r="H66" s="35" t="s">
        <v>1491</v>
      </c>
    </row>
    <row r="67" spans="1:8" x14ac:dyDescent="0.25">
      <c r="A67" s="27">
        <v>2013</v>
      </c>
      <c r="B67" s="27" t="s">
        <v>252</v>
      </c>
      <c r="C67" s="27" t="s">
        <v>313</v>
      </c>
      <c r="D67" s="27" t="s">
        <v>320</v>
      </c>
      <c r="E67" s="27" t="s">
        <v>321</v>
      </c>
      <c r="F67" s="36">
        <f t="shared" si="2"/>
        <v>9865</v>
      </c>
      <c r="G67" s="27">
        <v>7892</v>
      </c>
      <c r="H67" s="35" t="s">
        <v>1490</v>
      </c>
    </row>
    <row r="68" spans="1:8" x14ac:dyDescent="0.25">
      <c r="A68" s="27">
        <v>2013</v>
      </c>
      <c r="B68" s="27" t="s">
        <v>252</v>
      </c>
      <c r="C68" s="27" t="s">
        <v>329</v>
      </c>
      <c r="D68" s="27" t="s">
        <v>320</v>
      </c>
      <c r="E68" s="27" t="s">
        <v>321</v>
      </c>
      <c r="F68" s="36">
        <f t="shared" ref="F68:F99" si="3">G68*1.25</f>
        <v>1972.5</v>
      </c>
      <c r="G68" s="27">
        <v>1578</v>
      </c>
      <c r="H68" s="35" t="s">
        <v>1489</v>
      </c>
    </row>
    <row r="69" spans="1:8" x14ac:dyDescent="0.25">
      <c r="A69" s="27">
        <v>2013</v>
      </c>
      <c r="B69" s="27" t="s">
        <v>252</v>
      </c>
      <c r="C69" s="27" t="s">
        <v>313</v>
      </c>
      <c r="D69" s="27" t="s">
        <v>320</v>
      </c>
      <c r="E69" s="27" t="s">
        <v>321</v>
      </c>
      <c r="F69" s="36">
        <f t="shared" si="3"/>
        <v>5858.75</v>
      </c>
      <c r="G69" s="27">
        <v>4687</v>
      </c>
      <c r="H69" s="35" t="s">
        <v>1488</v>
      </c>
    </row>
    <row r="70" spans="1:8" x14ac:dyDescent="0.25">
      <c r="A70" s="27">
        <v>2013</v>
      </c>
      <c r="B70" s="27" t="s">
        <v>252</v>
      </c>
      <c r="C70" s="27" t="s">
        <v>318</v>
      </c>
      <c r="D70" s="27" t="s">
        <v>320</v>
      </c>
      <c r="E70" s="27" t="s">
        <v>321</v>
      </c>
      <c r="F70" s="36">
        <f t="shared" si="3"/>
        <v>1705</v>
      </c>
      <c r="G70" s="27">
        <v>1364</v>
      </c>
      <c r="H70" s="35" t="s">
        <v>1487</v>
      </c>
    </row>
    <row r="71" spans="1:8" x14ac:dyDescent="0.25">
      <c r="A71" s="27">
        <v>2013</v>
      </c>
      <c r="B71" s="27" t="s">
        <v>252</v>
      </c>
      <c r="C71" s="27" t="s">
        <v>313</v>
      </c>
      <c r="D71" s="27" t="s">
        <v>320</v>
      </c>
      <c r="E71" s="27" t="s">
        <v>321</v>
      </c>
      <c r="F71" s="36">
        <f t="shared" si="3"/>
        <v>9865</v>
      </c>
      <c r="G71" s="27">
        <v>7892</v>
      </c>
      <c r="H71" s="35" t="s">
        <v>1486</v>
      </c>
    </row>
    <row r="72" spans="1:8" x14ac:dyDescent="0.25">
      <c r="A72" s="27">
        <v>2013</v>
      </c>
      <c r="B72" s="27" t="s">
        <v>252</v>
      </c>
      <c r="C72" s="27" t="s">
        <v>329</v>
      </c>
      <c r="D72" s="27" t="s">
        <v>320</v>
      </c>
      <c r="E72" s="27" t="s">
        <v>321</v>
      </c>
      <c r="F72" s="36">
        <f t="shared" si="3"/>
        <v>1972.5</v>
      </c>
      <c r="G72" s="27">
        <v>1578</v>
      </c>
      <c r="H72" s="35" t="s">
        <v>1485</v>
      </c>
    </row>
    <row r="73" spans="1:8" x14ac:dyDescent="0.25">
      <c r="A73" s="27">
        <v>2013</v>
      </c>
      <c r="B73" s="27" t="s">
        <v>252</v>
      </c>
      <c r="C73" s="27" t="s">
        <v>313</v>
      </c>
      <c r="D73" s="27" t="s">
        <v>320</v>
      </c>
      <c r="E73" s="27" t="s">
        <v>321</v>
      </c>
      <c r="F73" s="36">
        <f t="shared" si="3"/>
        <v>5858.75</v>
      </c>
      <c r="G73" s="27">
        <v>4687</v>
      </c>
      <c r="H73" s="35" t="s">
        <v>1484</v>
      </c>
    </row>
    <row r="74" spans="1:8" x14ac:dyDescent="0.25">
      <c r="A74" s="27">
        <v>2013</v>
      </c>
      <c r="B74" s="27" t="s">
        <v>252</v>
      </c>
      <c r="C74" s="27" t="s">
        <v>318</v>
      </c>
      <c r="D74" s="27" t="s">
        <v>320</v>
      </c>
      <c r="E74" s="27" t="s">
        <v>321</v>
      </c>
      <c r="F74" s="36">
        <f t="shared" si="3"/>
        <v>1705</v>
      </c>
      <c r="G74" s="27">
        <v>1364</v>
      </c>
      <c r="H74" s="35" t="s">
        <v>1483</v>
      </c>
    </row>
    <row r="75" spans="1:8" x14ac:dyDescent="0.25">
      <c r="A75" s="27">
        <v>2013</v>
      </c>
      <c r="B75" s="27" t="s">
        <v>252</v>
      </c>
      <c r="C75" s="27" t="s">
        <v>323</v>
      </c>
      <c r="D75" s="27" t="s">
        <v>325</v>
      </c>
      <c r="E75" s="27" t="s">
        <v>326</v>
      </c>
      <c r="F75" s="36">
        <f t="shared" si="3"/>
        <v>7327.5</v>
      </c>
      <c r="G75" s="27">
        <v>5862</v>
      </c>
      <c r="H75" s="35" t="s">
        <v>1482</v>
      </c>
    </row>
    <row r="76" spans="1:8" x14ac:dyDescent="0.25">
      <c r="A76" s="27">
        <v>2013</v>
      </c>
      <c r="B76" s="27" t="s">
        <v>252</v>
      </c>
      <c r="C76" s="27" t="s">
        <v>323</v>
      </c>
      <c r="D76" s="27" t="s">
        <v>325</v>
      </c>
      <c r="E76" s="27" t="s">
        <v>326</v>
      </c>
      <c r="F76" s="36">
        <f t="shared" si="3"/>
        <v>9268.75</v>
      </c>
      <c r="G76" s="27">
        <v>7415</v>
      </c>
      <c r="H76" s="35" t="s">
        <v>1481</v>
      </c>
    </row>
    <row r="77" spans="1:8" x14ac:dyDescent="0.25">
      <c r="A77" s="27">
        <v>2013</v>
      </c>
      <c r="B77" s="27" t="s">
        <v>252</v>
      </c>
      <c r="C77" s="27" t="s">
        <v>313</v>
      </c>
      <c r="D77" s="27" t="s">
        <v>325</v>
      </c>
      <c r="E77" s="27" t="s">
        <v>326</v>
      </c>
      <c r="F77" s="36">
        <f t="shared" si="3"/>
        <v>11190</v>
      </c>
      <c r="G77" s="27">
        <v>8952</v>
      </c>
      <c r="H77" s="35" t="s">
        <v>1480</v>
      </c>
    </row>
    <row r="78" spans="1:8" x14ac:dyDescent="0.25">
      <c r="A78" s="27">
        <v>2013</v>
      </c>
      <c r="B78" s="27" t="s">
        <v>252</v>
      </c>
      <c r="C78" s="27" t="s">
        <v>323</v>
      </c>
      <c r="D78" s="27" t="s">
        <v>325</v>
      </c>
      <c r="E78" s="27" t="s">
        <v>326</v>
      </c>
      <c r="F78" s="36">
        <f t="shared" si="3"/>
        <v>12182.5</v>
      </c>
      <c r="G78" s="27">
        <v>9746</v>
      </c>
      <c r="H78" s="35" t="s">
        <v>1479</v>
      </c>
    </row>
    <row r="79" spans="1:8" x14ac:dyDescent="0.25">
      <c r="A79" s="27">
        <v>2013</v>
      </c>
      <c r="B79" s="27" t="s">
        <v>252</v>
      </c>
      <c r="C79" s="27" t="s">
        <v>329</v>
      </c>
      <c r="D79" s="27" t="s">
        <v>325</v>
      </c>
      <c r="E79" s="27" t="s">
        <v>326</v>
      </c>
      <c r="F79" s="36">
        <f t="shared" si="3"/>
        <v>1972.5</v>
      </c>
      <c r="G79" s="27">
        <v>1578</v>
      </c>
      <c r="H79" s="35" t="s">
        <v>1478</v>
      </c>
    </row>
    <row r="80" spans="1:8" x14ac:dyDescent="0.25">
      <c r="A80" s="27">
        <v>2013</v>
      </c>
      <c r="B80" s="27" t="s">
        <v>252</v>
      </c>
      <c r="C80" s="27" t="s">
        <v>323</v>
      </c>
      <c r="D80" s="27" t="s">
        <v>325</v>
      </c>
      <c r="E80" s="27" t="s">
        <v>326</v>
      </c>
      <c r="F80" s="36">
        <f t="shared" si="3"/>
        <v>7327.5</v>
      </c>
      <c r="G80" s="27">
        <v>5862</v>
      </c>
      <c r="H80" s="35" t="s">
        <v>1477</v>
      </c>
    </row>
    <row r="81" spans="1:8" x14ac:dyDescent="0.25">
      <c r="A81" s="27">
        <v>2013</v>
      </c>
      <c r="B81" s="27" t="s">
        <v>252</v>
      </c>
      <c r="C81" s="27" t="s">
        <v>323</v>
      </c>
      <c r="D81" s="27" t="s">
        <v>325</v>
      </c>
      <c r="E81" s="27" t="s">
        <v>326</v>
      </c>
      <c r="F81" s="36">
        <f t="shared" si="3"/>
        <v>9268.75</v>
      </c>
      <c r="G81" s="27">
        <v>7415</v>
      </c>
      <c r="H81" s="35" t="s">
        <v>1476</v>
      </c>
    </row>
    <row r="82" spans="1:8" x14ac:dyDescent="0.25">
      <c r="A82" s="27">
        <v>2013</v>
      </c>
      <c r="B82" s="27" t="s">
        <v>252</v>
      </c>
      <c r="C82" s="27" t="s">
        <v>313</v>
      </c>
      <c r="D82" s="27" t="s">
        <v>325</v>
      </c>
      <c r="E82" s="27" t="s">
        <v>326</v>
      </c>
      <c r="F82" s="36">
        <f t="shared" si="3"/>
        <v>11190</v>
      </c>
      <c r="G82" s="27">
        <v>8952</v>
      </c>
      <c r="H82" s="35" t="s">
        <v>1475</v>
      </c>
    </row>
    <row r="83" spans="1:8" x14ac:dyDescent="0.25">
      <c r="A83" s="27">
        <v>2013</v>
      </c>
      <c r="B83" s="27" t="s">
        <v>252</v>
      </c>
      <c r="C83" s="27" t="s">
        <v>323</v>
      </c>
      <c r="D83" s="27" t="s">
        <v>325</v>
      </c>
      <c r="E83" s="27" t="s">
        <v>326</v>
      </c>
      <c r="F83" s="36">
        <f t="shared" si="3"/>
        <v>12182.5</v>
      </c>
      <c r="G83" s="27">
        <v>9746</v>
      </c>
      <c r="H83" s="35" t="s">
        <v>1474</v>
      </c>
    </row>
    <row r="84" spans="1:8" x14ac:dyDescent="0.25">
      <c r="A84" s="27">
        <v>2013</v>
      </c>
      <c r="B84" s="27" t="s">
        <v>252</v>
      </c>
      <c r="C84" s="27" t="s">
        <v>329</v>
      </c>
      <c r="D84" s="27" t="s">
        <v>325</v>
      </c>
      <c r="E84" s="27" t="s">
        <v>326</v>
      </c>
      <c r="F84" s="36">
        <f t="shared" si="3"/>
        <v>1972.5</v>
      </c>
      <c r="G84" s="27">
        <v>1578</v>
      </c>
      <c r="H84" s="35" t="s">
        <v>1473</v>
      </c>
    </row>
    <row r="85" spans="1:8" x14ac:dyDescent="0.25">
      <c r="A85" s="27">
        <v>2013</v>
      </c>
      <c r="B85" s="27" t="s">
        <v>252</v>
      </c>
      <c r="C85" s="27" t="s">
        <v>313</v>
      </c>
      <c r="D85" s="27" t="s">
        <v>330</v>
      </c>
      <c r="E85" s="27" t="s">
        <v>331</v>
      </c>
      <c r="F85" s="36">
        <f t="shared" si="3"/>
        <v>9865</v>
      </c>
      <c r="G85" s="27">
        <v>7892</v>
      </c>
      <c r="H85" s="35" t="s">
        <v>1472</v>
      </c>
    </row>
    <row r="86" spans="1:8" x14ac:dyDescent="0.25">
      <c r="A86" s="27">
        <v>2013</v>
      </c>
      <c r="B86" s="27" t="s">
        <v>252</v>
      </c>
      <c r="C86" s="27" t="s">
        <v>313</v>
      </c>
      <c r="D86" s="27" t="s">
        <v>330</v>
      </c>
      <c r="E86" s="27" t="s">
        <v>331</v>
      </c>
      <c r="F86" s="36">
        <f t="shared" si="3"/>
        <v>9982.5</v>
      </c>
      <c r="G86" s="27">
        <v>7986</v>
      </c>
      <c r="H86" s="35" t="s">
        <v>1471</v>
      </c>
    </row>
    <row r="87" spans="1:8" x14ac:dyDescent="0.25">
      <c r="A87" s="27">
        <v>2013</v>
      </c>
      <c r="B87" s="27" t="s">
        <v>252</v>
      </c>
      <c r="C87" s="27" t="s">
        <v>313</v>
      </c>
      <c r="D87" s="27" t="s">
        <v>330</v>
      </c>
      <c r="E87" s="27" t="s">
        <v>331</v>
      </c>
      <c r="F87" s="36">
        <f t="shared" si="3"/>
        <v>9865</v>
      </c>
      <c r="G87" s="27">
        <v>7892</v>
      </c>
      <c r="H87" s="35" t="s">
        <v>1470</v>
      </c>
    </row>
    <row r="88" spans="1:8" x14ac:dyDescent="0.25">
      <c r="A88" s="27">
        <v>2013</v>
      </c>
      <c r="B88" s="27" t="s">
        <v>252</v>
      </c>
      <c r="C88" s="27" t="s">
        <v>313</v>
      </c>
      <c r="D88" s="27" t="s">
        <v>330</v>
      </c>
      <c r="E88" s="27" t="s">
        <v>331</v>
      </c>
      <c r="F88" s="36">
        <f t="shared" si="3"/>
        <v>9982.5</v>
      </c>
      <c r="G88" s="27">
        <v>7986</v>
      </c>
      <c r="H88" s="35" t="s">
        <v>1469</v>
      </c>
    </row>
    <row r="89" spans="1:8" x14ac:dyDescent="0.25">
      <c r="A89" s="27">
        <v>2013</v>
      </c>
      <c r="B89" s="27" t="s">
        <v>252</v>
      </c>
      <c r="C89" s="27" t="s">
        <v>313</v>
      </c>
      <c r="D89" s="27" t="s">
        <v>333</v>
      </c>
      <c r="E89" s="27" t="s">
        <v>321</v>
      </c>
      <c r="F89" s="36">
        <f t="shared" si="3"/>
        <v>5858.75</v>
      </c>
      <c r="G89" s="27">
        <v>4687</v>
      </c>
      <c r="H89" s="35" t="s">
        <v>1468</v>
      </c>
    </row>
    <row r="90" spans="1:8" x14ac:dyDescent="0.25">
      <c r="A90" s="27">
        <v>2013</v>
      </c>
      <c r="B90" s="27" t="s">
        <v>252</v>
      </c>
      <c r="C90" s="27" t="s">
        <v>318</v>
      </c>
      <c r="D90" s="27" t="s">
        <v>333</v>
      </c>
      <c r="E90" s="27" t="s">
        <v>321</v>
      </c>
      <c r="F90" s="36">
        <f t="shared" si="3"/>
        <v>1705</v>
      </c>
      <c r="G90" s="27">
        <v>1364</v>
      </c>
      <c r="H90" s="35" t="s">
        <v>1467</v>
      </c>
    </row>
    <row r="91" spans="1:8" x14ac:dyDescent="0.25">
      <c r="A91" s="27">
        <v>2013</v>
      </c>
      <c r="B91" s="27" t="s">
        <v>252</v>
      </c>
      <c r="C91" s="27" t="s">
        <v>313</v>
      </c>
      <c r="D91" s="27" t="s">
        <v>333</v>
      </c>
      <c r="E91" s="27" t="s">
        <v>321</v>
      </c>
      <c r="F91" s="36">
        <f t="shared" si="3"/>
        <v>5858.75</v>
      </c>
      <c r="G91" s="27">
        <v>4687</v>
      </c>
      <c r="H91" s="35" t="s">
        <v>1466</v>
      </c>
    </row>
    <row r="92" spans="1:8" x14ac:dyDescent="0.25">
      <c r="A92" s="27">
        <v>2013</v>
      </c>
      <c r="B92" s="27" t="s">
        <v>252</v>
      </c>
      <c r="C92" s="27" t="s">
        <v>318</v>
      </c>
      <c r="D92" s="27" t="s">
        <v>333</v>
      </c>
      <c r="E92" s="27" t="s">
        <v>321</v>
      </c>
      <c r="F92" s="36">
        <f t="shared" si="3"/>
        <v>1705</v>
      </c>
      <c r="G92" s="27">
        <v>1364</v>
      </c>
      <c r="H92" s="35" t="s">
        <v>1465</v>
      </c>
    </row>
    <row r="93" spans="1:8" x14ac:dyDescent="0.25">
      <c r="A93" s="27">
        <v>2013</v>
      </c>
      <c r="B93" s="27" t="s">
        <v>245</v>
      </c>
      <c r="C93" s="27" t="s">
        <v>318</v>
      </c>
      <c r="D93" s="27" t="s">
        <v>314</v>
      </c>
      <c r="E93" s="27" t="s">
        <v>315</v>
      </c>
      <c r="F93" s="36">
        <f t="shared" si="3"/>
        <v>622.5</v>
      </c>
      <c r="G93" s="27">
        <v>498</v>
      </c>
      <c r="H93" s="35" t="s">
        <v>1464</v>
      </c>
    </row>
    <row r="94" spans="1:8" x14ac:dyDescent="0.25">
      <c r="A94" s="27">
        <v>2013</v>
      </c>
      <c r="B94" s="27" t="s">
        <v>245</v>
      </c>
      <c r="C94" s="27" t="s">
        <v>329</v>
      </c>
      <c r="D94" s="27" t="s">
        <v>314</v>
      </c>
      <c r="E94" s="27" t="s">
        <v>315</v>
      </c>
      <c r="F94" s="36">
        <f t="shared" si="3"/>
        <v>6118.75</v>
      </c>
      <c r="G94" s="27">
        <v>4895</v>
      </c>
      <c r="H94" s="35" t="s">
        <v>1463</v>
      </c>
    </row>
    <row r="95" spans="1:8" x14ac:dyDescent="0.25">
      <c r="A95" s="27">
        <v>2013</v>
      </c>
      <c r="B95" s="27" t="s">
        <v>245</v>
      </c>
      <c r="C95" s="27" t="s">
        <v>318</v>
      </c>
      <c r="D95" s="27" t="s">
        <v>314</v>
      </c>
      <c r="E95" s="27" t="s">
        <v>315</v>
      </c>
      <c r="F95" s="36">
        <f t="shared" si="3"/>
        <v>622.5</v>
      </c>
      <c r="G95" s="27">
        <v>498</v>
      </c>
      <c r="H95" s="35" t="s">
        <v>1462</v>
      </c>
    </row>
    <row r="96" spans="1:8" x14ac:dyDescent="0.25">
      <c r="A96" s="27">
        <v>2013</v>
      </c>
      <c r="B96" s="27" t="s">
        <v>245</v>
      </c>
      <c r="C96" s="27" t="s">
        <v>329</v>
      </c>
      <c r="D96" s="27" t="s">
        <v>314</v>
      </c>
      <c r="E96" s="27" t="s">
        <v>315</v>
      </c>
      <c r="F96" s="36">
        <f t="shared" si="3"/>
        <v>6118.75</v>
      </c>
      <c r="G96" s="27">
        <v>4895</v>
      </c>
      <c r="H96" s="35" t="s">
        <v>1461</v>
      </c>
    </row>
    <row r="97" spans="1:8" x14ac:dyDescent="0.25">
      <c r="A97" s="27">
        <v>2013</v>
      </c>
      <c r="B97" s="27" t="s">
        <v>245</v>
      </c>
      <c r="C97" s="27" t="s">
        <v>329</v>
      </c>
      <c r="D97" s="27" t="s">
        <v>320</v>
      </c>
      <c r="E97" s="27" t="s">
        <v>321</v>
      </c>
      <c r="F97" s="36">
        <f t="shared" si="3"/>
        <v>6120</v>
      </c>
      <c r="G97" s="27">
        <v>4896</v>
      </c>
      <c r="H97" s="35" t="s">
        <v>1460</v>
      </c>
    </row>
    <row r="98" spans="1:8" x14ac:dyDescent="0.25">
      <c r="A98" s="27">
        <v>2013</v>
      </c>
      <c r="B98" s="27" t="s">
        <v>245</v>
      </c>
      <c r="C98" s="27" t="s">
        <v>313</v>
      </c>
      <c r="D98" s="27" t="s">
        <v>320</v>
      </c>
      <c r="E98" s="27" t="s">
        <v>321</v>
      </c>
      <c r="F98" s="36">
        <f t="shared" si="3"/>
        <v>5733.75</v>
      </c>
      <c r="G98" s="27">
        <v>4587</v>
      </c>
      <c r="H98" s="35" t="s">
        <v>1459</v>
      </c>
    </row>
    <row r="99" spans="1:8" x14ac:dyDescent="0.25">
      <c r="A99" s="27">
        <v>2013</v>
      </c>
      <c r="B99" s="27" t="s">
        <v>245</v>
      </c>
      <c r="C99" s="27" t="s">
        <v>329</v>
      </c>
      <c r="D99" s="27" t="s">
        <v>320</v>
      </c>
      <c r="E99" s="27" t="s">
        <v>321</v>
      </c>
      <c r="F99" s="36">
        <f t="shared" si="3"/>
        <v>6120</v>
      </c>
      <c r="G99" s="27">
        <v>4896</v>
      </c>
      <c r="H99" s="35" t="s">
        <v>1458</v>
      </c>
    </row>
    <row r="100" spans="1:8" x14ac:dyDescent="0.25">
      <c r="A100" s="27">
        <v>2013</v>
      </c>
      <c r="B100" s="27" t="s">
        <v>245</v>
      </c>
      <c r="C100" s="27" t="s">
        <v>313</v>
      </c>
      <c r="D100" s="27" t="s">
        <v>320</v>
      </c>
      <c r="E100" s="27" t="s">
        <v>321</v>
      </c>
      <c r="F100" s="36">
        <f t="shared" ref="F100:F131" si="4">G100*1.25</f>
        <v>5733.75</v>
      </c>
      <c r="G100" s="27">
        <v>4587</v>
      </c>
      <c r="H100" s="35" t="s">
        <v>1457</v>
      </c>
    </row>
    <row r="101" spans="1:8" x14ac:dyDescent="0.25">
      <c r="A101" s="27">
        <v>2013</v>
      </c>
      <c r="B101" s="27" t="s">
        <v>245</v>
      </c>
      <c r="C101" s="27" t="s">
        <v>313</v>
      </c>
      <c r="D101" s="27" t="s">
        <v>325</v>
      </c>
      <c r="E101" s="27" t="s">
        <v>326</v>
      </c>
      <c r="F101" s="36">
        <f t="shared" si="4"/>
        <v>4483.75</v>
      </c>
      <c r="G101" s="27">
        <v>3587</v>
      </c>
      <c r="H101" s="35" t="s">
        <v>1456</v>
      </c>
    </row>
    <row r="102" spans="1:8" x14ac:dyDescent="0.25">
      <c r="A102" s="27">
        <v>2013</v>
      </c>
      <c r="B102" s="27" t="s">
        <v>245</v>
      </c>
      <c r="C102" s="27" t="s">
        <v>313</v>
      </c>
      <c r="D102" s="27" t="s">
        <v>325</v>
      </c>
      <c r="E102" s="27" t="s">
        <v>326</v>
      </c>
      <c r="F102" s="36">
        <f t="shared" si="4"/>
        <v>9865</v>
      </c>
      <c r="G102" s="27">
        <v>7892</v>
      </c>
      <c r="H102" s="35" t="s">
        <v>1455</v>
      </c>
    </row>
    <row r="103" spans="1:8" x14ac:dyDescent="0.25">
      <c r="A103" s="27">
        <v>2013</v>
      </c>
      <c r="B103" s="27" t="s">
        <v>245</v>
      </c>
      <c r="C103" s="27" t="s">
        <v>313</v>
      </c>
      <c r="D103" s="27" t="s">
        <v>325</v>
      </c>
      <c r="E103" s="27" t="s">
        <v>326</v>
      </c>
      <c r="F103" s="36">
        <f t="shared" si="4"/>
        <v>4483.75</v>
      </c>
      <c r="G103" s="27">
        <v>3587</v>
      </c>
      <c r="H103" s="35" t="s">
        <v>1454</v>
      </c>
    </row>
    <row r="104" spans="1:8" x14ac:dyDescent="0.25">
      <c r="A104" s="27">
        <v>2013</v>
      </c>
      <c r="B104" s="27" t="s">
        <v>245</v>
      </c>
      <c r="C104" s="27" t="s">
        <v>313</v>
      </c>
      <c r="D104" s="27" t="s">
        <v>325</v>
      </c>
      <c r="E104" s="27" t="s">
        <v>326</v>
      </c>
      <c r="F104" s="36">
        <f t="shared" si="4"/>
        <v>9865</v>
      </c>
      <c r="G104" s="27">
        <v>7892</v>
      </c>
      <c r="H104" s="35" t="s">
        <v>1453</v>
      </c>
    </row>
    <row r="105" spans="1:8" x14ac:dyDescent="0.25">
      <c r="A105" s="27">
        <v>2013</v>
      </c>
      <c r="B105" s="27" t="s">
        <v>245</v>
      </c>
      <c r="C105" s="27" t="s">
        <v>329</v>
      </c>
      <c r="D105" s="27" t="s">
        <v>330</v>
      </c>
      <c r="E105" s="27" t="s">
        <v>331</v>
      </c>
      <c r="F105" s="36">
        <f t="shared" si="4"/>
        <v>6120</v>
      </c>
      <c r="G105" s="27">
        <v>4896</v>
      </c>
      <c r="H105" s="35" t="s">
        <v>1452</v>
      </c>
    </row>
    <row r="106" spans="1:8" x14ac:dyDescent="0.25">
      <c r="A106" s="27">
        <v>2013</v>
      </c>
      <c r="B106" s="27" t="s">
        <v>245</v>
      </c>
      <c r="C106" s="27" t="s">
        <v>313</v>
      </c>
      <c r="D106" s="27" t="s">
        <v>330</v>
      </c>
      <c r="E106" s="27" t="s">
        <v>331</v>
      </c>
      <c r="F106" s="36">
        <f t="shared" si="4"/>
        <v>5733.75</v>
      </c>
      <c r="G106" s="27">
        <v>4587</v>
      </c>
      <c r="H106" s="35" t="s">
        <v>1451</v>
      </c>
    </row>
    <row r="107" spans="1:8" x14ac:dyDescent="0.25">
      <c r="A107" s="27">
        <v>2013</v>
      </c>
      <c r="B107" s="27" t="s">
        <v>245</v>
      </c>
      <c r="C107" s="27" t="s">
        <v>313</v>
      </c>
      <c r="D107" s="27" t="s">
        <v>330</v>
      </c>
      <c r="E107" s="27" t="s">
        <v>331</v>
      </c>
      <c r="F107" s="36">
        <f t="shared" si="4"/>
        <v>6098.75</v>
      </c>
      <c r="G107" s="27">
        <v>4879</v>
      </c>
      <c r="H107" s="35" t="s">
        <v>1450</v>
      </c>
    </row>
    <row r="108" spans="1:8" x14ac:dyDescent="0.25">
      <c r="A108" s="27">
        <v>2013</v>
      </c>
      <c r="B108" s="27" t="s">
        <v>245</v>
      </c>
      <c r="C108" s="27" t="s">
        <v>329</v>
      </c>
      <c r="D108" s="27" t="s">
        <v>330</v>
      </c>
      <c r="E108" s="27" t="s">
        <v>331</v>
      </c>
      <c r="F108" s="36">
        <f t="shared" si="4"/>
        <v>6120</v>
      </c>
      <c r="G108" s="27">
        <v>4896</v>
      </c>
      <c r="H108" s="35" t="s">
        <v>1449</v>
      </c>
    </row>
    <row r="109" spans="1:8" x14ac:dyDescent="0.25">
      <c r="A109" s="27">
        <v>2013</v>
      </c>
      <c r="B109" s="27" t="s">
        <v>245</v>
      </c>
      <c r="C109" s="27" t="s">
        <v>313</v>
      </c>
      <c r="D109" s="27" t="s">
        <v>330</v>
      </c>
      <c r="E109" s="27" t="s">
        <v>331</v>
      </c>
      <c r="F109" s="36">
        <f t="shared" si="4"/>
        <v>5733.75</v>
      </c>
      <c r="G109" s="27">
        <v>4587</v>
      </c>
      <c r="H109" s="35" t="s">
        <v>1448</v>
      </c>
    </row>
    <row r="110" spans="1:8" x14ac:dyDescent="0.25">
      <c r="A110" s="27">
        <v>2013</v>
      </c>
      <c r="B110" s="27" t="s">
        <v>245</v>
      </c>
      <c r="C110" s="27" t="s">
        <v>313</v>
      </c>
      <c r="D110" s="27" t="s">
        <v>330</v>
      </c>
      <c r="E110" s="27" t="s">
        <v>331</v>
      </c>
      <c r="F110" s="36">
        <f t="shared" si="4"/>
        <v>6098.75</v>
      </c>
      <c r="G110" s="27">
        <v>4879</v>
      </c>
      <c r="H110" s="35" t="s">
        <v>1447</v>
      </c>
    </row>
    <row r="111" spans="1:8" x14ac:dyDescent="0.25">
      <c r="A111" s="27">
        <v>2013</v>
      </c>
      <c r="B111" s="27" t="s">
        <v>245</v>
      </c>
      <c r="C111" s="27" t="s">
        <v>323</v>
      </c>
      <c r="D111" s="27" t="s">
        <v>333</v>
      </c>
      <c r="E111" s="27" t="s">
        <v>321</v>
      </c>
      <c r="F111" s="36">
        <f t="shared" si="4"/>
        <v>5733.75</v>
      </c>
      <c r="G111" s="27">
        <v>4587</v>
      </c>
      <c r="H111" s="35" t="s">
        <v>1446</v>
      </c>
    </row>
    <row r="112" spans="1:8" x14ac:dyDescent="0.25">
      <c r="A112" s="27">
        <v>2013</v>
      </c>
      <c r="B112" s="27" t="s">
        <v>245</v>
      </c>
      <c r="C112" s="27" t="s">
        <v>313</v>
      </c>
      <c r="D112" s="27" t="s">
        <v>333</v>
      </c>
      <c r="E112" s="27" t="s">
        <v>321</v>
      </c>
      <c r="F112" s="36">
        <f t="shared" si="4"/>
        <v>7905</v>
      </c>
      <c r="G112" s="27">
        <v>6324</v>
      </c>
      <c r="H112" s="35" t="s">
        <v>1445</v>
      </c>
    </row>
    <row r="113" spans="1:8" x14ac:dyDescent="0.25">
      <c r="A113" s="27">
        <v>2013</v>
      </c>
      <c r="B113" s="27" t="s">
        <v>245</v>
      </c>
      <c r="C113" s="27" t="s">
        <v>323</v>
      </c>
      <c r="D113" s="27" t="s">
        <v>333</v>
      </c>
      <c r="E113" s="27" t="s">
        <v>321</v>
      </c>
      <c r="F113" s="36">
        <f t="shared" si="4"/>
        <v>5733.75</v>
      </c>
      <c r="G113" s="27">
        <v>4587</v>
      </c>
      <c r="H113" s="35" t="s">
        <v>1444</v>
      </c>
    </row>
    <row r="114" spans="1:8" x14ac:dyDescent="0.25">
      <c r="A114" s="27">
        <v>2013</v>
      </c>
      <c r="B114" s="27" t="s">
        <v>245</v>
      </c>
      <c r="C114" s="27" t="s">
        <v>313</v>
      </c>
      <c r="D114" s="27" t="s">
        <v>333</v>
      </c>
      <c r="E114" s="27" t="s">
        <v>321</v>
      </c>
      <c r="F114" s="36">
        <f t="shared" si="4"/>
        <v>7905</v>
      </c>
      <c r="G114" s="27">
        <v>6324</v>
      </c>
      <c r="H114" s="35" t="s">
        <v>1443</v>
      </c>
    </row>
    <row r="115" spans="1:8" x14ac:dyDescent="0.25">
      <c r="A115" s="27">
        <v>2013</v>
      </c>
      <c r="B115" s="27" t="s">
        <v>254</v>
      </c>
      <c r="C115" s="27" t="s">
        <v>313</v>
      </c>
      <c r="D115" s="27" t="s">
        <v>314</v>
      </c>
      <c r="E115" s="27" t="s">
        <v>315</v>
      </c>
      <c r="F115" s="36">
        <f t="shared" si="4"/>
        <v>7028.75</v>
      </c>
      <c r="G115" s="27">
        <v>5623</v>
      </c>
      <c r="H115" s="35" t="s">
        <v>1442</v>
      </c>
    </row>
    <row r="116" spans="1:8" x14ac:dyDescent="0.25">
      <c r="A116" s="27">
        <v>2013</v>
      </c>
      <c r="B116" s="27" t="s">
        <v>254</v>
      </c>
      <c r="C116" s="27" t="s">
        <v>313</v>
      </c>
      <c r="D116" s="27" t="s">
        <v>314</v>
      </c>
      <c r="E116" s="27" t="s">
        <v>315</v>
      </c>
      <c r="F116" s="36">
        <f t="shared" si="4"/>
        <v>9160</v>
      </c>
      <c r="G116" s="27">
        <v>7328</v>
      </c>
      <c r="H116" s="35" t="s">
        <v>1441</v>
      </c>
    </row>
    <row r="117" spans="1:8" x14ac:dyDescent="0.25">
      <c r="A117" s="27">
        <v>2013</v>
      </c>
      <c r="B117" s="27" t="s">
        <v>254</v>
      </c>
      <c r="C117" s="27" t="s">
        <v>313</v>
      </c>
      <c r="D117" s="27" t="s">
        <v>314</v>
      </c>
      <c r="E117" s="27" t="s">
        <v>315</v>
      </c>
      <c r="F117" s="36">
        <f t="shared" si="4"/>
        <v>7028.75</v>
      </c>
      <c r="G117" s="27">
        <v>5623</v>
      </c>
      <c r="H117" s="35" t="s">
        <v>1440</v>
      </c>
    </row>
    <row r="118" spans="1:8" x14ac:dyDescent="0.25">
      <c r="A118" s="27">
        <v>2013</v>
      </c>
      <c r="B118" s="27" t="s">
        <v>254</v>
      </c>
      <c r="C118" s="27" t="s">
        <v>313</v>
      </c>
      <c r="D118" s="27" t="s">
        <v>314</v>
      </c>
      <c r="E118" s="27" t="s">
        <v>315</v>
      </c>
      <c r="F118" s="36">
        <f t="shared" si="4"/>
        <v>9160</v>
      </c>
      <c r="G118" s="27">
        <v>7328</v>
      </c>
      <c r="H118" s="35" t="s">
        <v>1439</v>
      </c>
    </row>
    <row r="119" spans="1:8" x14ac:dyDescent="0.25">
      <c r="A119" s="27">
        <v>2013</v>
      </c>
      <c r="B119" s="27" t="s">
        <v>254</v>
      </c>
      <c r="C119" s="27" t="s">
        <v>313</v>
      </c>
      <c r="D119" s="27" t="s">
        <v>320</v>
      </c>
      <c r="E119" s="27" t="s">
        <v>321</v>
      </c>
      <c r="F119" s="36">
        <f t="shared" si="4"/>
        <v>7028.75</v>
      </c>
      <c r="G119" s="27">
        <v>5623</v>
      </c>
      <c r="H119" s="35" t="s">
        <v>1438</v>
      </c>
    </row>
    <row r="120" spans="1:8" x14ac:dyDescent="0.25">
      <c r="A120" s="27">
        <v>2013</v>
      </c>
      <c r="B120" s="27" t="s">
        <v>254</v>
      </c>
      <c r="C120" s="27" t="s">
        <v>318</v>
      </c>
      <c r="D120" s="27" t="s">
        <v>320</v>
      </c>
      <c r="E120" s="27" t="s">
        <v>321</v>
      </c>
      <c r="F120" s="36">
        <f t="shared" si="4"/>
        <v>3247.5</v>
      </c>
      <c r="G120" s="27">
        <v>2598</v>
      </c>
      <c r="H120" s="35" t="s">
        <v>1437</v>
      </c>
    </row>
    <row r="121" spans="1:8" x14ac:dyDescent="0.25">
      <c r="A121" s="27">
        <v>2013</v>
      </c>
      <c r="B121" s="27" t="s">
        <v>254</v>
      </c>
      <c r="C121" s="27" t="s">
        <v>313</v>
      </c>
      <c r="D121" s="27" t="s">
        <v>320</v>
      </c>
      <c r="E121" s="27" t="s">
        <v>321</v>
      </c>
      <c r="F121" s="36">
        <f t="shared" si="4"/>
        <v>7028.75</v>
      </c>
      <c r="G121" s="27">
        <v>5623</v>
      </c>
      <c r="H121" s="35" t="s">
        <v>1436</v>
      </c>
    </row>
    <row r="122" spans="1:8" x14ac:dyDescent="0.25">
      <c r="A122" s="27">
        <v>2013</v>
      </c>
      <c r="B122" s="27" t="s">
        <v>254</v>
      </c>
      <c r="C122" s="27" t="s">
        <v>318</v>
      </c>
      <c r="D122" s="27" t="s">
        <v>320</v>
      </c>
      <c r="E122" s="27" t="s">
        <v>321</v>
      </c>
      <c r="F122" s="36">
        <f t="shared" si="4"/>
        <v>3247.5</v>
      </c>
      <c r="G122" s="27">
        <v>2598</v>
      </c>
      <c r="H122" s="35" t="s">
        <v>1435</v>
      </c>
    </row>
    <row r="123" spans="1:8" x14ac:dyDescent="0.25">
      <c r="A123" s="27">
        <v>2013</v>
      </c>
      <c r="B123" s="27" t="s">
        <v>254</v>
      </c>
      <c r="C123" s="27" t="s">
        <v>318</v>
      </c>
      <c r="D123" s="27" t="s">
        <v>325</v>
      </c>
      <c r="E123" s="27" t="s">
        <v>326</v>
      </c>
      <c r="F123" s="36">
        <f t="shared" si="4"/>
        <v>622.5</v>
      </c>
      <c r="G123" s="27">
        <v>498</v>
      </c>
      <c r="H123" s="35" t="s">
        <v>1434</v>
      </c>
    </row>
    <row r="124" spans="1:8" x14ac:dyDescent="0.25">
      <c r="A124" s="27">
        <v>2013</v>
      </c>
      <c r="B124" s="27" t="s">
        <v>254</v>
      </c>
      <c r="C124" s="27" t="s">
        <v>323</v>
      </c>
      <c r="D124" s="27" t="s">
        <v>325</v>
      </c>
      <c r="E124" s="27" t="s">
        <v>326</v>
      </c>
      <c r="F124" s="36">
        <f t="shared" si="4"/>
        <v>5733.75</v>
      </c>
      <c r="G124" s="27">
        <v>4587</v>
      </c>
      <c r="H124" s="35" t="s">
        <v>1433</v>
      </c>
    </row>
    <row r="125" spans="1:8" x14ac:dyDescent="0.25">
      <c r="A125" s="27">
        <v>2013</v>
      </c>
      <c r="B125" s="27" t="s">
        <v>254</v>
      </c>
      <c r="C125" s="27" t="s">
        <v>318</v>
      </c>
      <c r="D125" s="27" t="s">
        <v>325</v>
      </c>
      <c r="E125" s="27" t="s">
        <v>326</v>
      </c>
      <c r="F125" s="36">
        <f t="shared" si="4"/>
        <v>622.5</v>
      </c>
      <c r="G125" s="27">
        <v>498</v>
      </c>
      <c r="H125" s="35" t="s">
        <v>1432</v>
      </c>
    </row>
    <row r="126" spans="1:8" x14ac:dyDescent="0.25">
      <c r="A126" s="27">
        <v>2013</v>
      </c>
      <c r="B126" s="27" t="s">
        <v>254</v>
      </c>
      <c r="C126" s="27" t="s">
        <v>323</v>
      </c>
      <c r="D126" s="27" t="s">
        <v>325</v>
      </c>
      <c r="E126" s="27" t="s">
        <v>326</v>
      </c>
      <c r="F126" s="36">
        <f t="shared" si="4"/>
        <v>5733.75</v>
      </c>
      <c r="G126" s="27">
        <v>4587</v>
      </c>
      <c r="H126" s="35" t="s">
        <v>1431</v>
      </c>
    </row>
    <row r="127" spans="1:8" x14ac:dyDescent="0.25">
      <c r="A127" s="27">
        <v>2013</v>
      </c>
      <c r="B127" s="27" t="s">
        <v>254</v>
      </c>
      <c r="C127" s="27" t="s">
        <v>318</v>
      </c>
      <c r="D127" s="27" t="s">
        <v>330</v>
      </c>
      <c r="E127" s="27" t="s">
        <v>331</v>
      </c>
      <c r="F127" s="36">
        <f t="shared" si="4"/>
        <v>3247.5</v>
      </c>
      <c r="G127" s="27">
        <v>2598</v>
      </c>
      <c r="H127" s="35" t="s">
        <v>1430</v>
      </c>
    </row>
    <row r="128" spans="1:8" x14ac:dyDescent="0.25">
      <c r="A128" s="27">
        <v>2013</v>
      </c>
      <c r="B128" s="27" t="s">
        <v>254</v>
      </c>
      <c r="C128" s="27" t="s">
        <v>329</v>
      </c>
      <c r="D128" s="27" t="s">
        <v>330</v>
      </c>
      <c r="E128" s="27" t="s">
        <v>331</v>
      </c>
      <c r="F128" s="36">
        <f t="shared" si="4"/>
        <v>2570</v>
      </c>
      <c r="G128" s="27">
        <v>2056</v>
      </c>
      <c r="H128" s="35" t="s">
        <v>1429</v>
      </c>
    </row>
    <row r="129" spans="1:8" x14ac:dyDescent="0.25">
      <c r="A129" s="27">
        <v>2013</v>
      </c>
      <c r="B129" s="27" t="s">
        <v>254</v>
      </c>
      <c r="C129" s="27" t="s">
        <v>318</v>
      </c>
      <c r="D129" s="27" t="s">
        <v>330</v>
      </c>
      <c r="E129" s="27" t="s">
        <v>331</v>
      </c>
      <c r="F129" s="36">
        <f t="shared" si="4"/>
        <v>3247.5</v>
      </c>
      <c r="G129" s="27">
        <v>2598</v>
      </c>
      <c r="H129" s="35" t="s">
        <v>1428</v>
      </c>
    </row>
    <row r="130" spans="1:8" x14ac:dyDescent="0.25">
      <c r="A130" s="27">
        <v>2013</v>
      </c>
      <c r="B130" s="27" t="s">
        <v>254</v>
      </c>
      <c r="C130" s="27" t="s">
        <v>329</v>
      </c>
      <c r="D130" s="27" t="s">
        <v>330</v>
      </c>
      <c r="E130" s="27" t="s">
        <v>331</v>
      </c>
      <c r="F130" s="36">
        <f t="shared" si="4"/>
        <v>2570</v>
      </c>
      <c r="G130" s="27">
        <v>2056</v>
      </c>
      <c r="H130" s="35" t="s">
        <v>1427</v>
      </c>
    </row>
    <row r="131" spans="1:8" x14ac:dyDescent="0.25">
      <c r="A131" s="27">
        <v>2013</v>
      </c>
      <c r="B131" s="27" t="s">
        <v>254</v>
      </c>
      <c r="C131" s="27" t="s">
        <v>323</v>
      </c>
      <c r="D131" s="27" t="s">
        <v>333</v>
      </c>
      <c r="E131" s="27" t="s">
        <v>321</v>
      </c>
      <c r="F131" s="36">
        <f t="shared" si="4"/>
        <v>10308.75</v>
      </c>
      <c r="G131" s="27">
        <v>8247</v>
      </c>
      <c r="H131" s="35" t="s">
        <v>1426</v>
      </c>
    </row>
    <row r="132" spans="1:8" x14ac:dyDescent="0.25">
      <c r="A132" s="27">
        <v>2013</v>
      </c>
      <c r="B132" s="27" t="s">
        <v>254</v>
      </c>
      <c r="C132" s="27" t="s">
        <v>313</v>
      </c>
      <c r="D132" s="27" t="s">
        <v>333</v>
      </c>
      <c r="E132" s="27" t="s">
        <v>321</v>
      </c>
      <c r="F132" s="36">
        <f t="shared" ref="F132:F152" si="5">G132*1.25</f>
        <v>11026.25</v>
      </c>
      <c r="G132" s="27">
        <v>8821</v>
      </c>
      <c r="H132" s="35" t="s">
        <v>1425</v>
      </c>
    </row>
    <row r="133" spans="1:8" x14ac:dyDescent="0.25">
      <c r="A133" s="27">
        <v>2013</v>
      </c>
      <c r="B133" s="27" t="s">
        <v>254</v>
      </c>
      <c r="C133" s="27" t="s">
        <v>323</v>
      </c>
      <c r="D133" s="27" t="s">
        <v>333</v>
      </c>
      <c r="E133" s="27" t="s">
        <v>321</v>
      </c>
      <c r="F133" s="36">
        <f t="shared" si="5"/>
        <v>10308.75</v>
      </c>
      <c r="G133" s="27">
        <v>8247</v>
      </c>
      <c r="H133" s="35" t="s">
        <v>1424</v>
      </c>
    </row>
    <row r="134" spans="1:8" x14ac:dyDescent="0.25">
      <c r="A134" s="27">
        <v>2013</v>
      </c>
      <c r="B134" s="27" t="s">
        <v>254</v>
      </c>
      <c r="C134" s="27" t="s">
        <v>313</v>
      </c>
      <c r="D134" s="27" t="s">
        <v>333</v>
      </c>
      <c r="E134" s="27" t="s">
        <v>321</v>
      </c>
      <c r="F134" s="36">
        <f t="shared" si="5"/>
        <v>11026.25</v>
      </c>
      <c r="G134" s="27">
        <v>8821</v>
      </c>
      <c r="H134" s="35" t="s">
        <v>1423</v>
      </c>
    </row>
    <row r="135" spans="1:8" x14ac:dyDescent="0.25">
      <c r="A135" s="27">
        <v>2013</v>
      </c>
      <c r="B135" s="27" t="s">
        <v>362</v>
      </c>
      <c r="C135" s="27" t="s">
        <v>318</v>
      </c>
      <c r="D135" s="27" t="s">
        <v>314</v>
      </c>
      <c r="E135" s="27" t="s">
        <v>315</v>
      </c>
      <c r="F135" s="36">
        <f t="shared" si="5"/>
        <v>7360</v>
      </c>
      <c r="G135" s="27">
        <v>5888</v>
      </c>
      <c r="H135" s="35" t="s">
        <v>1422</v>
      </c>
    </row>
    <row r="136" spans="1:8" x14ac:dyDescent="0.25">
      <c r="A136" s="27">
        <v>2013</v>
      </c>
      <c r="B136" s="27" t="s">
        <v>362</v>
      </c>
      <c r="C136" s="27" t="s">
        <v>313</v>
      </c>
      <c r="D136" s="27" t="s">
        <v>314</v>
      </c>
      <c r="E136" s="27" t="s">
        <v>315</v>
      </c>
      <c r="F136" s="36">
        <f t="shared" si="5"/>
        <v>11177.5</v>
      </c>
      <c r="G136" s="27">
        <v>8942</v>
      </c>
      <c r="H136" s="35" t="s">
        <v>1421</v>
      </c>
    </row>
    <row r="137" spans="1:8" x14ac:dyDescent="0.25">
      <c r="A137" s="27">
        <v>2013</v>
      </c>
      <c r="B137" s="27" t="s">
        <v>362</v>
      </c>
      <c r="C137" s="27" t="s">
        <v>329</v>
      </c>
      <c r="D137" s="27" t="s">
        <v>314</v>
      </c>
      <c r="E137" s="27" t="s">
        <v>315</v>
      </c>
      <c r="F137" s="36">
        <f t="shared" si="5"/>
        <v>3355</v>
      </c>
      <c r="G137" s="27">
        <v>2684</v>
      </c>
      <c r="H137" s="35" t="s">
        <v>1420</v>
      </c>
    </row>
    <row r="138" spans="1:8" x14ac:dyDescent="0.25">
      <c r="A138" s="27">
        <v>2013</v>
      </c>
      <c r="B138" s="27" t="s">
        <v>362</v>
      </c>
      <c r="C138" s="27" t="s">
        <v>318</v>
      </c>
      <c r="D138" s="27" t="s">
        <v>314</v>
      </c>
      <c r="E138" s="27" t="s">
        <v>315</v>
      </c>
      <c r="F138" s="36">
        <f t="shared" si="5"/>
        <v>7360</v>
      </c>
      <c r="G138" s="27">
        <v>5888</v>
      </c>
      <c r="H138" s="35" t="s">
        <v>1419</v>
      </c>
    </row>
    <row r="139" spans="1:8" x14ac:dyDescent="0.25">
      <c r="A139" s="27">
        <v>2013</v>
      </c>
      <c r="B139" s="27" t="s">
        <v>362</v>
      </c>
      <c r="C139" s="27" t="s">
        <v>313</v>
      </c>
      <c r="D139" s="27" t="s">
        <v>314</v>
      </c>
      <c r="E139" s="27" t="s">
        <v>315</v>
      </c>
      <c r="F139" s="36">
        <f t="shared" si="5"/>
        <v>11177.5</v>
      </c>
      <c r="G139" s="27">
        <v>8942</v>
      </c>
      <c r="H139" s="35" t="s">
        <v>1418</v>
      </c>
    </row>
    <row r="140" spans="1:8" x14ac:dyDescent="0.25">
      <c r="A140" s="27">
        <v>2013</v>
      </c>
      <c r="B140" s="27" t="s">
        <v>362</v>
      </c>
      <c r="C140" s="27" t="s">
        <v>329</v>
      </c>
      <c r="D140" s="27" t="s">
        <v>314</v>
      </c>
      <c r="E140" s="27" t="s">
        <v>315</v>
      </c>
      <c r="F140" s="36">
        <f t="shared" si="5"/>
        <v>3355</v>
      </c>
      <c r="G140" s="27">
        <v>2684</v>
      </c>
      <c r="H140" s="35" t="s">
        <v>1417</v>
      </c>
    </row>
    <row r="141" spans="1:8" x14ac:dyDescent="0.25">
      <c r="A141" s="27">
        <v>2013</v>
      </c>
      <c r="B141" s="27" t="s">
        <v>362</v>
      </c>
      <c r="C141" s="27" t="s">
        <v>318</v>
      </c>
      <c r="D141" s="27" t="s">
        <v>320</v>
      </c>
      <c r="E141" s="27" t="s">
        <v>321</v>
      </c>
      <c r="F141" s="36">
        <f t="shared" si="5"/>
        <v>7360</v>
      </c>
      <c r="G141" s="27">
        <v>5888</v>
      </c>
      <c r="H141" s="35" t="s">
        <v>1416</v>
      </c>
    </row>
    <row r="142" spans="1:8" x14ac:dyDescent="0.25">
      <c r="A142" s="27">
        <v>2013</v>
      </c>
      <c r="B142" s="27" t="s">
        <v>362</v>
      </c>
      <c r="C142" s="27" t="s">
        <v>323</v>
      </c>
      <c r="D142" s="27" t="s">
        <v>320</v>
      </c>
      <c r="E142" s="27" t="s">
        <v>321</v>
      </c>
      <c r="F142" s="36">
        <f t="shared" si="5"/>
        <v>2956.25</v>
      </c>
      <c r="G142" s="27">
        <v>2365</v>
      </c>
      <c r="H142" s="35" t="s">
        <v>1415</v>
      </c>
    </row>
    <row r="143" spans="1:8" x14ac:dyDescent="0.25">
      <c r="A143" s="27">
        <v>2013</v>
      </c>
      <c r="B143" s="27" t="s">
        <v>362</v>
      </c>
      <c r="C143" s="27" t="s">
        <v>318</v>
      </c>
      <c r="D143" s="27" t="s">
        <v>320</v>
      </c>
      <c r="E143" s="27" t="s">
        <v>321</v>
      </c>
      <c r="F143" s="36">
        <f t="shared" si="5"/>
        <v>7360</v>
      </c>
      <c r="G143" s="27">
        <v>5888</v>
      </c>
      <c r="H143" s="35" t="s">
        <v>1414</v>
      </c>
    </row>
    <row r="144" spans="1:8" x14ac:dyDescent="0.25">
      <c r="A144" s="27">
        <v>2013</v>
      </c>
      <c r="B144" s="27" t="s">
        <v>362</v>
      </c>
      <c r="C144" s="27" t="s">
        <v>323</v>
      </c>
      <c r="D144" s="27" t="s">
        <v>320</v>
      </c>
      <c r="E144" s="27" t="s">
        <v>321</v>
      </c>
      <c r="F144" s="36">
        <f t="shared" si="5"/>
        <v>2956.25</v>
      </c>
      <c r="G144" s="27">
        <v>2365</v>
      </c>
      <c r="H144" s="35" t="s">
        <v>1413</v>
      </c>
    </row>
    <row r="145" spans="1:8" x14ac:dyDescent="0.25">
      <c r="A145" s="27">
        <v>2013</v>
      </c>
      <c r="B145" s="27" t="s">
        <v>362</v>
      </c>
      <c r="C145" s="27" t="s">
        <v>313</v>
      </c>
      <c r="D145" s="27" t="s">
        <v>325</v>
      </c>
      <c r="E145" s="27" t="s">
        <v>326</v>
      </c>
      <c r="F145" s="36">
        <f t="shared" si="5"/>
        <v>7905</v>
      </c>
      <c r="G145" s="27">
        <v>6324</v>
      </c>
      <c r="H145" s="35" t="s">
        <v>1412</v>
      </c>
    </row>
    <row r="146" spans="1:8" x14ac:dyDescent="0.25">
      <c r="A146" s="27">
        <v>2013</v>
      </c>
      <c r="B146" s="27" t="s">
        <v>362</v>
      </c>
      <c r="C146" s="27" t="s">
        <v>329</v>
      </c>
      <c r="D146" s="27" t="s">
        <v>325</v>
      </c>
      <c r="E146" s="27" t="s">
        <v>326</v>
      </c>
      <c r="F146" s="36">
        <f t="shared" si="5"/>
        <v>6118.75</v>
      </c>
      <c r="G146" s="27">
        <v>4895</v>
      </c>
      <c r="H146" s="35" t="s">
        <v>1411</v>
      </c>
    </row>
    <row r="147" spans="1:8" x14ac:dyDescent="0.25">
      <c r="A147" s="27">
        <v>2013</v>
      </c>
      <c r="B147" s="27" t="s">
        <v>362</v>
      </c>
      <c r="C147" s="27" t="s">
        <v>313</v>
      </c>
      <c r="D147" s="27" t="s">
        <v>325</v>
      </c>
      <c r="E147" s="27" t="s">
        <v>326</v>
      </c>
      <c r="F147" s="36">
        <f t="shared" si="5"/>
        <v>7905</v>
      </c>
      <c r="G147" s="27">
        <v>6324</v>
      </c>
      <c r="H147" s="35" t="s">
        <v>1410</v>
      </c>
    </row>
    <row r="148" spans="1:8" x14ac:dyDescent="0.25">
      <c r="A148" s="27">
        <v>2013</v>
      </c>
      <c r="B148" s="27" t="s">
        <v>362</v>
      </c>
      <c r="C148" s="27" t="s">
        <v>329</v>
      </c>
      <c r="D148" s="27" t="s">
        <v>325</v>
      </c>
      <c r="E148" s="27" t="s">
        <v>326</v>
      </c>
      <c r="F148" s="36">
        <f t="shared" si="5"/>
        <v>6118.75</v>
      </c>
      <c r="G148" s="27">
        <v>4895</v>
      </c>
      <c r="H148" s="35" t="s">
        <v>1409</v>
      </c>
    </row>
    <row r="149" spans="1:8" x14ac:dyDescent="0.25">
      <c r="A149" s="27">
        <v>2013</v>
      </c>
      <c r="B149" s="27" t="s">
        <v>362</v>
      </c>
      <c r="C149" s="27" t="s">
        <v>323</v>
      </c>
      <c r="D149" s="27" t="s">
        <v>330</v>
      </c>
      <c r="E149" s="27" t="s">
        <v>331</v>
      </c>
      <c r="F149" s="36">
        <f t="shared" si="5"/>
        <v>2956.25</v>
      </c>
      <c r="G149" s="27">
        <v>2365</v>
      </c>
      <c r="H149" s="35" t="s">
        <v>1408</v>
      </c>
    </row>
    <row r="150" spans="1:8" x14ac:dyDescent="0.25">
      <c r="A150" s="27">
        <v>2013</v>
      </c>
      <c r="B150" s="27" t="s">
        <v>362</v>
      </c>
      <c r="C150" s="27" t="s">
        <v>313</v>
      </c>
      <c r="D150" s="27" t="s">
        <v>330</v>
      </c>
      <c r="E150" s="27" t="s">
        <v>331</v>
      </c>
      <c r="F150" s="36">
        <f t="shared" si="5"/>
        <v>2698.75</v>
      </c>
      <c r="G150" s="27">
        <v>2159</v>
      </c>
      <c r="H150" s="35" t="s">
        <v>1407</v>
      </c>
    </row>
    <row r="151" spans="1:8" x14ac:dyDescent="0.25">
      <c r="A151" s="27">
        <v>2013</v>
      </c>
      <c r="B151" s="27" t="s">
        <v>362</v>
      </c>
      <c r="C151" s="27" t="s">
        <v>323</v>
      </c>
      <c r="D151" s="27" t="s">
        <v>330</v>
      </c>
      <c r="E151" s="27" t="s">
        <v>331</v>
      </c>
      <c r="F151" s="36">
        <f t="shared" si="5"/>
        <v>2956.25</v>
      </c>
      <c r="G151" s="27">
        <v>2365</v>
      </c>
      <c r="H151" s="35" t="s">
        <v>1406</v>
      </c>
    </row>
    <row r="152" spans="1:8" x14ac:dyDescent="0.25">
      <c r="A152" s="27">
        <v>2013</v>
      </c>
      <c r="B152" s="27" t="s">
        <v>362</v>
      </c>
      <c r="C152" s="27" t="s">
        <v>313</v>
      </c>
      <c r="D152" s="27" t="s">
        <v>330</v>
      </c>
      <c r="E152" s="27" t="s">
        <v>331</v>
      </c>
      <c r="F152" s="36">
        <f t="shared" si="5"/>
        <v>2698.75</v>
      </c>
      <c r="G152" s="27">
        <v>2159</v>
      </c>
      <c r="H152" s="35" t="s">
        <v>1405</v>
      </c>
    </row>
    <row r="153" spans="1:8" x14ac:dyDescent="0.25">
      <c r="A153" s="27">
        <v>2014</v>
      </c>
      <c r="B153" s="27" t="s">
        <v>243</v>
      </c>
      <c r="C153" s="27" t="s">
        <v>313</v>
      </c>
      <c r="D153" s="27" t="s">
        <v>314</v>
      </c>
      <c r="E153" s="27" t="s">
        <v>315</v>
      </c>
      <c r="F153" s="36">
        <f t="shared" ref="F153:F158" si="6">G153*1.5</f>
        <v>2395.5</v>
      </c>
      <c r="G153" s="27">
        <v>1597</v>
      </c>
      <c r="H153" s="35" t="s">
        <v>1404</v>
      </c>
    </row>
    <row r="154" spans="1:8" x14ac:dyDescent="0.25">
      <c r="A154" s="27">
        <v>2014</v>
      </c>
      <c r="B154" s="27" t="s">
        <v>243</v>
      </c>
      <c r="C154" s="27" t="s">
        <v>313</v>
      </c>
      <c r="D154" s="27" t="s">
        <v>314</v>
      </c>
      <c r="E154" s="27" t="s">
        <v>315</v>
      </c>
      <c r="F154" s="36">
        <f t="shared" si="6"/>
        <v>11761.5</v>
      </c>
      <c r="G154" s="27">
        <v>7841</v>
      </c>
      <c r="H154" s="35" t="s">
        <v>1403</v>
      </c>
    </row>
    <row r="155" spans="1:8" x14ac:dyDescent="0.25">
      <c r="A155" s="27">
        <v>2014</v>
      </c>
      <c r="B155" s="27" t="s">
        <v>243</v>
      </c>
      <c r="C155" s="27" t="s">
        <v>318</v>
      </c>
      <c r="D155" s="27" t="s">
        <v>314</v>
      </c>
      <c r="E155" s="27" t="s">
        <v>315</v>
      </c>
      <c r="F155" s="36">
        <f t="shared" si="6"/>
        <v>8943</v>
      </c>
      <c r="G155" s="27">
        <v>5962</v>
      </c>
      <c r="H155" s="35" t="s">
        <v>1402</v>
      </c>
    </row>
    <row r="156" spans="1:8" x14ac:dyDescent="0.25">
      <c r="A156" s="27">
        <v>2014</v>
      </c>
      <c r="B156" s="27" t="s">
        <v>243</v>
      </c>
      <c r="C156" s="27" t="s">
        <v>313</v>
      </c>
      <c r="D156" s="27" t="s">
        <v>314</v>
      </c>
      <c r="E156" s="27" t="s">
        <v>315</v>
      </c>
      <c r="F156" s="36">
        <f t="shared" si="6"/>
        <v>2395.5</v>
      </c>
      <c r="G156" s="27">
        <v>1597</v>
      </c>
      <c r="H156" s="35" t="s">
        <v>1401</v>
      </c>
    </row>
    <row r="157" spans="1:8" x14ac:dyDescent="0.25">
      <c r="A157" s="27">
        <v>2014</v>
      </c>
      <c r="B157" s="27" t="s">
        <v>243</v>
      </c>
      <c r="C157" s="27" t="s">
        <v>313</v>
      </c>
      <c r="D157" s="27" t="s">
        <v>314</v>
      </c>
      <c r="E157" s="27" t="s">
        <v>315</v>
      </c>
      <c r="F157" s="36">
        <f t="shared" si="6"/>
        <v>11761.5</v>
      </c>
      <c r="G157" s="27">
        <v>7841</v>
      </c>
      <c r="H157" s="35" t="s">
        <v>1400</v>
      </c>
    </row>
    <row r="158" spans="1:8" x14ac:dyDescent="0.25">
      <c r="A158" s="27">
        <v>2014</v>
      </c>
      <c r="B158" s="27" t="s">
        <v>243</v>
      </c>
      <c r="C158" s="27" t="s">
        <v>318</v>
      </c>
      <c r="D158" s="27" t="s">
        <v>314</v>
      </c>
      <c r="E158" s="27" t="s">
        <v>315</v>
      </c>
      <c r="F158" s="36">
        <f t="shared" si="6"/>
        <v>8943</v>
      </c>
      <c r="G158" s="27">
        <v>5962</v>
      </c>
      <c r="H158" s="35" t="s">
        <v>1399</v>
      </c>
    </row>
    <row r="159" spans="1:8" x14ac:dyDescent="0.25">
      <c r="A159" s="27">
        <v>2014</v>
      </c>
      <c r="B159" s="27" t="s">
        <v>243</v>
      </c>
      <c r="C159" s="27" t="s">
        <v>318</v>
      </c>
      <c r="D159" s="27" t="s">
        <v>320</v>
      </c>
      <c r="E159" s="27" t="s">
        <v>321</v>
      </c>
      <c r="F159" s="36">
        <v>14596.5</v>
      </c>
      <c r="G159" s="27">
        <v>9731</v>
      </c>
      <c r="H159" s="35" t="s">
        <v>1398</v>
      </c>
    </row>
    <row r="160" spans="1:8" x14ac:dyDescent="0.25">
      <c r="A160" s="27">
        <v>2014</v>
      </c>
      <c r="B160" s="27" t="s">
        <v>243</v>
      </c>
      <c r="C160" s="27" t="s">
        <v>323</v>
      </c>
      <c r="D160" s="27" t="s">
        <v>320</v>
      </c>
      <c r="E160" s="27" t="s">
        <v>321</v>
      </c>
      <c r="F160" s="36">
        <v>8793</v>
      </c>
      <c r="G160" s="27">
        <v>5862</v>
      </c>
      <c r="H160" s="35" t="s">
        <v>1397</v>
      </c>
    </row>
    <row r="161" spans="1:8" x14ac:dyDescent="0.25">
      <c r="A161" s="27">
        <v>2014</v>
      </c>
      <c r="B161" s="27" t="s">
        <v>243</v>
      </c>
      <c r="C161" s="27" t="s">
        <v>318</v>
      </c>
      <c r="D161" s="27" t="s">
        <v>320</v>
      </c>
      <c r="E161" s="27" t="s">
        <v>321</v>
      </c>
      <c r="F161" s="36">
        <v>14596.5</v>
      </c>
      <c r="G161" s="27">
        <v>9731</v>
      </c>
      <c r="H161" s="35" t="s">
        <v>1396</v>
      </c>
    </row>
    <row r="162" spans="1:8" x14ac:dyDescent="0.25">
      <c r="A162" s="27">
        <v>2014</v>
      </c>
      <c r="B162" s="27" t="s">
        <v>243</v>
      </c>
      <c r="C162" s="27" t="s">
        <v>323</v>
      </c>
      <c r="D162" s="27" t="s">
        <v>320</v>
      </c>
      <c r="E162" s="27" t="s">
        <v>321</v>
      </c>
      <c r="F162" s="36">
        <v>8793</v>
      </c>
      <c r="G162" s="27">
        <v>5862</v>
      </c>
      <c r="H162" s="35" t="s">
        <v>1395</v>
      </c>
    </row>
    <row r="163" spans="1:8" x14ac:dyDescent="0.25">
      <c r="A163" s="27">
        <v>2014</v>
      </c>
      <c r="B163" s="27" t="s">
        <v>243</v>
      </c>
      <c r="C163" s="27" t="s">
        <v>313</v>
      </c>
      <c r="D163" s="27" t="s">
        <v>325</v>
      </c>
      <c r="E163" s="27" t="s">
        <v>326</v>
      </c>
      <c r="F163" s="36">
        <v>4666</v>
      </c>
      <c r="G163" s="27">
        <v>5623</v>
      </c>
      <c r="H163" s="35" t="s">
        <v>1394</v>
      </c>
    </row>
    <row r="164" spans="1:8" x14ac:dyDescent="0.25">
      <c r="A164" s="27">
        <v>2014</v>
      </c>
      <c r="B164" s="27" t="s">
        <v>243</v>
      </c>
      <c r="C164" s="27" t="s">
        <v>313</v>
      </c>
      <c r="D164" s="27" t="s">
        <v>325</v>
      </c>
      <c r="E164" s="27" t="s">
        <v>326</v>
      </c>
      <c r="F164" s="36">
        <f>G164*1.5</f>
        <v>7318.5</v>
      </c>
      <c r="G164" s="27">
        <v>4879</v>
      </c>
      <c r="H164" s="35" t="s">
        <v>1393</v>
      </c>
    </row>
    <row r="165" spans="1:8" x14ac:dyDescent="0.25">
      <c r="A165" s="27">
        <v>2014</v>
      </c>
      <c r="B165" s="27" t="s">
        <v>243</v>
      </c>
      <c r="C165" s="27" t="s">
        <v>313</v>
      </c>
      <c r="D165" s="27" t="s">
        <v>325</v>
      </c>
      <c r="E165" s="27" t="s">
        <v>326</v>
      </c>
      <c r="F165" s="36">
        <v>4666</v>
      </c>
      <c r="G165" s="27">
        <v>5623</v>
      </c>
      <c r="H165" s="35" t="s">
        <v>1392</v>
      </c>
    </row>
    <row r="166" spans="1:8" x14ac:dyDescent="0.25">
      <c r="A166" s="27">
        <v>2014</v>
      </c>
      <c r="B166" s="27" t="s">
        <v>243</v>
      </c>
      <c r="C166" s="27" t="s">
        <v>313</v>
      </c>
      <c r="D166" s="27" t="s">
        <v>325</v>
      </c>
      <c r="E166" s="27" t="s">
        <v>326</v>
      </c>
      <c r="F166" s="36">
        <f t="shared" ref="F166:F174" si="7">G166*1.5</f>
        <v>7318.5</v>
      </c>
      <c r="G166" s="27">
        <v>4879</v>
      </c>
      <c r="H166" s="35" t="s">
        <v>1391</v>
      </c>
    </row>
    <row r="167" spans="1:8" x14ac:dyDescent="0.25">
      <c r="A167" s="27">
        <v>2014</v>
      </c>
      <c r="B167" s="27" t="s">
        <v>243</v>
      </c>
      <c r="C167" s="27" t="s">
        <v>329</v>
      </c>
      <c r="D167" s="27" t="s">
        <v>330</v>
      </c>
      <c r="E167" s="27" t="s">
        <v>331</v>
      </c>
      <c r="F167" s="36">
        <f t="shared" si="7"/>
        <v>3553.5</v>
      </c>
      <c r="G167" s="27">
        <v>2369</v>
      </c>
      <c r="H167" s="35" t="s">
        <v>1390</v>
      </c>
    </row>
    <row r="168" spans="1:8" x14ac:dyDescent="0.25">
      <c r="A168" s="27">
        <v>2014</v>
      </c>
      <c r="B168" s="27" t="s">
        <v>243</v>
      </c>
      <c r="C168" s="27" t="s">
        <v>329</v>
      </c>
      <c r="D168" s="27" t="s">
        <v>330</v>
      </c>
      <c r="E168" s="27" t="s">
        <v>331</v>
      </c>
      <c r="F168" s="36">
        <f t="shared" si="7"/>
        <v>3553.5</v>
      </c>
      <c r="G168" s="27">
        <v>2369</v>
      </c>
      <c r="H168" s="35" t="s">
        <v>1389</v>
      </c>
    </row>
    <row r="169" spans="1:8" x14ac:dyDescent="0.25">
      <c r="A169" s="27">
        <v>2014</v>
      </c>
      <c r="B169" s="27" t="s">
        <v>243</v>
      </c>
      <c r="C169" s="27" t="s">
        <v>318</v>
      </c>
      <c r="D169" s="27" t="s">
        <v>333</v>
      </c>
      <c r="E169" s="27" t="s">
        <v>321</v>
      </c>
      <c r="F169" s="36">
        <f t="shared" si="7"/>
        <v>14596.5</v>
      </c>
      <c r="G169" s="27">
        <v>9731</v>
      </c>
      <c r="H169" s="35" t="s">
        <v>1388</v>
      </c>
    </row>
    <row r="170" spans="1:8" x14ac:dyDescent="0.25">
      <c r="A170" s="27">
        <v>2014</v>
      </c>
      <c r="B170" s="27" t="s">
        <v>243</v>
      </c>
      <c r="C170" s="27" t="s">
        <v>323</v>
      </c>
      <c r="D170" s="27" t="s">
        <v>333</v>
      </c>
      <c r="E170" s="27" t="s">
        <v>321</v>
      </c>
      <c r="F170" s="36">
        <f t="shared" si="7"/>
        <v>8793</v>
      </c>
      <c r="G170" s="27">
        <v>5862</v>
      </c>
      <c r="H170" s="35" t="s">
        <v>1387</v>
      </c>
    </row>
    <row r="171" spans="1:8" x14ac:dyDescent="0.25">
      <c r="A171" s="27">
        <v>2014</v>
      </c>
      <c r="B171" s="27" t="s">
        <v>243</v>
      </c>
      <c r="C171" s="27" t="s">
        <v>318</v>
      </c>
      <c r="D171" s="27" t="s">
        <v>333</v>
      </c>
      <c r="E171" s="27" t="s">
        <v>321</v>
      </c>
      <c r="F171" s="36">
        <f t="shared" si="7"/>
        <v>14596.5</v>
      </c>
      <c r="G171" s="27">
        <v>9731</v>
      </c>
      <c r="H171" s="35" t="s">
        <v>1386</v>
      </c>
    </row>
    <row r="172" spans="1:8" x14ac:dyDescent="0.25">
      <c r="A172" s="27">
        <v>2014</v>
      </c>
      <c r="B172" s="27" t="s">
        <v>243</v>
      </c>
      <c r="C172" s="27" t="s">
        <v>323</v>
      </c>
      <c r="D172" s="27" t="s">
        <v>333</v>
      </c>
      <c r="E172" s="27" t="s">
        <v>321</v>
      </c>
      <c r="F172" s="36">
        <f t="shared" si="7"/>
        <v>8793</v>
      </c>
      <c r="G172" s="27">
        <v>5862</v>
      </c>
      <c r="H172" s="35" t="s">
        <v>1385</v>
      </c>
    </row>
    <row r="173" spans="1:8" x14ac:dyDescent="0.25">
      <c r="A173" s="27">
        <v>2014</v>
      </c>
      <c r="B173" s="27" t="s">
        <v>250</v>
      </c>
      <c r="C173" s="27" t="s">
        <v>313</v>
      </c>
      <c r="D173" s="27" t="s">
        <v>314</v>
      </c>
      <c r="E173" s="27" t="s">
        <v>315</v>
      </c>
      <c r="F173" s="36">
        <f t="shared" si="7"/>
        <v>4887</v>
      </c>
      <c r="G173" s="27">
        <v>3258</v>
      </c>
      <c r="H173" s="35" t="s">
        <v>1384</v>
      </c>
    </row>
    <row r="174" spans="1:8" x14ac:dyDescent="0.25">
      <c r="A174" s="27">
        <v>2014</v>
      </c>
      <c r="B174" s="27" t="s">
        <v>250</v>
      </c>
      <c r="C174" s="27" t="s">
        <v>313</v>
      </c>
      <c r="D174" s="27" t="s">
        <v>314</v>
      </c>
      <c r="E174" s="27" t="s">
        <v>315</v>
      </c>
      <c r="F174" s="36">
        <f t="shared" si="7"/>
        <v>4887</v>
      </c>
      <c r="G174" s="27">
        <v>3258</v>
      </c>
      <c r="H174" s="35" t="s">
        <v>1383</v>
      </c>
    </row>
    <row r="175" spans="1:8" x14ac:dyDescent="0.25">
      <c r="A175" s="27">
        <v>2014</v>
      </c>
      <c r="B175" s="27" t="s">
        <v>250</v>
      </c>
      <c r="C175" s="27" t="s">
        <v>323</v>
      </c>
      <c r="D175" s="27" t="s">
        <v>320</v>
      </c>
      <c r="E175" s="27" t="s">
        <v>321</v>
      </c>
      <c r="F175" s="36">
        <v>11122.5</v>
      </c>
      <c r="G175" s="27">
        <v>7415</v>
      </c>
      <c r="H175" s="35" t="s">
        <v>1382</v>
      </c>
    </row>
    <row r="176" spans="1:8" x14ac:dyDescent="0.25">
      <c r="A176" s="27">
        <v>2014</v>
      </c>
      <c r="B176" s="27" t="s">
        <v>250</v>
      </c>
      <c r="C176" s="27" t="s">
        <v>313</v>
      </c>
      <c r="D176" s="27" t="s">
        <v>320</v>
      </c>
      <c r="E176" s="27" t="s">
        <v>321</v>
      </c>
      <c r="F176" s="36">
        <v>13428</v>
      </c>
      <c r="G176" s="27">
        <v>8952</v>
      </c>
      <c r="H176" s="35" t="s">
        <v>1381</v>
      </c>
    </row>
    <row r="177" spans="1:8" x14ac:dyDescent="0.25">
      <c r="A177" s="27">
        <v>2014</v>
      </c>
      <c r="B177" s="27" t="s">
        <v>250</v>
      </c>
      <c r="C177" s="27" t="s">
        <v>323</v>
      </c>
      <c r="D177" s="27" t="s">
        <v>320</v>
      </c>
      <c r="E177" s="27" t="s">
        <v>321</v>
      </c>
      <c r="F177" s="36">
        <v>11122.5</v>
      </c>
      <c r="G177" s="27">
        <v>7415</v>
      </c>
      <c r="H177" s="35" t="s">
        <v>1380</v>
      </c>
    </row>
    <row r="178" spans="1:8" x14ac:dyDescent="0.25">
      <c r="A178" s="27">
        <v>2014</v>
      </c>
      <c r="B178" s="27" t="s">
        <v>250</v>
      </c>
      <c r="C178" s="27" t="s">
        <v>313</v>
      </c>
      <c r="D178" s="27" t="s">
        <v>320</v>
      </c>
      <c r="E178" s="27" t="s">
        <v>321</v>
      </c>
      <c r="F178" s="36">
        <v>13428</v>
      </c>
      <c r="G178" s="27">
        <v>8952</v>
      </c>
      <c r="H178" s="35" t="s">
        <v>1379</v>
      </c>
    </row>
    <row r="179" spans="1:8" x14ac:dyDescent="0.25">
      <c r="A179" s="27">
        <v>2014</v>
      </c>
      <c r="B179" s="27" t="s">
        <v>250</v>
      </c>
      <c r="C179" s="27" t="s">
        <v>318</v>
      </c>
      <c r="D179" s="27" t="s">
        <v>325</v>
      </c>
      <c r="E179" s="27" t="s">
        <v>326</v>
      </c>
      <c r="F179" s="36">
        <v>3897</v>
      </c>
      <c r="G179" s="27">
        <v>2598</v>
      </c>
      <c r="H179" s="35" t="s">
        <v>1378</v>
      </c>
    </row>
    <row r="180" spans="1:8" x14ac:dyDescent="0.25">
      <c r="A180" s="27">
        <v>2014</v>
      </c>
      <c r="B180" s="27" t="s">
        <v>250</v>
      </c>
      <c r="C180" s="27" t="s">
        <v>318</v>
      </c>
      <c r="D180" s="27" t="s">
        <v>325</v>
      </c>
      <c r="E180" s="27" t="s">
        <v>326</v>
      </c>
      <c r="F180" s="36">
        <v>8832</v>
      </c>
      <c r="G180" s="27">
        <v>5888</v>
      </c>
      <c r="H180" s="35" t="s">
        <v>1377</v>
      </c>
    </row>
    <row r="181" spans="1:8" x14ac:dyDescent="0.25">
      <c r="A181" s="27">
        <v>2014</v>
      </c>
      <c r="B181" s="27" t="s">
        <v>250</v>
      </c>
      <c r="C181" s="27" t="s">
        <v>318</v>
      </c>
      <c r="D181" s="27" t="s">
        <v>325</v>
      </c>
      <c r="E181" s="27" t="s">
        <v>326</v>
      </c>
      <c r="F181" s="36">
        <v>3897</v>
      </c>
      <c r="G181" s="27">
        <v>2598</v>
      </c>
      <c r="H181" s="35" t="s">
        <v>1376</v>
      </c>
    </row>
    <row r="182" spans="1:8" x14ac:dyDescent="0.25">
      <c r="A182" s="27">
        <v>2014</v>
      </c>
      <c r="B182" s="27" t="s">
        <v>250</v>
      </c>
      <c r="C182" s="27" t="s">
        <v>318</v>
      </c>
      <c r="D182" s="27" t="s">
        <v>325</v>
      </c>
      <c r="E182" s="27" t="s">
        <v>326</v>
      </c>
      <c r="F182" s="36">
        <v>8832</v>
      </c>
      <c r="G182" s="27">
        <v>5888</v>
      </c>
      <c r="H182" s="35" t="s">
        <v>1375</v>
      </c>
    </row>
    <row r="183" spans="1:8" x14ac:dyDescent="0.25">
      <c r="A183" s="27">
        <v>2014</v>
      </c>
      <c r="B183" s="27" t="s">
        <v>250</v>
      </c>
      <c r="C183" s="27" t="s">
        <v>323</v>
      </c>
      <c r="D183" s="27" t="s">
        <v>330</v>
      </c>
      <c r="E183" s="27" t="s">
        <v>331</v>
      </c>
      <c r="F183" s="36">
        <f t="shared" ref="F183:F194" si="8">G183*1.5</f>
        <v>11122.5</v>
      </c>
      <c r="G183" s="27">
        <v>7415</v>
      </c>
      <c r="H183" s="35" t="s">
        <v>1374</v>
      </c>
    </row>
    <row r="184" spans="1:8" x14ac:dyDescent="0.25">
      <c r="A184" s="27">
        <v>2014</v>
      </c>
      <c r="B184" s="27" t="s">
        <v>250</v>
      </c>
      <c r="C184" s="27" t="s">
        <v>318</v>
      </c>
      <c r="D184" s="27" t="s">
        <v>330</v>
      </c>
      <c r="E184" s="27" t="s">
        <v>331</v>
      </c>
      <c r="F184" s="36">
        <f t="shared" si="8"/>
        <v>14647.5</v>
      </c>
      <c r="G184" s="27">
        <v>9765</v>
      </c>
      <c r="H184" s="35" t="s">
        <v>1373</v>
      </c>
    </row>
    <row r="185" spans="1:8" x14ac:dyDescent="0.25">
      <c r="A185" s="27">
        <v>2014</v>
      </c>
      <c r="B185" s="27" t="s">
        <v>250</v>
      </c>
      <c r="C185" s="27" t="s">
        <v>323</v>
      </c>
      <c r="D185" s="27" t="s">
        <v>330</v>
      </c>
      <c r="E185" s="27" t="s">
        <v>331</v>
      </c>
      <c r="F185" s="36">
        <f t="shared" si="8"/>
        <v>11122.5</v>
      </c>
      <c r="G185" s="27">
        <v>7415</v>
      </c>
      <c r="H185" s="35" t="s">
        <v>1372</v>
      </c>
    </row>
    <row r="186" spans="1:8" x14ac:dyDescent="0.25">
      <c r="A186" s="27">
        <v>2014</v>
      </c>
      <c r="B186" s="27" t="s">
        <v>250</v>
      </c>
      <c r="C186" s="27" t="s">
        <v>318</v>
      </c>
      <c r="D186" s="27" t="s">
        <v>330</v>
      </c>
      <c r="E186" s="27" t="s">
        <v>331</v>
      </c>
      <c r="F186" s="36">
        <f t="shared" si="8"/>
        <v>14647.5</v>
      </c>
      <c r="G186" s="27">
        <v>9765</v>
      </c>
      <c r="H186" s="35" t="s">
        <v>1371</v>
      </c>
    </row>
    <row r="187" spans="1:8" x14ac:dyDescent="0.25">
      <c r="A187" s="27">
        <v>2014</v>
      </c>
      <c r="B187" s="27" t="s">
        <v>250</v>
      </c>
      <c r="C187" s="27" t="s">
        <v>313</v>
      </c>
      <c r="D187" s="27" t="s">
        <v>333</v>
      </c>
      <c r="E187" s="27" t="s">
        <v>321</v>
      </c>
      <c r="F187" s="36">
        <f t="shared" si="8"/>
        <v>13428</v>
      </c>
      <c r="G187" s="27">
        <v>8952</v>
      </c>
      <c r="H187" s="35" t="s">
        <v>1370</v>
      </c>
    </row>
    <row r="188" spans="1:8" x14ac:dyDescent="0.25">
      <c r="A188" s="27">
        <v>2014</v>
      </c>
      <c r="B188" s="27" t="s">
        <v>250</v>
      </c>
      <c r="C188" s="27" t="s">
        <v>329</v>
      </c>
      <c r="D188" s="27" t="s">
        <v>333</v>
      </c>
      <c r="E188" s="27" t="s">
        <v>321</v>
      </c>
      <c r="F188" s="36">
        <f t="shared" si="8"/>
        <v>7480.5</v>
      </c>
      <c r="G188" s="27">
        <v>4987</v>
      </c>
      <c r="H188" s="35" t="s">
        <v>1369</v>
      </c>
    </row>
    <row r="189" spans="1:8" x14ac:dyDescent="0.25">
      <c r="A189" s="27">
        <v>2014</v>
      </c>
      <c r="B189" s="27" t="s">
        <v>250</v>
      </c>
      <c r="C189" s="27" t="s">
        <v>313</v>
      </c>
      <c r="D189" s="27" t="s">
        <v>333</v>
      </c>
      <c r="E189" s="27" t="s">
        <v>321</v>
      </c>
      <c r="F189" s="36">
        <f t="shared" si="8"/>
        <v>13428</v>
      </c>
      <c r="G189" s="27">
        <v>8952</v>
      </c>
      <c r="H189" s="35" t="s">
        <v>1368</v>
      </c>
    </row>
    <row r="190" spans="1:8" x14ac:dyDescent="0.25">
      <c r="A190" s="27">
        <v>2014</v>
      </c>
      <c r="B190" s="27" t="s">
        <v>250</v>
      </c>
      <c r="C190" s="27" t="s">
        <v>329</v>
      </c>
      <c r="D190" s="27" t="s">
        <v>333</v>
      </c>
      <c r="E190" s="27" t="s">
        <v>321</v>
      </c>
      <c r="F190" s="36">
        <f t="shared" si="8"/>
        <v>7480.5</v>
      </c>
      <c r="G190" s="27">
        <v>4987</v>
      </c>
      <c r="H190" s="35" t="s">
        <v>1367</v>
      </c>
    </row>
    <row r="191" spans="1:8" x14ac:dyDescent="0.25">
      <c r="A191" s="27">
        <v>2014</v>
      </c>
      <c r="B191" s="27" t="s">
        <v>251</v>
      </c>
      <c r="C191" s="27" t="s">
        <v>323</v>
      </c>
      <c r="D191" s="27" t="s">
        <v>314</v>
      </c>
      <c r="E191" s="27" t="s">
        <v>315</v>
      </c>
      <c r="F191" s="36">
        <f t="shared" si="8"/>
        <v>14619</v>
      </c>
      <c r="G191" s="27">
        <v>9746</v>
      </c>
      <c r="H191" s="35" t="s">
        <v>1366</v>
      </c>
    </row>
    <row r="192" spans="1:8" x14ac:dyDescent="0.25">
      <c r="A192" s="27">
        <v>2014</v>
      </c>
      <c r="B192" s="27" t="s">
        <v>251</v>
      </c>
      <c r="C192" s="27" t="s">
        <v>313</v>
      </c>
      <c r="D192" s="27" t="s">
        <v>314</v>
      </c>
      <c r="E192" s="27" t="s">
        <v>315</v>
      </c>
      <c r="F192" s="36">
        <f t="shared" si="8"/>
        <v>867</v>
      </c>
      <c r="G192" s="27">
        <v>578</v>
      </c>
      <c r="H192" s="35" t="s">
        <v>1365</v>
      </c>
    </row>
    <row r="193" spans="1:8" x14ac:dyDescent="0.25">
      <c r="A193" s="27">
        <v>2014</v>
      </c>
      <c r="B193" s="27" t="s">
        <v>251</v>
      </c>
      <c r="C193" s="27" t="s">
        <v>323</v>
      </c>
      <c r="D193" s="27" t="s">
        <v>314</v>
      </c>
      <c r="E193" s="27" t="s">
        <v>315</v>
      </c>
      <c r="F193" s="36">
        <f t="shared" si="8"/>
        <v>14619</v>
      </c>
      <c r="G193" s="27">
        <v>9746</v>
      </c>
      <c r="H193" s="35" t="s">
        <v>1364</v>
      </c>
    </row>
    <row r="194" spans="1:8" x14ac:dyDescent="0.25">
      <c r="A194" s="27">
        <v>2014</v>
      </c>
      <c r="B194" s="27" t="s">
        <v>251</v>
      </c>
      <c r="C194" s="27" t="s">
        <v>313</v>
      </c>
      <c r="D194" s="27" t="s">
        <v>314</v>
      </c>
      <c r="E194" s="27" t="s">
        <v>315</v>
      </c>
      <c r="F194" s="36">
        <f t="shared" si="8"/>
        <v>867</v>
      </c>
      <c r="G194" s="27">
        <v>578</v>
      </c>
      <c r="H194" s="35" t="s">
        <v>1363</v>
      </c>
    </row>
    <row r="195" spans="1:8" x14ac:dyDescent="0.25">
      <c r="A195" s="27">
        <v>2014</v>
      </c>
      <c r="B195" s="27" t="s">
        <v>251</v>
      </c>
      <c r="C195" s="27" t="s">
        <v>323</v>
      </c>
      <c r="D195" s="27" t="s">
        <v>320</v>
      </c>
      <c r="E195" s="27" t="s">
        <v>321</v>
      </c>
      <c r="F195" s="36">
        <v>14619</v>
      </c>
      <c r="G195" s="27">
        <v>9746</v>
      </c>
      <c r="H195" s="35" t="s">
        <v>1362</v>
      </c>
    </row>
    <row r="196" spans="1:8" x14ac:dyDescent="0.25">
      <c r="A196" s="27">
        <v>2014</v>
      </c>
      <c r="B196" s="27" t="s">
        <v>251</v>
      </c>
      <c r="C196" s="27" t="s">
        <v>313</v>
      </c>
      <c r="D196" s="27" t="s">
        <v>320</v>
      </c>
      <c r="E196" s="27" t="s">
        <v>321</v>
      </c>
      <c r="F196" s="36">
        <v>5380.5</v>
      </c>
      <c r="G196" s="27">
        <v>3587</v>
      </c>
      <c r="H196" s="35" t="s">
        <v>1361</v>
      </c>
    </row>
    <row r="197" spans="1:8" x14ac:dyDescent="0.25">
      <c r="A197" s="27">
        <v>2014</v>
      </c>
      <c r="B197" s="27" t="s">
        <v>251</v>
      </c>
      <c r="C197" s="27" t="s">
        <v>323</v>
      </c>
      <c r="D197" s="27" t="s">
        <v>320</v>
      </c>
      <c r="E197" s="27" t="s">
        <v>321</v>
      </c>
      <c r="F197" s="36">
        <v>14619</v>
      </c>
      <c r="G197" s="27">
        <v>9746</v>
      </c>
      <c r="H197" s="35" t="s">
        <v>1360</v>
      </c>
    </row>
    <row r="198" spans="1:8" x14ac:dyDescent="0.25">
      <c r="A198" s="27">
        <v>2014</v>
      </c>
      <c r="B198" s="27" t="s">
        <v>251</v>
      </c>
      <c r="C198" s="27" t="s">
        <v>313</v>
      </c>
      <c r="D198" s="27" t="s">
        <v>320</v>
      </c>
      <c r="E198" s="27" t="s">
        <v>321</v>
      </c>
      <c r="F198" s="36">
        <v>5380.5</v>
      </c>
      <c r="G198" s="27">
        <v>3587</v>
      </c>
      <c r="H198" s="35" t="s">
        <v>1359</v>
      </c>
    </row>
    <row r="199" spans="1:8" x14ac:dyDescent="0.25">
      <c r="A199" s="27">
        <v>2014</v>
      </c>
      <c r="B199" s="27" t="s">
        <v>251</v>
      </c>
      <c r="C199" s="27" t="s">
        <v>323</v>
      </c>
      <c r="D199" s="27" t="s">
        <v>325</v>
      </c>
      <c r="E199" s="27" t="s">
        <v>326</v>
      </c>
      <c r="F199" s="36">
        <v>3547.5</v>
      </c>
      <c r="G199" s="27">
        <v>2365</v>
      </c>
      <c r="H199" s="35" t="s">
        <v>1358</v>
      </c>
    </row>
    <row r="200" spans="1:8" x14ac:dyDescent="0.25">
      <c r="A200" s="27">
        <v>2014</v>
      </c>
      <c r="B200" s="27" t="s">
        <v>251</v>
      </c>
      <c r="C200" s="27" t="s">
        <v>318</v>
      </c>
      <c r="D200" s="27" t="s">
        <v>325</v>
      </c>
      <c r="E200" s="27" t="s">
        <v>326</v>
      </c>
      <c r="F200" s="36">
        <v>14596.5</v>
      </c>
      <c r="G200" s="27">
        <v>9731</v>
      </c>
      <c r="H200" s="35" t="s">
        <v>1357</v>
      </c>
    </row>
    <row r="201" spans="1:8" x14ac:dyDescent="0.25">
      <c r="A201" s="27">
        <v>2014</v>
      </c>
      <c r="B201" s="27" t="s">
        <v>251</v>
      </c>
      <c r="C201" s="27" t="s">
        <v>323</v>
      </c>
      <c r="D201" s="27" t="s">
        <v>325</v>
      </c>
      <c r="E201" s="27" t="s">
        <v>326</v>
      </c>
      <c r="F201" s="36">
        <v>3547.5</v>
      </c>
      <c r="G201" s="27">
        <v>2365</v>
      </c>
      <c r="H201" s="35" t="s">
        <v>1356</v>
      </c>
    </row>
    <row r="202" spans="1:8" x14ac:dyDescent="0.25">
      <c r="A202" s="27">
        <v>2014</v>
      </c>
      <c r="B202" s="27" t="s">
        <v>251</v>
      </c>
      <c r="C202" s="27" t="s">
        <v>318</v>
      </c>
      <c r="D202" s="27" t="s">
        <v>325</v>
      </c>
      <c r="E202" s="27" t="s">
        <v>326</v>
      </c>
      <c r="F202" s="36">
        <v>14596.5</v>
      </c>
      <c r="G202" s="27">
        <v>9731</v>
      </c>
      <c r="H202" s="35" t="s">
        <v>1355</v>
      </c>
    </row>
    <row r="203" spans="1:8" x14ac:dyDescent="0.25">
      <c r="A203" s="27">
        <v>2014</v>
      </c>
      <c r="B203" s="27" t="s">
        <v>251</v>
      </c>
      <c r="C203" s="27" t="s">
        <v>318</v>
      </c>
      <c r="D203" s="27" t="s">
        <v>330</v>
      </c>
      <c r="E203" s="27" t="s">
        <v>331</v>
      </c>
      <c r="F203" s="36">
        <f t="shared" ref="F203:F214" si="9">G203*1.5</f>
        <v>1498.5</v>
      </c>
      <c r="G203" s="27">
        <v>999</v>
      </c>
      <c r="H203" s="35" t="s">
        <v>1354</v>
      </c>
    </row>
    <row r="204" spans="1:8" x14ac:dyDescent="0.25">
      <c r="A204" s="27">
        <v>2014</v>
      </c>
      <c r="B204" s="27" t="s">
        <v>251</v>
      </c>
      <c r="C204" s="27" t="s">
        <v>323</v>
      </c>
      <c r="D204" s="27" t="s">
        <v>330</v>
      </c>
      <c r="E204" s="27" t="s">
        <v>331</v>
      </c>
      <c r="F204" s="36">
        <f t="shared" si="9"/>
        <v>235.5</v>
      </c>
      <c r="G204" s="27">
        <v>157</v>
      </c>
      <c r="H204" s="35" t="s">
        <v>1353</v>
      </c>
    </row>
    <row r="205" spans="1:8" x14ac:dyDescent="0.25">
      <c r="A205" s="27">
        <v>2014</v>
      </c>
      <c r="B205" s="27" t="s">
        <v>251</v>
      </c>
      <c r="C205" s="27" t="s">
        <v>318</v>
      </c>
      <c r="D205" s="27" t="s">
        <v>330</v>
      </c>
      <c r="E205" s="27" t="s">
        <v>331</v>
      </c>
      <c r="F205" s="36">
        <f t="shared" si="9"/>
        <v>1498.5</v>
      </c>
      <c r="G205" s="27">
        <v>999</v>
      </c>
      <c r="H205" s="35" t="s">
        <v>1352</v>
      </c>
    </row>
    <row r="206" spans="1:8" x14ac:dyDescent="0.25">
      <c r="A206" s="27">
        <v>2014</v>
      </c>
      <c r="B206" s="27" t="s">
        <v>251</v>
      </c>
      <c r="C206" s="27" t="s">
        <v>323</v>
      </c>
      <c r="D206" s="27" t="s">
        <v>330</v>
      </c>
      <c r="E206" s="27" t="s">
        <v>331</v>
      </c>
      <c r="F206" s="36">
        <f t="shared" si="9"/>
        <v>235.5</v>
      </c>
      <c r="G206" s="27">
        <v>157</v>
      </c>
      <c r="H206" s="35" t="s">
        <v>1351</v>
      </c>
    </row>
    <row r="207" spans="1:8" x14ac:dyDescent="0.25">
      <c r="A207" s="27">
        <v>2014</v>
      </c>
      <c r="B207" s="27" t="s">
        <v>251</v>
      </c>
      <c r="C207" s="27" t="s">
        <v>313</v>
      </c>
      <c r="D207" s="27" t="s">
        <v>333</v>
      </c>
      <c r="E207" s="27" t="s">
        <v>321</v>
      </c>
      <c r="F207" s="36">
        <f t="shared" si="9"/>
        <v>5380.5</v>
      </c>
      <c r="G207" s="27">
        <v>3587</v>
      </c>
      <c r="H207" s="35" t="s">
        <v>1350</v>
      </c>
    </row>
    <row r="208" spans="1:8" x14ac:dyDescent="0.25">
      <c r="A208" s="27">
        <v>2014</v>
      </c>
      <c r="B208" s="27" t="s">
        <v>251</v>
      </c>
      <c r="C208" s="27" t="s">
        <v>329</v>
      </c>
      <c r="D208" s="27" t="s">
        <v>333</v>
      </c>
      <c r="E208" s="27" t="s">
        <v>321</v>
      </c>
      <c r="F208" s="36">
        <f t="shared" si="9"/>
        <v>14446.5</v>
      </c>
      <c r="G208" s="27">
        <v>9631</v>
      </c>
      <c r="H208" s="35" t="s">
        <v>1349</v>
      </c>
    </row>
    <row r="209" spans="1:8" x14ac:dyDescent="0.25">
      <c r="A209" s="27">
        <v>2014</v>
      </c>
      <c r="B209" s="27" t="s">
        <v>251</v>
      </c>
      <c r="C209" s="27" t="s">
        <v>313</v>
      </c>
      <c r="D209" s="27" t="s">
        <v>333</v>
      </c>
      <c r="E209" s="27" t="s">
        <v>321</v>
      </c>
      <c r="F209" s="36">
        <f t="shared" si="9"/>
        <v>5380.5</v>
      </c>
      <c r="G209" s="27">
        <v>3587</v>
      </c>
      <c r="H209" s="35" t="s">
        <v>1348</v>
      </c>
    </row>
    <row r="210" spans="1:8" x14ac:dyDescent="0.25">
      <c r="A210" s="27">
        <v>2014</v>
      </c>
      <c r="B210" s="27" t="s">
        <v>251</v>
      </c>
      <c r="C210" s="27" t="s">
        <v>329</v>
      </c>
      <c r="D210" s="27" t="s">
        <v>333</v>
      </c>
      <c r="E210" s="27" t="s">
        <v>321</v>
      </c>
      <c r="F210" s="36">
        <f t="shared" si="9"/>
        <v>14446.5</v>
      </c>
      <c r="G210" s="27">
        <v>9631</v>
      </c>
      <c r="H210" s="35" t="s">
        <v>1347</v>
      </c>
    </row>
    <row r="211" spans="1:8" x14ac:dyDescent="0.25">
      <c r="A211" s="27">
        <v>2014</v>
      </c>
      <c r="B211" s="27" t="s">
        <v>252</v>
      </c>
      <c r="C211" s="27" t="s">
        <v>329</v>
      </c>
      <c r="D211" s="27" t="s">
        <v>314</v>
      </c>
      <c r="E211" s="27" t="s">
        <v>315</v>
      </c>
      <c r="F211" s="36">
        <f t="shared" si="9"/>
        <v>2367</v>
      </c>
      <c r="G211" s="27">
        <v>1578</v>
      </c>
      <c r="H211" s="35" t="s">
        <v>1346</v>
      </c>
    </row>
    <row r="212" spans="1:8" x14ac:dyDescent="0.25">
      <c r="A212" s="27">
        <v>2014</v>
      </c>
      <c r="B212" s="27" t="s">
        <v>252</v>
      </c>
      <c r="C212" s="27" t="s">
        <v>323</v>
      </c>
      <c r="D212" s="27" t="s">
        <v>314</v>
      </c>
      <c r="E212" s="27" t="s">
        <v>315</v>
      </c>
      <c r="F212" s="36">
        <f t="shared" si="9"/>
        <v>6880.5</v>
      </c>
      <c r="G212" s="27">
        <v>4587</v>
      </c>
      <c r="H212" s="35" t="s">
        <v>1345</v>
      </c>
    </row>
    <row r="213" spans="1:8" x14ac:dyDescent="0.25">
      <c r="A213" s="27">
        <v>2014</v>
      </c>
      <c r="B213" s="27" t="s">
        <v>252</v>
      </c>
      <c r="C213" s="27" t="s">
        <v>329</v>
      </c>
      <c r="D213" s="27" t="s">
        <v>314</v>
      </c>
      <c r="E213" s="27" t="s">
        <v>315</v>
      </c>
      <c r="F213" s="36">
        <f t="shared" si="9"/>
        <v>2367</v>
      </c>
      <c r="G213" s="27">
        <v>1578</v>
      </c>
      <c r="H213" s="35" t="s">
        <v>1344</v>
      </c>
    </row>
    <row r="214" spans="1:8" x14ac:dyDescent="0.25">
      <c r="A214" s="27">
        <v>2014</v>
      </c>
      <c r="B214" s="27" t="s">
        <v>252</v>
      </c>
      <c r="C214" s="27" t="s">
        <v>323</v>
      </c>
      <c r="D214" s="27" t="s">
        <v>314</v>
      </c>
      <c r="E214" s="27" t="s">
        <v>315</v>
      </c>
      <c r="F214" s="36">
        <f t="shared" si="9"/>
        <v>6880.5</v>
      </c>
      <c r="G214" s="27">
        <v>4587</v>
      </c>
      <c r="H214" s="35" t="s">
        <v>1343</v>
      </c>
    </row>
    <row r="215" spans="1:8" x14ac:dyDescent="0.25">
      <c r="A215" s="27">
        <v>2014</v>
      </c>
      <c r="B215" s="27" t="s">
        <v>252</v>
      </c>
      <c r="C215" s="27" t="s">
        <v>313</v>
      </c>
      <c r="D215" s="27" t="s">
        <v>320</v>
      </c>
      <c r="E215" s="27" t="s">
        <v>321</v>
      </c>
      <c r="F215" s="36">
        <v>11838</v>
      </c>
      <c r="G215" s="27">
        <v>7892</v>
      </c>
      <c r="H215" s="35" t="s">
        <v>1342</v>
      </c>
    </row>
    <row r="216" spans="1:8" x14ac:dyDescent="0.25">
      <c r="A216" s="27">
        <v>2014</v>
      </c>
      <c r="B216" s="27" t="s">
        <v>252</v>
      </c>
      <c r="C216" s="27" t="s">
        <v>329</v>
      </c>
      <c r="D216" s="27" t="s">
        <v>320</v>
      </c>
      <c r="E216" s="27" t="s">
        <v>321</v>
      </c>
      <c r="F216" s="36">
        <v>2367</v>
      </c>
      <c r="G216" s="27">
        <v>1578</v>
      </c>
      <c r="H216" s="35" t="s">
        <v>1341</v>
      </c>
    </row>
    <row r="217" spans="1:8" x14ac:dyDescent="0.25">
      <c r="A217" s="27">
        <v>2014</v>
      </c>
      <c r="B217" s="27" t="s">
        <v>252</v>
      </c>
      <c r="C217" s="27" t="s">
        <v>313</v>
      </c>
      <c r="D217" s="27" t="s">
        <v>320</v>
      </c>
      <c r="E217" s="27" t="s">
        <v>321</v>
      </c>
      <c r="F217" s="36">
        <v>7030.5</v>
      </c>
      <c r="G217" s="27">
        <v>4687</v>
      </c>
      <c r="H217" s="35" t="s">
        <v>1340</v>
      </c>
    </row>
    <row r="218" spans="1:8" x14ac:dyDescent="0.25">
      <c r="A218" s="27">
        <v>2014</v>
      </c>
      <c r="B218" s="27" t="s">
        <v>252</v>
      </c>
      <c r="C218" s="27" t="s">
        <v>318</v>
      </c>
      <c r="D218" s="27" t="s">
        <v>320</v>
      </c>
      <c r="E218" s="27" t="s">
        <v>321</v>
      </c>
      <c r="F218" s="36">
        <v>2046</v>
      </c>
      <c r="G218" s="27">
        <v>1364</v>
      </c>
      <c r="H218" s="35" t="s">
        <v>1339</v>
      </c>
    </row>
    <row r="219" spans="1:8" x14ac:dyDescent="0.25">
      <c r="A219" s="27">
        <v>2014</v>
      </c>
      <c r="B219" s="27" t="s">
        <v>252</v>
      </c>
      <c r="C219" s="27" t="s">
        <v>313</v>
      </c>
      <c r="D219" s="27" t="s">
        <v>320</v>
      </c>
      <c r="E219" s="27" t="s">
        <v>321</v>
      </c>
      <c r="F219" s="36">
        <v>11838</v>
      </c>
      <c r="G219" s="27">
        <v>7892</v>
      </c>
      <c r="H219" s="35" t="s">
        <v>1338</v>
      </c>
    </row>
    <row r="220" spans="1:8" x14ac:dyDescent="0.25">
      <c r="A220" s="27">
        <v>2014</v>
      </c>
      <c r="B220" s="27" t="s">
        <v>252</v>
      </c>
      <c r="C220" s="27" t="s">
        <v>329</v>
      </c>
      <c r="D220" s="27" t="s">
        <v>320</v>
      </c>
      <c r="E220" s="27" t="s">
        <v>321</v>
      </c>
      <c r="F220" s="36">
        <v>2367</v>
      </c>
      <c r="G220" s="27">
        <v>1578</v>
      </c>
      <c r="H220" s="35" t="s">
        <v>1337</v>
      </c>
    </row>
    <row r="221" spans="1:8" x14ac:dyDescent="0.25">
      <c r="A221" s="27">
        <v>2014</v>
      </c>
      <c r="B221" s="27" t="s">
        <v>252</v>
      </c>
      <c r="C221" s="27" t="s">
        <v>313</v>
      </c>
      <c r="D221" s="27" t="s">
        <v>320</v>
      </c>
      <c r="E221" s="27" t="s">
        <v>321</v>
      </c>
      <c r="F221" s="36">
        <v>7030.5</v>
      </c>
      <c r="G221" s="27">
        <v>4687</v>
      </c>
      <c r="H221" s="35" t="s">
        <v>1336</v>
      </c>
    </row>
    <row r="222" spans="1:8" x14ac:dyDescent="0.25">
      <c r="A222" s="27">
        <v>2014</v>
      </c>
      <c r="B222" s="27" t="s">
        <v>252</v>
      </c>
      <c r="C222" s="27" t="s">
        <v>318</v>
      </c>
      <c r="D222" s="27" t="s">
        <v>320</v>
      </c>
      <c r="E222" s="27" t="s">
        <v>321</v>
      </c>
      <c r="F222" s="36">
        <v>2046</v>
      </c>
      <c r="G222" s="27">
        <v>1364</v>
      </c>
      <c r="H222" s="35" t="s">
        <v>1335</v>
      </c>
    </row>
    <row r="223" spans="1:8" x14ac:dyDescent="0.25">
      <c r="A223" s="27">
        <v>2014</v>
      </c>
      <c r="B223" s="27" t="s">
        <v>252</v>
      </c>
      <c r="C223" s="27" t="s">
        <v>323</v>
      </c>
      <c r="D223" s="27" t="s">
        <v>325</v>
      </c>
      <c r="E223" s="27" t="s">
        <v>326</v>
      </c>
      <c r="F223" s="36">
        <v>8793</v>
      </c>
      <c r="G223" s="27">
        <v>5862</v>
      </c>
      <c r="H223" s="35" t="s">
        <v>1334</v>
      </c>
    </row>
    <row r="224" spans="1:8" x14ac:dyDescent="0.25">
      <c r="A224" s="27">
        <v>2014</v>
      </c>
      <c r="B224" s="27" t="s">
        <v>252</v>
      </c>
      <c r="C224" s="27" t="s">
        <v>323</v>
      </c>
      <c r="D224" s="27" t="s">
        <v>325</v>
      </c>
      <c r="E224" s="27" t="s">
        <v>326</v>
      </c>
      <c r="F224" s="36">
        <v>11122.5</v>
      </c>
      <c r="G224" s="27">
        <v>7415</v>
      </c>
      <c r="H224" s="35" t="s">
        <v>1333</v>
      </c>
    </row>
    <row r="225" spans="1:8" x14ac:dyDescent="0.25">
      <c r="A225" s="27">
        <v>2014</v>
      </c>
      <c r="B225" s="27" t="s">
        <v>252</v>
      </c>
      <c r="C225" s="27" t="s">
        <v>313</v>
      </c>
      <c r="D225" s="27" t="s">
        <v>325</v>
      </c>
      <c r="E225" s="27" t="s">
        <v>326</v>
      </c>
      <c r="F225" s="36">
        <v>13428</v>
      </c>
      <c r="G225" s="27">
        <v>8952</v>
      </c>
      <c r="H225" s="35" t="s">
        <v>1332</v>
      </c>
    </row>
    <row r="226" spans="1:8" x14ac:dyDescent="0.25">
      <c r="A226" s="27">
        <v>2014</v>
      </c>
      <c r="B226" s="27" t="s">
        <v>252</v>
      </c>
      <c r="C226" s="27" t="s">
        <v>323</v>
      </c>
      <c r="D226" s="27" t="s">
        <v>325</v>
      </c>
      <c r="E226" s="27" t="s">
        <v>326</v>
      </c>
      <c r="F226" s="36">
        <v>14619</v>
      </c>
      <c r="G226" s="27">
        <v>9746</v>
      </c>
      <c r="H226" s="35" t="s">
        <v>1331</v>
      </c>
    </row>
    <row r="227" spans="1:8" x14ac:dyDescent="0.25">
      <c r="A227" s="27">
        <v>2014</v>
      </c>
      <c r="B227" s="27" t="s">
        <v>252</v>
      </c>
      <c r="C227" s="27" t="s">
        <v>329</v>
      </c>
      <c r="D227" s="27" t="s">
        <v>325</v>
      </c>
      <c r="E227" s="27" t="s">
        <v>326</v>
      </c>
      <c r="F227" s="36">
        <v>2367</v>
      </c>
      <c r="G227" s="27">
        <v>1578</v>
      </c>
      <c r="H227" s="35" t="s">
        <v>1330</v>
      </c>
    </row>
    <row r="228" spans="1:8" x14ac:dyDescent="0.25">
      <c r="A228" s="27">
        <v>2014</v>
      </c>
      <c r="B228" s="27" t="s">
        <v>252</v>
      </c>
      <c r="C228" s="27" t="s">
        <v>323</v>
      </c>
      <c r="D228" s="27" t="s">
        <v>325</v>
      </c>
      <c r="E228" s="27" t="s">
        <v>326</v>
      </c>
      <c r="F228" s="36">
        <v>8793</v>
      </c>
      <c r="G228" s="27">
        <v>5862</v>
      </c>
      <c r="H228" s="35" t="s">
        <v>1329</v>
      </c>
    </row>
    <row r="229" spans="1:8" x14ac:dyDescent="0.25">
      <c r="A229" s="27">
        <v>2014</v>
      </c>
      <c r="B229" s="27" t="s">
        <v>252</v>
      </c>
      <c r="C229" s="27" t="s">
        <v>323</v>
      </c>
      <c r="D229" s="27" t="s">
        <v>325</v>
      </c>
      <c r="E229" s="27" t="s">
        <v>326</v>
      </c>
      <c r="F229" s="36">
        <v>11122.5</v>
      </c>
      <c r="G229" s="27">
        <v>7415</v>
      </c>
      <c r="H229" s="35" t="s">
        <v>1328</v>
      </c>
    </row>
    <row r="230" spans="1:8" x14ac:dyDescent="0.25">
      <c r="A230" s="27">
        <v>2014</v>
      </c>
      <c r="B230" s="27" t="s">
        <v>252</v>
      </c>
      <c r="C230" s="27" t="s">
        <v>313</v>
      </c>
      <c r="D230" s="27" t="s">
        <v>325</v>
      </c>
      <c r="E230" s="27" t="s">
        <v>326</v>
      </c>
      <c r="F230" s="36">
        <v>13428</v>
      </c>
      <c r="G230" s="27">
        <v>8952</v>
      </c>
      <c r="H230" s="35" t="s">
        <v>1327</v>
      </c>
    </row>
    <row r="231" spans="1:8" x14ac:dyDescent="0.25">
      <c r="A231" s="27">
        <v>2014</v>
      </c>
      <c r="B231" s="27" t="s">
        <v>252</v>
      </c>
      <c r="C231" s="27" t="s">
        <v>323</v>
      </c>
      <c r="D231" s="27" t="s">
        <v>325</v>
      </c>
      <c r="E231" s="27" t="s">
        <v>326</v>
      </c>
      <c r="F231" s="36">
        <v>14619</v>
      </c>
      <c r="G231" s="27">
        <v>9746</v>
      </c>
      <c r="H231" s="35" t="s">
        <v>1326</v>
      </c>
    </row>
    <row r="232" spans="1:8" x14ac:dyDescent="0.25">
      <c r="A232" s="27">
        <v>2014</v>
      </c>
      <c r="B232" s="27" t="s">
        <v>252</v>
      </c>
      <c r="C232" s="27" t="s">
        <v>329</v>
      </c>
      <c r="D232" s="27" t="s">
        <v>325</v>
      </c>
      <c r="E232" s="27" t="s">
        <v>326</v>
      </c>
      <c r="F232" s="36">
        <v>2367</v>
      </c>
      <c r="G232" s="27">
        <v>1578</v>
      </c>
      <c r="H232" s="35" t="s">
        <v>1325</v>
      </c>
    </row>
    <row r="233" spans="1:8" x14ac:dyDescent="0.25">
      <c r="A233" s="27">
        <v>2014</v>
      </c>
      <c r="B233" s="27" t="s">
        <v>252</v>
      </c>
      <c r="C233" s="27" t="s">
        <v>313</v>
      </c>
      <c r="D233" s="27" t="s">
        <v>330</v>
      </c>
      <c r="E233" s="27" t="s">
        <v>331</v>
      </c>
      <c r="F233" s="36">
        <f t="shared" ref="F233:F244" si="10">G233*1.5</f>
        <v>11838</v>
      </c>
      <c r="G233" s="27">
        <v>7892</v>
      </c>
      <c r="H233" s="35" t="s">
        <v>1324</v>
      </c>
    </row>
    <row r="234" spans="1:8" x14ac:dyDescent="0.25">
      <c r="A234" s="27">
        <v>2014</v>
      </c>
      <c r="B234" s="27" t="s">
        <v>252</v>
      </c>
      <c r="C234" s="27" t="s">
        <v>313</v>
      </c>
      <c r="D234" s="27" t="s">
        <v>330</v>
      </c>
      <c r="E234" s="27" t="s">
        <v>331</v>
      </c>
      <c r="F234" s="36">
        <f t="shared" si="10"/>
        <v>11979</v>
      </c>
      <c r="G234" s="27">
        <v>7986</v>
      </c>
      <c r="H234" s="35" t="s">
        <v>1323</v>
      </c>
    </row>
    <row r="235" spans="1:8" x14ac:dyDescent="0.25">
      <c r="A235" s="27">
        <v>2014</v>
      </c>
      <c r="B235" s="27" t="s">
        <v>252</v>
      </c>
      <c r="C235" s="27" t="s">
        <v>313</v>
      </c>
      <c r="D235" s="27" t="s">
        <v>330</v>
      </c>
      <c r="E235" s="27" t="s">
        <v>331</v>
      </c>
      <c r="F235" s="36">
        <f t="shared" si="10"/>
        <v>11838</v>
      </c>
      <c r="G235" s="27">
        <v>7892</v>
      </c>
      <c r="H235" s="35" t="s">
        <v>1322</v>
      </c>
    </row>
    <row r="236" spans="1:8" x14ac:dyDescent="0.25">
      <c r="A236" s="27">
        <v>2014</v>
      </c>
      <c r="B236" s="27" t="s">
        <v>252</v>
      </c>
      <c r="C236" s="27" t="s">
        <v>313</v>
      </c>
      <c r="D236" s="27" t="s">
        <v>330</v>
      </c>
      <c r="E236" s="27" t="s">
        <v>331</v>
      </c>
      <c r="F236" s="36">
        <f t="shared" si="10"/>
        <v>11979</v>
      </c>
      <c r="G236" s="27">
        <v>7986</v>
      </c>
      <c r="H236" s="35" t="s">
        <v>1321</v>
      </c>
    </row>
    <row r="237" spans="1:8" x14ac:dyDescent="0.25">
      <c r="A237" s="27">
        <v>2014</v>
      </c>
      <c r="B237" s="27" t="s">
        <v>252</v>
      </c>
      <c r="C237" s="27" t="s">
        <v>313</v>
      </c>
      <c r="D237" s="27" t="s">
        <v>333</v>
      </c>
      <c r="E237" s="27" t="s">
        <v>321</v>
      </c>
      <c r="F237" s="36">
        <f t="shared" si="10"/>
        <v>7030.5</v>
      </c>
      <c r="G237" s="27">
        <v>4687</v>
      </c>
      <c r="H237" s="35" t="s">
        <v>1320</v>
      </c>
    </row>
    <row r="238" spans="1:8" x14ac:dyDescent="0.25">
      <c r="A238" s="27">
        <v>2014</v>
      </c>
      <c r="B238" s="27" t="s">
        <v>252</v>
      </c>
      <c r="C238" s="27" t="s">
        <v>318</v>
      </c>
      <c r="D238" s="27" t="s">
        <v>333</v>
      </c>
      <c r="E238" s="27" t="s">
        <v>321</v>
      </c>
      <c r="F238" s="36">
        <f t="shared" si="10"/>
        <v>2046</v>
      </c>
      <c r="G238" s="27">
        <v>1364</v>
      </c>
      <c r="H238" s="35" t="s">
        <v>1319</v>
      </c>
    </row>
    <row r="239" spans="1:8" x14ac:dyDescent="0.25">
      <c r="A239" s="27">
        <v>2014</v>
      </c>
      <c r="B239" s="27" t="s">
        <v>252</v>
      </c>
      <c r="C239" s="27" t="s">
        <v>313</v>
      </c>
      <c r="D239" s="27" t="s">
        <v>333</v>
      </c>
      <c r="E239" s="27" t="s">
        <v>321</v>
      </c>
      <c r="F239" s="36">
        <f t="shared" si="10"/>
        <v>7030.5</v>
      </c>
      <c r="G239" s="27">
        <v>4687</v>
      </c>
      <c r="H239" s="35" t="s">
        <v>1318</v>
      </c>
    </row>
    <row r="240" spans="1:8" x14ac:dyDescent="0.25">
      <c r="A240" s="27">
        <v>2014</v>
      </c>
      <c r="B240" s="27" t="s">
        <v>252</v>
      </c>
      <c r="C240" s="27" t="s">
        <v>318</v>
      </c>
      <c r="D240" s="27" t="s">
        <v>333</v>
      </c>
      <c r="E240" s="27" t="s">
        <v>321</v>
      </c>
      <c r="F240" s="36">
        <f t="shared" si="10"/>
        <v>2046</v>
      </c>
      <c r="G240" s="27">
        <v>1364</v>
      </c>
      <c r="H240" s="35" t="s">
        <v>1317</v>
      </c>
    </row>
    <row r="241" spans="1:8" x14ac:dyDescent="0.25">
      <c r="A241" s="27">
        <v>2014</v>
      </c>
      <c r="B241" s="27" t="s">
        <v>245</v>
      </c>
      <c r="C241" s="27" t="s">
        <v>318</v>
      </c>
      <c r="D241" s="27" t="s">
        <v>314</v>
      </c>
      <c r="E241" s="27" t="s">
        <v>315</v>
      </c>
      <c r="F241" s="36">
        <f t="shared" si="10"/>
        <v>747</v>
      </c>
      <c r="G241" s="27">
        <v>498</v>
      </c>
      <c r="H241" s="35" t="s">
        <v>1316</v>
      </c>
    </row>
    <row r="242" spans="1:8" x14ac:dyDescent="0.25">
      <c r="A242" s="27">
        <v>2014</v>
      </c>
      <c r="B242" s="27" t="s">
        <v>245</v>
      </c>
      <c r="C242" s="27" t="s">
        <v>329</v>
      </c>
      <c r="D242" s="27" t="s">
        <v>314</v>
      </c>
      <c r="E242" s="27" t="s">
        <v>315</v>
      </c>
      <c r="F242" s="36">
        <f t="shared" si="10"/>
        <v>7342.5</v>
      </c>
      <c r="G242" s="27">
        <v>4895</v>
      </c>
      <c r="H242" s="35" t="s">
        <v>1315</v>
      </c>
    </row>
    <row r="243" spans="1:8" x14ac:dyDescent="0.25">
      <c r="A243" s="27">
        <v>2014</v>
      </c>
      <c r="B243" s="27" t="s">
        <v>245</v>
      </c>
      <c r="C243" s="27" t="s">
        <v>318</v>
      </c>
      <c r="D243" s="27" t="s">
        <v>314</v>
      </c>
      <c r="E243" s="27" t="s">
        <v>315</v>
      </c>
      <c r="F243" s="36">
        <f t="shared" si="10"/>
        <v>747</v>
      </c>
      <c r="G243" s="27">
        <v>498</v>
      </c>
      <c r="H243" s="35" t="s">
        <v>1314</v>
      </c>
    </row>
    <row r="244" spans="1:8" x14ac:dyDescent="0.25">
      <c r="A244" s="27">
        <v>2014</v>
      </c>
      <c r="B244" s="27" t="s">
        <v>245</v>
      </c>
      <c r="C244" s="27" t="s">
        <v>329</v>
      </c>
      <c r="D244" s="27" t="s">
        <v>314</v>
      </c>
      <c r="E244" s="27" t="s">
        <v>315</v>
      </c>
      <c r="F244" s="36">
        <f t="shared" si="10"/>
        <v>7342.5</v>
      </c>
      <c r="G244" s="27">
        <v>4895</v>
      </c>
      <c r="H244" s="35" t="s">
        <v>1313</v>
      </c>
    </row>
    <row r="245" spans="1:8" x14ac:dyDescent="0.25">
      <c r="A245" s="27">
        <v>2014</v>
      </c>
      <c r="B245" s="27" t="s">
        <v>245</v>
      </c>
      <c r="C245" s="27" t="s">
        <v>329</v>
      </c>
      <c r="D245" s="27" t="s">
        <v>320</v>
      </c>
      <c r="E245" s="27" t="s">
        <v>321</v>
      </c>
      <c r="F245" s="36">
        <v>7344</v>
      </c>
      <c r="G245" s="27">
        <v>4896</v>
      </c>
      <c r="H245" s="35" t="s">
        <v>1312</v>
      </c>
    </row>
    <row r="246" spans="1:8" x14ac:dyDescent="0.25">
      <c r="A246" s="27">
        <v>2014</v>
      </c>
      <c r="B246" s="27" t="s">
        <v>245</v>
      </c>
      <c r="C246" s="27" t="s">
        <v>313</v>
      </c>
      <c r="D246" s="27" t="s">
        <v>320</v>
      </c>
      <c r="E246" s="27" t="s">
        <v>321</v>
      </c>
      <c r="F246" s="36">
        <v>6880.5</v>
      </c>
      <c r="G246" s="27">
        <v>4587</v>
      </c>
      <c r="H246" s="35" t="s">
        <v>1311</v>
      </c>
    </row>
    <row r="247" spans="1:8" x14ac:dyDescent="0.25">
      <c r="A247" s="27">
        <v>2014</v>
      </c>
      <c r="B247" s="27" t="s">
        <v>245</v>
      </c>
      <c r="C247" s="27" t="s">
        <v>329</v>
      </c>
      <c r="D247" s="27" t="s">
        <v>320</v>
      </c>
      <c r="E247" s="27" t="s">
        <v>321</v>
      </c>
      <c r="F247" s="36">
        <v>7344</v>
      </c>
      <c r="G247" s="27">
        <v>4896</v>
      </c>
      <c r="H247" s="35" t="s">
        <v>1310</v>
      </c>
    </row>
    <row r="248" spans="1:8" x14ac:dyDescent="0.25">
      <c r="A248" s="27">
        <v>2014</v>
      </c>
      <c r="B248" s="27" t="s">
        <v>245</v>
      </c>
      <c r="C248" s="27" t="s">
        <v>313</v>
      </c>
      <c r="D248" s="27" t="s">
        <v>320</v>
      </c>
      <c r="E248" s="27" t="s">
        <v>321</v>
      </c>
      <c r="F248" s="36">
        <v>6880.5</v>
      </c>
      <c r="G248" s="27">
        <v>4587</v>
      </c>
      <c r="H248" s="35" t="s">
        <v>1309</v>
      </c>
    </row>
    <row r="249" spans="1:8" x14ac:dyDescent="0.25">
      <c r="A249" s="27">
        <v>2014</v>
      </c>
      <c r="B249" s="27" t="s">
        <v>245</v>
      </c>
      <c r="C249" s="27" t="s">
        <v>313</v>
      </c>
      <c r="D249" s="27" t="s">
        <v>325</v>
      </c>
      <c r="E249" s="27" t="s">
        <v>326</v>
      </c>
      <c r="F249" s="36">
        <v>5380.5</v>
      </c>
      <c r="G249" s="27">
        <v>3587</v>
      </c>
      <c r="H249" s="35" t="s">
        <v>1308</v>
      </c>
    </row>
    <row r="250" spans="1:8" x14ac:dyDescent="0.25">
      <c r="A250" s="27">
        <v>2014</v>
      </c>
      <c r="B250" s="27" t="s">
        <v>245</v>
      </c>
      <c r="C250" s="27" t="s">
        <v>313</v>
      </c>
      <c r="D250" s="27" t="s">
        <v>325</v>
      </c>
      <c r="E250" s="27" t="s">
        <v>326</v>
      </c>
      <c r="F250" s="36">
        <v>11838</v>
      </c>
      <c r="G250" s="27">
        <v>7892</v>
      </c>
      <c r="H250" s="35" t="s">
        <v>1307</v>
      </c>
    </row>
    <row r="251" spans="1:8" x14ac:dyDescent="0.25">
      <c r="A251" s="27">
        <v>2014</v>
      </c>
      <c r="B251" s="27" t="s">
        <v>245</v>
      </c>
      <c r="C251" s="27" t="s">
        <v>313</v>
      </c>
      <c r="D251" s="27" t="s">
        <v>325</v>
      </c>
      <c r="E251" s="27" t="s">
        <v>326</v>
      </c>
      <c r="F251" s="36">
        <v>5380.5</v>
      </c>
      <c r="G251" s="27">
        <v>3587</v>
      </c>
      <c r="H251" s="35" t="s">
        <v>1306</v>
      </c>
    </row>
    <row r="252" spans="1:8" x14ac:dyDescent="0.25">
      <c r="A252" s="27">
        <v>2014</v>
      </c>
      <c r="B252" s="27" t="s">
        <v>245</v>
      </c>
      <c r="C252" s="27" t="s">
        <v>313</v>
      </c>
      <c r="D252" s="27" t="s">
        <v>325</v>
      </c>
      <c r="E252" s="27" t="s">
        <v>326</v>
      </c>
      <c r="F252" s="36">
        <v>11838</v>
      </c>
      <c r="G252" s="27">
        <v>7892</v>
      </c>
      <c r="H252" s="35" t="s">
        <v>1305</v>
      </c>
    </row>
    <row r="253" spans="1:8" x14ac:dyDescent="0.25">
      <c r="A253" s="27">
        <v>2014</v>
      </c>
      <c r="B253" s="27" t="s">
        <v>245</v>
      </c>
      <c r="C253" s="27" t="s">
        <v>329</v>
      </c>
      <c r="D253" s="27" t="s">
        <v>330</v>
      </c>
      <c r="E253" s="27" t="s">
        <v>331</v>
      </c>
      <c r="F253" s="36">
        <f t="shared" ref="F253:F262" si="11">G253*1.5</f>
        <v>7344</v>
      </c>
      <c r="G253" s="27">
        <v>4896</v>
      </c>
      <c r="H253" s="35" t="s">
        <v>1304</v>
      </c>
    </row>
    <row r="254" spans="1:8" x14ac:dyDescent="0.25">
      <c r="A254" s="27">
        <v>2014</v>
      </c>
      <c r="B254" s="27" t="s">
        <v>245</v>
      </c>
      <c r="C254" s="27" t="s">
        <v>313</v>
      </c>
      <c r="D254" s="27" t="s">
        <v>330</v>
      </c>
      <c r="E254" s="27" t="s">
        <v>331</v>
      </c>
      <c r="F254" s="36">
        <f t="shared" si="11"/>
        <v>6880.5</v>
      </c>
      <c r="G254" s="27">
        <v>4587</v>
      </c>
      <c r="H254" s="35" t="s">
        <v>1303</v>
      </c>
    </row>
    <row r="255" spans="1:8" x14ac:dyDescent="0.25">
      <c r="A255" s="27">
        <v>2014</v>
      </c>
      <c r="B255" s="27" t="s">
        <v>245</v>
      </c>
      <c r="C255" s="27" t="s">
        <v>313</v>
      </c>
      <c r="D255" s="27" t="s">
        <v>330</v>
      </c>
      <c r="E255" s="27" t="s">
        <v>331</v>
      </c>
      <c r="F255" s="36">
        <f t="shared" si="11"/>
        <v>7318.5</v>
      </c>
      <c r="G255" s="27">
        <v>4879</v>
      </c>
      <c r="H255" s="35" t="s">
        <v>1302</v>
      </c>
    </row>
    <row r="256" spans="1:8" x14ac:dyDescent="0.25">
      <c r="A256" s="27">
        <v>2014</v>
      </c>
      <c r="B256" s="27" t="s">
        <v>245</v>
      </c>
      <c r="C256" s="27" t="s">
        <v>329</v>
      </c>
      <c r="D256" s="27" t="s">
        <v>330</v>
      </c>
      <c r="E256" s="27" t="s">
        <v>331</v>
      </c>
      <c r="F256" s="36">
        <f t="shared" si="11"/>
        <v>7344</v>
      </c>
      <c r="G256" s="27">
        <v>4896</v>
      </c>
      <c r="H256" s="35" t="s">
        <v>1301</v>
      </c>
    </row>
    <row r="257" spans="1:8" x14ac:dyDescent="0.25">
      <c r="A257" s="27">
        <v>2014</v>
      </c>
      <c r="B257" s="27" t="s">
        <v>245</v>
      </c>
      <c r="C257" s="27" t="s">
        <v>313</v>
      </c>
      <c r="D257" s="27" t="s">
        <v>330</v>
      </c>
      <c r="E257" s="27" t="s">
        <v>331</v>
      </c>
      <c r="F257" s="36">
        <f t="shared" si="11"/>
        <v>6880.5</v>
      </c>
      <c r="G257" s="27">
        <v>4587</v>
      </c>
      <c r="H257" s="35" t="s">
        <v>1300</v>
      </c>
    </row>
    <row r="258" spans="1:8" x14ac:dyDescent="0.25">
      <c r="A258" s="27">
        <v>2014</v>
      </c>
      <c r="B258" s="27" t="s">
        <v>245</v>
      </c>
      <c r="C258" s="27" t="s">
        <v>313</v>
      </c>
      <c r="D258" s="27" t="s">
        <v>330</v>
      </c>
      <c r="E258" s="27" t="s">
        <v>331</v>
      </c>
      <c r="F258" s="36">
        <f t="shared" si="11"/>
        <v>7318.5</v>
      </c>
      <c r="G258" s="27">
        <v>4879</v>
      </c>
      <c r="H258" s="35" t="s">
        <v>1299</v>
      </c>
    </row>
    <row r="259" spans="1:8" x14ac:dyDescent="0.25">
      <c r="A259" s="27">
        <v>2014</v>
      </c>
      <c r="B259" s="27" t="s">
        <v>245</v>
      </c>
      <c r="C259" s="27" t="s">
        <v>323</v>
      </c>
      <c r="D259" s="27" t="s">
        <v>333</v>
      </c>
      <c r="E259" s="27" t="s">
        <v>321</v>
      </c>
      <c r="F259" s="36">
        <f t="shared" si="11"/>
        <v>6880.5</v>
      </c>
      <c r="G259" s="27">
        <v>4587</v>
      </c>
      <c r="H259" s="35" t="s">
        <v>1298</v>
      </c>
    </row>
    <row r="260" spans="1:8" x14ac:dyDescent="0.25">
      <c r="A260" s="27">
        <v>2014</v>
      </c>
      <c r="B260" s="27" t="s">
        <v>245</v>
      </c>
      <c r="C260" s="27" t="s">
        <v>313</v>
      </c>
      <c r="D260" s="27" t="s">
        <v>333</v>
      </c>
      <c r="E260" s="27" t="s">
        <v>321</v>
      </c>
      <c r="F260" s="36">
        <f t="shared" si="11"/>
        <v>9486</v>
      </c>
      <c r="G260" s="27">
        <v>6324</v>
      </c>
      <c r="H260" s="35" t="s">
        <v>1297</v>
      </c>
    </row>
    <row r="261" spans="1:8" x14ac:dyDescent="0.25">
      <c r="A261" s="27">
        <v>2014</v>
      </c>
      <c r="B261" s="27" t="s">
        <v>245</v>
      </c>
      <c r="C261" s="27" t="s">
        <v>323</v>
      </c>
      <c r="D261" s="27" t="s">
        <v>333</v>
      </c>
      <c r="E261" s="27" t="s">
        <v>321</v>
      </c>
      <c r="F261" s="36">
        <f t="shared" si="11"/>
        <v>6880.5</v>
      </c>
      <c r="G261" s="27">
        <v>4587</v>
      </c>
      <c r="H261" s="35" t="s">
        <v>1296</v>
      </c>
    </row>
    <row r="262" spans="1:8" x14ac:dyDescent="0.25">
      <c r="A262" s="27">
        <v>2014</v>
      </c>
      <c r="B262" s="27" t="s">
        <v>245</v>
      </c>
      <c r="C262" s="27" t="s">
        <v>313</v>
      </c>
      <c r="D262" s="27" t="s">
        <v>333</v>
      </c>
      <c r="E262" s="27" t="s">
        <v>321</v>
      </c>
      <c r="F262" s="36">
        <f t="shared" si="11"/>
        <v>9486</v>
      </c>
      <c r="G262" s="27">
        <v>6324</v>
      </c>
      <c r="H262" s="35" t="s">
        <v>1295</v>
      </c>
    </row>
    <row r="263" spans="1:8" x14ac:dyDescent="0.25">
      <c r="A263" s="27">
        <v>2014</v>
      </c>
      <c r="B263" s="27" t="s">
        <v>254</v>
      </c>
      <c r="C263" s="27" t="s">
        <v>313</v>
      </c>
      <c r="D263" s="27" t="s">
        <v>314</v>
      </c>
      <c r="E263" s="27" t="s">
        <v>315</v>
      </c>
      <c r="F263" s="36">
        <v>4666</v>
      </c>
      <c r="G263" s="27">
        <v>5623</v>
      </c>
      <c r="H263" s="35" t="s">
        <v>1294</v>
      </c>
    </row>
    <row r="264" spans="1:8" x14ac:dyDescent="0.25">
      <c r="A264" s="27">
        <v>2014</v>
      </c>
      <c r="B264" s="27" t="s">
        <v>254</v>
      </c>
      <c r="C264" s="27" t="s">
        <v>313</v>
      </c>
      <c r="D264" s="27" t="s">
        <v>314</v>
      </c>
      <c r="E264" s="27" t="s">
        <v>315</v>
      </c>
      <c r="F264" s="36">
        <f>G264*1.5</f>
        <v>10992</v>
      </c>
      <c r="G264" s="27">
        <v>7328</v>
      </c>
      <c r="H264" s="35" t="s">
        <v>1293</v>
      </c>
    </row>
    <row r="265" spans="1:8" x14ac:dyDescent="0.25">
      <c r="A265" s="27">
        <v>2014</v>
      </c>
      <c r="B265" s="27" t="s">
        <v>254</v>
      </c>
      <c r="C265" s="27" t="s">
        <v>313</v>
      </c>
      <c r="D265" s="27" t="s">
        <v>314</v>
      </c>
      <c r="E265" s="27" t="s">
        <v>315</v>
      </c>
      <c r="F265" s="36">
        <v>4666</v>
      </c>
      <c r="G265" s="27">
        <v>5623</v>
      </c>
      <c r="H265" s="35" t="s">
        <v>1292</v>
      </c>
    </row>
    <row r="266" spans="1:8" x14ac:dyDescent="0.25">
      <c r="A266" s="27">
        <v>2014</v>
      </c>
      <c r="B266" s="27" t="s">
        <v>254</v>
      </c>
      <c r="C266" s="27" t="s">
        <v>313</v>
      </c>
      <c r="D266" s="27" t="s">
        <v>314</v>
      </c>
      <c r="E266" s="27" t="s">
        <v>315</v>
      </c>
      <c r="F266" s="36">
        <f>G266*1.5</f>
        <v>10992</v>
      </c>
      <c r="G266" s="27">
        <v>7328</v>
      </c>
      <c r="H266" s="35" t="s">
        <v>1291</v>
      </c>
    </row>
    <row r="267" spans="1:8" x14ac:dyDescent="0.25">
      <c r="A267" s="27">
        <v>2014</v>
      </c>
      <c r="B267" s="27" t="s">
        <v>254</v>
      </c>
      <c r="C267" s="27" t="s">
        <v>313</v>
      </c>
      <c r="D267" s="27" t="s">
        <v>320</v>
      </c>
      <c r="E267" s="27" t="s">
        <v>321</v>
      </c>
      <c r="F267" s="36">
        <v>4666</v>
      </c>
      <c r="G267" s="27">
        <v>5623</v>
      </c>
      <c r="H267" s="35" t="s">
        <v>1290</v>
      </c>
    </row>
    <row r="268" spans="1:8" x14ac:dyDescent="0.25">
      <c r="A268" s="27">
        <v>2014</v>
      </c>
      <c r="B268" s="27" t="s">
        <v>254</v>
      </c>
      <c r="C268" s="27" t="s">
        <v>318</v>
      </c>
      <c r="D268" s="27" t="s">
        <v>320</v>
      </c>
      <c r="E268" s="27" t="s">
        <v>321</v>
      </c>
      <c r="F268" s="36">
        <v>3897</v>
      </c>
      <c r="G268" s="27">
        <v>2598</v>
      </c>
      <c r="H268" s="35" t="s">
        <v>1289</v>
      </c>
    </row>
    <row r="269" spans="1:8" x14ac:dyDescent="0.25">
      <c r="A269" s="27">
        <v>2014</v>
      </c>
      <c r="B269" s="27" t="s">
        <v>254</v>
      </c>
      <c r="C269" s="27" t="s">
        <v>313</v>
      </c>
      <c r="D269" s="27" t="s">
        <v>320</v>
      </c>
      <c r="E269" s="27" t="s">
        <v>321</v>
      </c>
      <c r="F269" s="36">
        <v>4666</v>
      </c>
      <c r="G269" s="27">
        <v>5623</v>
      </c>
      <c r="H269" s="35" t="s">
        <v>1288</v>
      </c>
    </row>
    <row r="270" spans="1:8" x14ac:dyDescent="0.25">
      <c r="A270" s="27">
        <v>2014</v>
      </c>
      <c r="B270" s="27" t="s">
        <v>254</v>
      </c>
      <c r="C270" s="27" t="s">
        <v>318</v>
      </c>
      <c r="D270" s="27" t="s">
        <v>320</v>
      </c>
      <c r="E270" s="27" t="s">
        <v>321</v>
      </c>
      <c r="F270" s="36">
        <v>3897</v>
      </c>
      <c r="G270" s="27">
        <v>2598</v>
      </c>
      <c r="H270" s="35" t="s">
        <v>1287</v>
      </c>
    </row>
    <row r="271" spans="1:8" x14ac:dyDescent="0.25">
      <c r="A271" s="27">
        <v>2014</v>
      </c>
      <c r="B271" s="27" t="s">
        <v>254</v>
      </c>
      <c r="C271" s="27" t="s">
        <v>318</v>
      </c>
      <c r="D271" s="27" t="s">
        <v>325</v>
      </c>
      <c r="E271" s="27" t="s">
        <v>326</v>
      </c>
      <c r="F271" s="36">
        <f t="shared" ref="F271:F288" si="12">G271*1.5</f>
        <v>747</v>
      </c>
      <c r="G271" s="27">
        <v>498</v>
      </c>
      <c r="H271" s="35" t="s">
        <v>1286</v>
      </c>
    </row>
    <row r="272" spans="1:8" x14ac:dyDescent="0.25">
      <c r="A272" s="27">
        <v>2014</v>
      </c>
      <c r="B272" s="27" t="s">
        <v>254</v>
      </c>
      <c r="C272" s="27" t="s">
        <v>323</v>
      </c>
      <c r="D272" s="27" t="s">
        <v>325</v>
      </c>
      <c r="E272" s="27" t="s">
        <v>326</v>
      </c>
      <c r="F272" s="36">
        <f t="shared" si="12"/>
        <v>6880.5</v>
      </c>
      <c r="G272" s="27">
        <v>4587</v>
      </c>
      <c r="H272" s="35" t="s">
        <v>1285</v>
      </c>
    </row>
    <row r="273" spans="1:8" x14ac:dyDescent="0.25">
      <c r="A273" s="27">
        <v>2014</v>
      </c>
      <c r="B273" s="27" t="s">
        <v>254</v>
      </c>
      <c r="C273" s="27" t="s">
        <v>318</v>
      </c>
      <c r="D273" s="27" t="s">
        <v>325</v>
      </c>
      <c r="E273" s="27" t="s">
        <v>326</v>
      </c>
      <c r="F273" s="36">
        <f t="shared" si="12"/>
        <v>747</v>
      </c>
      <c r="G273" s="27">
        <v>498</v>
      </c>
      <c r="H273" s="35" t="s">
        <v>1284</v>
      </c>
    </row>
    <row r="274" spans="1:8" x14ac:dyDescent="0.25">
      <c r="A274" s="27">
        <v>2014</v>
      </c>
      <c r="B274" s="27" t="s">
        <v>254</v>
      </c>
      <c r="C274" s="27" t="s">
        <v>323</v>
      </c>
      <c r="D274" s="27" t="s">
        <v>325</v>
      </c>
      <c r="E274" s="27" t="s">
        <v>326</v>
      </c>
      <c r="F274" s="36">
        <f t="shared" si="12"/>
        <v>6880.5</v>
      </c>
      <c r="G274" s="27">
        <v>4587</v>
      </c>
      <c r="H274" s="35" t="s">
        <v>1283</v>
      </c>
    </row>
    <row r="275" spans="1:8" x14ac:dyDescent="0.25">
      <c r="A275" s="27">
        <v>2014</v>
      </c>
      <c r="B275" s="27" t="s">
        <v>254</v>
      </c>
      <c r="C275" s="27" t="s">
        <v>318</v>
      </c>
      <c r="D275" s="27" t="s">
        <v>330</v>
      </c>
      <c r="E275" s="27" t="s">
        <v>331</v>
      </c>
      <c r="F275" s="36">
        <f t="shared" si="12"/>
        <v>3897</v>
      </c>
      <c r="G275" s="27">
        <v>2598</v>
      </c>
      <c r="H275" s="35" t="s">
        <v>1282</v>
      </c>
    </row>
    <row r="276" spans="1:8" x14ac:dyDescent="0.25">
      <c r="A276" s="27">
        <v>2014</v>
      </c>
      <c r="B276" s="27" t="s">
        <v>254</v>
      </c>
      <c r="C276" s="27" t="s">
        <v>329</v>
      </c>
      <c r="D276" s="27" t="s">
        <v>330</v>
      </c>
      <c r="E276" s="27" t="s">
        <v>331</v>
      </c>
      <c r="F276" s="36">
        <f t="shared" si="12"/>
        <v>3084</v>
      </c>
      <c r="G276" s="27">
        <v>2056</v>
      </c>
      <c r="H276" s="35" t="s">
        <v>1281</v>
      </c>
    </row>
    <row r="277" spans="1:8" x14ac:dyDescent="0.25">
      <c r="A277" s="27">
        <v>2014</v>
      </c>
      <c r="B277" s="27" t="s">
        <v>254</v>
      </c>
      <c r="C277" s="27" t="s">
        <v>318</v>
      </c>
      <c r="D277" s="27" t="s">
        <v>330</v>
      </c>
      <c r="E277" s="27" t="s">
        <v>331</v>
      </c>
      <c r="F277" s="36">
        <f t="shared" si="12"/>
        <v>3897</v>
      </c>
      <c r="G277" s="27">
        <v>2598</v>
      </c>
      <c r="H277" s="35" t="s">
        <v>1280</v>
      </c>
    </row>
    <row r="278" spans="1:8" x14ac:dyDescent="0.25">
      <c r="A278" s="27">
        <v>2014</v>
      </c>
      <c r="B278" s="27" t="s">
        <v>254</v>
      </c>
      <c r="C278" s="27" t="s">
        <v>329</v>
      </c>
      <c r="D278" s="27" t="s">
        <v>330</v>
      </c>
      <c r="E278" s="27" t="s">
        <v>331</v>
      </c>
      <c r="F278" s="36">
        <f t="shared" si="12"/>
        <v>3084</v>
      </c>
      <c r="G278" s="27">
        <v>2056</v>
      </c>
      <c r="H278" s="35" t="s">
        <v>1279</v>
      </c>
    </row>
    <row r="279" spans="1:8" x14ac:dyDescent="0.25">
      <c r="A279" s="27">
        <v>2014</v>
      </c>
      <c r="B279" s="27" t="s">
        <v>254</v>
      </c>
      <c r="C279" s="27" t="s">
        <v>323</v>
      </c>
      <c r="D279" s="27" t="s">
        <v>333</v>
      </c>
      <c r="E279" s="27" t="s">
        <v>321</v>
      </c>
      <c r="F279" s="36">
        <f t="shared" si="12"/>
        <v>12370.5</v>
      </c>
      <c r="G279" s="27">
        <v>8247</v>
      </c>
      <c r="H279" s="35" t="s">
        <v>1278</v>
      </c>
    </row>
    <row r="280" spans="1:8" x14ac:dyDescent="0.25">
      <c r="A280" s="27">
        <v>2014</v>
      </c>
      <c r="B280" s="27" t="s">
        <v>254</v>
      </c>
      <c r="C280" s="27" t="s">
        <v>313</v>
      </c>
      <c r="D280" s="27" t="s">
        <v>333</v>
      </c>
      <c r="E280" s="27" t="s">
        <v>321</v>
      </c>
      <c r="F280" s="36">
        <f t="shared" si="12"/>
        <v>13231.5</v>
      </c>
      <c r="G280" s="27">
        <v>8821</v>
      </c>
      <c r="H280" s="35" t="s">
        <v>1277</v>
      </c>
    </row>
    <row r="281" spans="1:8" x14ac:dyDescent="0.25">
      <c r="A281" s="27">
        <v>2014</v>
      </c>
      <c r="B281" s="27" t="s">
        <v>254</v>
      </c>
      <c r="C281" s="27" t="s">
        <v>323</v>
      </c>
      <c r="D281" s="27" t="s">
        <v>333</v>
      </c>
      <c r="E281" s="27" t="s">
        <v>321</v>
      </c>
      <c r="F281" s="36">
        <f t="shared" si="12"/>
        <v>12370.5</v>
      </c>
      <c r="G281" s="27">
        <v>8247</v>
      </c>
      <c r="H281" s="35" t="s">
        <v>1276</v>
      </c>
    </row>
    <row r="282" spans="1:8" x14ac:dyDescent="0.25">
      <c r="A282" s="27">
        <v>2014</v>
      </c>
      <c r="B282" s="27" t="s">
        <v>254</v>
      </c>
      <c r="C282" s="27" t="s">
        <v>313</v>
      </c>
      <c r="D282" s="27" t="s">
        <v>333</v>
      </c>
      <c r="E282" s="27" t="s">
        <v>321</v>
      </c>
      <c r="F282" s="36">
        <f t="shared" si="12"/>
        <v>13231.5</v>
      </c>
      <c r="G282" s="27">
        <v>8821</v>
      </c>
      <c r="H282" s="35" t="s">
        <v>1275</v>
      </c>
    </row>
    <row r="283" spans="1:8" x14ac:dyDescent="0.25">
      <c r="A283" s="27">
        <v>2014</v>
      </c>
      <c r="B283" s="27" t="s">
        <v>362</v>
      </c>
      <c r="C283" s="27" t="s">
        <v>318</v>
      </c>
      <c r="D283" s="27" t="s">
        <v>314</v>
      </c>
      <c r="E283" s="27" t="s">
        <v>315</v>
      </c>
      <c r="F283" s="36">
        <f t="shared" si="12"/>
        <v>8832</v>
      </c>
      <c r="G283" s="27">
        <v>5888</v>
      </c>
      <c r="H283" s="35" t="s">
        <v>1274</v>
      </c>
    </row>
    <row r="284" spans="1:8" x14ac:dyDescent="0.25">
      <c r="A284" s="27">
        <v>2014</v>
      </c>
      <c r="B284" s="27" t="s">
        <v>362</v>
      </c>
      <c r="C284" s="27" t="s">
        <v>313</v>
      </c>
      <c r="D284" s="27" t="s">
        <v>314</v>
      </c>
      <c r="E284" s="27" t="s">
        <v>315</v>
      </c>
      <c r="F284" s="36">
        <f t="shared" si="12"/>
        <v>13413</v>
      </c>
      <c r="G284" s="27">
        <v>8942</v>
      </c>
      <c r="H284" s="35" t="s">
        <v>1273</v>
      </c>
    </row>
    <row r="285" spans="1:8" x14ac:dyDescent="0.25">
      <c r="A285" s="27">
        <v>2014</v>
      </c>
      <c r="B285" s="27" t="s">
        <v>362</v>
      </c>
      <c r="C285" s="27" t="s">
        <v>329</v>
      </c>
      <c r="D285" s="27" t="s">
        <v>314</v>
      </c>
      <c r="E285" s="27" t="s">
        <v>315</v>
      </c>
      <c r="F285" s="36">
        <f t="shared" si="12"/>
        <v>4026</v>
      </c>
      <c r="G285" s="27">
        <v>2684</v>
      </c>
      <c r="H285" s="35" t="s">
        <v>1272</v>
      </c>
    </row>
    <row r="286" spans="1:8" x14ac:dyDescent="0.25">
      <c r="A286" s="27">
        <v>2014</v>
      </c>
      <c r="B286" s="27" t="s">
        <v>362</v>
      </c>
      <c r="C286" s="27" t="s">
        <v>318</v>
      </c>
      <c r="D286" s="27" t="s">
        <v>314</v>
      </c>
      <c r="E286" s="27" t="s">
        <v>315</v>
      </c>
      <c r="F286" s="36">
        <f t="shared" si="12"/>
        <v>8832</v>
      </c>
      <c r="G286" s="27">
        <v>5888</v>
      </c>
      <c r="H286" s="35" t="s">
        <v>1271</v>
      </c>
    </row>
    <row r="287" spans="1:8" x14ac:dyDescent="0.25">
      <c r="A287" s="27">
        <v>2014</v>
      </c>
      <c r="B287" s="27" t="s">
        <v>362</v>
      </c>
      <c r="C287" s="27" t="s">
        <v>313</v>
      </c>
      <c r="D287" s="27" t="s">
        <v>314</v>
      </c>
      <c r="E287" s="27" t="s">
        <v>315</v>
      </c>
      <c r="F287" s="36">
        <f t="shared" si="12"/>
        <v>13413</v>
      </c>
      <c r="G287" s="27">
        <v>8942</v>
      </c>
      <c r="H287" s="35" t="s">
        <v>1270</v>
      </c>
    </row>
    <row r="288" spans="1:8" x14ac:dyDescent="0.25">
      <c r="A288" s="27">
        <v>2014</v>
      </c>
      <c r="B288" s="27" t="s">
        <v>362</v>
      </c>
      <c r="C288" s="27" t="s">
        <v>329</v>
      </c>
      <c r="D288" s="27" t="s">
        <v>314</v>
      </c>
      <c r="E288" s="27" t="s">
        <v>315</v>
      </c>
      <c r="F288" s="36">
        <f t="shared" si="12"/>
        <v>4026</v>
      </c>
      <c r="G288" s="27">
        <v>2684</v>
      </c>
      <c r="H288" s="35" t="s">
        <v>1269</v>
      </c>
    </row>
    <row r="289" spans="1:8" x14ac:dyDescent="0.25">
      <c r="A289" s="27">
        <v>2014</v>
      </c>
      <c r="B289" s="27" t="s">
        <v>362</v>
      </c>
      <c r="C289" s="27" t="s">
        <v>318</v>
      </c>
      <c r="D289" s="27" t="s">
        <v>320</v>
      </c>
      <c r="E289" s="27" t="s">
        <v>321</v>
      </c>
      <c r="F289" s="36">
        <v>8832</v>
      </c>
      <c r="G289" s="27">
        <v>5888</v>
      </c>
      <c r="H289" s="35" t="s">
        <v>1268</v>
      </c>
    </row>
    <row r="290" spans="1:8" x14ac:dyDescent="0.25">
      <c r="A290" s="27">
        <v>2014</v>
      </c>
      <c r="B290" s="27" t="s">
        <v>362</v>
      </c>
      <c r="C290" s="27" t="s">
        <v>323</v>
      </c>
      <c r="D290" s="27" t="s">
        <v>320</v>
      </c>
      <c r="E290" s="27" t="s">
        <v>321</v>
      </c>
      <c r="F290" s="36">
        <v>3547.5</v>
      </c>
      <c r="G290" s="27">
        <v>2365</v>
      </c>
      <c r="H290" s="35" t="s">
        <v>1267</v>
      </c>
    </row>
    <row r="291" spans="1:8" x14ac:dyDescent="0.25">
      <c r="A291" s="27">
        <v>2014</v>
      </c>
      <c r="B291" s="27" t="s">
        <v>362</v>
      </c>
      <c r="C291" s="27" t="s">
        <v>318</v>
      </c>
      <c r="D291" s="27" t="s">
        <v>320</v>
      </c>
      <c r="E291" s="27" t="s">
        <v>321</v>
      </c>
      <c r="F291" s="36">
        <v>8832</v>
      </c>
      <c r="G291" s="27">
        <v>5888</v>
      </c>
      <c r="H291" s="35" t="s">
        <v>1266</v>
      </c>
    </row>
    <row r="292" spans="1:8" x14ac:dyDescent="0.25">
      <c r="A292" s="27">
        <v>2014</v>
      </c>
      <c r="B292" s="27" t="s">
        <v>362</v>
      </c>
      <c r="C292" s="27" t="s">
        <v>323</v>
      </c>
      <c r="D292" s="27" t="s">
        <v>320</v>
      </c>
      <c r="E292" s="27" t="s">
        <v>321</v>
      </c>
      <c r="F292" s="36">
        <v>3547.5</v>
      </c>
      <c r="G292" s="27">
        <v>2365</v>
      </c>
      <c r="H292" s="35" t="s">
        <v>1265</v>
      </c>
    </row>
    <row r="293" spans="1:8" x14ac:dyDescent="0.25">
      <c r="A293" s="27">
        <v>2014</v>
      </c>
      <c r="B293" s="27" t="s">
        <v>362</v>
      </c>
      <c r="C293" s="27" t="s">
        <v>313</v>
      </c>
      <c r="D293" s="27" t="s">
        <v>325</v>
      </c>
      <c r="E293" s="27" t="s">
        <v>326</v>
      </c>
      <c r="F293" s="36">
        <f t="shared" ref="F293:F306" si="13">G293*1.5</f>
        <v>9486</v>
      </c>
      <c r="G293" s="27">
        <v>6324</v>
      </c>
      <c r="H293" s="35" t="s">
        <v>1264</v>
      </c>
    </row>
    <row r="294" spans="1:8" x14ac:dyDescent="0.25">
      <c r="A294" s="27">
        <v>2014</v>
      </c>
      <c r="B294" s="27" t="s">
        <v>362</v>
      </c>
      <c r="C294" s="27" t="s">
        <v>329</v>
      </c>
      <c r="D294" s="27" t="s">
        <v>325</v>
      </c>
      <c r="E294" s="27" t="s">
        <v>326</v>
      </c>
      <c r="F294" s="36">
        <f t="shared" si="13"/>
        <v>7342.5</v>
      </c>
      <c r="G294" s="27">
        <v>4895</v>
      </c>
      <c r="H294" s="35" t="s">
        <v>1263</v>
      </c>
    </row>
    <row r="295" spans="1:8" x14ac:dyDescent="0.25">
      <c r="A295" s="27">
        <v>2014</v>
      </c>
      <c r="B295" s="27" t="s">
        <v>362</v>
      </c>
      <c r="C295" s="27" t="s">
        <v>313</v>
      </c>
      <c r="D295" s="27" t="s">
        <v>325</v>
      </c>
      <c r="E295" s="27" t="s">
        <v>326</v>
      </c>
      <c r="F295" s="36">
        <f t="shared" si="13"/>
        <v>9486</v>
      </c>
      <c r="G295" s="27">
        <v>6324</v>
      </c>
      <c r="H295" s="35" t="s">
        <v>1262</v>
      </c>
    </row>
    <row r="296" spans="1:8" x14ac:dyDescent="0.25">
      <c r="A296" s="27">
        <v>2014</v>
      </c>
      <c r="B296" s="27" t="s">
        <v>362</v>
      </c>
      <c r="C296" s="27" t="s">
        <v>329</v>
      </c>
      <c r="D296" s="27" t="s">
        <v>325</v>
      </c>
      <c r="E296" s="27" t="s">
        <v>326</v>
      </c>
      <c r="F296" s="36">
        <f t="shared" si="13"/>
        <v>7342.5</v>
      </c>
      <c r="G296" s="27">
        <v>4895</v>
      </c>
      <c r="H296" s="35" t="s">
        <v>1261</v>
      </c>
    </row>
    <row r="297" spans="1:8" x14ac:dyDescent="0.25">
      <c r="A297" s="27">
        <v>2014</v>
      </c>
      <c r="B297" s="27" t="s">
        <v>362</v>
      </c>
      <c r="C297" s="27" t="s">
        <v>323</v>
      </c>
      <c r="D297" s="27" t="s">
        <v>330</v>
      </c>
      <c r="E297" s="27" t="s">
        <v>331</v>
      </c>
      <c r="F297" s="36">
        <f t="shared" si="13"/>
        <v>3547.5</v>
      </c>
      <c r="G297" s="27">
        <v>2365</v>
      </c>
      <c r="H297" s="35" t="s">
        <v>1260</v>
      </c>
    </row>
    <row r="298" spans="1:8" x14ac:dyDescent="0.25">
      <c r="A298" s="27">
        <v>2014</v>
      </c>
      <c r="B298" s="27" t="s">
        <v>362</v>
      </c>
      <c r="C298" s="27" t="s">
        <v>313</v>
      </c>
      <c r="D298" s="27" t="s">
        <v>330</v>
      </c>
      <c r="E298" s="27" t="s">
        <v>331</v>
      </c>
      <c r="F298" s="36">
        <f t="shared" si="13"/>
        <v>3238.5</v>
      </c>
      <c r="G298" s="27">
        <v>2159</v>
      </c>
      <c r="H298" s="35" t="s">
        <v>1259</v>
      </c>
    </row>
    <row r="299" spans="1:8" x14ac:dyDescent="0.25">
      <c r="A299" s="27">
        <v>2014</v>
      </c>
      <c r="B299" s="27" t="s">
        <v>362</v>
      </c>
      <c r="C299" s="27" t="s">
        <v>323</v>
      </c>
      <c r="D299" s="27" t="s">
        <v>330</v>
      </c>
      <c r="E299" s="27" t="s">
        <v>331</v>
      </c>
      <c r="F299" s="36">
        <f t="shared" si="13"/>
        <v>3547.5</v>
      </c>
      <c r="G299" s="27">
        <v>2365</v>
      </c>
      <c r="H299" s="35" t="s">
        <v>1258</v>
      </c>
    </row>
    <row r="300" spans="1:8" x14ac:dyDescent="0.25">
      <c r="A300" s="27">
        <v>2014</v>
      </c>
      <c r="B300" s="27" t="s">
        <v>362</v>
      </c>
      <c r="C300" s="27" t="s">
        <v>313</v>
      </c>
      <c r="D300" s="27" t="s">
        <v>330</v>
      </c>
      <c r="E300" s="27" t="s">
        <v>331</v>
      </c>
      <c r="F300" s="36">
        <f t="shared" si="13"/>
        <v>3238.5</v>
      </c>
      <c r="G300" s="27">
        <v>2159</v>
      </c>
      <c r="H300" s="35" t="s">
        <v>1257</v>
      </c>
    </row>
    <row r="301" spans="1:8" x14ac:dyDescent="0.25">
      <c r="A301" s="27">
        <v>2015</v>
      </c>
      <c r="B301" s="27" t="s">
        <v>243</v>
      </c>
      <c r="C301" s="27" t="s">
        <v>313</v>
      </c>
      <c r="D301" s="27" t="s">
        <v>314</v>
      </c>
      <c r="E301" s="27" t="s">
        <v>315</v>
      </c>
      <c r="F301" s="36">
        <f t="shared" si="13"/>
        <v>2395.5</v>
      </c>
      <c r="G301" s="27">
        <v>1597</v>
      </c>
      <c r="H301" s="35" t="s">
        <v>1256</v>
      </c>
    </row>
    <row r="302" spans="1:8" x14ac:dyDescent="0.25">
      <c r="A302" s="27">
        <v>2015</v>
      </c>
      <c r="B302" s="27" t="s">
        <v>243</v>
      </c>
      <c r="C302" s="27" t="s">
        <v>313</v>
      </c>
      <c r="D302" s="27" t="s">
        <v>314</v>
      </c>
      <c r="E302" s="27" t="s">
        <v>315</v>
      </c>
      <c r="F302" s="36">
        <f t="shared" si="13"/>
        <v>11761.5</v>
      </c>
      <c r="G302" s="27">
        <v>7841</v>
      </c>
      <c r="H302" s="35" t="s">
        <v>1255</v>
      </c>
    </row>
    <row r="303" spans="1:8" x14ac:dyDescent="0.25">
      <c r="A303" s="27">
        <v>2015</v>
      </c>
      <c r="B303" s="27" t="s">
        <v>243</v>
      </c>
      <c r="C303" s="27" t="s">
        <v>318</v>
      </c>
      <c r="D303" s="27" t="s">
        <v>314</v>
      </c>
      <c r="E303" s="27" t="s">
        <v>315</v>
      </c>
      <c r="F303" s="36">
        <f t="shared" si="13"/>
        <v>8943</v>
      </c>
      <c r="G303" s="27">
        <v>5962</v>
      </c>
      <c r="H303" s="35" t="s">
        <v>1254</v>
      </c>
    </row>
    <row r="304" spans="1:8" x14ac:dyDescent="0.25">
      <c r="A304" s="27">
        <v>2015</v>
      </c>
      <c r="B304" s="27" t="s">
        <v>243</v>
      </c>
      <c r="C304" s="27" t="s">
        <v>313</v>
      </c>
      <c r="D304" s="27" t="s">
        <v>314</v>
      </c>
      <c r="E304" s="27" t="s">
        <v>315</v>
      </c>
      <c r="F304" s="36">
        <f t="shared" si="13"/>
        <v>2395.5</v>
      </c>
      <c r="G304" s="27">
        <v>1597</v>
      </c>
      <c r="H304" s="35" t="s">
        <v>1253</v>
      </c>
    </row>
    <row r="305" spans="1:8" x14ac:dyDescent="0.25">
      <c r="A305" s="27">
        <v>2015</v>
      </c>
      <c r="B305" s="27" t="s">
        <v>243</v>
      </c>
      <c r="C305" s="27" t="s">
        <v>313</v>
      </c>
      <c r="D305" s="27" t="s">
        <v>314</v>
      </c>
      <c r="E305" s="27" t="s">
        <v>315</v>
      </c>
      <c r="F305" s="36">
        <f t="shared" si="13"/>
        <v>11761.5</v>
      </c>
      <c r="G305" s="27">
        <v>7841</v>
      </c>
      <c r="H305" s="35" t="s">
        <v>1252</v>
      </c>
    </row>
    <row r="306" spans="1:8" x14ac:dyDescent="0.25">
      <c r="A306" s="27">
        <v>2015</v>
      </c>
      <c r="B306" s="27" t="s">
        <v>243</v>
      </c>
      <c r="C306" s="27" t="s">
        <v>318</v>
      </c>
      <c r="D306" s="27" t="s">
        <v>314</v>
      </c>
      <c r="E306" s="27" t="s">
        <v>315</v>
      </c>
      <c r="F306" s="36">
        <f t="shared" si="13"/>
        <v>8943</v>
      </c>
      <c r="G306" s="27">
        <v>5962</v>
      </c>
      <c r="H306" s="35" t="s">
        <v>1251</v>
      </c>
    </row>
    <row r="307" spans="1:8" x14ac:dyDescent="0.25">
      <c r="A307" s="27">
        <v>2015</v>
      </c>
      <c r="B307" s="27" t="s">
        <v>243</v>
      </c>
      <c r="C307" s="27" t="s">
        <v>318</v>
      </c>
      <c r="D307" s="27" t="s">
        <v>320</v>
      </c>
      <c r="E307" s="27" t="s">
        <v>321</v>
      </c>
      <c r="F307" s="36">
        <v>14596.5</v>
      </c>
      <c r="G307" s="27">
        <v>9731</v>
      </c>
      <c r="H307" s="35" t="s">
        <v>1250</v>
      </c>
    </row>
    <row r="308" spans="1:8" x14ac:dyDescent="0.25">
      <c r="A308" s="27">
        <v>2015</v>
      </c>
      <c r="B308" s="27" t="s">
        <v>243</v>
      </c>
      <c r="C308" s="27" t="s">
        <v>323</v>
      </c>
      <c r="D308" s="27" t="s">
        <v>320</v>
      </c>
      <c r="E308" s="27" t="s">
        <v>321</v>
      </c>
      <c r="F308" s="36">
        <v>8793</v>
      </c>
      <c r="G308" s="27">
        <v>5862</v>
      </c>
      <c r="H308" s="35" t="s">
        <v>1249</v>
      </c>
    </row>
    <row r="309" spans="1:8" x14ac:dyDescent="0.25">
      <c r="A309" s="27">
        <v>2015</v>
      </c>
      <c r="B309" s="27" t="s">
        <v>243</v>
      </c>
      <c r="C309" s="27" t="s">
        <v>318</v>
      </c>
      <c r="D309" s="27" t="s">
        <v>320</v>
      </c>
      <c r="E309" s="27" t="s">
        <v>321</v>
      </c>
      <c r="F309" s="36">
        <v>14596.5</v>
      </c>
      <c r="G309" s="27">
        <v>9731</v>
      </c>
      <c r="H309" s="35" t="s">
        <v>1248</v>
      </c>
    </row>
    <row r="310" spans="1:8" x14ac:dyDescent="0.25">
      <c r="A310" s="27">
        <v>2015</v>
      </c>
      <c r="B310" s="27" t="s">
        <v>243</v>
      </c>
      <c r="C310" s="27" t="s">
        <v>323</v>
      </c>
      <c r="D310" s="27" t="s">
        <v>320</v>
      </c>
      <c r="E310" s="27" t="s">
        <v>321</v>
      </c>
      <c r="F310" s="36">
        <v>8793</v>
      </c>
      <c r="G310" s="27">
        <v>5862</v>
      </c>
      <c r="H310" s="35" t="s">
        <v>1247</v>
      </c>
    </row>
    <row r="311" spans="1:8" x14ac:dyDescent="0.25">
      <c r="A311" s="27">
        <v>2015</v>
      </c>
      <c r="B311" s="27" t="s">
        <v>243</v>
      </c>
      <c r="C311" s="27" t="s">
        <v>313</v>
      </c>
      <c r="D311" s="27" t="s">
        <v>325</v>
      </c>
      <c r="E311" s="27" t="s">
        <v>326</v>
      </c>
      <c r="F311" s="36">
        <v>4666</v>
      </c>
      <c r="G311" s="27">
        <v>5623</v>
      </c>
      <c r="H311" s="35" t="s">
        <v>1246</v>
      </c>
    </row>
    <row r="312" spans="1:8" x14ac:dyDescent="0.25">
      <c r="A312" s="27">
        <v>2015</v>
      </c>
      <c r="B312" s="27" t="s">
        <v>243</v>
      </c>
      <c r="C312" s="27" t="s">
        <v>313</v>
      </c>
      <c r="D312" s="27" t="s">
        <v>325</v>
      </c>
      <c r="E312" s="27" t="s">
        <v>326</v>
      </c>
      <c r="F312" s="36">
        <f>G312*1.5</f>
        <v>7318.5</v>
      </c>
      <c r="G312" s="27">
        <v>4879</v>
      </c>
      <c r="H312" s="35" t="s">
        <v>1245</v>
      </c>
    </row>
    <row r="313" spans="1:8" x14ac:dyDescent="0.25">
      <c r="A313" s="27">
        <v>2015</v>
      </c>
      <c r="B313" s="27" t="s">
        <v>243</v>
      </c>
      <c r="C313" s="27" t="s">
        <v>313</v>
      </c>
      <c r="D313" s="27" t="s">
        <v>325</v>
      </c>
      <c r="E313" s="27" t="s">
        <v>326</v>
      </c>
      <c r="F313" s="36">
        <v>4666</v>
      </c>
      <c r="G313" s="27">
        <v>5623</v>
      </c>
      <c r="H313" s="35" t="s">
        <v>1244</v>
      </c>
    </row>
    <row r="314" spans="1:8" x14ac:dyDescent="0.25">
      <c r="A314" s="27">
        <v>2015</v>
      </c>
      <c r="B314" s="27" t="s">
        <v>243</v>
      </c>
      <c r="C314" s="27" t="s">
        <v>313</v>
      </c>
      <c r="D314" s="27" t="s">
        <v>325</v>
      </c>
      <c r="E314" s="27" t="s">
        <v>326</v>
      </c>
      <c r="F314" s="36">
        <f t="shared" ref="F314:F322" si="14">G314*1.5</f>
        <v>7318.5</v>
      </c>
      <c r="G314" s="27">
        <v>4879</v>
      </c>
      <c r="H314" s="35" t="s">
        <v>1243</v>
      </c>
    </row>
    <row r="315" spans="1:8" x14ac:dyDescent="0.25">
      <c r="A315" s="27">
        <v>2015</v>
      </c>
      <c r="B315" s="27" t="s">
        <v>243</v>
      </c>
      <c r="C315" s="27" t="s">
        <v>329</v>
      </c>
      <c r="D315" s="27" t="s">
        <v>330</v>
      </c>
      <c r="E315" s="27" t="s">
        <v>331</v>
      </c>
      <c r="F315" s="36">
        <f t="shared" si="14"/>
        <v>3553.5</v>
      </c>
      <c r="G315" s="27">
        <v>2369</v>
      </c>
      <c r="H315" s="35" t="s">
        <v>1242</v>
      </c>
    </row>
    <row r="316" spans="1:8" x14ac:dyDescent="0.25">
      <c r="A316" s="27">
        <v>2015</v>
      </c>
      <c r="B316" s="27" t="s">
        <v>243</v>
      </c>
      <c r="C316" s="27" t="s">
        <v>329</v>
      </c>
      <c r="D316" s="27" t="s">
        <v>330</v>
      </c>
      <c r="E316" s="27" t="s">
        <v>331</v>
      </c>
      <c r="F316" s="36">
        <f t="shared" si="14"/>
        <v>3553.5</v>
      </c>
      <c r="G316" s="27">
        <v>2369</v>
      </c>
      <c r="H316" s="35" t="s">
        <v>1241</v>
      </c>
    </row>
    <row r="317" spans="1:8" x14ac:dyDescent="0.25">
      <c r="A317" s="27">
        <v>2015</v>
      </c>
      <c r="B317" s="27" t="s">
        <v>243</v>
      </c>
      <c r="C317" s="27" t="s">
        <v>318</v>
      </c>
      <c r="D317" s="27" t="s">
        <v>333</v>
      </c>
      <c r="E317" s="27" t="s">
        <v>321</v>
      </c>
      <c r="F317" s="36">
        <f t="shared" si="14"/>
        <v>14596.5</v>
      </c>
      <c r="G317" s="27">
        <v>9731</v>
      </c>
      <c r="H317" s="35" t="s">
        <v>1240</v>
      </c>
    </row>
    <row r="318" spans="1:8" x14ac:dyDescent="0.25">
      <c r="A318" s="27">
        <v>2015</v>
      </c>
      <c r="B318" s="27" t="s">
        <v>243</v>
      </c>
      <c r="C318" s="27" t="s">
        <v>323</v>
      </c>
      <c r="D318" s="27" t="s">
        <v>333</v>
      </c>
      <c r="E318" s="27" t="s">
        <v>321</v>
      </c>
      <c r="F318" s="36">
        <f t="shared" si="14"/>
        <v>8793</v>
      </c>
      <c r="G318" s="27">
        <v>5862</v>
      </c>
      <c r="H318" s="35" t="s">
        <v>1239</v>
      </c>
    </row>
    <row r="319" spans="1:8" x14ac:dyDescent="0.25">
      <c r="A319" s="27">
        <v>2015</v>
      </c>
      <c r="B319" s="27" t="s">
        <v>243</v>
      </c>
      <c r="C319" s="27" t="s">
        <v>318</v>
      </c>
      <c r="D319" s="27" t="s">
        <v>333</v>
      </c>
      <c r="E319" s="27" t="s">
        <v>321</v>
      </c>
      <c r="F319" s="36">
        <f t="shared" si="14"/>
        <v>14596.5</v>
      </c>
      <c r="G319" s="27">
        <v>9731</v>
      </c>
      <c r="H319" s="35" t="s">
        <v>1238</v>
      </c>
    </row>
    <row r="320" spans="1:8" x14ac:dyDescent="0.25">
      <c r="A320" s="27">
        <v>2015</v>
      </c>
      <c r="B320" s="27" t="s">
        <v>243</v>
      </c>
      <c r="C320" s="27" t="s">
        <v>323</v>
      </c>
      <c r="D320" s="27" t="s">
        <v>333</v>
      </c>
      <c r="E320" s="27" t="s">
        <v>321</v>
      </c>
      <c r="F320" s="36">
        <f t="shared" si="14"/>
        <v>8793</v>
      </c>
      <c r="G320" s="27">
        <v>5862</v>
      </c>
      <c r="H320" s="35" t="s">
        <v>1237</v>
      </c>
    </row>
    <row r="321" spans="1:8" x14ac:dyDescent="0.25">
      <c r="A321" s="27">
        <v>2015</v>
      </c>
      <c r="B321" s="27" t="s">
        <v>250</v>
      </c>
      <c r="C321" s="27" t="s">
        <v>313</v>
      </c>
      <c r="D321" s="27" t="s">
        <v>314</v>
      </c>
      <c r="E321" s="27" t="s">
        <v>315</v>
      </c>
      <c r="F321" s="36">
        <f t="shared" si="14"/>
        <v>4887</v>
      </c>
      <c r="G321" s="27">
        <v>3258</v>
      </c>
      <c r="H321" s="35" t="s">
        <v>1236</v>
      </c>
    </row>
    <row r="322" spans="1:8" x14ac:dyDescent="0.25">
      <c r="A322" s="27">
        <v>2015</v>
      </c>
      <c r="B322" s="27" t="s">
        <v>250</v>
      </c>
      <c r="C322" s="27" t="s">
        <v>313</v>
      </c>
      <c r="D322" s="27" t="s">
        <v>314</v>
      </c>
      <c r="E322" s="27" t="s">
        <v>315</v>
      </c>
      <c r="F322" s="36">
        <f t="shared" si="14"/>
        <v>4887</v>
      </c>
      <c r="G322" s="27">
        <v>3258</v>
      </c>
      <c r="H322" s="35" t="s">
        <v>1235</v>
      </c>
    </row>
    <row r="323" spans="1:8" x14ac:dyDescent="0.25">
      <c r="A323" s="27">
        <v>2015</v>
      </c>
      <c r="B323" s="27" t="s">
        <v>250</v>
      </c>
      <c r="C323" s="27" t="s">
        <v>323</v>
      </c>
      <c r="D323" s="27" t="s">
        <v>320</v>
      </c>
      <c r="E323" s="27" t="s">
        <v>321</v>
      </c>
      <c r="F323" s="36">
        <v>11122.5</v>
      </c>
      <c r="G323" s="27">
        <v>7415</v>
      </c>
      <c r="H323" s="35" t="s">
        <v>1234</v>
      </c>
    </row>
    <row r="324" spans="1:8" x14ac:dyDescent="0.25">
      <c r="A324" s="27">
        <v>2015</v>
      </c>
      <c r="B324" s="27" t="s">
        <v>250</v>
      </c>
      <c r="C324" s="27" t="s">
        <v>313</v>
      </c>
      <c r="D324" s="27" t="s">
        <v>320</v>
      </c>
      <c r="E324" s="27" t="s">
        <v>321</v>
      </c>
      <c r="F324" s="36">
        <v>13428</v>
      </c>
      <c r="G324" s="27">
        <v>8952</v>
      </c>
      <c r="H324" s="35" t="s">
        <v>1233</v>
      </c>
    </row>
    <row r="325" spans="1:8" x14ac:dyDescent="0.25">
      <c r="A325" s="27">
        <v>2015</v>
      </c>
      <c r="B325" s="27" t="s">
        <v>250</v>
      </c>
      <c r="C325" s="27" t="s">
        <v>323</v>
      </c>
      <c r="D325" s="27" t="s">
        <v>320</v>
      </c>
      <c r="E325" s="27" t="s">
        <v>321</v>
      </c>
      <c r="F325" s="36">
        <v>11122.5</v>
      </c>
      <c r="G325" s="27">
        <v>7415</v>
      </c>
      <c r="H325" s="35" t="s">
        <v>1232</v>
      </c>
    </row>
    <row r="326" spans="1:8" x14ac:dyDescent="0.25">
      <c r="A326" s="27">
        <v>2015</v>
      </c>
      <c r="B326" s="27" t="s">
        <v>250</v>
      </c>
      <c r="C326" s="27" t="s">
        <v>313</v>
      </c>
      <c r="D326" s="27" t="s">
        <v>320</v>
      </c>
      <c r="E326" s="27" t="s">
        <v>321</v>
      </c>
      <c r="F326" s="36">
        <v>13428</v>
      </c>
      <c r="G326" s="27">
        <v>8952</v>
      </c>
      <c r="H326" s="35" t="s">
        <v>1231</v>
      </c>
    </row>
    <row r="327" spans="1:8" x14ac:dyDescent="0.25">
      <c r="A327" s="27">
        <v>2015</v>
      </c>
      <c r="B327" s="27" t="s">
        <v>250</v>
      </c>
      <c r="C327" s="27" t="s">
        <v>318</v>
      </c>
      <c r="D327" s="27" t="s">
        <v>325</v>
      </c>
      <c r="E327" s="27" t="s">
        <v>326</v>
      </c>
      <c r="F327" s="36">
        <v>3897</v>
      </c>
      <c r="G327" s="27">
        <v>2598</v>
      </c>
      <c r="H327" s="35" t="s">
        <v>1230</v>
      </c>
    </row>
    <row r="328" spans="1:8" x14ac:dyDescent="0.25">
      <c r="A328" s="27">
        <v>2015</v>
      </c>
      <c r="B328" s="27" t="s">
        <v>250</v>
      </c>
      <c r="C328" s="27" t="s">
        <v>318</v>
      </c>
      <c r="D328" s="27" t="s">
        <v>325</v>
      </c>
      <c r="E328" s="27" t="s">
        <v>326</v>
      </c>
      <c r="F328" s="36">
        <v>8832</v>
      </c>
      <c r="G328" s="27">
        <v>5888</v>
      </c>
      <c r="H328" s="35" t="s">
        <v>1229</v>
      </c>
    </row>
    <row r="329" spans="1:8" x14ac:dyDescent="0.25">
      <c r="A329" s="27">
        <v>2015</v>
      </c>
      <c r="B329" s="27" t="s">
        <v>250</v>
      </c>
      <c r="C329" s="27" t="s">
        <v>318</v>
      </c>
      <c r="D329" s="27" t="s">
        <v>325</v>
      </c>
      <c r="E329" s="27" t="s">
        <v>326</v>
      </c>
      <c r="F329" s="36">
        <v>3897</v>
      </c>
      <c r="G329" s="27">
        <v>2598</v>
      </c>
      <c r="H329" s="35" t="s">
        <v>1228</v>
      </c>
    </row>
    <row r="330" spans="1:8" x14ac:dyDescent="0.25">
      <c r="A330" s="27">
        <v>2015</v>
      </c>
      <c r="B330" s="27" t="s">
        <v>250</v>
      </c>
      <c r="C330" s="27" t="s">
        <v>318</v>
      </c>
      <c r="D330" s="27" t="s">
        <v>325</v>
      </c>
      <c r="E330" s="27" t="s">
        <v>326</v>
      </c>
      <c r="F330" s="36">
        <v>8832</v>
      </c>
      <c r="G330" s="27">
        <v>5888</v>
      </c>
      <c r="H330" s="35" t="s">
        <v>1227</v>
      </c>
    </row>
    <row r="331" spans="1:8" x14ac:dyDescent="0.25">
      <c r="A331" s="27">
        <v>2015</v>
      </c>
      <c r="B331" s="27" t="s">
        <v>250</v>
      </c>
      <c r="C331" s="27" t="s">
        <v>323</v>
      </c>
      <c r="D331" s="27" t="s">
        <v>330</v>
      </c>
      <c r="E331" s="27" t="s">
        <v>331</v>
      </c>
      <c r="F331" s="36">
        <f t="shared" ref="F331:F342" si="15">G331*1.5</f>
        <v>11122.5</v>
      </c>
      <c r="G331" s="27">
        <v>7415</v>
      </c>
      <c r="H331" s="35" t="s">
        <v>1226</v>
      </c>
    </row>
    <row r="332" spans="1:8" x14ac:dyDescent="0.25">
      <c r="A332" s="27">
        <v>2015</v>
      </c>
      <c r="B332" s="27" t="s">
        <v>250</v>
      </c>
      <c r="C332" s="27" t="s">
        <v>318</v>
      </c>
      <c r="D332" s="27" t="s">
        <v>330</v>
      </c>
      <c r="E332" s="27" t="s">
        <v>331</v>
      </c>
      <c r="F332" s="36">
        <f t="shared" si="15"/>
        <v>14647.5</v>
      </c>
      <c r="G332" s="27">
        <v>9765</v>
      </c>
      <c r="H332" s="35" t="s">
        <v>1225</v>
      </c>
    </row>
    <row r="333" spans="1:8" x14ac:dyDescent="0.25">
      <c r="A333" s="27">
        <v>2015</v>
      </c>
      <c r="B333" s="27" t="s">
        <v>250</v>
      </c>
      <c r="C333" s="27" t="s">
        <v>323</v>
      </c>
      <c r="D333" s="27" t="s">
        <v>330</v>
      </c>
      <c r="E333" s="27" t="s">
        <v>331</v>
      </c>
      <c r="F333" s="36">
        <f t="shared" si="15"/>
        <v>11122.5</v>
      </c>
      <c r="G333" s="27">
        <v>7415</v>
      </c>
      <c r="H333" s="35" t="s">
        <v>1224</v>
      </c>
    </row>
    <row r="334" spans="1:8" x14ac:dyDescent="0.25">
      <c r="A334" s="27">
        <v>2015</v>
      </c>
      <c r="B334" s="27" t="s">
        <v>250</v>
      </c>
      <c r="C334" s="27" t="s">
        <v>318</v>
      </c>
      <c r="D334" s="27" t="s">
        <v>330</v>
      </c>
      <c r="E334" s="27" t="s">
        <v>331</v>
      </c>
      <c r="F334" s="36">
        <f t="shared" si="15"/>
        <v>14647.5</v>
      </c>
      <c r="G334" s="27">
        <v>9765</v>
      </c>
      <c r="H334" s="35" t="s">
        <v>1223</v>
      </c>
    </row>
    <row r="335" spans="1:8" x14ac:dyDescent="0.25">
      <c r="A335" s="27">
        <v>2015</v>
      </c>
      <c r="B335" s="27" t="s">
        <v>250</v>
      </c>
      <c r="C335" s="27" t="s">
        <v>313</v>
      </c>
      <c r="D335" s="27" t="s">
        <v>333</v>
      </c>
      <c r="E335" s="27" t="s">
        <v>321</v>
      </c>
      <c r="F335" s="36">
        <f t="shared" si="15"/>
        <v>13428</v>
      </c>
      <c r="G335" s="27">
        <v>8952</v>
      </c>
      <c r="H335" s="35" t="s">
        <v>1222</v>
      </c>
    </row>
    <row r="336" spans="1:8" x14ac:dyDescent="0.25">
      <c r="A336" s="27">
        <v>2015</v>
      </c>
      <c r="B336" s="27" t="s">
        <v>250</v>
      </c>
      <c r="C336" s="27" t="s">
        <v>329</v>
      </c>
      <c r="D336" s="27" t="s">
        <v>333</v>
      </c>
      <c r="E336" s="27" t="s">
        <v>321</v>
      </c>
      <c r="F336" s="36">
        <f t="shared" si="15"/>
        <v>7480.5</v>
      </c>
      <c r="G336" s="27">
        <v>4987</v>
      </c>
      <c r="H336" s="35" t="s">
        <v>1221</v>
      </c>
    </row>
    <row r="337" spans="1:8" x14ac:dyDescent="0.25">
      <c r="A337" s="27">
        <v>2015</v>
      </c>
      <c r="B337" s="27" t="s">
        <v>250</v>
      </c>
      <c r="C337" s="27" t="s">
        <v>313</v>
      </c>
      <c r="D337" s="27" t="s">
        <v>333</v>
      </c>
      <c r="E337" s="27" t="s">
        <v>321</v>
      </c>
      <c r="F337" s="36">
        <f t="shared" si="15"/>
        <v>13428</v>
      </c>
      <c r="G337" s="27">
        <v>8952</v>
      </c>
      <c r="H337" s="35" t="s">
        <v>1220</v>
      </c>
    </row>
    <row r="338" spans="1:8" x14ac:dyDescent="0.25">
      <c r="A338" s="27">
        <v>2015</v>
      </c>
      <c r="B338" s="27" t="s">
        <v>250</v>
      </c>
      <c r="C338" s="27" t="s">
        <v>329</v>
      </c>
      <c r="D338" s="27" t="s">
        <v>333</v>
      </c>
      <c r="E338" s="27" t="s">
        <v>321</v>
      </c>
      <c r="F338" s="36">
        <f t="shared" si="15"/>
        <v>7480.5</v>
      </c>
      <c r="G338" s="27">
        <v>4987</v>
      </c>
      <c r="H338" s="35" t="s">
        <v>1219</v>
      </c>
    </row>
    <row r="339" spans="1:8" x14ac:dyDescent="0.25">
      <c r="A339" s="27">
        <v>2015</v>
      </c>
      <c r="B339" s="27" t="s">
        <v>251</v>
      </c>
      <c r="C339" s="27" t="s">
        <v>323</v>
      </c>
      <c r="D339" s="27" t="s">
        <v>314</v>
      </c>
      <c r="E339" s="27" t="s">
        <v>315</v>
      </c>
      <c r="F339" s="36">
        <f t="shared" si="15"/>
        <v>14619</v>
      </c>
      <c r="G339" s="27">
        <v>9746</v>
      </c>
      <c r="H339" s="35" t="s">
        <v>1218</v>
      </c>
    </row>
    <row r="340" spans="1:8" x14ac:dyDescent="0.25">
      <c r="A340" s="27">
        <v>2015</v>
      </c>
      <c r="B340" s="27" t="s">
        <v>251</v>
      </c>
      <c r="C340" s="27" t="s">
        <v>313</v>
      </c>
      <c r="D340" s="27" t="s">
        <v>314</v>
      </c>
      <c r="E340" s="27" t="s">
        <v>315</v>
      </c>
      <c r="F340" s="36">
        <f t="shared" si="15"/>
        <v>867</v>
      </c>
      <c r="G340" s="27">
        <v>578</v>
      </c>
      <c r="H340" s="35" t="s">
        <v>1217</v>
      </c>
    </row>
    <row r="341" spans="1:8" x14ac:dyDescent="0.25">
      <c r="A341" s="27">
        <v>2015</v>
      </c>
      <c r="B341" s="27" t="s">
        <v>251</v>
      </c>
      <c r="C341" s="27" t="s">
        <v>323</v>
      </c>
      <c r="D341" s="27" t="s">
        <v>314</v>
      </c>
      <c r="E341" s="27" t="s">
        <v>315</v>
      </c>
      <c r="F341" s="36">
        <f t="shared" si="15"/>
        <v>14619</v>
      </c>
      <c r="G341" s="27">
        <v>9746</v>
      </c>
      <c r="H341" s="35" t="s">
        <v>1216</v>
      </c>
    </row>
    <row r="342" spans="1:8" x14ac:dyDescent="0.25">
      <c r="A342" s="27">
        <v>2015</v>
      </c>
      <c r="B342" s="27" t="s">
        <v>251</v>
      </c>
      <c r="C342" s="27" t="s">
        <v>313</v>
      </c>
      <c r="D342" s="27" t="s">
        <v>314</v>
      </c>
      <c r="E342" s="27" t="s">
        <v>315</v>
      </c>
      <c r="F342" s="36">
        <f t="shared" si="15"/>
        <v>867</v>
      </c>
      <c r="G342" s="27">
        <v>578</v>
      </c>
      <c r="H342" s="35" t="s">
        <v>1215</v>
      </c>
    </row>
    <row r="343" spans="1:8" x14ac:dyDescent="0.25">
      <c r="A343" s="27">
        <v>2015</v>
      </c>
      <c r="B343" s="27" t="s">
        <v>251</v>
      </c>
      <c r="C343" s="27" t="s">
        <v>323</v>
      </c>
      <c r="D343" s="27" t="s">
        <v>320</v>
      </c>
      <c r="E343" s="27" t="s">
        <v>321</v>
      </c>
      <c r="F343" s="36">
        <v>14619</v>
      </c>
      <c r="G343" s="27">
        <v>9746</v>
      </c>
      <c r="H343" s="35" t="s">
        <v>1214</v>
      </c>
    </row>
    <row r="344" spans="1:8" x14ac:dyDescent="0.25">
      <c r="A344" s="27">
        <v>2015</v>
      </c>
      <c r="B344" s="27" t="s">
        <v>251</v>
      </c>
      <c r="C344" s="27" t="s">
        <v>313</v>
      </c>
      <c r="D344" s="27" t="s">
        <v>320</v>
      </c>
      <c r="E344" s="27" t="s">
        <v>321</v>
      </c>
      <c r="F344" s="36">
        <v>5380.5</v>
      </c>
      <c r="G344" s="27">
        <v>3587</v>
      </c>
      <c r="H344" s="35" t="s">
        <v>1213</v>
      </c>
    </row>
    <row r="345" spans="1:8" x14ac:dyDescent="0.25">
      <c r="A345" s="27">
        <v>2015</v>
      </c>
      <c r="B345" s="27" t="s">
        <v>251</v>
      </c>
      <c r="C345" s="27" t="s">
        <v>323</v>
      </c>
      <c r="D345" s="27" t="s">
        <v>320</v>
      </c>
      <c r="E345" s="27" t="s">
        <v>321</v>
      </c>
      <c r="F345" s="36">
        <v>14619</v>
      </c>
      <c r="G345" s="27">
        <v>9746</v>
      </c>
      <c r="H345" s="35" t="s">
        <v>1212</v>
      </c>
    </row>
    <row r="346" spans="1:8" x14ac:dyDescent="0.25">
      <c r="A346" s="27">
        <v>2015</v>
      </c>
      <c r="B346" s="27" t="s">
        <v>251</v>
      </c>
      <c r="C346" s="27" t="s">
        <v>313</v>
      </c>
      <c r="D346" s="27" t="s">
        <v>320</v>
      </c>
      <c r="E346" s="27" t="s">
        <v>321</v>
      </c>
      <c r="F346" s="36">
        <v>5380.5</v>
      </c>
      <c r="G346" s="27">
        <v>3587</v>
      </c>
      <c r="H346" s="35" t="s">
        <v>1211</v>
      </c>
    </row>
    <row r="347" spans="1:8" x14ac:dyDescent="0.25">
      <c r="A347" s="27">
        <v>2015</v>
      </c>
      <c r="B347" s="27" t="s">
        <v>251</v>
      </c>
      <c r="C347" s="27" t="s">
        <v>323</v>
      </c>
      <c r="D347" s="27" t="s">
        <v>325</v>
      </c>
      <c r="E347" s="27" t="s">
        <v>326</v>
      </c>
      <c r="F347" s="36">
        <v>3547.5</v>
      </c>
      <c r="G347" s="27">
        <v>2365</v>
      </c>
      <c r="H347" s="35" t="s">
        <v>1210</v>
      </c>
    </row>
    <row r="348" spans="1:8" x14ac:dyDescent="0.25">
      <c r="A348" s="27">
        <v>2015</v>
      </c>
      <c r="B348" s="27" t="s">
        <v>251</v>
      </c>
      <c r="C348" s="27" t="s">
        <v>318</v>
      </c>
      <c r="D348" s="27" t="s">
        <v>325</v>
      </c>
      <c r="E348" s="27" t="s">
        <v>326</v>
      </c>
      <c r="F348" s="36">
        <v>14596.5</v>
      </c>
      <c r="G348" s="27">
        <v>9731</v>
      </c>
      <c r="H348" s="35" t="s">
        <v>1209</v>
      </c>
    </row>
    <row r="349" spans="1:8" x14ac:dyDescent="0.25">
      <c r="A349" s="27">
        <v>2015</v>
      </c>
      <c r="B349" s="27" t="s">
        <v>251</v>
      </c>
      <c r="C349" s="27" t="s">
        <v>323</v>
      </c>
      <c r="D349" s="27" t="s">
        <v>325</v>
      </c>
      <c r="E349" s="27" t="s">
        <v>326</v>
      </c>
      <c r="F349" s="36">
        <v>3547.5</v>
      </c>
      <c r="G349" s="27">
        <v>2365</v>
      </c>
      <c r="H349" s="35" t="s">
        <v>1208</v>
      </c>
    </row>
    <row r="350" spans="1:8" x14ac:dyDescent="0.25">
      <c r="A350" s="27">
        <v>2015</v>
      </c>
      <c r="B350" s="27" t="s">
        <v>251</v>
      </c>
      <c r="C350" s="27" t="s">
        <v>318</v>
      </c>
      <c r="D350" s="27" t="s">
        <v>325</v>
      </c>
      <c r="E350" s="27" t="s">
        <v>326</v>
      </c>
      <c r="F350" s="36">
        <v>14596.5</v>
      </c>
      <c r="G350" s="27">
        <v>9731</v>
      </c>
      <c r="H350" s="35" t="s">
        <v>1207</v>
      </c>
    </row>
    <row r="351" spans="1:8" x14ac:dyDescent="0.25">
      <c r="A351" s="27">
        <v>2015</v>
      </c>
      <c r="B351" s="27" t="s">
        <v>251</v>
      </c>
      <c r="C351" s="27" t="s">
        <v>318</v>
      </c>
      <c r="D351" s="27" t="s">
        <v>330</v>
      </c>
      <c r="E351" s="27" t="s">
        <v>331</v>
      </c>
      <c r="F351" s="36">
        <f t="shared" ref="F351:F382" si="16">G351*1.4</f>
        <v>1398.6</v>
      </c>
      <c r="G351" s="27">
        <v>999</v>
      </c>
      <c r="H351" s="35" t="s">
        <v>1206</v>
      </c>
    </row>
    <row r="352" spans="1:8" x14ac:dyDescent="0.25">
      <c r="A352" s="27">
        <v>2015</v>
      </c>
      <c r="B352" s="27" t="s">
        <v>251</v>
      </c>
      <c r="C352" s="27" t="s">
        <v>323</v>
      </c>
      <c r="D352" s="27" t="s">
        <v>330</v>
      </c>
      <c r="E352" s="27" t="s">
        <v>331</v>
      </c>
      <c r="F352" s="36">
        <f t="shared" si="16"/>
        <v>219.79999999999998</v>
      </c>
      <c r="G352" s="27">
        <v>157</v>
      </c>
      <c r="H352" s="35" t="s">
        <v>1205</v>
      </c>
    </row>
    <row r="353" spans="1:8" x14ac:dyDescent="0.25">
      <c r="A353" s="27">
        <v>2015</v>
      </c>
      <c r="B353" s="27" t="s">
        <v>251</v>
      </c>
      <c r="C353" s="27" t="s">
        <v>318</v>
      </c>
      <c r="D353" s="27" t="s">
        <v>330</v>
      </c>
      <c r="E353" s="27" t="s">
        <v>331</v>
      </c>
      <c r="F353" s="36">
        <f t="shared" si="16"/>
        <v>1398.6</v>
      </c>
      <c r="G353" s="27">
        <v>999</v>
      </c>
      <c r="H353" s="35" t="s">
        <v>1204</v>
      </c>
    </row>
    <row r="354" spans="1:8" x14ac:dyDescent="0.25">
      <c r="A354" s="27">
        <v>2015</v>
      </c>
      <c r="B354" s="27" t="s">
        <v>251</v>
      </c>
      <c r="C354" s="27" t="s">
        <v>323</v>
      </c>
      <c r="D354" s="27" t="s">
        <v>330</v>
      </c>
      <c r="E354" s="27" t="s">
        <v>331</v>
      </c>
      <c r="F354" s="36">
        <f t="shared" si="16"/>
        <v>219.79999999999998</v>
      </c>
      <c r="G354" s="27">
        <v>157</v>
      </c>
      <c r="H354" s="35" t="s">
        <v>1203</v>
      </c>
    </row>
    <row r="355" spans="1:8" x14ac:dyDescent="0.25">
      <c r="A355" s="27">
        <v>2015</v>
      </c>
      <c r="B355" s="27" t="s">
        <v>251</v>
      </c>
      <c r="C355" s="27" t="s">
        <v>313</v>
      </c>
      <c r="D355" s="27" t="s">
        <v>333</v>
      </c>
      <c r="E355" s="27" t="s">
        <v>321</v>
      </c>
      <c r="F355" s="36">
        <f t="shared" si="16"/>
        <v>5021.7999999999993</v>
      </c>
      <c r="G355" s="27">
        <v>3587</v>
      </c>
      <c r="H355" s="35" t="s">
        <v>1202</v>
      </c>
    </row>
    <row r="356" spans="1:8" x14ac:dyDescent="0.25">
      <c r="A356" s="27">
        <v>2015</v>
      </c>
      <c r="B356" s="27" t="s">
        <v>251</v>
      </c>
      <c r="C356" s="27" t="s">
        <v>329</v>
      </c>
      <c r="D356" s="27" t="s">
        <v>333</v>
      </c>
      <c r="E356" s="27" t="s">
        <v>321</v>
      </c>
      <c r="F356" s="36">
        <f t="shared" si="16"/>
        <v>13483.4</v>
      </c>
      <c r="G356" s="27">
        <v>9631</v>
      </c>
      <c r="H356" s="35" t="s">
        <v>1201</v>
      </c>
    </row>
    <row r="357" spans="1:8" x14ac:dyDescent="0.25">
      <c r="A357" s="27">
        <v>2015</v>
      </c>
      <c r="B357" s="27" t="s">
        <v>251</v>
      </c>
      <c r="C357" s="27" t="s">
        <v>313</v>
      </c>
      <c r="D357" s="27" t="s">
        <v>333</v>
      </c>
      <c r="E357" s="27" t="s">
        <v>321</v>
      </c>
      <c r="F357" s="36">
        <f t="shared" si="16"/>
        <v>5021.7999999999993</v>
      </c>
      <c r="G357" s="27">
        <v>3587</v>
      </c>
      <c r="H357" s="35" t="s">
        <v>1200</v>
      </c>
    </row>
    <row r="358" spans="1:8" x14ac:dyDescent="0.25">
      <c r="A358" s="27">
        <v>2015</v>
      </c>
      <c r="B358" s="27" t="s">
        <v>251</v>
      </c>
      <c r="C358" s="27" t="s">
        <v>329</v>
      </c>
      <c r="D358" s="27" t="s">
        <v>333</v>
      </c>
      <c r="E358" s="27" t="s">
        <v>321</v>
      </c>
      <c r="F358" s="36">
        <f t="shared" si="16"/>
        <v>13483.4</v>
      </c>
      <c r="G358" s="27">
        <v>9631</v>
      </c>
      <c r="H358" s="35" t="s">
        <v>1199</v>
      </c>
    </row>
    <row r="359" spans="1:8" x14ac:dyDescent="0.25">
      <c r="A359" s="27">
        <v>2015</v>
      </c>
      <c r="B359" s="27" t="s">
        <v>252</v>
      </c>
      <c r="C359" s="27" t="s">
        <v>329</v>
      </c>
      <c r="D359" s="27" t="s">
        <v>314</v>
      </c>
      <c r="E359" s="27" t="s">
        <v>315</v>
      </c>
      <c r="F359" s="36">
        <f t="shared" si="16"/>
        <v>2209.1999999999998</v>
      </c>
      <c r="G359" s="27">
        <v>1578</v>
      </c>
      <c r="H359" s="35" t="s">
        <v>1198</v>
      </c>
    </row>
    <row r="360" spans="1:8" x14ac:dyDescent="0.25">
      <c r="A360" s="27">
        <v>2015</v>
      </c>
      <c r="B360" s="27" t="s">
        <v>252</v>
      </c>
      <c r="C360" s="27" t="s">
        <v>323</v>
      </c>
      <c r="D360" s="27" t="s">
        <v>314</v>
      </c>
      <c r="E360" s="27" t="s">
        <v>315</v>
      </c>
      <c r="F360" s="36">
        <f t="shared" si="16"/>
        <v>6421.7999999999993</v>
      </c>
      <c r="G360" s="27">
        <v>4587</v>
      </c>
      <c r="H360" s="35" t="s">
        <v>1197</v>
      </c>
    </row>
    <row r="361" spans="1:8" x14ac:dyDescent="0.25">
      <c r="A361" s="27">
        <v>2015</v>
      </c>
      <c r="B361" s="27" t="s">
        <v>252</v>
      </c>
      <c r="C361" s="27" t="s">
        <v>329</v>
      </c>
      <c r="D361" s="27" t="s">
        <v>314</v>
      </c>
      <c r="E361" s="27" t="s">
        <v>315</v>
      </c>
      <c r="F361" s="36">
        <f t="shared" si="16"/>
        <v>2209.1999999999998</v>
      </c>
      <c r="G361" s="27">
        <v>1578</v>
      </c>
      <c r="H361" s="35" t="s">
        <v>1196</v>
      </c>
    </row>
    <row r="362" spans="1:8" x14ac:dyDescent="0.25">
      <c r="A362" s="27">
        <v>2015</v>
      </c>
      <c r="B362" s="27" t="s">
        <v>252</v>
      </c>
      <c r="C362" s="27" t="s">
        <v>323</v>
      </c>
      <c r="D362" s="27" t="s">
        <v>314</v>
      </c>
      <c r="E362" s="27" t="s">
        <v>315</v>
      </c>
      <c r="F362" s="36">
        <f t="shared" si="16"/>
        <v>6421.7999999999993</v>
      </c>
      <c r="G362" s="27">
        <v>4587</v>
      </c>
      <c r="H362" s="35" t="s">
        <v>1195</v>
      </c>
    </row>
    <row r="363" spans="1:8" x14ac:dyDescent="0.25">
      <c r="A363" s="27">
        <v>2015</v>
      </c>
      <c r="B363" s="27" t="s">
        <v>252</v>
      </c>
      <c r="C363" s="27" t="s">
        <v>313</v>
      </c>
      <c r="D363" s="27" t="s">
        <v>320</v>
      </c>
      <c r="E363" s="27" t="s">
        <v>321</v>
      </c>
      <c r="F363" s="36">
        <f t="shared" si="16"/>
        <v>11048.8</v>
      </c>
      <c r="G363" s="27">
        <v>7892</v>
      </c>
      <c r="H363" s="35" t="s">
        <v>1194</v>
      </c>
    </row>
    <row r="364" spans="1:8" x14ac:dyDescent="0.25">
      <c r="A364" s="27">
        <v>2015</v>
      </c>
      <c r="B364" s="27" t="s">
        <v>252</v>
      </c>
      <c r="C364" s="27" t="s">
        <v>329</v>
      </c>
      <c r="D364" s="27" t="s">
        <v>320</v>
      </c>
      <c r="E364" s="27" t="s">
        <v>321</v>
      </c>
      <c r="F364" s="36">
        <f t="shared" si="16"/>
        <v>2209.1999999999998</v>
      </c>
      <c r="G364" s="27">
        <v>1578</v>
      </c>
      <c r="H364" s="35" t="s">
        <v>1193</v>
      </c>
    </row>
    <row r="365" spans="1:8" x14ac:dyDescent="0.25">
      <c r="A365" s="27">
        <v>2015</v>
      </c>
      <c r="B365" s="27" t="s">
        <v>252</v>
      </c>
      <c r="C365" s="27" t="s">
        <v>313</v>
      </c>
      <c r="D365" s="27" t="s">
        <v>320</v>
      </c>
      <c r="E365" s="27" t="s">
        <v>321</v>
      </c>
      <c r="F365" s="36">
        <f t="shared" si="16"/>
        <v>6561.7999999999993</v>
      </c>
      <c r="G365" s="27">
        <v>4687</v>
      </c>
      <c r="H365" s="35" t="s">
        <v>1192</v>
      </c>
    </row>
    <row r="366" spans="1:8" x14ac:dyDescent="0.25">
      <c r="A366" s="27">
        <v>2015</v>
      </c>
      <c r="B366" s="27" t="s">
        <v>252</v>
      </c>
      <c r="C366" s="27" t="s">
        <v>318</v>
      </c>
      <c r="D366" s="27" t="s">
        <v>320</v>
      </c>
      <c r="E366" s="27" t="s">
        <v>321</v>
      </c>
      <c r="F366" s="36">
        <f t="shared" si="16"/>
        <v>1909.6</v>
      </c>
      <c r="G366" s="27">
        <v>1364</v>
      </c>
      <c r="H366" s="35" t="s">
        <v>1191</v>
      </c>
    </row>
    <row r="367" spans="1:8" x14ac:dyDescent="0.25">
      <c r="A367" s="27">
        <v>2015</v>
      </c>
      <c r="B367" s="27" t="s">
        <v>252</v>
      </c>
      <c r="C367" s="27" t="s">
        <v>313</v>
      </c>
      <c r="D367" s="27" t="s">
        <v>320</v>
      </c>
      <c r="E367" s="27" t="s">
        <v>321</v>
      </c>
      <c r="F367" s="36">
        <f t="shared" si="16"/>
        <v>11048.8</v>
      </c>
      <c r="G367" s="27">
        <v>7892</v>
      </c>
      <c r="H367" s="35" t="s">
        <v>1190</v>
      </c>
    </row>
    <row r="368" spans="1:8" x14ac:dyDescent="0.25">
      <c r="A368" s="27">
        <v>2015</v>
      </c>
      <c r="B368" s="27" t="s">
        <v>252</v>
      </c>
      <c r="C368" s="27" t="s">
        <v>329</v>
      </c>
      <c r="D368" s="27" t="s">
        <v>320</v>
      </c>
      <c r="E368" s="27" t="s">
        <v>321</v>
      </c>
      <c r="F368" s="36">
        <f t="shared" si="16"/>
        <v>2209.1999999999998</v>
      </c>
      <c r="G368" s="27">
        <v>1578</v>
      </c>
      <c r="H368" s="35" t="s">
        <v>1189</v>
      </c>
    </row>
    <row r="369" spans="1:8" x14ac:dyDescent="0.25">
      <c r="A369" s="27">
        <v>2015</v>
      </c>
      <c r="B369" s="27" t="s">
        <v>252</v>
      </c>
      <c r="C369" s="27" t="s">
        <v>313</v>
      </c>
      <c r="D369" s="27" t="s">
        <v>320</v>
      </c>
      <c r="E369" s="27" t="s">
        <v>321</v>
      </c>
      <c r="F369" s="36">
        <f t="shared" si="16"/>
        <v>6561.7999999999993</v>
      </c>
      <c r="G369" s="27">
        <v>4687</v>
      </c>
      <c r="H369" s="35" t="s">
        <v>1188</v>
      </c>
    </row>
    <row r="370" spans="1:8" x14ac:dyDescent="0.25">
      <c r="A370" s="27">
        <v>2015</v>
      </c>
      <c r="B370" s="27" t="s">
        <v>252</v>
      </c>
      <c r="C370" s="27" t="s">
        <v>318</v>
      </c>
      <c r="D370" s="27" t="s">
        <v>320</v>
      </c>
      <c r="E370" s="27" t="s">
        <v>321</v>
      </c>
      <c r="F370" s="36">
        <f t="shared" si="16"/>
        <v>1909.6</v>
      </c>
      <c r="G370" s="27">
        <v>1364</v>
      </c>
      <c r="H370" s="35" t="s">
        <v>1187</v>
      </c>
    </row>
    <row r="371" spans="1:8" x14ac:dyDescent="0.25">
      <c r="A371" s="27">
        <v>2015</v>
      </c>
      <c r="B371" s="27" t="s">
        <v>252</v>
      </c>
      <c r="C371" s="27" t="s">
        <v>323</v>
      </c>
      <c r="D371" s="27" t="s">
        <v>325</v>
      </c>
      <c r="E371" s="27" t="s">
        <v>326</v>
      </c>
      <c r="F371" s="36">
        <f t="shared" si="16"/>
        <v>8206.7999999999993</v>
      </c>
      <c r="G371" s="27">
        <v>5862</v>
      </c>
      <c r="H371" s="35" t="s">
        <v>1186</v>
      </c>
    </row>
    <row r="372" spans="1:8" x14ac:dyDescent="0.25">
      <c r="A372" s="27">
        <v>2015</v>
      </c>
      <c r="B372" s="27" t="s">
        <v>252</v>
      </c>
      <c r="C372" s="27" t="s">
        <v>323</v>
      </c>
      <c r="D372" s="27" t="s">
        <v>325</v>
      </c>
      <c r="E372" s="27" t="s">
        <v>326</v>
      </c>
      <c r="F372" s="36">
        <f t="shared" si="16"/>
        <v>10381</v>
      </c>
      <c r="G372" s="27">
        <v>7415</v>
      </c>
      <c r="H372" s="35" t="s">
        <v>1185</v>
      </c>
    </row>
    <row r="373" spans="1:8" x14ac:dyDescent="0.25">
      <c r="A373" s="27">
        <v>2015</v>
      </c>
      <c r="B373" s="27" t="s">
        <v>252</v>
      </c>
      <c r="C373" s="27" t="s">
        <v>313</v>
      </c>
      <c r="D373" s="27" t="s">
        <v>325</v>
      </c>
      <c r="E373" s="27" t="s">
        <v>326</v>
      </c>
      <c r="F373" s="36">
        <f t="shared" si="16"/>
        <v>12532.8</v>
      </c>
      <c r="G373" s="27">
        <v>8952</v>
      </c>
      <c r="H373" s="35" t="s">
        <v>1184</v>
      </c>
    </row>
    <row r="374" spans="1:8" x14ac:dyDescent="0.25">
      <c r="A374" s="27">
        <v>2015</v>
      </c>
      <c r="B374" s="27" t="s">
        <v>252</v>
      </c>
      <c r="C374" s="27" t="s">
        <v>323</v>
      </c>
      <c r="D374" s="27" t="s">
        <v>325</v>
      </c>
      <c r="E374" s="27" t="s">
        <v>326</v>
      </c>
      <c r="F374" s="36">
        <f t="shared" si="16"/>
        <v>13644.4</v>
      </c>
      <c r="G374" s="27">
        <v>9746</v>
      </c>
      <c r="H374" s="35" t="s">
        <v>1183</v>
      </c>
    </row>
    <row r="375" spans="1:8" x14ac:dyDescent="0.25">
      <c r="A375" s="27">
        <v>2015</v>
      </c>
      <c r="B375" s="27" t="s">
        <v>252</v>
      </c>
      <c r="C375" s="27" t="s">
        <v>329</v>
      </c>
      <c r="D375" s="27" t="s">
        <v>325</v>
      </c>
      <c r="E375" s="27" t="s">
        <v>326</v>
      </c>
      <c r="F375" s="36">
        <f t="shared" si="16"/>
        <v>2209.1999999999998</v>
      </c>
      <c r="G375" s="27">
        <v>1578</v>
      </c>
      <c r="H375" s="35" t="s">
        <v>1182</v>
      </c>
    </row>
    <row r="376" spans="1:8" x14ac:dyDescent="0.25">
      <c r="A376" s="27">
        <v>2015</v>
      </c>
      <c r="B376" s="27" t="s">
        <v>252</v>
      </c>
      <c r="C376" s="27" t="s">
        <v>323</v>
      </c>
      <c r="D376" s="27" t="s">
        <v>325</v>
      </c>
      <c r="E376" s="27" t="s">
        <v>326</v>
      </c>
      <c r="F376" s="36">
        <f t="shared" si="16"/>
        <v>8206.7999999999993</v>
      </c>
      <c r="G376" s="27">
        <v>5862</v>
      </c>
      <c r="H376" s="35" t="s">
        <v>1181</v>
      </c>
    </row>
    <row r="377" spans="1:8" x14ac:dyDescent="0.25">
      <c r="A377" s="27">
        <v>2015</v>
      </c>
      <c r="B377" s="27" t="s">
        <v>252</v>
      </c>
      <c r="C377" s="27" t="s">
        <v>323</v>
      </c>
      <c r="D377" s="27" t="s">
        <v>325</v>
      </c>
      <c r="E377" s="27" t="s">
        <v>326</v>
      </c>
      <c r="F377" s="36">
        <f t="shared" si="16"/>
        <v>10381</v>
      </c>
      <c r="G377" s="27">
        <v>7415</v>
      </c>
      <c r="H377" s="35" t="s">
        <v>1180</v>
      </c>
    </row>
    <row r="378" spans="1:8" x14ac:dyDescent="0.25">
      <c r="A378" s="27">
        <v>2015</v>
      </c>
      <c r="B378" s="27" t="s">
        <v>252</v>
      </c>
      <c r="C378" s="27" t="s">
        <v>313</v>
      </c>
      <c r="D378" s="27" t="s">
        <v>325</v>
      </c>
      <c r="E378" s="27" t="s">
        <v>326</v>
      </c>
      <c r="F378" s="36">
        <f t="shared" si="16"/>
        <v>12532.8</v>
      </c>
      <c r="G378" s="27">
        <v>8952</v>
      </c>
      <c r="H378" s="35" t="s">
        <v>1179</v>
      </c>
    </row>
    <row r="379" spans="1:8" x14ac:dyDescent="0.25">
      <c r="A379" s="27">
        <v>2015</v>
      </c>
      <c r="B379" s="27" t="s">
        <v>252</v>
      </c>
      <c r="C379" s="27" t="s">
        <v>323</v>
      </c>
      <c r="D379" s="27" t="s">
        <v>325</v>
      </c>
      <c r="E379" s="27" t="s">
        <v>326</v>
      </c>
      <c r="F379" s="36">
        <f t="shared" si="16"/>
        <v>13644.4</v>
      </c>
      <c r="G379" s="27">
        <v>9746</v>
      </c>
      <c r="H379" s="35" t="s">
        <v>1178</v>
      </c>
    </row>
    <row r="380" spans="1:8" x14ac:dyDescent="0.25">
      <c r="A380" s="27">
        <v>2015</v>
      </c>
      <c r="B380" s="27" t="s">
        <v>252</v>
      </c>
      <c r="C380" s="27" t="s">
        <v>329</v>
      </c>
      <c r="D380" s="27" t="s">
        <v>325</v>
      </c>
      <c r="E380" s="27" t="s">
        <v>326</v>
      </c>
      <c r="F380" s="36">
        <f t="shared" si="16"/>
        <v>2209.1999999999998</v>
      </c>
      <c r="G380" s="27">
        <v>1578</v>
      </c>
      <c r="H380" s="35" t="s">
        <v>1177</v>
      </c>
    </row>
    <row r="381" spans="1:8" x14ac:dyDescent="0.25">
      <c r="A381" s="27">
        <v>2015</v>
      </c>
      <c r="B381" s="27" t="s">
        <v>252</v>
      </c>
      <c r="C381" s="27" t="s">
        <v>313</v>
      </c>
      <c r="D381" s="27" t="s">
        <v>330</v>
      </c>
      <c r="E381" s="27" t="s">
        <v>331</v>
      </c>
      <c r="F381" s="36">
        <f t="shared" si="16"/>
        <v>11048.8</v>
      </c>
      <c r="G381" s="27">
        <v>7892</v>
      </c>
      <c r="H381" s="35" t="s">
        <v>1176</v>
      </c>
    </row>
    <row r="382" spans="1:8" x14ac:dyDescent="0.25">
      <c r="A382" s="27">
        <v>2015</v>
      </c>
      <c r="B382" s="27" t="s">
        <v>252</v>
      </c>
      <c r="C382" s="27" t="s">
        <v>313</v>
      </c>
      <c r="D382" s="27" t="s">
        <v>330</v>
      </c>
      <c r="E382" s="27" t="s">
        <v>331</v>
      </c>
      <c r="F382" s="36">
        <f t="shared" si="16"/>
        <v>11180.4</v>
      </c>
      <c r="G382" s="27">
        <v>7986</v>
      </c>
      <c r="H382" s="35" t="s">
        <v>1175</v>
      </c>
    </row>
    <row r="383" spans="1:8" x14ac:dyDescent="0.25">
      <c r="A383" s="27">
        <v>2015</v>
      </c>
      <c r="B383" s="27" t="s">
        <v>252</v>
      </c>
      <c r="C383" s="27" t="s">
        <v>313</v>
      </c>
      <c r="D383" s="27" t="s">
        <v>330</v>
      </c>
      <c r="E383" s="27" t="s">
        <v>331</v>
      </c>
      <c r="F383" s="36">
        <f t="shared" ref="F383:F414" si="17">G383*1.4</f>
        <v>11048.8</v>
      </c>
      <c r="G383" s="27">
        <v>7892</v>
      </c>
      <c r="H383" s="35" t="s">
        <v>1174</v>
      </c>
    </row>
    <row r="384" spans="1:8" x14ac:dyDescent="0.25">
      <c r="A384" s="27">
        <v>2015</v>
      </c>
      <c r="B384" s="27" t="s">
        <v>252</v>
      </c>
      <c r="C384" s="27" t="s">
        <v>313</v>
      </c>
      <c r="D384" s="27" t="s">
        <v>330</v>
      </c>
      <c r="E384" s="27" t="s">
        <v>331</v>
      </c>
      <c r="F384" s="36">
        <f t="shared" si="17"/>
        <v>11180.4</v>
      </c>
      <c r="G384" s="27">
        <v>7986</v>
      </c>
      <c r="H384" s="35" t="s">
        <v>1173</v>
      </c>
    </row>
    <row r="385" spans="1:8" x14ac:dyDescent="0.25">
      <c r="A385" s="27">
        <v>2015</v>
      </c>
      <c r="B385" s="27" t="s">
        <v>252</v>
      </c>
      <c r="C385" s="27" t="s">
        <v>313</v>
      </c>
      <c r="D385" s="27" t="s">
        <v>333</v>
      </c>
      <c r="E385" s="27" t="s">
        <v>321</v>
      </c>
      <c r="F385" s="36">
        <f t="shared" si="17"/>
        <v>6561.7999999999993</v>
      </c>
      <c r="G385" s="27">
        <v>4687</v>
      </c>
      <c r="H385" s="35" t="s">
        <v>1172</v>
      </c>
    </row>
    <row r="386" spans="1:8" x14ac:dyDescent="0.25">
      <c r="A386" s="27">
        <v>2015</v>
      </c>
      <c r="B386" s="27" t="s">
        <v>252</v>
      </c>
      <c r="C386" s="27" t="s">
        <v>318</v>
      </c>
      <c r="D386" s="27" t="s">
        <v>333</v>
      </c>
      <c r="E386" s="27" t="s">
        <v>321</v>
      </c>
      <c r="F386" s="36">
        <f t="shared" si="17"/>
        <v>1909.6</v>
      </c>
      <c r="G386" s="27">
        <v>1364</v>
      </c>
      <c r="H386" s="35" t="s">
        <v>1171</v>
      </c>
    </row>
    <row r="387" spans="1:8" x14ac:dyDescent="0.25">
      <c r="A387" s="27">
        <v>2015</v>
      </c>
      <c r="B387" s="27" t="s">
        <v>252</v>
      </c>
      <c r="C387" s="27" t="s">
        <v>313</v>
      </c>
      <c r="D387" s="27" t="s">
        <v>333</v>
      </c>
      <c r="E387" s="27" t="s">
        <v>321</v>
      </c>
      <c r="F387" s="36">
        <f t="shared" si="17"/>
        <v>6561.7999999999993</v>
      </c>
      <c r="G387" s="27">
        <v>4687</v>
      </c>
      <c r="H387" s="35" t="s">
        <v>1170</v>
      </c>
    </row>
    <row r="388" spans="1:8" x14ac:dyDescent="0.25">
      <c r="A388" s="27">
        <v>2015</v>
      </c>
      <c r="B388" s="27" t="s">
        <v>252</v>
      </c>
      <c r="C388" s="27" t="s">
        <v>318</v>
      </c>
      <c r="D388" s="27" t="s">
        <v>333</v>
      </c>
      <c r="E388" s="27" t="s">
        <v>321</v>
      </c>
      <c r="F388" s="36">
        <f t="shared" si="17"/>
        <v>1909.6</v>
      </c>
      <c r="G388" s="27">
        <v>1364</v>
      </c>
      <c r="H388" s="35" t="s">
        <v>1169</v>
      </c>
    </row>
    <row r="389" spans="1:8" x14ac:dyDescent="0.25">
      <c r="A389" s="27">
        <v>2015</v>
      </c>
      <c r="B389" s="27" t="s">
        <v>245</v>
      </c>
      <c r="C389" s="27" t="s">
        <v>318</v>
      </c>
      <c r="D389" s="27" t="s">
        <v>314</v>
      </c>
      <c r="E389" s="27" t="s">
        <v>315</v>
      </c>
      <c r="F389" s="36">
        <f t="shared" si="17"/>
        <v>697.19999999999993</v>
      </c>
      <c r="G389" s="27">
        <v>498</v>
      </c>
      <c r="H389" s="35" t="s">
        <v>1168</v>
      </c>
    </row>
    <row r="390" spans="1:8" x14ac:dyDescent="0.25">
      <c r="A390" s="27">
        <v>2015</v>
      </c>
      <c r="B390" s="27" t="s">
        <v>245</v>
      </c>
      <c r="C390" s="27" t="s">
        <v>329</v>
      </c>
      <c r="D390" s="27" t="s">
        <v>314</v>
      </c>
      <c r="E390" s="27" t="s">
        <v>315</v>
      </c>
      <c r="F390" s="36">
        <f t="shared" si="17"/>
        <v>6853</v>
      </c>
      <c r="G390" s="27">
        <v>4895</v>
      </c>
      <c r="H390" s="35" t="s">
        <v>1167</v>
      </c>
    </row>
    <row r="391" spans="1:8" x14ac:dyDescent="0.25">
      <c r="A391" s="27">
        <v>2015</v>
      </c>
      <c r="B391" s="27" t="s">
        <v>245</v>
      </c>
      <c r="C391" s="27" t="s">
        <v>318</v>
      </c>
      <c r="D391" s="27" t="s">
        <v>314</v>
      </c>
      <c r="E391" s="27" t="s">
        <v>315</v>
      </c>
      <c r="F391" s="36">
        <f t="shared" si="17"/>
        <v>697.19999999999993</v>
      </c>
      <c r="G391" s="27">
        <v>498</v>
      </c>
      <c r="H391" s="35" t="s">
        <v>1166</v>
      </c>
    </row>
    <row r="392" spans="1:8" x14ac:dyDescent="0.25">
      <c r="A392" s="27">
        <v>2015</v>
      </c>
      <c r="B392" s="27" t="s">
        <v>245</v>
      </c>
      <c r="C392" s="27" t="s">
        <v>329</v>
      </c>
      <c r="D392" s="27" t="s">
        <v>314</v>
      </c>
      <c r="E392" s="27" t="s">
        <v>315</v>
      </c>
      <c r="F392" s="36">
        <f t="shared" si="17"/>
        <v>6853</v>
      </c>
      <c r="G392" s="27">
        <v>4895</v>
      </c>
      <c r="H392" s="35" t="s">
        <v>1165</v>
      </c>
    </row>
    <row r="393" spans="1:8" x14ac:dyDescent="0.25">
      <c r="A393" s="27">
        <v>2015</v>
      </c>
      <c r="B393" s="27" t="s">
        <v>245</v>
      </c>
      <c r="C393" s="27" t="s">
        <v>329</v>
      </c>
      <c r="D393" s="27" t="s">
        <v>320</v>
      </c>
      <c r="E393" s="27" t="s">
        <v>321</v>
      </c>
      <c r="F393" s="36">
        <f t="shared" si="17"/>
        <v>6854.4</v>
      </c>
      <c r="G393" s="27">
        <v>4896</v>
      </c>
      <c r="H393" s="35" t="s">
        <v>1164</v>
      </c>
    </row>
    <row r="394" spans="1:8" x14ac:dyDescent="0.25">
      <c r="A394" s="27">
        <v>2015</v>
      </c>
      <c r="B394" s="27" t="s">
        <v>245</v>
      </c>
      <c r="C394" s="27" t="s">
        <v>313</v>
      </c>
      <c r="D394" s="27" t="s">
        <v>320</v>
      </c>
      <c r="E394" s="27" t="s">
        <v>321</v>
      </c>
      <c r="F394" s="36">
        <f t="shared" si="17"/>
        <v>6421.7999999999993</v>
      </c>
      <c r="G394" s="27">
        <v>4587</v>
      </c>
      <c r="H394" s="35" t="s">
        <v>1163</v>
      </c>
    </row>
    <row r="395" spans="1:8" x14ac:dyDescent="0.25">
      <c r="A395" s="27">
        <v>2015</v>
      </c>
      <c r="B395" s="27" t="s">
        <v>245</v>
      </c>
      <c r="C395" s="27" t="s">
        <v>329</v>
      </c>
      <c r="D395" s="27" t="s">
        <v>320</v>
      </c>
      <c r="E395" s="27" t="s">
        <v>321</v>
      </c>
      <c r="F395" s="36">
        <f t="shared" si="17"/>
        <v>6854.4</v>
      </c>
      <c r="G395" s="27">
        <v>4896</v>
      </c>
      <c r="H395" s="35" t="s">
        <v>1162</v>
      </c>
    </row>
    <row r="396" spans="1:8" x14ac:dyDescent="0.25">
      <c r="A396" s="27">
        <v>2015</v>
      </c>
      <c r="B396" s="27" t="s">
        <v>245</v>
      </c>
      <c r="C396" s="27" t="s">
        <v>313</v>
      </c>
      <c r="D396" s="27" t="s">
        <v>320</v>
      </c>
      <c r="E396" s="27" t="s">
        <v>321</v>
      </c>
      <c r="F396" s="36">
        <f t="shared" si="17"/>
        <v>6421.7999999999993</v>
      </c>
      <c r="G396" s="27">
        <v>4587</v>
      </c>
      <c r="H396" s="35" t="s">
        <v>1161</v>
      </c>
    </row>
    <row r="397" spans="1:8" x14ac:dyDescent="0.25">
      <c r="A397" s="27">
        <v>2015</v>
      </c>
      <c r="B397" s="27" t="s">
        <v>245</v>
      </c>
      <c r="C397" s="27" t="s">
        <v>313</v>
      </c>
      <c r="D397" s="27" t="s">
        <v>325</v>
      </c>
      <c r="E397" s="27" t="s">
        <v>326</v>
      </c>
      <c r="F397" s="36">
        <f t="shared" si="17"/>
        <v>5021.7999999999993</v>
      </c>
      <c r="G397" s="27">
        <v>3587</v>
      </c>
      <c r="H397" s="35" t="s">
        <v>1160</v>
      </c>
    </row>
    <row r="398" spans="1:8" x14ac:dyDescent="0.25">
      <c r="A398" s="27">
        <v>2015</v>
      </c>
      <c r="B398" s="27" t="s">
        <v>245</v>
      </c>
      <c r="C398" s="27" t="s">
        <v>313</v>
      </c>
      <c r="D398" s="27" t="s">
        <v>325</v>
      </c>
      <c r="E398" s="27" t="s">
        <v>326</v>
      </c>
      <c r="F398" s="36">
        <f t="shared" si="17"/>
        <v>11048.8</v>
      </c>
      <c r="G398" s="27">
        <v>7892</v>
      </c>
      <c r="H398" s="35" t="s">
        <v>1159</v>
      </c>
    </row>
    <row r="399" spans="1:8" x14ac:dyDescent="0.25">
      <c r="A399" s="27">
        <v>2015</v>
      </c>
      <c r="B399" s="27" t="s">
        <v>245</v>
      </c>
      <c r="C399" s="27" t="s">
        <v>313</v>
      </c>
      <c r="D399" s="27" t="s">
        <v>325</v>
      </c>
      <c r="E399" s="27" t="s">
        <v>326</v>
      </c>
      <c r="F399" s="36">
        <f t="shared" si="17"/>
        <v>5021.7999999999993</v>
      </c>
      <c r="G399" s="27">
        <v>3587</v>
      </c>
      <c r="H399" s="35" t="s">
        <v>1158</v>
      </c>
    </row>
    <row r="400" spans="1:8" x14ac:dyDescent="0.25">
      <c r="A400" s="27">
        <v>2015</v>
      </c>
      <c r="B400" s="27" t="s">
        <v>245</v>
      </c>
      <c r="C400" s="27" t="s">
        <v>313</v>
      </c>
      <c r="D400" s="27" t="s">
        <v>325</v>
      </c>
      <c r="E400" s="27" t="s">
        <v>326</v>
      </c>
      <c r="F400" s="36">
        <f t="shared" si="17"/>
        <v>11048.8</v>
      </c>
      <c r="G400" s="27">
        <v>7892</v>
      </c>
      <c r="H400" s="35" t="s">
        <v>1157</v>
      </c>
    </row>
    <row r="401" spans="1:8" x14ac:dyDescent="0.25">
      <c r="A401" s="27">
        <v>2015</v>
      </c>
      <c r="B401" s="27" t="s">
        <v>245</v>
      </c>
      <c r="C401" s="27" t="s">
        <v>329</v>
      </c>
      <c r="D401" s="27" t="s">
        <v>330</v>
      </c>
      <c r="E401" s="27" t="s">
        <v>331</v>
      </c>
      <c r="F401" s="36">
        <f t="shared" si="17"/>
        <v>6854.4</v>
      </c>
      <c r="G401" s="27">
        <v>4896</v>
      </c>
      <c r="H401" s="35" t="s">
        <v>1156</v>
      </c>
    </row>
    <row r="402" spans="1:8" x14ac:dyDescent="0.25">
      <c r="A402" s="27">
        <v>2015</v>
      </c>
      <c r="B402" s="27" t="s">
        <v>245</v>
      </c>
      <c r="C402" s="27" t="s">
        <v>313</v>
      </c>
      <c r="D402" s="27" t="s">
        <v>330</v>
      </c>
      <c r="E402" s="27" t="s">
        <v>331</v>
      </c>
      <c r="F402" s="36">
        <f t="shared" si="17"/>
        <v>6421.7999999999993</v>
      </c>
      <c r="G402" s="27">
        <v>4587</v>
      </c>
      <c r="H402" s="35" t="s">
        <v>1155</v>
      </c>
    </row>
    <row r="403" spans="1:8" x14ac:dyDescent="0.25">
      <c r="A403" s="27">
        <v>2015</v>
      </c>
      <c r="B403" s="27" t="s">
        <v>245</v>
      </c>
      <c r="C403" s="27" t="s">
        <v>313</v>
      </c>
      <c r="D403" s="27" t="s">
        <v>330</v>
      </c>
      <c r="E403" s="27" t="s">
        <v>331</v>
      </c>
      <c r="F403" s="36">
        <f t="shared" si="17"/>
        <v>6830.5999999999995</v>
      </c>
      <c r="G403" s="27">
        <v>4879</v>
      </c>
      <c r="H403" s="35" t="s">
        <v>1154</v>
      </c>
    </row>
    <row r="404" spans="1:8" x14ac:dyDescent="0.25">
      <c r="A404" s="27">
        <v>2015</v>
      </c>
      <c r="B404" s="27" t="s">
        <v>245</v>
      </c>
      <c r="C404" s="27" t="s">
        <v>329</v>
      </c>
      <c r="D404" s="27" t="s">
        <v>330</v>
      </c>
      <c r="E404" s="27" t="s">
        <v>331</v>
      </c>
      <c r="F404" s="36">
        <f t="shared" si="17"/>
        <v>6854.4</v>
      </c>
      <c r="G404" s="27">
        <v>4896</v>
      </c>
      <c r="H404" s="35" t="s">
        <v>1153</v>
      </c>
    </row>
    <row r="405" spans="1:8" x14ac:dyDescent="0.25">
      <c r="A405" s="27">
        <v>2015</v>
      </c>
      <c r="B405" s="27" t="s">
        <v>245</v>
      </c>
      <c r="C405" s="27" t="s">
        <v>313</v>
      </c>
      <c r="D405" s="27" t="s">
        <v>330</v>
      </c>
      <c r="E405" s="27" t="s">
        <v>331</v>
      </c>
      <c r="F405" s="36">
        <f t="shared" si="17"/>
        <v>6421.7999999999993</v>
      </c>
      <c r="G405" s="27">
        <v>4587</v>
      </c>
      <c r="H405" s="35" t="s">
        <v>1152</v>
      </c>
    </row>
    <row r="406" spans="1:8" x14ac:dyDescent="0.25">
      <c r="A406" s="27">
        <v>2015</v>
      </c>
      <c r="B406" s="27" t="s">
        <v>245</v>
      </c>
      <c r="C406" s="27" t="s">
        <v>313</v>
      </c>
      <c r="D406" s="27" t="s">
        <v>330</v>
      </c>
      <c r="E406" s="27" t="s">
        <v>331</v>
      </c>
      <c r="F406" s="36">
        <f t="shared" si="17"/>
        <v>6830.5999999999995</v>
      </c>
      <c r="G406" s="27">
        <v>4879</v>
      </c>
      <c r="H406" s="35" t="s">
        <v>1151</v>
      </c>
    </row>
    <row r="407" spans="1:8" x14ac:dyDescent="0.25">
      <c r="A407" s="27">
        <v>2015</v>
      </c>
      <c r="B407" s="27" t="s">
        <v>245</v>
      </c>
      <c r="C407" s="27" t="s">
        <v>323</v>
      </c>
      <c r="D407" s="27" t="s">
        <v>333</v>
      </c>
      <c r="E407" s="27" t="s">
        <v>321</v>
      </c>
      <c r="F407" s="36">
        <f t="shared" si="17"/>
        <v>6421.7999999999993</v>
      </c>
      <c r="G407" s="27">
        <v>4587</v>
      </c>
      <c r="H407" s="35" t="s">
        <v>1150</v>
      </c>
    </row>
    <row r="408" spans="1:8" x14ac:dyDescent="0.25">
      <c r="A408" s="27">
        <v>2015</v>
      </c>
      <c r="B408" s="27" t="s">
        <v>245</v>
      </c>
      <c r="C408" s="27" t="s">
        <v>313</v>
      </c>
      <c r="D408" s="27" t="s">
        <v>333</v>
      </c>
      <c r="E408" s="27" t="s">
        <v>321</v>
      </c>
      <c r="F408" s="36">
        <f t="shared" si="17"/>
        <v>8853.5999999999985</v>
      </c>
      <c r="G408" s="27">
        <v>6324</v>
      </c>
      <c r="H408" s="35" t="s">
        <v>1149</v>
      </c>
    </row>
    <row r="409" spans="1:8" x14ac:dyDescent="0.25">
      <c r="A409" s="27">
        <v>2015</v>
      </c>
      <c r="B409" s="27" t="s">
        <v>245</v>
      </c>
      <c r="C409" s="27" t="s">
        <v>323</v>
      </c>
      <c r="D409" s="27" t="s">
        <v>333</v>
      </c>
      <c r="E409" s="27" t="s">
        <v>321</v>
      </c>
      <c r="F409" s="36">
        <f t="shared" si="17"/>
        <v>6421.7999999999993</v>
      </c>
      <c r="G409" s="27">
        <v>4587</v>
      </c>
      <c r="H409" s="35" t="s">
        <v>1148</v>
      </c>
    </row>
    <row r="410" spans="1:8" x14ac:dyDescent="0.25">
      <c r="A410" s="27">
        <v>2015</v>
      </c>
      <c r="B410" s="27" t="s">
        <v>245</v>
      </c>
      <c r="C410" s="27" t="s">
        <v>313</v>
      </c>
      <c r="D410" s="27" t="s">
        <v>333</v>
      </c>
      <c r="E410" s="27" t="s">
        <v>321</v>
      </c>
      <c r="F410" s="36">
        <f t="shared" si="17"/>
        <v>8853.5999999999985</v>
      </c>
      <c r="G410" s="27">
        <v>6324</v>
      </c>
      <c r="H410" s="35" t="s">
        <v>1147</v>
      </c>
    </row>
    <row r="411" spans="1:8" x14ac:dyDescent="0.25">
      <c r="A411" s="27">
        <v>2015</v>
      </c>
      <c r="B411" s="27" t="s">
        <v>254</v>
      </c>
      <c r="C411" s="27" t="s">
        <v>313</v>
      </c>
      <c r="D411" s="27" t="s">
        <v>314</v>
      </c>
      <c r="E411" s="27" t="s">
        <v>315</v>
      </c>
      <c r="F411" s="36">
        <f t="shared" si="17"/>
        <v>7872.2</v>
      </c>
      <c r="G411" s="27">
        <v>5623</v>
      </c>
      <c r="H411" s="35" t="s">
        <v>1146</v>
      </c>
    </row>
    <row r="412" spans="1:8" x14ac:dyDescent="0.25">
      <c r="A412" s="27">
        <v>2015</v>
      </c>
      <c r="B412" s="27" t="s">
        <v>254</v>
      </c>
      <c r="C412" s="27" t="s">
        <v>313</v>
      </c>
      <c r="D412" s="27" t="s">
        <v>314</v>
      </c>
      <c r="E412" s="27" t="s">
        <v>315</v>
      </c>
      <c r="F412" s="36">
        <f t="shared" si="17"/>
        <v>10259.199999999999</v>
      </c>
      <c r="G412" s="27">
        <v>7328</v>
      </c>
      <c r="H412" s="35" t="s">
        <v>1145</v>
      </c>
    </row>
    <row r="413" spans="1:8" x14ac:dyDescent="0.25">
      <c r="A413" s="27">
        <v>2015</v>
      </c>
      <c r="B413" s="27" t="s">
        <v>254</v>
      </c>
      <c r="C413" s="27" t="s">
        <v>313</v>
      </c>
      <c r="D413" s="27" t="s">
        <v>314</v>
      </c>
      <c r="E413" s="27" t="s">
        <v>315</v>
      </c>
      <c r="F413" s="36">
        <f t="shared" si="17"/>
        <v>7872.2</v>
      </c>
      <c r="G413" s="27">
        <v>5623</v>
      </c>
      <c r="H413" s="35" t="s">
        <v>1144</v>
      </c>
    </row>
    <row r="414" spans="1:8" x14ac:dyDescent="0.25">
      <c r="A414" s="27">
        <v>2015</v>
      </c>
      <c r="B414" s="27" t="s">
        <v>254</v>
      </c>
      <c r="C414" s="27" t="s">
        <v>313</v>
      </c>
      <c r="D414" s="27" t="s">
        <v>314</v>
      </c>
      <c r="E414" s="27" t="s">
        <v>315</v>
      </c>
      <c r="F414" s="36">
        <f t="shared" si="17"/>
        <v>10259.199999999999</v>
      </c>
      <c r="G414" s="27">
        <v>7328</v>
      </c>
      <c r="H414" s="35" t="s">
        <v>1143</v>
      </c>
    </row>
    <row r="415" spans="1:8" x14ac:dyDescent="0.25">
      <c r="A415" s="27">
        <v>2015</v>
      </c>
      <c r="B415" s="27" t="s">
        <v>254</v>
      </c>
      <c r="C415" s="27" t="s">
        <v>313</v>
      </c>
      <c r="D415" s="27" t="s">
        <v>320</v>
      </c>
      <c r="E415" s="27" t="s">
        <v>321</v>
      </c>
      <c r="F415" s="36">
        <f t="shared" ref="F415:F446" si="18">G415*1.4</f>
        <v>7872.2</v>
      </c>
      <c r="G415" s="27">
        <v>5623</v>
      </c>
      <c r="H415" s="35" t="s">
        <v>1142</v>
      </c>
    </row>
    <row r="416" spans="1:8" x14ac:dyDescent="0.25">
      <c r="A416" s="27">
        <v>2015</v>
      </c>
      <c r="B416" s="27" t="s">
        <v>254</v>
      </c>
      <c r="C416" s="27" t="s">
        <v>318</v>
      </c>
      <c r="D416" s="27" t="s">
        <v>320</v>
      </c>
      <c r="E416" s="27" t="s">
        <v>321</v>
      </c>
      <c r="F416" s="36">
        <f t="shared" si="18"/>
        <v>3637.2</v>
      </c>
      <c r="G416" s="27">
        <v>2598</v>
      </c>
      <c r="H416" s="35" t="s">
        <v>1141</v>
      </c>
    </row>
    <row r="417" spans="1:8" x14ac:dyDescent="0.25">
      <c r="A417" s="27">
        <v>2015</v>
      </c>
      <c r="B417" s="27" t="s">
        <v>254</v>
      </c>
      <c r="C417" s="27" t="s">
        <v>313</v>
      </c>
      <c r="D417" s="27" t="s">
        <v>320</v>
      </c>
      <c r="E417" s="27" t="s">
        <v>321</v>
      </c>
      <c r="F417" s="36">
        <f t="shared" si="18"/>
        <v>7872.2</v>
      </c>
      <c r="G417" s="27">
        <v>5623</v>
      </c>
      <c r="H417" s="35" t="s">
        <v>1140</v>
      </c>
    </row>
    <row r="418" spans="1:8" x14ac:dyDescent="0.25">
      <c r="A418" s="27">
        <v>2015</v>
      </c>
      <c r="B418" s="27" t="s">
        <v>254</v>
      </c>
      <c r="C418" s="27" t="s">
        <v>318</v>
      </c>
      <c r="D418" s="27" t="s">
        <v>320</v>
      </c>
      <c r="E418" s="27" t="s">
        <v>321</v>
      </c>
      <c r="F418" s="36">
        <f t="shared" si="18"/>
        <v>3637.2</v>
      </c>
      <c r="G418" s="27">
        <v>2598</v>
      </c>
      <c r="H418" s="35" t="s">
        <v>1139</v>
      </c>
    </row>
    <row r="419" spans="1:8" x14ac:dyDescent="0.25">
      <c r="A419" s="27">
        <v>2015</v>
      </c>
      <c r="B419" s="27" t="s">
        <v>254</v>
      </c>
      <c r="C419" s="27" t="s">
        <v>318</v>
      </c>
      <c r="D419" s="27" t="s">
        <v>325</v>
      </c>
      <c r="E419" s="27" t="s">
        <v>326</v>
      </c>
      <c r="F419" s="36">
        <f t="shared" si="18"/>
        <v>697.19999999999993</v>
      </c>
      <c r="G419" s="27">
        <v>498</v>
      </c>
      <c r="H419" s="35" t="s">
        <v>1138</v>
      </c>
    </row>
    <row r="420" spans="1:8" x14ac:dyDescent="0.25">
      <c r="A420" s="27">
        <v>2015</v>
      </c>
      <c r="B420" s="27" t="s">
        <v>254</v>
      </c>
      <c r="C420" s="27" t="s">
        <v>323</v>
      </c>
      <c r="D420" s="27" t="s">
        <v>325</v>
      </c>
      <c r="E420" s="27" t="s">
        <v>326</v>
      </c>
      <c r="F420" s="36">
        <f t="shared" si="18"/>
        <v>6421.7999999999993</v>
      </c>
      <c r="G420" s="27">
        <v>4587</v>
      </c>
      <c r="H420" s="35" t="s">
        <v>1137</v>
      </c>
    </row>
    <row r="421" spans="1:8" x14ac:dyDescent="0.25">
      <c r="A421" s="27">
        <v>2015</v>
      </c>
      <c r="B421" s="27" t="s">
        <v>254</v>
      </c>
      <c r="C421" s="27" t="s">
        <v>318</v>
      </c>
      <c r="D421" s="27" t="s">
        <v>325</v>
      </c>
      <c r="E421" s="27" t="s">
        <v>326</v>
      </c>
      <c r="F421" s="36">
        <f t="shared" si="18"/>
        <v>697.19999999999993</v>
      </c>
      <c r="G421" s="27">
        <v>498</v>
      </c>
      <c r="H421" s="35" t="s">
        <v>1136</v>
      </c>
    </row>
    <row r="422" spans="1:8" x14ac:dyDescent="0.25">
      <c r="A422" s="27">
        <v>2015</v>
      </c>
      <c r="B422" s="27" t="s">
        <v>254</v>
      </c>
      <c r="C422" s="27" t="s">
        <v>323</v>
      </c>
      <c r="D422" s="27" t="s">
        <v>325</v>
      </c>
      <c r="E422" s="27" t="s">
        <v>326</v>
      </c>
      <c r="F422" s="36">
        <f t="shared" si="18"/>
        <v>6421.7999999999993</v>
      </c>
      <c r="G422" s="27">
        <v>4587</v>
      </c>
      <c r="H422" s="35" t="s">
        <v>1135</v>
      </c>
    </row>
    <row r="423" spans="1:8" x14ac:dyDescent="0.25">
      <c r="A423" s="27">
        <v>2015</v>
      </c>
      <c r="B423" s="27" t="s">
        <v>254</v>
      </c>
      <c r="C423" s="27" t="s">
        <v>318</v>
      </c>
      <c r="D423" s="27" t="s">
        <v>330</v>
      </c>
      <c r="E423" s="27" t="s">
        <v>331</v>
      </c>
      <c r="F423" s="36">
        <f t="shared" si="18"/>
        <v>3637.2</v>
      </c>
      <c r="G423" s="27">
        <v>2598</v>
      </c>
      <c r="H423" s="35" t="s">
        <v>1134</v>
      </c>
    </row>
    <row r="424" spans="1:8" x14ac:dyDescent="0.25">
      <c r="A424" s="27">
        <v>2015</v>
      </c>
      <c r="B424" s="27" t="s">
        <v>254</v>
      </c>
      <c r="C424" s="27" t="s">
        <v>329</v>
      </c>
      <c r="D424" s="27" t="s">
        <v>330</v>
      </c>
      <c r="E424" s="27" t="s">
        <v>331</v>
      </c>
      <c r="F424" s="36">
        <f t="shared" si="18"/>
        <v>2878.3999999999996</v>
      </c>
      <c r="G424" s="27">
        <v>2056</v>
      </c>
      <c r="H424" s="35" t="s">
        <v>1133</v>
      </c>
    </row>
    <row r="425" spans="1:8" x14ac:dyDescent="0.25">
      <c r="A425" s="27">
        <v>2015</v>
      </c>
      <c r="B425" s="27" t="s">
        <v>254</v>
      </c>
      <c r="C425" s="27" t="s">
        <v>318</v>
      </c>
      <c r="D425" s="27" t="s">
        <v>330</v>
      </c>
      <c r="E425" s="27" t="s">
        <v>331</v>
      </c>
      <c r="F425" s="36">
        <f t="shared" si="18"/>
        <v>3637.2</v>
      </c>
      <c r="G425" s="27">
        <v>2598</v>
      </c>
      <c r="H425" s="35" t="s">
        <v>1132</v>
      </c>
    </row>
    <row r="426" spans="1:8" x14ac:dyDescent="0.25">
      <c r="A426" s="27">
        <v>2015</v>
      </c>
      <c r="B426" s="27" t="s">
        <v>254</v>
      </c>
      <c r="C426" s="27" t="s">
        <v>329</v>
      </c>
      <c r="D426" s="27" t="s">
        <v>330</v>
      </c>
      <c r="E426" s="27" t="s">
        <v>331</v>
      </c>
      <c r="F426" s="36">
        <f t="shared" si="18"/>
        <v>2878.3999999999996</v>
      </c>
      <c r="G426" s="27">
        <v>2056</v>
      </c>
      <c r="H426" s="35" t="s">
        <v>1131</v>
      </c>
    </row>
    <row r="427" spans="1:8" x14ac:dyDescent="0.25">
      <c r="A427" s="27">
        <v>2015</v>
      </c>
      <c r="B427" s="27" t="s">
        <v>254</v>
      </c>
      <c r="C427" s="27" t="s">
        <v>323</v>
      </c>
      <c r="D427" s="27" t="s">
        <v>333</v>
      </c>
      <c r="E427" s="27" t="s">
        <v>321</v>
      </c>
      <c r="F427" s="36">
        <f t="shared" si="18"/>
        <v>11545.8</v>
      </c>
      <c r="G427" s="27">
        <v>8247</v>
      </c>
      <c r="H427" s="35" t="s">
        <v>1130</v>
      </c>
    </row>
    <row r="428" spans="1:8" x14ac:dyDescent="0.25">
      <c r="A428" s="27">
        <v>2015</v>
      </c>
      <c r="B428" s="27" t="s">
        <v>254</v>
      </c>
      <c r="C428" s="27" t="s">
        <v>313</v>
      </c>
      <c r="D428" s="27" t="s">
        <v>333</v>
      </c>
      <c r="E428" s="27" t="s">
        <v>321</v>
      </c>
      <c r="F428" s="36">
        <f t="shared" si="18"/>
        <v>12349.4</v>
      </c>
      <c r="G428" s="27">
        <v>8821</v>
      </c>
      <c r="H428" s="35" t="s">
        <v>1129</v>
      </c>
    </row>
    <row r="429" spans="1:8" x14ac:dyDescent="0.25">
      <c r="A429" s="27">
        <v>2015</v>
      </c>
      <c r="B429" s="27" t="s">
        <v>254</v>
      </c>
      <c r="C429" s="27" t="s">
        <v>323</v>
      </c>
      <c r="D429" s="27" t="s">
        <v>333</v>
      </c>
      <c r="E429" s="27" t="s">
        <v>321</v>
      </c>
      <c r="F429" s="36">
        <f t="shared" si="18"/>
        <v>11545.8</v>
      </c>
      <c r="G429" s="27">
        <v>8247</v>
      </c>
      <c r="H429" s="35" t="s">
        <v>1128</v>
      </c>
    </row>
    <row r="430" spans="1:8" x14ac:dyDescent="0.25">
      <c r="A430" s="27">
        <v>2015</v>
      </c>
      <c r="B430" s="27" t="s">
        <v>254</v>
      </c>
      <c r="C430" s="27" t="s">
        <v>313</v>
      </c>
      <c r="D430" s="27" t="s">
        <v>333</v>
      </c>
      <c r="E430" s="27" t="s">
        <v>321</v>
      </c>
      <c r="F430" s="36">
        <f t="shared" si="18"/>
        <v>12349.4</v>
      </c>
      <c r="G430" s="27">
        <v>8821</v>
      </c>
      <c r="H430" s="35" t="s">
        <v>1127</v>
      </c>
    </row>
    <row r="431" spans="1:8" x14ac:dyDescent="0.25">
      <c r="A431" s="27">
        <v>2015</v>
      </c>
      <c r="B431" s="27" t="s">
        <v>362</v>
      </c>
      <c r="C431" s="27" t="s">
        <v>318</v>
      </c>
      <c r="D431" s="27" t="s">
        <v>314</v>
      </c>
      <c r="E431" s="27" t="s">
        <v>315</v>
      </c>
      <c r="F431" s="36">
        <f t="shared" si="18"/>
        <v>8243.1999999999989</v>
      </c>
      <c r="G431" s="27">
        <v>5888</v>
      </c>
      <c r="H431" s="35" t="s">
        <v>1126</v>
      </c>
    </row>
    <row r="432" spans="1:8" x14ac:dyDescent="0.25">
      <c r="A432" s="27">
        <v>2015</v>
      </c>
      <c r="B432" s="27" t="s">
        <v>362</v>
      </c>
      <c r="C432" s="27" t="s">
        <v>313</v>
      </c>
      <c r="D432" s="27" t="s">
        <v>314</v>
      </c>
      <c r="E432" s="27" t="s">
        <v>315</v>
      </c>
      <c r="F432" s="36">
        <f t="shared" si="18"/>
        <v>12518.8</v>
      </c>
      <c r="G432" s="27">
        <v>8942</v>
      </c>
      <c r="H432" s="35" t="s">
        <v>1125</v>
      </c>
    </row>
    <row r="433" spans="1:8" x14ac:dyDescent="0.25">
      <c r="A433" s="27">
        <v>2015</v>
      </c>
      <c r="B433" s="27" t="s">
        <v>362</v>
      </c>
      <c r="C433" s="27" t="s">
        <v>329</v>
      </c>
      <c r="D433" s="27" t="s">
        <v>314</v>
      </c>
      <c r="E433" s="27" t="s">
        <v>315</v>
      </c>
      <c r="F433" s="36">
        <f t="shared" si="18"/>
        <v>3757.6</v>
      </c>
      <c r="G433" s="27">
        <v>2684</v>
      </c>
      <c r="H433" s="35" t="s">
        <v>1124</v>
      </c>
    </row>
    <row r="434" spans="1:8" x14ac:dyDescent="0.25">
      <c r="A434" s="27">
        <v>2015</v>
      </c>
      <c r="B434" s="27" t="s">
        <v>362</v>
      </c>
      <c r="C434" s="27" t="s">
        <v>318</v>
      </c>
      <c r="D434" s="27" t="s">
        <v>314</v>
      </c>
      <c r="E434" s="27" t="s">
        <v>315</v>
      </c>
      <c r="F434" s="36">
        <f t="shared" si="18"/>
        <v>8243.1999999999989</v>
      </c>
      <c r="G434" s="27">
        <v>5888</v>
      </c>
      <c r="H434" s="35" t="s">
        <v>1123</v>
      </c>
    </row>
    <row r="435" spans="1:8" x14ac:dyDescent="0.25">
      <c r="A435" s="27">
        <v>2015</v>
      </c>
      <c r="B435" s="27" t="s">
        <v>362</v>
      </c>
      <c r="C435" s="27" t="s">
        <v>313</v>
      </c>
      <c r="D435" s="27" t="s">
        <v>314</v>
      </c>
      <c r="E435" s="27" t="s">
        <v>315</v>
      </c>
      <c r="F435" s="36">
        <f t="shared" si="18"/>
        <v>12518.8</v>
      </c>
      <c r="G435" s="27">
        <v>8942</v>
      </c>
      <c r="H435" s="35" t="s">
        <v>1122</v>
      </c>
    </row>
    <row r="436" spans="1:8" x14ac:dyDescent="0.25">
      <c r="A436" s="27">
        <v>2015</v>
      </c>
      <c r="B436" s="27" t="s">
        <v>362</v>
      </c>
      <c r="C436" s="27" t="s">
        <v>329</v>
      </c>
      <c r="D436" s="27" t="s">
        <v>314</v>
      </c>
      <c r="E436" s="27" t="s">
        <v>315</v>
      </c>
      <c r="F436" s="36">
        <f t="shared" si="18"/>
        <v>3757.6</v>
      </c>
      <c r="G436" s="27">
        <v>2684</v>
      </c>
      <c r="H436" s="35" t="s">
        <v>1121</v>
      </c>
    </row>
    <row r="437" spans="1:8" x14ac:dyDescent="0.25">
      <c r="A437" s="27">
        <v>2015</v>
      </c>
      <c r="B437" s="27" t="s">
        <v>362</v>
      </c>
      <c r="C437" s="27" t="s">
        <v>318</v>
      </c>
      <c r="D437" s="27" t="s">
        <v>320</v>
      </c>
      <c r="E437" s="27" t="s">
        <v>321</v>
      </c>
      <c r="F437" s="36">
        <f t="shared" si="18"/>
        <v>8243.1999999999989</v>
      </c>
      <c r="G437" s="27">
        <v>5888</v>
      </c>
      <c r="H437" s="35" t="s">
        <v>1120</v>
      </c>
    </row>
    <row r="438" spans="1:8" x14ac:dyDescent="0.25">
      <c r="A438" s="27">
        <v>2015</v>
      </c>
      <c r="B438" s="27" t="s">
        <v>362</v>
      </c>
      <c r="C438" s="27" t="s">
        <v>323</v>
      </c>
      <c r="D438" s="27" t="s">
        <v>320</v>
      </c>
      <c r="E438" s="27" t="s">
        <v>321</v>
      </c>
      <c r="F438" s="36">
        <f t="shared" si="18"/>
        <v>3311</v>
      </c>
      <c r="G438" s="27">
        <v>2365</v>
      </c>
      <c r="H438" s="35" t="s">
        <v>1119</v>
      </c>
    </row>
    <row r="439" spans="1:8" x14ac:dyDescent="0.25">
      <c r="A439" s="27">
        <v>2015</v>
      </c>
      <c r="B439" s="27" t="s">
        <v>362</v>
      </c>
      <c r="C439" s="27" t="s">
        <v>318</v>
      </c>
      <c r="D439" s="27" t="s">
        <v>320</v>
      </c>
      <c r="E439" s="27" t="s">
        <v>321</v>
      </c>
      <c r="F439" s="36">
        <f t="shared" si="18"/>
        <v>8243.1999999999989</v>
      </c>
      <c r="G439" s="27">
        <v>5888</v>
      </c>
      <c r="H439" s="35" t="s">
        <v>1118</v>
      </c>
    </row>
    <row r="440" spans="1:8" x14ac:dyDescent="0.25">
      <c r="A440" s="27">
        <v>2015</v>
      </c>
      <c r="B440" s="27" t="s">
        <v>362</v>
      </c>
      <c r="C440" s="27" t="s">
        <v>323</v>
      </c>
      <c r="D440" s="27" t="s">
        <v>320</v>
      </c>
      <c r="E440" s="27" t="s">
        <v>321</v>
      </c>
      <c r="F440" s="36">
        <f t="shared" si="18"/>
        <v>3311</v>
      </c>
      <c r="G440" s="27">
        <v>2365</v>
      </c>
      <c r="H440" s="35" t="s">
        <v>1117</v>
      </c>
    </row>
    <row r="441" spans="1:8" x14ac:dyDescent="0.25">
      <c r="A441" s="27">
        <v>2015</v>
      </c>
      <c r="B441" s="27" t="s">
        <v>362</v>
      </c>
      <c r="C441" s="27" t="s">
        <v>313</v>
      </c>
      <c r="D441" s="27" t="s">
        <v>325</v>
      </c>
      <c r="E441" s="27" t="s">
        <v>326</v>
      </c>
      <c r="F441" s="36">
        <f t="shared" si="18"/>
        <v>8853.5999999999985</v>
      </c>
      <c r="G441" s="27">
        <v>6324</v>
      </c>
      <c r="H441" s="35" t="s">
        <v>1116</v>
      </c>
    </row>
    <row r="442" spans="1:8" x14ac:dyDescent="0.25">
      <c r="A442" s="27">
        <v>2015</v>
      </c>
      <c r="B442" s="27" t="s">
        <v>362</v>
      </c>
      <c r="C442" s="27" t="s">
        <v>329</v>
      </c>
      <c r="D442" s="27" t="s">
        <v>325</v>
      </c>
      <c r="E442" s="27" t="s">
        <v>326</v>
      </c>
      <c r="F442" s="36">
        <f t="shared" si="18"/>
        <v>6853</v>
      </c>
      <c r="G442" s="27">
        <v>4895</v>
      </c>
      <c r="H442" s="35" t="s">
        <v>1115</v>
      </c>
    </row>
    <row r="443" spans="1:8" x14ac:dyDescent="0.25">
      <c r="A443" s="27">
        <v>2015</v>
      </c>
      <c r="B443" s="27" t="s">
        <v>362</v>
      </c>
      <c r="C443" s="27" t="s">
        <v>313</v>
      </c>
      <c r="D443" s="27" t="s">
        <v>325</v>
      </c>
      <c r="E443" s="27" t="s">
        <v>326</v>
      </c>
      <c r="F443" s="36">
        <f t="shared" si="18"/>
        <v>8853.5999999999985</v>
      </c>
      <c r="G443" s="27">
        <v>6324</v>
      </c>
      <c r="H443" s="35" t="s">
        <v>1114</v>
      </c>
    </row>
    <row r="444" spans="1:8" x14ac:dyDescent="0.25">
      <c r="A444" s="27">
        <v>2015</v>
      </c>
      <c r="B444" s="27" t="s">
        <v>362</v>
      </c>
      <c r="C444" s="27" t="s">
        <v>329</v>
      </c>
      <c r="D444" s="27" t="s">
        <v>325</v>
      </c>
      <c r="E444" s="27" t="s">
        <v>326</v>
      </c>
      <c r="F444" s="36">
        <f t="shared" si="18"/>
        <v>6853</v>
      </c>
      <c r="G444" s="27">
        <v>4895</v>
      </c>
      <c r="H444" s="35" t="s">
        <v>1113</v>
      </c>
    </row>
    <row r="445" spans="1:8" x14ac:dyDescent="0.25">
      <c r="A445" s="27">
        <v>2015</v>
      </c>
      <c r="B445" s="27" t="s">
        <v>362</v>
      </c>
      <c r="C445" s="27" t="s">
        <v>323</v>
      </c>
      <c r="D445" s="27" t="s">
        <v>330</v>
      </c>
      <c r="E445" s="27" t="s">
        <v>331</v>
      </c>
      <c r="F445" s="36">
        <f t="shared" si="18"/>
        <v>3311</v>
      </c>
      <c r="G445" s="27">
        <v>2365</v>
      </c>
      <c r="H445" s="35" t="s">
        <v>1112</v>
      </c>
    </row>
    <row r="446" spans="1:8" x14ac:dyDescent="0.25">
      <c r="A446" s="27">
        <v>2015</v>
      </c>
      <c r="B446" s="27" t="s">
        <v>362</v>
      </c>
      <c r="C446" s="27" t="s">
        <v>313</v>
      </c>
      <c r="D446" s="27" t="s">
        <v>330</v>
      </c>
      <c r="E446" s="27" t="s">
        <v>331</v>
      </c>
      <c r="F446" s="36">
        <f t="shared" si="18"/>
        <v>3022.6</v>
      </c>
      <c r="G446" s="27">
        <v>2159</v>
      </c>
      <c r="H446" s="35" t="s">
        <v>1111</v>
      </c>
    </row>
    <row r="447" spans="1:8" x14ac:dyDescent="0.25">
      <c r="A447" s="27">
        <v>2015</v>
      </c>
      <c r="B447" s="27" t="s">
        <v>362</v>
      </c>
      <c r="C447" s="27" t="s">
        <v>323</v>
      </c>
      <c r="D447" s="27" t="s">
        <v>330</v>
      </c>
      <c r="E447" s="27" t="s">
        <v>331</v>
      </c>
      <c r="F447" s="36">
        <f t="shared" ref="F447:F448" si="19">G447*1.4</f>
        <v>3311</v>
      </c>
      <c r="G447" s="27">
        <v>2365</v>
      </c>
      <c r="H447" s="35" t="s">
        <v>1110</v>
      </c>
    </row>
    <row r="448" spans="1:8" x14ac:dyDescent="0.25">
      <c r="A448" s="27">
        <v>2015</v>
      </c>
      <c r="B448" s="27" t="s">
        <v>362</v>
      </c>
      <c r="C448" s="27" t="s">
        <v>313</v>
      </c>
      <c r="D448" s="27" t="s">
        <v>330</v>
      </c>
      <c r="E448" s="27" t="s">
        <v>331</v>
      </c>
      <c r="F448" s="36">
        <f t="shared" si="19"/>
        <v>3022.6</v>
      </c>
      <c r="G448" s="27">
        <v>2159</v>
      </c>
      <c r="H448" s="35" t="s">
        <v>1109</v>
      </c>
    </row>
  </sheetData>
  <mergeCells count="2">
    <mergeCell ref="A1:H1"/>
    <mergeCell ref="A2:H2"/>
  </mergeCells>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4850-49A8-4A86-BA25-4680A04D50DD}">
  <sheetPr codeName="Sheet8">
    <tabColor theme="9" tint="-0.249977111117893"/>
  </sheetPr>
  <dimension ref="A1:H831"/>
  <sheetViews>
    <sheetView workbookViewId="0">
      <selection activeCell="J158" sqref="J158"/>
    </sheetView>
  </sheetViews>
  <sheetFormatPr defaultRowHeight="13.2" x14ac:dyDescent="0.25"/>
  <cols>
    <col min="1" max="1" width="10.33203125" style="12" bestFit="1" customWidth="1"/>
    <col min="2" max="2" width="13.6640625" style="12" bestFit="1" customWidth="1"/>
    <col min="3" max="3" width="14.109375" style="12" bestFit="1" customWidth="1"/>
    <col min="4" max="4" width="12.5546875" style="12" bestFit="1" customWidth="1"/>
    <col min="5" max="5" width="15.88671875" style="12" bestFit="1" customWidth="1"/>
    <col min="6" max="6" width="15" style="12" bestFit="1" customWidth="1"/>
    <col min="7" max="7" width="10.44140625" style="12" bestFit="1" customWidth="1"/>
    <col min="8" max="8" width="9.6640625" style="12" bestFit="1" customWidth="1"/>
    <col min="9" max="16384" width="8.88671875" style="12"/>
  </cols>
  <sheetData>
    <row r="1" spans="1:8" x14ac:dyDescent="0.25">
      <c r="A1" s="12" t="s">
        <v>1569</v>
      </c>
      <c r="B1" s="12" t="s">
        <v>367</v>
      </c>
      <c r="C1" s="12" t="s">
        <v>1570</v>
      </c>
      <c r="D1" s="12" t="s">
        <v>1571</v>
      </c>
      <c r="E1" s="12" t="s">
        <v>1572</v>
      </c>
      <c r="F1" s="12" t="s">
        <v>1573</v>
      </c>
      <c r="G1" s="12" t="s">
        <v>1574</v>
      </c>
      <c r="H1" s="12" t="s">
        <v>1575</v>
      </c>
    </row>
    <row r="2" spans="1:8" x14ac:dyDescent="0.25">
      <c r="A2" s="12">
        <v>10643</v>
      </c>
      <c r="B2" s="12" t="s">
        <v>377</v>
      </c>
      <c r="C2" s="12">
        <v>6</v>
      </c>
      <c r="D2" s="45">
        <v>35667</v>
      </c>
      <c r="E2" s="45">
        <v>35695</v>
      </c>
      <c r="F2" s="45">
        <v>35675</v>
      </c>
      <c r="G2" s="12">
        <v>1</v>
      </c>
      <c r="H2" s="12">
        <v>29.46</v>
      </c>
    </row>
    <row r="3" spans="1:8" x14ac:dyDescent="0.25">
      <c r="A3" s="12">
        <v>10692</v>
      </c>
      <c r="B3" s="12" t="s">
        <v>377</v>
      </c>
      <c r="C3" s="12">
        <v>4</v>
      </c>
      <c r="D3" s="45">
        <v>35706</v>
      </c>
      <c r="E3" s="45">
        <v>35734</v>
      </c>
      <c r="F3" s="45">
        <v>35716</v>
      </c>
      <c r="G3" s="12">
        <v>2</v>
      </c>
      <c r="H3" s="12">
        <v>61.02</v>
      </c>
    </row>
    <row r="4" spans="1:8" x14ac:dyDescent="0.25">
      <c r="A4" s="12">
        <v>10702</v>
      </c>
      <c r="B4" s="12" t="s">
        <v>377</v>
      </c>
      <c r="C4" s="12">
        <v>4</v>
      </c>
      <c r="D4" s="45">
        <v>35716</v>
      </c>
      <c r="E4" s="45">
        <v>35758</v>
      </c>
      <c r="F4" s="45">
        <v>35724</v>
      </c>
      <c r="G4" s="12">
        <v>1</v>
      </c>
      <c r="H4" s="12">
        <v>23.94</v>
      </c>
    </row>
    <row r="5" spans="1:8" x14ac:dyDescent="0.25">
      <c r="A5" s="12">
        <v>10835</v>
      </c>
      <c r="B5" s="12" t="s">
        <v>377</v>
      </c>
      <c r="C5" s="12">
        <v>1</v>
      </c>
      <c r="D5" s="45">
        <v>35810</v>
      </c>
      <c r="E5" s="45">
        <v>35838</v>
      </c>
      <c r="F5" s="45">
        <v>35816</v>
      </c>
      <c r="G5" s="12">
        <v>3</v>
      </c>
      <c r="H5" s="12">
        <v>69.53</v>
      </c>
    </row>
    <row r="6" spans="1:8" x14ac:dyDescent="0.25">
      <c r="A6" s="12">
        <v>10952</v>
      </c>
      <c r="B6" s="12" t="s">
        <v>377</v>
      </c>
      <c r="C6" s="12">
        <v>1</v>
      </c>
      <c r="D6" s="45">
        <v>35870</v>
      </c>
      <c r="E6" s="45">
        <v>35912</v>
      </c>
      <c r="F6" s="45">
        <v>35878</v>
      </c>
      <c r="G6" s="12">
        <v>1</v>
      </c>
      <c r="H6" s="12">
        <v>40.42</v>
      </c>
    </row>
    <row r="7" spans="1:8" x14ac:dyDescent="0.25">
      <c r="A7" s="12">
        <v>11011</v>
      </c>
      <c r="B7" s="12" t="s">
        <v>377</v>
      </c>
      <c r="C7" s="12">
        <v>3</v>
      </c>
      <c r="D7" s="45">
        <v>35894</v>
      </c>
      <c r="E7" s="45">
        <v>35922</v>
      </c>
      <c r="F7" s="45">
        <v>35898</v>
      </c>
      <c r="G7" s="12">
        <v>1</v>
      </c>
      <c r="H7" s="12">
        <v>1.21</v>
      </c>
    </row>
    <row r="8" spans="1:8" x14ac:dyDescent="0.25">
      <c r="A8" s="12">
        <v>10308</v>
      </c>
      <c r="B8" s="12" t="s">
        <v>387</v>
      </c>
      <c r="C8" s="12">
        <v>7</v>
      </c>
      <c r="D8" s="45">
        <v>35326</v>
      </c>
      <c r="E8" s="45">
        <v>35354</v>
      </c>
      <c r="F8" s="45">
        <v>35332</v>
      </c>
      <c r="G8" s="12">
        <v>3</v>
      </c>
      <c r="H8" s="12">
        <v>1.61</v>
      </c>
    </row>
    <row r="9" spans="1:8" x14ac:dyDescent="0.25">
      <c r="A9" s="12">
        <v>10625</v>
      </c>
      <c r="B9" s="12" t="s">
        <v>387</v>
      </c>
      <c r="C9" s="12">
        <v>3</v>
      </c>
      <c r="D9" s="45">
        <v>35650</v>
      </c>
      <c r="E9" s="45">
        <v>35678</v>
      </c>
      <c r="F9" s="45">
        <v>35656</v>
      </c>
      <c r="G9" s="12">
        <v>1</v>
      </c>
      <c r="H9" s="12">
        <v>43.9</v>
      </c>
    </row>
    <row r="10" spans="1:8" x14ac:dyDescent="0.25">
      <c r="A10" s="12">
        <v>10759</v>
      </c>
      <c r="B10" s="12" t="s">
        <v>387</v>
      </c>
      <c r="C10" s="12">
        <v>3</v>
      </c>
      <c r="D10" s="45">
        <v>35762</v>
      </c>
      <c r="E10" s="45">
        <v>35790</v>
      </c>
      <c r="F10" s="45">
        <v>35776</v>
      </c>
      <c r="G10" s="12">
        <v>3</v>
      </c>
      <c r="H10" s="12">
        <v>11.99</v>
      </c>
    </row>
    <row r="11" spans="1:8" x14ac:dyDescent="0.25">
      <c r="A11" s="12">
        <v>10926</v>
      </c>
      <c r="B11" s="12" t="s">
        <v>387</v>
      </c>
      <c r="C11" s="12">
        <v>4</v>
      </c>
      <c r="D11" s="45">
        <v>35858</v>
      </c>
      <c r="E11" s="45">
        <v>35886</v>
      </c>
      <c r="F11" s="45">
        <v>35865</v>
      </c>
      <c r="G11" s="12">
        <v>3</v>
      </c>
      <c r="H11" s="12">
        <v>39.92</v>
      </c>
    </row>
    <row r="12" spans="1:8" x14ac:dyDescent="0.25">
      <c r="A12" s="12">
        <v>10365</v>
      </c>
      <c r="B12" s="12" t="s">
        <v>397</v>
      </c>
      <c r="C12" s="12">
        <v>3</v>
      </c>
      <c r="D12" s="45">
        <v>35396</v>
      </c>
      <c r="E12" s="45">
        <v>35424</v>
      </c>
      <c r="F12" s="45">
        <v>35401</v>
      </c>
      <c r="G12" s="12">
        <v>2</v>
      </c>
      <c r="H12" s="12">
        <v>22</v>
      </c>
    </row>
    <row r="13" spans="1:8" x14ac:dyDescent="0.25">
      <c r="A13" s="12">
        <v>10507</v>
      </c>
      <c r="B13" s="12" t="s">
        <v>397</v>
      </c>
      <c r="C13" s="12">
        <v>7</v>
      </c>
      <c r="D13" s="45">
        <v>35535</v>
      </c>
      <c r="E13" s="45">
        <v>35563</v>
      </c>
      <c r="F13" s="45">
        <v>35542</v>
      </c>
      <c r="G13" s="12">
        <v>1</v>
      </c>
      <c r="H13" s="12">
        <v>47.45</v>
      </c>
    </row>
    <row r="14" spans="1:8" x14ac:dyDescent="0.25">
      <c r="A14" s="12">
        <v>10535</v>
      </c>
      <c r="B14" s="12" t="s">
        <v>397</v>
      </c>
      <c r="C14" s="12">
        <v>4</v>
      </c>
      <c r="D14" s="45">
        <v>35563</v>
      </c>
      <c r="E14" s="45">
        <v>35591</v>
      </c>
      <c r="F14" s="45">
        <v>35571</v>
      </c>
      <c r="G14" s="12">
        <v>1</v>
      </c>
      <c r="H14" s="12">
        <v>15.64</v>
      </c>
    </row>
    <row r="15" spans="1:8" x14ac:dyDescent="0.25">
      <c r="A15" s="12">
        <v>10573</v>
      </c>
      <c r="B15" s="12" t="s">
        <v>397</v>
      </c>
      <c r="C15" s="12">
        <v>7</v>
      </c>
      <c r="D15" s="45">
        <v>35600</v>
      </c>
      <c r="E15" s="45">
        <v>35628</v>
      </c>
      <c r="F15" s="45">
        <v>35601</v>
      </c>
      <c r="G15" s="12">
        <v>3</v>
      </c>
      <c r="H15" s="12">
        <v>84.84</v>
      </c>
    </row>
    <row r="16" spans="1:8" x14ac:dyDescent="0.25">
      <c r="A16" s="12">
        <v>10677</v>
      </c>
      <c r="B16" s="12" t="s">
        <v>397</v>
      </c>
      <c r="C16" s="12">
        <v>1</v>
      </c>
      <c r="D16" s="45">
        <v>35695</v>
      </c>
      <c r="E16" s="45">
        <v>35723</v>
      </c>
      <c r="F16" s="45">
        <v>35699</v>
      </c>
      <c r="G16" s="12">
        <v>3</v>
      </c>
      <c r="H16" s="12">
        <v>4.03</v>
      </c>
    </row>
    <row r="17" spans="1:8" x14ac:dyDescent="0.25">
      <c r="A17" s="12">
        <v>10682</v>
      </c>
      <c r="B17" s="12" t="s">
        <v>397</v>
      </c>
      <c r="C17" s="12">
        <v>3</v>
      </c>
      <c r="D17" s="45">
        <v>35698</v>
      </c>
      <c r="E17" s="45">
        <v>35726</v>
      </c>
      <c r="F17" s="45">
        <v>35704</v>
      </c>
      <c r="G17" s="12">
        <v>2</v>
      </c>
      <c r="H17" s="12">
        <v>36.130000000000003</v>
      </c>
    </row>
    <row r="18" spans="1:8" x14ac:dyDescent="0.25">
      <c r="A18" s="12">
        <v>10856</v>
      </c>
      <c r="B18" s="12" t="s">
        <v>397</v>
      </c>
      <c r="C18" s="12">
        <v>3</v>
      </c>
      <c r="D18" s="45">
        <v>35823</v>
      </c>
      <c r="E18" s="45">
        <v>35851</v>
      </c>
      <c r="F18" s="45">
        <v>35836</v>
      </c>
      <c r="G18" s="12">
        <v>2</v>
      </c>
      <c r="H18" s="12">
        <v>58.43</v>
      </c>
    </row>
    <row r="19" spans="1:8" x14ac:dyDescent="0.25">
      <c r="A19" s="12">
        <v>10355</v>
      </c>
      <c r="B19" s="12" t="s">
        <v>403</v>
      </c>
      <c r="C19" s="12">
        <v>6</v>
      </c>
      <c r="D19" s="45">
        <v>35384</v>
      </c>
      <c r="E19" s="45">
        <v>35412</v>
      </c>
      <c r="F19" s="45">
        <v>35389</v>
      </c>
      <c r="G19" s="12">
        <v>1</v>
      </c>
      <c r="H19" s="12">
        <v>41.95</v>
      </c>
    </row>
    <row r="20" spans="1:8" x14ac:dyDescent="0.25">
      <c r="A20" s="12">
        <v>10383</v>
      </c>
      <c r="B20" s="12" t="s">
        <v>403</v>
      </c>
      <c r="C20" s="12">
        <v>8</v>
      </c>
      <c r="D20" s="45">
        <v>35415</v>
      </c>
      <c r="E20" s="45">
        <v>35443</v>
      </c>
      <c r="F20" s="45">
        <v>35417</v>
      </c>
      <c r="G20" s="12">
        <v>3</v>
      </c>
      <c r="H20" s="12">
        <v>34.24</v>
      </c>
    </row>
    <row r="21" spans="1:8" x14ac:dyDescent="0.25">
      <c r="A21" s="12">
        <v>10453</v>
      </c>
      <c r="B21" s="12" t="s">
        <v>403</v>
      </c>
      <c r="C21" s="12">
        <v>1</v>
      </c>
      <c r="D21" s="45">
        <v>35482</v>
      </c>
      <c r="E21" s="45">
        <v>35510</v>
      </c>
      <c r="F21" s="45">
        <v>35487</v>
      </c>
      <c r="G21" s="12">
        <v>2</v>
      </c>
      <c r="H21" s="12">
        <v>25.36</v>
      </c>
    </row>
    <row r="22" spans="1:8" x14ac:dyDescent="0.25">
      <c r="A22" s="12">
        <v>10558</v>
      </c>
      <c r="B22" s="12" t="s">
        <v>403</v>
      </c>
      <c r="C22" s="12">
        <v>1</v>
      </c>
      <c r="D22" s="45">
        <v>35585</v>
      </c>
      <c r="E22" s="45">
        <v>35613</v>
      </c>
      <c r="F22" s="45">
        <v>35591</v>
      </c>
      <c r="G22" s="12">
        <v>2</v>
      </c>
      <c r="H22" s="12">
        <v>72.97</v>
      </c>
    </row>
    <row r="23" spans="1:8" x14ac:dyDescent="0.25">
      <c r="A23" s="12">
        <v>10707</v>
      </c>
      <c r="B23" s="12" t="s">
        <v>403</v>
      </c>
      <c r="C23" s="12">
        <v>4</v>
      </c>
      <c r="D23" s="45">
        <v>35719</v>
      </c>
      <c r="E23" s="45">
        <v>35733</v>
      </c>
      <c r="F23" s="45">
        <v>35726</v>
      </c>
      <c r="G23" s="12">
        <v>3</v>
      </c>
      <c r="H23" s="12">
        <v>21.74</v>
      </c>
    </row>
    <row r="24" spans="1:8" x14ac:dyDescent="0.25">
      <c r="A24" s="12">
        <v>10741</v>
      </c>
      <c r="B24" s="12" t="s">
        <v>403</v>
      </c>
      <c r="C24" s="12">
        <v>4</v>
      </c>
      <c r="D24" s="45">
        <v>35748</v>
      </c>
      <c r="E24" s="45">
        <v>35762</v>
      </c>
      <c r="F24" s="45">
        <v>35752</v>
      </c>
      <c r="G24" s="12">
        <v>3</v>
      </c>
      <c r="H24" s="12">
        <v>10.96</v>
      </c>
    </row>
    <row r="25" spans="1:8" x14ac:dyDescent="0.25">
      <c r="A25" s="12">
        <v>10743</v>
      </c>
      <c r="B25" s="12" t="s">
        <v>403</v>
      </c>
      <c r="C25" s="12">
        <v>1</v>
      </c>
      <c r="D25" s="45">
        <v>35751</v>
      </c>
      <c r="E25" s="45">
        <v>35779</v>
      </c>
      <c r="F25" s="45">
        <v>35755</v>
      </c>
      <c r="G25" s="12">
        <v>2</v>
      </c>
      <c r="H25" s="12">
        <v>23.72</v>
      </c>
    </row>
    <row r="26" spans="1:8" x14ac:dyDescent="0.25">
      <c r="A26" s="12">
        <v>10768</v>
      </c>
      <c r="B26" s="12" t="s">
        <v>403</v>
      </c>
      <c r="C26" s="12">
        <v>3</v>
      </c>
      <c r="D26" s="45">
        <v>35772</v>
      </c>
      <c r="E26" s="45">
        <v>35800</v>
      </c>
      <c r="F26" s="45">
        <v>35779</v>
      </c>
      <c r="G26" s="12">
        <v>2</v>
      </c>
      <c r="H26" s="12">
        <v>146.32</v>
      </c>
    </row>
    <row r="27" spans="1:8" x14ac:dyDescent="0.25">
      <c r="A27" s="12">
        <v>10793</v>
      </c>
      <c r="B27" s="12" t="s">
        <v>403</v>
      </c>
      <c r="C27" s="12">
        <v>3</v>
      </c>
      <c r="D27" s="45">
        <v>35788</v>
      </c>
      <c r="E27" s="45">
        <v>35816</v>
      </c>
      <c r="F27" s="45">
        <v>35803</v>
      </c>
      <c r="G27" s="12">
        <v>3</v>
      </c>
      <c r="H27" s="12">
        <v>4.5199999999999996</v>
      </c>
    </row>
    <row r="28" spans="1:8" x14ac:dyDescent="0.25">
      <c r="A28" s="12">
        <v>10864</v>
      </c>
      <c r="B28" s="12" t="s">
        <v>403</v>
      </c>
      <c r="C28" s="12">
        <v>4</v>
      </c>
      <c r="D28" s="45">
        <v>35828</v>
      </c>
      <c r="E28" s="45">
        <v>35856</v>
      </c>
      <c r="F28" s="45">
        <v>35835</v>
      </c>
      <c r="G28" s="12">
        <v>2</v>
      </c>
      <c r="H28" s="12">
        <v>3.04</v>
      </c>
    </row>
    <row r="29" spans="1:8" x14ac:dyDescent="0.25">
      <c r="A29" s="12">
        <v>10920</v>
      </c>
      <c r="B29" s="12" t="s">
        <v>403</v>
      </c>
      <c r="C29" s="12">
        <v>4</v>
      </c>
      <c r="D29" s="45">
        <v>35857</v>
      </c>
      <c r="E29" s="45">
        <v>35885</v>
      </c>
      <c r="F29" s="45">
        <v>35863</v>
      </c>
      <c r="G29" s="12">
        <v>2</v>
      </c>
      <c r="H29" s="12">
        <v>29.61</v>
      </c>
    </row>
    <row r="30" spans="1:8" x14ac:dyDescent="0.25">
      <c r="A30" s="12">
        <v>10953</v>
      </c>
      <c r="B30" s="12" t="s">
        <v>403</v>
      </c>
      <c r="C30" s="12">
        <v>9</v>
      </c>
      <c r="D30" s="45">
        <v>35870</v>
      </c>
      <c r="E30" s="45">
        <v>35884</v>
      </c>
      <c r="F30" s="45">
        <v>35879</v>
      </c>
      <c r="G30" s="12">
        <v>2</v>
      </c>
      <c r="H30" s="12">
        <v>23.72</v>
      </c>
    </row>
    <row r="31" spans="1:8" x14ac:dyDescent="0.25">
      <c r="A31" s="12">
        <v>11016</v>
      </c>
      <c r="B31" s="12" t="s">
        <v>403</v>
      </c>
      <c r="C31" s="12">
        <v>9</v>
      </c>
      <c r="D31" s="45">
        <v>35895</v>
      </c>
      <c r="E31" s="45">
        <v>35923</v>
      </c>
      <c r="F31" s="45">
        <v>35898</v>
      </c>
      <c r="G31" s="12">
        <v>2</v>
      </c>
      <c r="H31" s="12">
        <v>33.799999999999997</v>
      </c>
    </row>
    <row r="32" spans="1:8" x14ac:dyDescent="0.25">
      <c r="A32" s="12">
        <v>10278</v>
      </c>
      <c r="B32" s="12" t="s">
        <v>412</v>
      </c>
      <c r="C32" s="12">
        <v>8</v>
      </c>
      <c r="D32" s="45">
        <v>35289</v>
      </c>
      <c r="E32" s="45">
        <v>35317</v>
      </c>
      <c r="F32" s="45">
        <v>35293</v>
      </c>
      <c r="G32" s="12">
        <v>2</v>
      </c>
      <c r="H32" s="12">
        <v>92.69</v>
      </c>
    </row>
    <row r="33" spans="1:8" x14ac:dyDescent="0.25">
      <c r="A33" s="12">
        <v>10280</v>
      </c>
      <c r="B33" s="12" t="s">
        <v>412</v>
      </c>
      <c r="C33" s="12">
        <v>2</v>
      </c>
      <c r="D33" s="45">
        <v>35291</v>
      </c>
      <c r="E33" s="45">
        <v>35319</v>
      </c>
      <c r="F33" s="45">
        <v>35320</v>
      </c>
      <c r="G33" s="12">
        <v>1</v>
      </c>
      <c r="H33" s="12">
        <v>8.98</v>
      </c>
    </row>
    <row r="34" spans="1:8" x14ac:dyDescent="0.25">
      <c r="A34" s="12">
        <v>10384</v>
      </c>
      <c r="B34" s="12" t="s">
        <v>412</v>
      </c>
      <c r="C34" s="12">
        <v>3</v>
      </c>
      <c r="D34" s="45">
        <v>35415</v>
      </c>
      <c r="E34" s="45">
        <v>35443</v>
      </c>
      <c r="F34" s="45">
        <v>35419</v>
      </c>
      <c r="G34" s="12">
        <v>3</v>
      </c>
      <c r="H34" s="12">
        <v>168.64</v>
      </c>
    </row>
    <row r="35" spans="1:8" x14ac:dyDescent="0.25">
      <c r="A35" s="12">
        <v>10444</v>
      </c>
      <c r="B35" s="12" t="s">
        <v>412</v>
      </c>
      <c r="C35" s="12">
        <v>3</v>
      </c>
      <c r="D35" s="45">
        <v>35473</v>
      </c>
      <c r="E35" s="45">
        <v>35501</v>
      </c>
      <c r="F35" s="45">
        <v>35482</v>
      </c>
      <c r="G35" s="12">
        <v>3</v>
      </c>
      <c r="H35" s="12">
        <v>3.5</v>
      </c>
    </row>
    <row r="36" spans="1:8" x14ac:dyDescent="0.25">
      <c r="A36" s="12">
        <v>10445</v>
      </c>
      <c r="B36" s="12" t="s">
        <v>412</v>
      </c>
      <c r="C36" s="12">
        <v>3</v>
      </c>
      <c r="D36" s="45">
        <v>35474</v>
      </c>
      <c r="E36" s="45">
        <v>35502</v>
      </c>
      <c r="F36" s="45">
        <v>35481</v>
      </c>
      <c r="G36" s="12">
        <v>1</v>
      </c>
      <c r="H36" s="12">
        <v>9.3000000000000007</v>
      </c>
    </row>
    <row r="37" spans="1:8" x14ac:dyDescent="0.25">
      <c r="A37" s="12">
        <v>10524</v>
      </c>
      <c r="B37" s="12" t="s">
        <v>412</v>
      </c>
      <c r="C37" s="12">
        <v>1</v>
      </c>
      <c r="D37" s="45">
        <v>35551</v>
      </c>
      <c r="E37" s="45">
        <v>35579</v>
      </c>
      <c r="F37" s="45">
        <v>35557</v>
      </c>
      <c r="G37" s="12">
        <v>2</v>
      </c>
      <c r="H37" s="12">
        <v>244.79</v>
      </c>
    </row>
    <row r="38" spans="1:8" x14ac:dyDescent="0.25">
      <c r="A38" s="12">
        <v>10572</v>
      </c>
      <c r="B38" s="12" t="s">
        <v>412</v>
      </c>
      <c r="C38" s="12">
        <v>3</v>
      </c>
      <c r="D38" s="45">
        <v>35599</v>
      </c>
      <c r="E38" s="45">
        <v>35627</v>
      </c>
      <c r="F38" s="45">
        <v>35606</v>
      </c>
      <c r="G38" s="12">
        <v>2</v>
      </c>
      <c r="H38" s="12">
        <v>116.43</v>
      </c>
    </row>
    <row r="39" spans="1:8" x14ac:dyDescent="0.25">
      <c r="A39" s="12">
        <v>10626</v>
      </c>
      <c r="B39" s="12" t="s">
        <v>412</v>
      </c>
      <c r="C39" s="12">
        <v>1</v>
      </c>
      <c r="D39" s="45">
        <v>35653</v>
      </c>
      <c r="E39" s="45">
        <v>35681</v>
      </c>
      <c r="F39" s="45">
        <v>35662</v>
      </c>
      <c r="G39" s="12">
        <v>2</v>
      </c>
      <c r="H39" s="12">
        <v>138.69</v>
      </c>
    </row>
    <row r="40" spans="1:8" x14ac:dyDescent="0.25">
      <c r="A40" s="12">
        <v>10654</v>
      </c>
      <c r="B40" s="12" t="s">
        <v>412</v>
      </c>
      <c r="C40" s="12">
        <v>5</v>
      </c>
      <c r="D40" s="45">
        <v>35675</v>
      </c>
      <c r="E40" s="45">
        <v>35703</v>
      </c>
      <c r="F40" s="45">
        <v>35684</v>
      </c>
      <c r="G40" s="12">
        <v>1</v>
      </c>
      <c r="H40" s="12">
        <v>55.26</v>
      </c>
    </row>
    <row r="41" spans="1:8" x14ac:dyDescent="0.25">
      <c r="A41" s="12">
        <v>10672</v>
      </c>
      <c r="B41" s="12" t="s">
        <v>412</v>
      </c>
      <c r="C41" s="12">
        <v>9</v>
      </c>
      <c r="D41" s="45">
        <v>35690</v>
      </c>
      <c r="E41" s="45">
        <v>35704</v>
      </c>
      <c r="F41" s="45">
        <v>35699</v>
      </c>
      <c r="G41" s="12">
        <v>2</v>
      </c>
      <c r="H41" s="12">
        <v>95.75</v>
      </c>
    </row>
    <row r="42" spans="1:8" x14ac:dyDescent="0.25">
      <c r="A42" s="12">
        <v>10689</v>
      </c>
      <c r="B42" s="12" t="s">
        <v>412</v>
      </c>
      <c r="C42" s="12">
        <v>1</v>
      </c>
      <c r="D42" s="45">
        <v>35704</v>
      </c>
      <c r="E42" s="45">
        <v>35732</v>
      </c>
      <c r="F42" s="45">
        <v>35710</v>
      </c>
      <c r="G42" s="12">
        <v>2</v>
      </c>
      <c r="H42" s="12">
        <v>13.42</v>
      </c>
    </row>
    <row r="43" spans="1:8" x14ac:dyDescent="0.25">
      <c r="A43" s="12">
        <v>10733</v>
      </c>
      <c r="B43" s="12" t="s">
        <v>412</v>
      </c>
      <c r="C43" s="12">
        <v>1</v>
      </c>
      <c r="D43" s="45">
        <v>35741</v>
      </c>
      <c r="E43" s="45">
        <v>35769</v>
      </c>
      <c r="F43" s="45">
        <v>35744</v>
      </c>
      <c r="G43" s="12">
        <v>3</v>
      </c>
      <c r="H43" s="12">
        <v>110.11</v>
      </c>
    </row>
    <row r="44" spans="1:8" x14ac:dyDescent="0.25">
      <c r="A44" s="12">
        <v>10778</v>
      </c>
      <c r="B44" s="12" t="s">
        <v>412</v>
      </c>
      <c r="C44" s="12">
        <v>3</v>
      </c>
      <c r="D44" s="45">
        <v>35780</v>
      </c>
      <c r="E44" s="45">
        <v>35808</v>
      </c>
      <c r="F44" s="45">
        <v>35788</v>
      </c>
      <c r="G44" s="12">
        <v>1</v>
      </c>
      <c r="H44" s="12">
        <v>6.79</v>
      </c>
    </row>
    <row r="45" spans="1:8" x14ac:dyDescent="0.25">
      <c r="A45" s="12">
        <v>10837</v>
      </c>
      <c r="B45" s="12" t="s">
        <v>412</v>
      </c>
      <c r="C45" s="12">
        <v>9</v>
      </c>
      <c r="D45" s="45">
        <v>35811</v>
      </c>
      <c r="E45" s="45">
        <v>35839</v>
      </c>
      <c r="F45" s="45">
        <v>35818</v>
      </c>
      <c r="G45" s="12">
        <v>3</v>
      </c>
      <c r="H45" s="12">
        <v>13.32</v>
      </c>
    </row>
    <row r="46" spans="1:8" x14ac:dyDescent="0.25">
      <c r="A46" s="12">
        <v>10857</v>
      </c>
      <c r="B46" s="12" t="s">
        <v>412</v>
      </c>
      <c r="C46" s="12">
        <v>8</v>
      </c>
      <c r="D46" s="45">
        <v>35823</v>
      </c>
      <c r="E46" s="45">
        <v>35851</v>
      </c>
      <c r="F46" s="45">
        <v>35832</v>
      </c>
      <c r="G46" s="12">
        <v>2</v>
      </c>
      <c r="H46" s="12">
        <v>188.85</v>
      </c>
    </row>
    <row r="47" spans="1:8" x14ac:dyDescent="0.25">
      <c r="A47" s="12">
        <v>10866</v>
      </c>
      <c r="B47" s="12" t="s">
        <v>412</v>
      </c>
      <c r="C47" s="12">
        <v>5</v>
      </c>
      <c r="D47" s="45">
        <v>35829</v>
      </c>
      <c r="E47" s="45">
        <v>35857</v>
      </c>
      <c r="F47" s="45">
        <v>35838</v>
      </c>
      <c r="G47" s="12">
        <v>1</v>
      </c>
      <c r="H47" s="12">
        <v>109.11</v>
      </c>
    </row>
    <row r="48" spans="1:8" x14ac:dyDescent="0.25">
      <c r="A48" s="12">
        <v>10875</v>
      </c>
      <c r="B48" s="12" t="s">
        <v>412</v>
      </c>
      <c r="C48" s="12">
        <v>4</v>
      </c>
      <c r="D48" s="45">
        <v>35832</v>
      </c>
      <c r="E48" s="45">
        <v>35860</v>
      </c>
      <c r="F48" s="45">
        <v>35857</v>
      </c>
      <c r="G48" s="12">
        <v>2</v>
      </c>
      <c r="H48" s="12">
        <v>32.369999999999997</v>
      </c>
    </row>
    <row r="49" spans="1:8" x14ac:dyDescent="0.25">
      <c r="A49" s="12">
        <v>10924</v>
      </c>
      <c r="B49" s="12" t="s">
        <v>412</v>
      </c>
      <c r="C49" s="12">
        <v>3</v>
      </c>
      <c r="D49" s="45">
        <v>35858</v>
      </c>
      <c r="E49" s="45">
        <v>35886</v>
      </c>
      <c r="F49" s="45">
        <v>35893</v>
      </c>
      <c r="G49" s="12">
        <v>2</v>
      </c>
      <c r="H49" s="12">
        <v>151.52000000000001</v>
      </c>
    </row>
    <row r="50" spans="1:8" x14ac:dyDescent="0.25">
      <c r="A50" s="12">
        <v>10501</v>
      </c>
      <c r="B50" s="12" t="s">
        <v>422</v>
      </c>
      <c r="C50" s="12">
        <v>9</v>
      </c>
      <c r="D50" s="45">
        <v>35529</v>
      </c>
      <c r="E50" s="45">
        <v>35557</v>
      </c>
      <c r="F50" s="45">
        <v>35536</v>
      </c>
      <c r="G50" s="12">
        <v>3</v>
      </c>
      <c r="H50" s="12">
        <v>8.85</v>
      </c>
    </row>
    <row r="51" spans="1:8" x14ac:dyDescent="0.25">
      <c r="A51" s="12">
        <v>10509</v>
      </c>
      <c r="B51" s="12" t="s">
        <v>422</v>
      </c>
      <c r="C51" s="12">
        <v>4</v>
      </c>
      <c r="D51" s="45">
        <v>35537</v>
      </c>
      <c r="E51" s="45">
        <v>35565</v>
      </c>
      <c r="F51" s="45">
        <v>35549</v>
      </c>
      <c r="G51" s="12">
        <v>1</v>
      </c>
      <c r="H51" s="12">
        <v>0.15</v>
      </c>
    </row>
    <row r="52" spans="1:8" x14ac:dyDescent="0.25">
      <c r="A52" s="12">
        <v>10582</v>
      </c>
      <c r="B52" s="12" t="s">
        <v>422</v>
      </c>
      <c r="C52" s="12">
        <v>3</v>
      </c>
      <c r="D52" s="45">
        <v>35608</v>
      </c>
      <c r="E52" s="45">
        <v>35636</v>
      </c>
      <c r="F52" s="45">
        <v>35625</v>
      </c>
      <c r="G52" s="12">
        <v>2</v>
      </c>
      <c r="H52" s="12">
        <v>27.71</v>
      </c>
    </row>
    <row r="53" spans="1:8" x14ac:dyDescent="0.25">
      <c r="A53" s="12">
        <v>10614</v>
      </c>
      <c r="B53" s="12" t="s">
        <v>422</v>
      </c>
      <c r="C53" s="12">
        <v>8</v>
      </c>
      <c r="D53" s="45">
        <v>35640</v>
      </c>
      <c r="E53" s="45">
        <v>35668</v>
      </c>
      <c r="F53" s="45">
        <v>35643</v>
      </c>
      <c r="G53" s="12">
        <v>3</v>
      </c>
      <c r="H53" s="12">
        <v>1.93</v>
      </c>
    </row>
    <row r="54" spans="1:8" x14ac:dyDescent="0.25">
      <c r="A54" s="12">
        <v>10853</v>
      </c>
      <c r="B54" s="12" t="s">
        <v>422</v>
      </c>
      <c r="C54" s="12">
        <v>9</v>
      </c>
      <c r="D54" s="45">
        <v>35822</v>
      </c>
      <c r="E54" s="45">
        <v>35850</v>
      </c>
      <c r="F54" s="45">
        <v>35829</v>
      </c>
      <c r="G54" s="12">
        <v>2</v>
      </c>
      <c r="H54" s="12">
        <v>53.83</v>
      </c>
    </row>
    <row r="55" spans="1:8" x14ac:dyDescent="0.25">
      <c r="A55" s="12">
        <v>10956</v>
      </c>
      <c r="B55" s="12" t="s">
        <v>422</v>
      </c>
      <c r="C55" s="12">
        <v>6</v>
      </c>
      <c r="D55" s="45">
        <v>35871</v>
      </c>
      <c r="E55" s="45">
        <v>35913</v>
      </c>
      <c r="F55" s="45">
        <v>35874</v>
      </c>
      <c r="G55" s="12">
        <v>2</v>
      </c>
      <c r="H55" s="12">
        <v>44.65</v>
      </c>
    </row>
    <row r="56" spans="1:8" x14ac:dyDescent="0.25">
      <c r="A56" s="12">
        <v>11058</v>
      </c>
      <c r="B56" s="12" t="s">
        <v>422</v>
      </c>
      <c r="C56" s="12">
        <v>9</v>
      </c>
      <c r="D56" s="45">
        <v>35914</v>
      </c>
      <c r="E56" s="45">
        <v>35942</v>
      </c>
      <c r="F56" s="45"/>
      <c r="G56" s="12">
        <v>3</v>
      </c>
      <c r="H56" s="12">
        <v>31.14</v>
      </c>
    </row>
    <row r="57" spans="1:8" x14ac:dyDescent="0.25">
      <c r="A57" s="12">
        <v>10265</v>
      </c>
      <c r="B57" s="12" t="s">
        <v>430</v>
      </c>
      <c r="C57" s="12">
        <v>2</v>
      </c>
      <c r="D57" s="45">
        <v>35271</v>
      </c>
      <c r="E57" s="45">
        <v>35299</v>
      </c>
      <c r="F57" s="45">
        <v>35289</v>
      </c>
      <c r="G57" s="12">
        <v>1</v>
      </c>
      <c r="H57" s="12">
        <v>55.28</v>
      </c>
    </row>
    <row r="58" spans="1:8" x14ac:dyDescent="0.25">
      <c r="A58" s="12">
        <v>10297</v>
      </c>
      <c r="B58" s="12" t="s">
        <v>430</v>
      </c>
      <c r="C58" s="12">
        <v>5</v>
      </c>
      <c r="D58" s="45">
        <v>35312</v>
      </c>
      <c r="E58" s="45">
        <v>35354</v>
      </c>
      <c r="F58" s="45">
        <v>35318</v>
      </c>
      <c r="G58" s="12">
        <v>2</v>
      </c>
      <c r="H58" s="12">
        <v>5.74</v>
      </c>
    </row>
    <row r="59" spans="1:8" x14ac:dyDescent="0.25">
      <c r="A59" s="12">
        <v>10360</v>
      </c>
      <c r="B59" s="12" t="s">
        <v>430</v>
      </c>
      <c r="C59" s="12">
        <v>4</v>
      </c>
      <c r="D59" s="45">
        <v>35391</v>
      </c>
      <c r="E59" s="45">
        <v>35419</v>
      </c>
      <c r="F59" s="45">
        <v>35401</v>
      </c>
      <c r="G59" s="12">
        <v>3</v>
      </c>
      <c r="H59" s="12">
        <v>131.69999999999999</v>
      </c>
    </row>
    <row r="60" spans="1:8" x14ac:dyDescent="0.25">
      <c r="A60" s="12">
        <v>10436</v>
      </c>
      <c r="B60" s="12" t="s">
        <v>430</v>
      </c>
      <c r="C60" s="12">
        <v>3</v>
      </c>
      <c r="D60" s="45">
        <v>35466</v>
      </c>
      <c r="E60" s="45">
        <v>35494</v>
      </c>
      <c r="F60" s="45">
        <v>35472</v>
      </c>
      <c r="G60" s="12">
        <v>2</v>
      </c>
      <c r="H60" s="12">
        <v>156.66</v>
      </c>
    </row>
    <row r="61" spans="1:8" x14ac:dyDescent="0.25">
      <c r="A61" s="12">
        <v>10449</v>
      </c>
      <c r="B61" s="12" t="s">
        <v>430</v>
      </c>
      <c r="C61" s="12">
        <v>3</v>
      </c>
      <c r="D61" s="45">
        <v>35479</v>
      </c>
      <c r="E61" s="45">
        <v>35507</v>
      </c>
      <c r="F61" s="45">
        <v>35488</v>
      </c>
      <c r="G61" s="12">
        <v>2</v>
      </c>
      <c r="H61" s="12">
        <v>53.3</v>
      </c>
    </row>
    <row r="62" spans="1:8" x14ac:dyDescent="0.25">
      <c r="A62" s="12">
        <v>10559</v>
      </c>
      <c r="B62" s="12" t="s">
        <v>430</v>
      </c>
      <c r="C62" s="12">
        <v>6</v>
      </c>
      <c r="D62" s="45">
        <v>35586</v>
      </c>
      <c r="E62" s="45">
        <v>35614</v>
      </c>
      <c r="F62" s="45">
        <v>35594</v>
      </c>
      <c r="G62" s="12">
        <v>1</v>
      </c>
      <c r="H62" s="12">
        <v>8.0500000000000007</v>
      </c>
    </row>
    <row r="63" spans="1:8" x14ac:dyDescent="0.25">
      <c r="A63" s="12">
        <v>10566</v>
      </c>
      <c r="B63" s="12" t="s">
        <v>430</v>
      </c>
      <c r="C63" s="12">
        <v>9</v>
      </c>
      <c r="D63" s="45">
        <v>35593</v>
      </c>
      <c r="E63" s="45">
        <v>35621</v>
      </c>
      <c r="F63" s="45">
        <v>35599</v>
      </c>
      <c r="G63" s="12">
        <v>1</v>
      </c>
      <c r="H63" s="12">
        <v>88.4</v>
      </c>
    </row>
    <row r="64" spans="1:8" x14ac:dyDescent="0.25">
      <c r="A64" s="12">
        <v>10584</v>
      </c>
      <c r="B64" s="12" t="s">
        <v>430</v>
      </c>
      <c r="C64" s="12">
        <v>4</v>
      </c>
      <c r="D64" s="45">
        <v>35611</v>
      </c>
      <c r="E64" s="45">
        <v>35639</v>
      </c>
      <c r="F64" s="45">
        <v>35615</v>
      </c>
      <c r="G64" s="12">
        <v>1</v>
      </c>
      <c r="H64" s="12">
        <v>59.14</v>
      </c>
    </row>
    <row r="65" spans="1:8" x14ac:dyDescent="0.25">
      <c r="A65" s="12">
        <v>10628</v>
      </c>
      <c r="B65" s="12" t="s">
        <v>430</v>
      </c>
      <c r="C65" s="12">
        <v>4</v>
      </c>
      <c r="D65" s="45">
        <v>35654</v>
      </c>
      <c r="E65" s="45">
        <v>35682</v>
      </c>
      <c r="F65" s="45">
        <v>35662</v>
      </c>
      <c r="G65" s="12">
        <v>3</v>
      </c>
      <c r="H65" s="12">
        <v>30.36</v>
      </c>
    </row>
    <row r="66" spans="1:8" x14ac:dyDescent="0.25">
      <c r="A66" s="12">
        <v>10679</v>
      </c>
      <c r="B66" s="12" t="s">
        <v>430</v>
      </c>
      <c r="C66" s="12">
        <v>8</v>
      </c>
      <c r="D66" s="45">
        <v>35696</v>
      </c>
      <c r="E66" s="45">
        <v>35724</v>
      </c>
      <c r="F66" s="45">
        <v>35703</v>
      </c>
      <c r="G66" s="12">
        <v>3</v>
      </c>
      <c r="H66" s="12">
        <v>27.94</v>
      </c>
    </row>
    <row r="67" spans="1:8" x14ac:dyDescent="0.25">
      <c r="A67" s="12">
        <v>10826</v>
      </c>
      <c r="B67" s="12" t="s">
        <v>430</v>
      </c>
      <c r="C67" s="12">
        <v>6</v>
      </c>
      <c r="D67" s="45">
        <v>35807</v>
      </c>
      <c r="E67" s="45">
        <v>35835</v>
      </c>
      <c r="F67" s="45">
        <v>35832</v>
      </c>
      <c r="G67" s="12">
        <v>1</v>
      </c>
      <c r="H67" s="12">
        <v>7.09</v>
      </c>
    </row>
    <row r="68" spans="1:8" x14ac:dyDescent="0.25">
      <c r="A68" s="12">
        <v>10326</v>
      </c>
      <c r="B68" s="12" t="s">
        <v>440</v>
      </c>
      <c r="C68" s="12">
        <v>4</v>
      </c>
      <c r="D68" s="45">
        <v>35348</v>
      </c>
      <c r="E68" s="45">
        <v>35376</v>
      </c>
      <c r="F68" s="45">
        <v>35352</v>
      </c>
      <c r="G68" s="12">
        <v>2</v>
      </c>
      <c r="H68" s="12">
        <v>77.92</v>
      </c>
    </row>
    <row r="69" spans="1:8" x14ac:dyDescent="0.25">
      <c r="A69" s="12">
        <v>10801</v>
      </c>
      <c r="B69" s="12" t="s">
        <v>440</v>
      </c>
      <c r="C69" s="12">
        <v>4</v>
      </c>
      <c r="D69" s="45">
        <v>35793</v>
      </c>
      <c r="E69" s="45">
        <v>35821</v>
      </c>
      <c r="F69" s="45">
        <v>35795</v>
      </c>
      <c r="G69" s="12">
        <v>2</v>
      </c>
      <c r="H69" s="12">
        <v>97.09</v>
      </c>
    </row>
    <row r="70" spans="1:8" x14ac:dyDescent="0.25">
      <c r="A70" s="12">
        <v>10970</v>
      </c>
      <c r="B70" s="12" t="s">
        <v>440</v>
      </c>
      <c r="C70" s="12">
        <v>9</v>
      </c>
      <c r="D70" s="45">
        <v>35878</v>
      </c>
      <c r="E70" s="45">
        <v>35892</v>
      </c>
      <c r="F70" s="45">
        <v>35909</v>
      </c>
      <c r="G70" s="12">
        <v>1</v>
      </c>
      <c r="H70" s="12">
        <v>16.16</v>
      </c>
    </row>
    <row r="71" spans="1:8" x14ac:dyDescent="0.25">
      <c r="A71" s="12">
        <v>10331</v>
      </c>
      <c r="B71" s="12" t="s">
        <v>449</v>
      </c>
      <c r="C71" s="12">
        <v>9</v>
      </c>
      <c r="D71" s="45">
        <v>35354</v>
      </c>
      <c r="E71" s="45">
        <v>35396</v>
      </c>
      <c r="F71" s="45">
        <v>35359</v>
      </c>
      <c r="G71" s="12">
        <v>1</v>
      </c>
      <c r="H71" s="12">
        <v>10.19</v>
      </c>
    </row>
    <row r="72" spans="1:8" x14ac:dyDescent="0.25">
      <c r="A72" s="12">
        <v>10340</v>
      </c>
      <c r="B72" s="12" t="s">
        <v>449</v>
      </c>
      <c r="C72" s="12">
        <v>1</v>
      </c>
      <c r="D72" s="45">
        <v>35367</v>
      </c>
      <c r="E72" s="45">
        <v>35395</v>
      </c>
      <c r="F72" s="45">
        <v>35377</v>
      </c>
      <c r="G72" s="12">
        <v>3</v>
      </c>
      <c r="H72" s="12">
        <v>166.31</v>
      </c>
    </row>
    <row r="73" spans="1:8" x14ac:dyDescent="0.25">
      <c r="A73" s="12">
        <v>10362</v>
      </c>
      <c r="B73" s="12" t="s">
        <v>449</v>
      </c>
      <c r="C73" s="12">
        <v>3</v>
      </c>
      <c r="D73" s="45">
        <v>35394</v>
      </c>
      <c r="E73" s="45">
        <v>35422</v>
      </c>
      <c r="F73" s="45">
        <v>35397</v>
      </c>
      <c r="G73" s="12">
        <v>1</v>
      </c>
      <c r="H73" s="12">
        <v>96.04</v>
      </c>
    </row>
    <row r="74" spans="1:8" x14ac:dyDescent="0.25">
      <c r="A74" s="12">
        <v>10470</v>
      </c>
      <c r="B74" s="12" t="s">
        <v>449</v>
      </c>
      <c r="C74" s="12">
        <v>4</v>
      </c>
      <c r="D74" s="45">
        <v>35500</v>
      </c>
      <c r="E74" s="45">
        <v>35528</v>
      </c>
      <c r="F74" s="45">
        <v>35503</v>
      </c>
      <c r="G74" s="12">
        <v>2</v>
      </c>
      <c r="H74" s="12">
        <v>64.56</v>
      </c>
    </row>
    <row r="75" spans="1:8" x14ac:dyDescent="0.25">
      <c r="A75" s="12">
        <v>10511</v>
      </c>
      <c r="B75" s="12" t="s">
        <v>449</v>
      </c>
      <c r="C75" s="12">
        <v>4</v>
      </c>
      <c r="D75" s="45">
        <v>35538</v>
      </c>
      <c r="E75" s="45">
        <v>35566</v>
      </c>
      <c r="F75" s="45">
        <v>35541</v>
      </c>
      <c r="G75" s="12">
        <v>3</v>
      </c>
      <c r="H75" s="12">
        <v>350.64</v>
      </c>
    </row>
    <row r="76" spans="1:8" x14ac:dyDescent="0.25">
      <c r="A76" s="12">
        <v>10525</v>
      </c>
      <c r="B76" s="12" t="s">
        <v>449</v>
      </c>
      <c r="C76" s="12">
        <v>1</v>
      </c>
      <c r="D76" s="45">
        <v>35552</v>
      </c>
      <c r="E76" s="45">
        <v>35580</v>
      </c>
      <c r="F76" s="45">
        <v>35573</v>
      </c>
      <c r="G76" s="12">
        <v>2</v>
      </c>
      <c r="H76" s="12">
        <v>11.06</v>
      </c>
    </row>
    <row r="77" spans="1:8" x14ac:dyDescent="0.25">
      <c r="A77" s="12">
        <v>10663</v>
      </c>
      <c r="B77" s="12" t="s">
        <v>449</v>
      </c>
      <c r="C77" s="12">
        <v>2</v>
      </c>
      <c r="D77" s="45">
        <v>35683</v>
      </c>
      <c r="E77" s="45">
        <v>35697</v>
      </c>
      <c r="F77" s="45">
        <v>35706</v>
      </c>
      <c r="G77" s="12">
        <v>2</v>
      </c>
      <c r="H77" s="12">
        <v>113.15</v>
      </c>
    </row>
    <row r="78" spans="1:8" x14ac:dyDescent="0.25">
      <c r="A78" s="12">
        <v>10715</v>
      </c>
      <c r="B78" s="12" t="s">
        <v>449</v>
      </c>
      <c r="C78" s="12">
        <v>3</v>
      </c>
      <c r="D78" s="45">
        <v>35726</v>
      </c>
      <c r="E78" s="45">
        <v>35740</v>
      </c>
      <c r="F78" s="45">
        <v>35732</v>
      </c>
      <c r="G78" s="12">
        <v>1</v>
      </c>
      <c r="H78" s="12">
        <v>63.2</v>
      </c>
    </row>
    <row r="79" spans="1:8" x14ac:dyDescent="0.25">
      <c r="A79" s="12">
        <v>10730</v>
      </c>
      <c r="B79" s="12" t="s">
        <v>449</v>
      </c>
      <c r="C79" s="12">
        <v>5</v>
      </c>
      <c r="D79" s="45">
        <v>35739</v>
      </c>
      <c r="E79" s="45">
        <v>35767</v>
      </c>
      <c r="F79" s="45">
        <v>35748</v>
      </c>
      <c r="G79" s="12">
        <v>1</v>
      </c>
      <c r="H79" s="12">
        <v>20.12</v>
      </c>
    </row>
    <row r="80" spans="1:8" x14ac:dyDescent="0.25">
      <c r="A80" s="12">
        <v>10732</v>
      </c>
      <c r="B80" s="12" t="s">
        <v>449</v>
      </c>
      <c r="C80" s="12">
        <v>3</v>
      </c>
      <c r="D80" s="45">
        <v>35740</v>
      </c>
      <c r="E80" s="45">
        <v>35768</v>
      </c>
      <c r="F80" s="45">
        <v>35741</v>
      </c>
      <c r="G80" s="12">
        <v>1</v>
      </c>
      <c r="H80" s="12">
        <v>16.97</v>
      </c>
    </row>
    <row r="81" spans="1:8" x14ac:dyDescent="0.25">
      <c r="A81" s="12">
        <v>10755</v>
      </c>
      <c r="B81" s="12" t="s">
        <v>449</v>
      </c>
      <c r="C81" s="12">
        <v>4</v>
      </c>
      <c r="D81" s="45">
        <v>35760</v>
      </c>
      <c r="E81" s="45">
        <v>35788</v>
      </c>
      <c r="F81" s="45">
        <v>35762</v>
      </c>
      <c r="G81" s="12">
        <v>2</v>
      </c>
      <c r="H81" s="12">
        <v>16.71</v>
      </c>
    </row>
    <row r="82" spans="1:8" x14ac:dyDescent="0.25">
      <c r="A82" s="12">
        <v>10827</v>
      </c>
      <c r="B82" s="12" t="s">
        <v>449</v>
      </c>
      <c r="C82" s="12">
        <v>1</v>
      </c>
      <c r="D82" s="45">
        <v>35807</v>
      </c>
      <c r="E82" s="45">
        <v>35821</v>
      </c>
      <c r="F82" s="45">
        <v>35832</v>
      </c>
      <c r="G82" s="12">
        <v>2</v>
      </c>
      <c r="H82" s="12">
        <v>63.54</v>
      </c>
    </row>
    <row r="83" spans="1:8" x14ac:dyDescent="0.25">
      <c r="A83" s="12">
        <v>10871</v>
      </c>
      <c r="B83" s="12" t="s">
        <v>449</v>
      </c>
      <c r="C83" s="12">
        <v>9</v>
      </c>
      <c r="D83" s="45">
        <v>35831</v>
      </c>
      <c r="E83" s="45">
        <v>35859</v>
      </c>
      <c r="F83" s="45">
        <v>35836</v>
      </c>
      <c r="G83" s="12">
        <v>2</v>
      </c>
      <c r="H83" s="12">
        <v>112.27</v>
      </c>
    </row>
    <row r="84" spans="1:8" x14ac:dyDescent="0.25">
      <c r="A84" s="12">
        <v>10876</v>
      </c>
      <c r="B84" s="12" t="s">
        <v>449</v>
      </c>
      <c r="C84" s="12">
        <v>7</v>
      </c>
      <c r="D84" s="45">
        <v>35835</v>
      </c>
      <c r="E84" s="45">
        <v>35863</v>
      </c>
      <c r="F84" s="45">
        <v>35838</v>
      </c>
      <c r="G84" s="12">
        <v>3</v>
      </c>
      <c r="H84" s="12">
        <v>60.42</v>
      </c>
    </row>
    <row r="85" spans="1:8" x14ac:dyDescent="0.25">
      <c r="A85" s="12">
        <v>10932</v>
      </c>
      <c r="B85" s="12" t="s">
        <v>449</v>
      </c>
      <c r="C85" s="12">
        <v>8</v>
      </c>
      <c r="D85" s="45">
        <v>35860</v>
      </c>
      <c r="E85" s="45">
        <v>35888</v>
      </c>
      <c r="F85" s="45">
        <v>35878</v>
      </c>
      <c r="G85" s="12">
        <v>1</v>
      </c>
      <c r="H85" s="12">
        <v>134.63999999999999</v>
      </c>
    </row>
    <row r="86" spans="1:8" x14ac:dyDescent="0.25">
      <c r="A86" s="12">
        <v>10940</v>
      </c>
      <c r="B86" s="12" t="s">
        <v>449</v>
      </c>
      <c r="C86" s="12">
        <v>8</v>
      </c>
      <c r="D86" s="45">
        <v>35865</v>
      </c>
      <c r="E86" s="45">
        <v>35893</v>
      </c>
      <c r="F86" s="45">
        <v>35877</v>
      </c>
      <c r="G86" s="12">
        <v>3</v>
      </c>
      <c r="H86" s="12">
        <v>19.77</v>
      </c>
    </row>
    <row r="87" spans="1:8" x14ac:dyDescent="0.25">
      <c r="A87" s="12">
        <v>11076</v>
      </c>
      <c r="B87" s="12" t="s">
        <v>449</v>
      </c>
      <c r="C87" s="12">
        <v>4</v>
      </c>
      <c r="D87" s="45">
        <v>35921</v>
      </c>
      <c r="E87" s="45">
        <v>35949</v>
      </c>
      <c r="F87" s="45"/>
      <c r="G87" s="12">
        <v>2</v>
      </c>
      <c r="H87" s="12">
        <v>38.28</v>
      </c>
    </row>
    <row r="88" spans="1:8" x14ac:dyDescent="0.25">
      <c r="A88" s="12">
        <v>10389</v>
      </c>
      <c r="B88" s="12" t="s">
        <v>457</v>
      </c>
      <c r="C88" s="12">
        <v>4</v>
      </c>
      <c r="D88" s="45">
        <v>35419</v>
      </c>
      <c r="E88" s="45">
        <v>35447</v>
      </c>
      <c r="F88" s="45">
        <v>35423</v>
      </c>
      <c r="G88" s="12">
        <v>2</v>
      </c>
      <c r="H88" s="12">
        <v>47.42</v>
      </c>
    </row>
    <row r="89" spans="1:8" x14ac:dyDescent="0.25">
      <c r="A89" s="12">
        <v>10410</v>
      </c>
      <c r="B89" s="12" t="s">
        <v>457</v>
      </c>
      <c r="C89" s="12">
        <v>3</v>
      </c>
      <c r="D89" s="45">
        <v>35440</v>
      </c>
      <c r="E89" s="45">
        <v>35468</v>
      </c>
      <c r="F89" s="45">
        <v>35445</v>
      </c>
      <c r="G89" s="12">
        <v>3</v>
      </c>
      <c r="H89" s="12">
        <v>2.4</v>
      </c>
    </row>
    <row r="90" spans="1:8" x14ac:dyDescent="0.25">
      <c r="A90" s="12">
        <v>10411</v>
      </c>
      <c r="B90" s="12" t="s">
        <v>457</v>
      </c>
      <c r="C90" s="12">
        <v>9</v>
      </c>
      <c r="D90" s="45">
        <v>35440</v>
      </c>
      <c r="E90" s="45">
        <v>35468</v>
      </c>
      <c r="F90" s="45">
        <v>35451</v>
      </c>
      <c r="G90" s="12">
        <v>3</v>
      </c>
      <c r="H90" s="12">
        <v>23.65</v>
      </c>
    </row>
    <row r="91" spans="1:8" x14ac:dyDescent="0.25">
      <c r="A91" s="12">
        <v>10431</v>
      </c>
      <c r="B91" s="12" t="s">
        <v>457</v>
      </c>
      <c r="C91" s="12">
        <v>4</v>
      </c>
      <c r="D91" s="45">
        <v>35460</v>
      </c>
      <c r="E91" s="45">
        <v>35474</v>
      </c>
      <c r="F91" s="45">
        <v>35468</v>
      </c>
      <c r="G91" s="12">
        <v>2</v>
      </c>
      <c r="H91" s="12">
        <v>44.17</v>
      </c>
    </row>
    <row r="92" spans="1:8" x14ac:dyDescent="0.25">
      <c r="A92" s="12">
        <v>10492</v>
      </c>
      <c r="B92" s="12" t="s">
        <v>457</v>
      </c>
      <c r="C92" s="12">
        <v>3</v>
      </c>
      <c r="D92" s="45">
        <v>35521</v>
      </c>
      <c r="E92" s="45">
        <v>35549</v>
      </c>
      <c r="F92" s="45">
        <v>35531</v>
      </c>
      <c r="G92" s="12">
        <v>1</v>
      </c>
      <c r="H92" s="12">
        <v>62.89</v>
      </c>
    </row>
    <row r="93" spans="1:8" x14ac:dyDescent="0.25">
      <c r="A93" s="12">
        <v>10742</v>
      </c>
      <c r="B93" s="12" t="s">
        <v>457</v>
      </c>
      <c r="C93" s="12">
        <v>3</v>
      </c>
      <c r="D93" s="45">
        <v>35748</v>
      </c>
      <c r="E93" s="45">
        <v>35776</v>
      </c>
      <c r="F93" s="45">
        <v>35752</v>
      </c>
      <c r="G93" s="12">
        <v>3</v>
      </c>
      <c r="H93" s="12">
        <v>243.73</v>
      </c>
    </row>
    <row r="94" spans="1:8" x14ac:dyDescent="0.25">
      <c r="A94" s="12">
        <v>10918</v>
      </c>
      <c r="B94" s="12" t="s">
        <v>457</v>
      </c>
      <c r="C94" s="12">
        <v>3</v>
      </c>
      <c r="D94" s="45">
        <v>35856</v>
      </c>
      <c r="E94" s="45">
        <v>35884</v>
      </c>
      <c r="F94" s="45">
        <v>35865</v>
      </c>
      <c r="G94" s="12">
        <v>3</v>
      </c>
      <c r="H94" s="12">
        <v>48.83</v>
      </c>
    </row>
    <row r="95" spans="1:8" x14ac:dyDescent="0.25">
      <c r="A95" s="12">
        <v>10944</v>
      </c>
      <c r="B95" s="12" t="s">
        <v>457</v>
      </c>
      <c r="C95" s="12">
        <v>6</v>
      </c>
      <c r="D95" s="45">
        <v>35866</v>
      </c>
      <c r="E95" s="45">
        <v>35880</v>
      </c>
      <c r="F95" s="45">
        <v>35867</v>
      </c>
      <c r="G95" s="12">
        <v>3</v>
      </c>
      <c r="H95" s="12">
        <v>52.92</v>
      </c>
    </row>
    <row r="96" spans="1:8" x14ac:dyDescent="0.25">
      <c r="A96" s="12">
        <v>10949</v>
      </c>
      <c r="B96" s="12" t="s">
        <v>457</v>
      </c>
      <c r="C96" s="12">
        <v>2</v>
      </c>
      <c r="D96" s="45">
        <v>35867</v>
      </c>
      <c r="E96" s="45">
        <v>35895</v>
      </c>
      <c r="F96" s="45">
        <v>35871</v>
      </c>
      <c r="G96" s="12">
        <v>3</v>
      </c>
      <c r="H96" s="12">
        <v>74.44</v>
      </c>
    </row>
    <row r="97" spans="1:8" x14ac:dyDescent="0.25">
      <c r="A97" s="12">
        <v>10975</v>
      </c>
      <c r="B97" s="12" t="s">
        <v>457</v>
      </c>
      <c r="C97" s="12">
        <v>1</v>
      </c>
      <c r="D97" s="45">
        <v>35879</v>
      </c>
      <c r="E97" s="45">
        <v>35907</v>
      </c>
      <c r="F97" s="45">
        <v>35881</v>
      </c>
      <c r="G97" s="12">
        <v>3</v>
      </c>
      <c r="H97" s="12">
        <v>32.270000000000003</v>
      </c>
    </row>
    <row r="98" spans="1:8" x14ac:dyDescent="0.25">
      <c r="A98" s="12">
        <v>10982</v>
      </c>
      <c r="B98" s="12" t="s">
        <v>457</v>
      </c>
      <c r="C98" s="12">
        <v>2</v>
      </c>
      <c r="D98" s="45">
        <v>35881</v>
      </c>
      <c r="E98" s="45">
        <v>35909</v>
      </c>
      <c r="F98" s="45">
        <v>35893</v>
      </c>
      <c r="G98" s="12">
        <v>1</v>
      </c>
      <c r="H98" s="12">
        <v>14.01</v>
      </c>
    </row>
    <row r="99" spans="1:8" x14ac:dyDescent="0.25">
      <c r="A99" s="12">
        <v>11027</v>
      </c>
      <c r="B99" s="12" t="s">
        <v>457</v>
      </c>
      <c r="C99" s="12">
        <v>1</v>
      </c>
      <c r="D99" s="45">
        <v>35901</v>
      </c>
      <c r="E99" s="45">
        <v>35929</v>
      </c>
      <c r="F99" s="45">
        <v>35905</v>
      </c>
      <c r="G99" s="12">
        <v>1</v>
      </c>
      <c r="H99" s="12">
        <v>52.52</v>
      </c>
    </row>
    <row r="100" spans="1:8" x14ac:dyDescent="0.25">
      <c r="A100" s="12">
        <v>11045</v>
      </c>
      <c r="B100" s="12" t="s">
        <v>457</v>
      </c>
      <c r="C100" s="12">
        <v>6</v>
      </c>
      <c r="D100" s="45">
        <v>35908</v>
      </c>
      <c r="E100" s="45">
        <v>35936</v>
      </c>
      <c r="F100" s="45"/>
      <c r="G100" s="12">
        <v>2</v>
      </c>
      <c r="H100" s="12">
        <v>70.58</v>
      </c>
    </row>
    <row r="101" spans="1:8" x14ac:dyDescent="0.25">
      <c r="A101" s="12">
        <v>11048</v>
      </c>
      <c r="B101" s="12" t="s">
        <v>457</v>
      </c>
      <c r="C101" s="12">
        <v>7</v>
      </c>
      <c r="D101" s="45">
        <v>35909</v>
      </c>
      <c r="E101" s="45">
        <v>35937</v>
      </c>
      <c r="F101" s="45">
        <v>35915</v>
      </c>
      <c r="G101" s="12">
        <v>3</v>
      </c>
      <c r="H101" s="12">
        <v>24.12</v>
      </c>
    </row>
    <row r="102" spans="1:8" x14ac:dyDescent="0.25">
      <c r="A102" s="12">
        <v>10289</v>
      </c>
      <c r="B102" s="12" t="s">
        <v>468</v>
      </c>
      <c r="C102" s="12">
        <v>7</v>
      </c>
      <c r="D102" s="45">
        <v>35303</v>
      </c>
      <c r="E102" s="45">
        <v>35331</v>
      </c>
      <c r="F102" s="45">
        <v>35305</v>
      </c>
      <c r="G102" s="12">
        <v>3</v>
      </c>
      <c r="H102" s="12">
        <v>22.77</v>
      </c>
    </row>
    <row r="103" spans="1:8" x14ac:dyDescent="0.25">
      <c r="A103" s="12">
        <v>10471</v>
      </c>
      <c r="B103" s="12" t="s">
        <v>468</v>
      </c>
      <c r="C103" s="12">
        <v>2</v>
      </c>
      <c r="D103" s="45">
        <v>35500</v>
      </c>
      <c r="E103" s="45">
        <v>35528</v>
      </c>
      <c r="F103" s="45">
        <v>35507</v>
      </c>
      <c r="G103" s="12">
        <v>3</v>
      </c>
      <c r="H103" s="12">
        <v>45.59</v>
      </c>
    </row>
    <row r="104" spans="1:8" x14ac:dyDescent="0.25">
      <c r="A104" s="12">
        <v>10484</v>
      </c>
      <c r="B104" s="12" t="s">
        <v>468</v>
      </c>
      <c r="C104" s="12">
        <v>3</v>
      </c>
      <c r="D104" s="45">
        <v>35513</v>
      </c>
      <c r="E104" s="45">
        <v>35541</v>
      </c>
      <c r="F104" s="45">
        <v>35521</v>
      </c>
      <c r="G104" s="12">
        <v>3</v>
      </c>
      <c r="H104" s="12">
        <v>6.88</v>
      </c>
    </row>
    <row r="105" spans="1:8" x14ac:dyDescent="0.25">
      <c r="A105" s="12">
        <v>10538</v>
      </c>
      <c r="B105" s="12" t="s">
        <v>468</v>
      </c>
      <c r="C105" s="12">
        <v>9</v>
      </c>
      <c r="D105" s="45">
        <v>35565</v>
      </c>
      <c r="E105" s="45">
        <v>35593</v>
      </c>
      <c r="F105" s="45">
        <v>35566</v>
      </c>
      <c r="G105" s="12">
        <v>3</v>
      </c>
      <c r="H105" s="12">
        <v>4.87</v>
      </c>
    </row>
    <row r="106" spans="1:8" x14ac:dyDescent="0.25">
      <c r="A106" s="12">
        <v>10539</v>
      </c>
      <c r="B106" s="12" t="s">
        <v>468</v>
      </c>
      <c r="C106" s="12">
        <v>6</v>
      </c>
      <c r="D106" s="45">
        <v>35566</v>
      </c>
      <c r="E106" s="45">
        <v>35594</v>
      </c>
      <c r="F106" s="45">
        <v>35573</v>
      </c>
      <c r="G106" s="12">
        <v>3</v>
      </c>
      <c r="H106" s="12">
        <v>12.36</v>
      </c>
    </row>
    <row r="107" spans="1:8" x14ac:dyDescent="0.25">
      <c r="A107" s="12">
        <v>10578</v>
      </c>
      <c r="B107" s="12" t="s">
        <v>468</v>
      </c>
      <c r="C107" s="12">
        <v>4</v>
      </c>
      <c r="D107" s="45">
        <v>35605</v>
      </c>
      <c r="E107" s="45">
        <v>35633</v>
      </c>
      <c r="F107" s="45">
        <v>35636</v>
      </c>
      <c r="G107" s="12">
        <v>3</v>
      </c>
      <c r="H107" s="12">
        <v>29.6</v>
      </c>
    </row>
    <row r="108" spans="1:8" x14ac:dyDescent="0.25">
      <c r="A108" s="12">
        <v>10599</v>
      </c>
      <c r="B108" s="12" t="s">
        <v>468</v>
      </c>
      <c r="C108" s="12">
        <v>6</v>
      </c>
      <c r="D108" s="45">
        <v>35626</v>
      </c>
      <c r="E108" s="45">
        <v>35668</v>
      </c>
      <c r="F108" s="45">
        <v>35632</v>
      </c>
      <c r="G108" s="12">
        <v>3</v>
      </c>
      <c r="H108" s="12">
        <v>29.98</v>
      </c>
    </row>
    <row r="109" spans="1:8" x14ac:dyDescent="0.25">
      <c r="A109" s="12">
        <v>10943</v>
      </c>
      <c r="B109" s="12" t="s">
        <v>468</v>
      </c>
      <c r="C109" s="12">
        <v>4</v>
      </c>
      <c r="D109" s="45">
        <v>35865</v>
      </c>
      <c r="E109" s="45">
        <v>35893</v>
      </c>
      <c r="F109" s="45">
        <v>35873</v>
      </c>
      <c r="G109" s="12">
        <v>2</v>
      </c>
      <c r="H109" s="12">
        <v>2.17</v>
      </c>
    </row>
    <row r="110" spans="1:8" x14ac:dyDescent="0.25">
      <c r="A110" s="12">
        <v>10947</v>
      </c>
      <c r="B110" s="12" t="s">
        <v>468</v>
      </c>
      <c r="C110" s="12">
        <v>3</v>
      </c>
      <c r="D110" s="45">
        <v>35867</v>
      </c>
      <c r="E110" s="45">
        <v>35895</v>
      </c>
      <c r="F110" s="45">
        <v>35870</v>
      </c>
      <c r="G110" s="12">
        <v>2</v>
      </c>
      <c r="H110" s="12">
        <v>3.26</v>
      </c>
    </row>
    <row r="111" spans="1:8" x14ac:dyDescent="0.25">
      <c r="A111" s="12">
        <v>11023</v>
      </c>
      <c r="B111" s="12" t="s">
        <v>468</v>
      </c>
      <c r="C111" s="12">
        <v>1</v>
      </c>
      <c r="D111" s="45">
        <v>35899</v>
      </c>
      <c r="E111" s="45">
        <v>35913</v>
      </c>
      <c r="F111" s="45">
        <v>35909</v>
      </c>
      <c r="G111" s="12">
        <v>2</v>
      </c>
      <c r="H111" s="12">
        <v>123.83</v>
      </c>
    </row>
    <row r="112" spans="1:8" x14ac:dyDescent="0.25">
      <c r="A112" s="12">
        <v>10521</v>
      </c>
      <c r="B112" s="12" t="s">
        <v>474</v>
      </c>
      <c r="C112" s="12">
        <v>8</v>
      </c>
      <c r="D112" s="45">
        <v>35549</v>
      </c>
      <c r="E112" s="45">
        <v>35577</v>
      </c>
      <c r="F112" s="45">
        <v>35552</v>
      </c>
      <c r="G112" s="12">
        <v>2</v>
      </c>
      <c r="H112" s="12">
        <v>17.22</v>
      </c>
    </row>
    <row r="113" spans="1:8" x14ac:dyDescent="0.25">
      <c r="A113" s="12">
        <v>10782</v>
      </c>
      <c r="B113" s="12" t="s">
        <v>474</v>
      </c>
      <c r="C113" s="12">
        <v>9</v>
      </c>
      <c r="D113" s="45">
        <v>35781</v>
      </c>
      <c r="E113" s="45">
        <v>35809</v>
      </c>
      <c r="F113" s="45">
        <v>35786</v>
      </c>
      <c r="G113" s="12">
        <v>3</v>
      </c>
      <c r="H113" s="12">
        <v>1.1000000000000001</v>
      </c>
    </row>
    <row r="114" spans="1:8" x14ac:dyDescent="0.25">
      <c r="A114" s="12">
        <v>10819</v>
      </c>
      <c r="B114" s="12" t="s">
        <v>474</v>
      </c>
      <c r="C114" s="12">
        <v>2</v>
      </c>
      <c r="D114" s="45">
        <v>35802</v>
      </c>
      <c r="E114" s="45">
        <v>35830</v>
      </c>
      <c r="F114" s="45">
        <v>35811</v>
      </c>
      <c r="G114" s="12">
        <v>3</v>
      </c>
      <c r="H114" s="12">
        <v>19.760000000000002</v>
      </c>
    </row>
    <row r="115" spans="1:8" x14ac:dyDescent="0.25">
      <c r="A115" s="12">
        <v>10881</v>
      </c>
      <c r="B115" s="12" t="s">
        <v>474</v>
      </c>
      <c r="C115" s="12">
        <v>4</v>
      </c>
      <c r="D115" s="45">
        <v>35837</v>
      </c>
      <c r="E115" s="45">
        <v>35865</v>
      </c>
      <c r="F115" s="45">
        <v>35844</v>
      </c>
      <c r="G115" s="12">
        <v>1</v>
      </c>
      <c r="H115" s="12">
        <v>2.84</v>
      </c>
    </row>
    <row r="116" spans="1:8" x14ac:dyDescent="0.25">
      <c r="A116" s="12">
        <v>10937</v>
      </c>
      <c r="B116" s="12" t="s">
        <v>474</v>
      </c>
      <c r="C116" s="12">
        <v>7</v>
      </c>
      <c r="D116" s="45">
        <v>35864</v>
      </c>
      <c r="E116" s="45">
        <v>35878</v>
      </c>
      <c r="F116" s="45">
        <v>35867</v>
      </c>
      <c r="G116" s="12">
        <v>3</v>
      </c>
      <c r="H116" s="12">
        <v>31.51</v>
      </c>
    </row>
    <row r="117" spans="1:8" x14ac:dyDescent="0.25">
      <c r="A117" s="12">
        <v>11054</v>
      </c>
      <c r="B117" s="12" t="s">
        <v>474</v>
      </c>
      <c r="C117" s="12">
        <v>8</v>
      </c>
      <c r="D117" s="45">
        <v>35913</v>
      </c>
      <c r="E117" s="45">
        <v>35941</v>
      </c>
      <c r="F117" s="45"/>
      <c r="G117" s="12">
        <v>1</v>
      </c>
      <c r="H117" s="12">
        <v>0.33</v>
      </c>
    </row>
    <row r="118" spans="1:8" x14ac:dyDescent="0.25">
      <c r="A118" s="12">
        <v>10259</v>
      </c>
      <c r="B118" s="12" t="s">
        <v>484</v>
      </c>
      <c r="C118" s="12">
        <v>4</v>
      </c>
      <c r="D118" s="45">
        <v>35264</v>
      </c>
      <c r="E118" s="45">
        <v>35292</v>
      </c>
      <c r="F118" s="45">
        <v>35271</v>
      </c>
      <c r="G118" s="12">
        <v>3</v>
      </c>
      <c r="H118" s="12">
        <v>3.25</v>
      </c>
    </row>
    <row r="119" spans="1:8" x14ac:dyDescent="0.25">
      <c r="A119" s="12">
        <v>10254</v>
      </c>
      <c r="B119" s="12" t="s">
        <v>491</v>
      </c>
      <c r="C119" s="12">
        <v>5</v>
      </c>
      <c r="D119" s="45">
        <v>35257</v>
      </c>
      <c r="E119" s="45">
        <v>35285</v>
      </c>
      <c r="F119" s="45">
        <v>35269</v>
      </c>
      <c r="G119" s="12">
        <v>2</v>
      </c>
      <c r="H119" s="12">
        <v>22.98</v>
      </c>
    </row>
    <row r="120" spans="1:8" x14ac:dyDescent="0.25">
      <c r="A120" s="12">
        <v>10370</v>
      </c>
      <c r="B120" s="12" t="s">
        <v>491</v>
      </c>
      <c r="C120" s="12">
        <v>6</v>
      </c>
      <c r="D120" s="45">
        <v>35402</v>
      </c>
      <c r="E120" s="45">
        <v>35430</v>
      </c>
      <c r="F120" s="45">
        <v>35426</v>
      </c>
      <c r="G120" s="12">
        <v>2</v>
      </c>
      <c r="H120" s="12">
        <v>1.17</v>
      </c>
    </row>
    <row r="121" spans="1:8" x14ac:dyDescent="0.25">
      <c r="A121" s="12">
        <v>10519</v>
      </c>
      <c r="B121" s="12" t="s">
        <v>491</v>
      </c>
      <c r="C121" s="12">
        <v>6</v>
      </c>
      <c r="D121" s="45">
        <v>35548</v>
      </c>
      <c r="E121" s="45">
        <v>35576</v>
      </c>
      <c r="F121" s="45">
        <v>35551</v>
      </c>
      <c r="G121" s="12">
        <v>3</v>
      </c>
      <c r="H121" s="12">
        <v>91.76</v>
      </c>
    </row>
    <row r="122" spans="1:8" x14ac:dyDescent="0.25">
      <c r="A122" s="12">
        <v>10731</v>
      </c>
      <c r="B122" s="12" t="s">
        <v>491</v>
      </c>
      <c r="C122" s="12">
        <v>7</v>
      </c>
      <c r="D122" s="45">
        <v>35740</v>
      </c>
      <c r="E122" s="45">
        <v>35768</v>
      </c>
      <c r="F122" s="45">
        <v>35748</v>
      </c>
      <c r="G122" s="12">
        <v>1</v>
      </c>
      <c r="H122" s="12">
        <v>96.65</v>
      </c>
    </row>
    <row r="123" spans="1:8" x14ac:dyDescent="0.25">
      <c r="A123" s="12">
        <v>10746</v>
      </c>
      <c r="B123" s="12" t="s">
        <v>491</v>
      </c>
      <c r="C123" s="12">
        <v>1</v>
      </c>
      <c r="D123" s="45">
        <v>35753</v>
      </c>
      <c r="E123" s="45">
        <v>35781</v>
      </c>
      <c r="F123" s="45">
        <v>35755</v>
      </c>
      <c r="G123" s="12">
        <v>3</v>
      </c>
      <c r="H123" s="12">
        <v>31.43</v>
      </c>
    </row>
    <row r="124" spans="1:8" x14ac:dyDescent="0.25">
      <c r="A124" s="12">
        <v>10966</v>
      </c>
      <c r="B124" s="12" t="s">
        <v>491</v>
      </c>
      <c r="C124" s="12">
        <v>4</v>
      </c>
      <c r="D124" s="45">
        <v>35874</v>
      </c>
      <c r="E124" s="45">
        <v>35902</v>
      </c>
      <c r="F124" s="45">
        <v>35893</v>
      </c>
      <c r="G124" s="12">
        <v>1</v>
      </c>
      <c r="H124" s="12">
        <v>27.19</v>
      </c>
    </row>
    <row r="125" spans="1:8" x14ac:dyDescent="0.25">
      <c r="A125" s="12">
        <v>11029</v>
      </c>
      <c r="B125" s="12" t="s">
        <v>491</v>
      </c>
      <c r="C125" s="12">
        <v>4</v>
      </c>
      <c r="D125" s="45">
        <v>35901</v>
      </c>
      <c r="E125" s="45">
        <v>35929</v>
      </c>
      <c r="F125" s="45">
        <v>35912</v>
      </c>
      <c r="G125" s="12">
        <v>1</v>
      </c>
      <c r="H125" s="12">
        <v>47.84</v>
      </c>
    </row>
    <row r="126" spans="1:8" x14ac:dyDescent="0.25">
      <c r="A126" s="12">
        <v>11041</v>
      </c>
      <c r="B126" s="12" t="s">
        <v>491</v>
      </c>
      <c r="C126" s="12">
        <v>3</v>
      </c>
      <c r="D126" s="45">
        <v>35907</v>
      </c>
      <c r="E126" s="45">
        <v>35935</v>
      </c>
      <c r="F126" s="45">
        <v>35913</v>
      </c>
      <c r="G126" s="12">
        <v>2</v>
      </c>
      <c r="H126" s="12">
        <v>48.22</v>
      </c>
    </row>
    <row r="127" spans="1:8" x14ac:dyDescent="0.25">
      <c r="A127" s="12">
        <v>10290</v>
      </c>
      <c r="B127" s="12" t="s">
        <v>499</v>
      </c>
      <c r="C127" s="12">
        <v>8</v>
      </c>
      <c r="D127" s="45">
        <v>35304</v>
      </c>
      <c r="E127" s="45">
        <v>35332</v>
      </c>
      <c r="F127" s="45">
        <v>35311</v>
      </c>
      <c r="G127" s="12">
        <v>1</v>
      </c>
      <c r="H127" s="12">
        <v>79.7</v>
      </c>
    </row>
    <row r="128" spans="1:8" x14ac:dyDescent="0.25">
      <c r="A128" s="12">
        <v>10466</v>
      </c>
      <c r="B128" s="12" t="s">
        <v>499</v>
      </c>
      <c r="C128" s="12">
        <v>4</v>
      </c>
      <c r="D128" s="45">
        <v>35495</v>
      </c>
      <c r="E128" s="45">
        <v>35523</v>
      </c>
      <c r="F128" s="45">
        <v>35502</v>
      </c>
      <c r="G128" s="12">
        <v>1</v>
      </c>
      <c r="H128" s="12">
        <v>11.93</v>
      </c>
    </row>
    <row r="129" spans="1:8" x14ac:dyDescent="0.25">
      <c r="A129" s="12">
        <v>10494</v>
      </c>
      <c r="B129" s="12" t="s">
        <v>499</v>
      </c>
      <c r="C129" s="12">
        <v>4</v>
      </c>
      <c r="D129" s="45">
        <v>35522</v>
      </c>
      <c r="E129" s="45">
        <v>35550</v>
      </c>
      <c r="F129" s="45">
        <v>35529</v>
      </c>
      <c r="G129" s="12">
        <v>2</v>
      </c>
      <c r="H129" s="12">
        <v>65.989999999999995</v>
      </c>
    </row>
    <row r="130" spans="1:8" x14ac:dyDescent="0.25">
      <c r="A130" s="12">
        <v>10969</v>
      </c>
      <c r="B130" s="12" t="s">
        <v>499</v>
      </c>
      <c r="C130" s="12">
        <v>1</v>
      </c>
      <c r="D130" s="45">
        <v>35877</v>
      </c>
      <c r="E130" s="45">
        <v>35905</v>
      </c>
      <c r="F130" s="45">
        <v>35884</v>
      </c>
      <c r="G130" s="12">
        <v>2</v>
      </c>
      <c r="H130" s="12">
        <v>0.21</v>
      </c>
    </row>
    <row r="131" spans="1:8" x14ac:dyDescent="0.25">
      <c r="A131" s="12">
        <v>11042</v>
      </c>
      <c r="B131" s="12" t="s">
        <v>499</v>
      </c>
      <c r="C131" s="12">
        <v>2</v>
      </c>
      <c r="D131" s="45">
        <v>35907</v>
      </c>
      <c r="E131" s="45">
        <v>35921</v>
      </c>
      <c r="F131" s="45">
        <v>35916</v>
      </c>
      <c r="G131" s="12">
        <v>1</v>
      </c>
      <c r="H131" s="12">
        <v>29.99</v>
      </c>
    </row>
    <row r="132" spans="1:8" x14ac:dyDescent="0.25">
      <c r="A132" s="12">
        <v>10435</v>
      </c>
      <c r="B132" s="12" t="s">
        <v>509</v>
      </c>
      <c r="C132" s="12">
        <v>8</v>
      </c>
      <c r="D132" s="45">
        <v>35465</v>
      </c>
      <c r="E132" s="45">
        <v>35507</v>
      </c>
      <c r="F132" s="45">
        <v>35468</v>
      </c>
      <c r="G132" s="12">
        <v>2</v>
      </c>
      <c r="H132" s="12">
        <v>9.2100000000000009</v>
      </c>
    </row>
    <row r="133" spans="1:8" x14ac:dyDescent="0.25">
      <c r="A133" s="12">
        <v>10462</v>
      </c>
      <c r="B133" s="12" t="s">
        <v>509</v>
      </c>
      <c r="C133" s="12">
        <v>2</v>
      </c>
      <c r="D133" s="45">
        <v>35492</v>
      </c>
      <c r="E133" s="45">
        <v>35520</v>
      </c>
      <c r="F133" s="45">
        <v>35507</v>
      </c>
      <c r="G133" s="12">
        <v>1</v>
      </c>
      <c r="H133" s="12">
        <v>6.17</v>
      </c>
    </row>
    <row r="134" spans="1:8" x14ac:dyDescent="0.25">
      <c r="A134" s="12">
        <v>10848</v>
      </c>
      <c r="B134" s="12" t="s">
        <v>509</v>
      </c>
      <c r="C134" s="12">
        <v>7</v>
      </c>
      <c r="D134" s="45">
        <v>35818</v>
      </c>
      <c r="E134" s="45">
        <v>35846</v>
      </c>
      <c r="F134" s="45">
        <v>35824</v>
      </c>
      <c r="G134" s="12">
        <v>2</v>
      </c>
      <c r="H134" s="12">
        <v>38.24</v>
      </c>
    </row>
    <row r="135" spans="1:8" x14ac:dyDescent="0.25">
      <c r="A135" s="12">
        <v>10363</v>
      </c>
      <c r="B135" s="12" t="s">
        <v>516</v>
      </c>
      <c r="C135" s="12">
        <v>4</v>
      </c>
      <c r="D135" s="45">
        <v>35395</v>
      </c>
      <c r="E135" s="45">
        <v>35423</v>
      </c>
      <c r="F135" s="45">
        <v>35403</v>
      </c>
      <c r="G135" s="12">
        <v>3</v>
      </c>
      <c r="H135" s="12">
        <v>30.54</v>
      </c>
    </row>
    <row r="136" spans="1:8" x14ac:dyDescent="0.25">
      <c r="A136" s="12">
        <v>10391</v>
      </c>
      <c r="B136" s="12" t="s">
        <v>516</v>
      </c>
      <c r="C136" s="12">
        <v>3</v>
      </c>
      <c r="D136" s="45">
        <v>35422</v>
      </c>
      <c r="E136" s="45">
        <v>35450</v>
      </c>
      <c r="F136" s="45">
        <v>35430</v>
      </c>
      <c r="G136" s="12">
        <v>3</v>
      </c>
      <c r="H136" s="12">
        <v>5.45</v>
      </c>
    </row>
    <row r="137" spans="1:8" x14ac:dyDescent="0.25">
      <c r="A137" s="12">
        <v>10797</v>
      </c>
      <c r="B137" s="12" t="s">
        <v>516</v>
      </c>
      <c r="C137" s="12">
        <v>7</v>
      </c>
      <c r="D137" s="45">
        <v>35789</v>
      </c>
      <c r="E137" s="45">
        <v>35817</v>
      </c>
      <c r="F137" s="45">
        <v>35800</v>
      </c>
      <c r="G137" s="12">
        <v>2</v>
      </c>
      <c r="H137" s="12">
        <v>33.35</v>
      </c>
    </row>
    <row r="138" spans="1:8" x14ac:dyDescent="0.25">
      <c r="A138" s="12">
        <v>10825</v>
      </c>
      <c r="B138" s="12" t="s">
        <v>516</v>
      </c>
      <c r="C138" s="12">
        <v>1</v>
      </c>
      <c r="D138" s="45">
        <v>35804</v>
      </c>
      <c r="E138" s="45">
        <v>35832</v>
      </c>
      <c r="F138" s="45">
        <v>35809</v>
      </c>
      <c r="G138" s="12">
        <v>1</v>
      </c>
      <c r="H138" s="12">
        <v>79.25</v>
      </c>
    </row>
    <row r="139" spans="1:8" x14ac:dyDescent="0.25">
      <c r="A139" s="12">
        <v>11036</v>
      </c>
      <c r="B139" s="12" t="s">
        <v>516</v>
      </c>
      <c r="C139" s="12">
        <v>8</v>
      </c>
      <c r="D139" s="45">
        <v>35905</v>
      </c>
      <c r="E139" s="45">
        <v>35933</v>
      </c>
      <c r="F139" s="45">
        <v>35907</v>
      </c>
      <c r="G139" s="12">
        <v>3</v>
      </c>
      <c r="H139" s="12">
        <v>149.47</v>
      </c>
    </row>
    <row r="140" spans="1:8" x14ac:dyDescent="0.25">
      <c r="A140" s="12">
        <v>11067</v>
      </c>
      <c r="B140" s="12" t="s">
        <v>516</v>
      </c>
      <c r="C140" s="12">
        <v>1</v>
      </c>
      <c r="D140" s="45">
        <v>35919</v>
      </c>
      <c r="E140" s="45">
        <v>35933</v>
      </c>
      <c r="F140" s="45">
        <v>35921</v>
      </c>
      <c r="G140" s="12">
        <v>2</v>
      </c>
      <c r="H140" s="12">
        <v>7.98</v>
      </c>
    </row>
    <row r="141" spans="1:8" x14ac:dyDescent="0.25">
      <c r="A141" s="12">
        <v>10311</v>
      </c>
      <c r="B141" s="12" t="s">
        <v>524</v>
      </c>
      <c r="C141" s="12">
        <v>1</v>
      </c>
      <c r="D141" s="45">
        <v>35328</v>
      </c>
      <c r="E141" s="45">
        <v>35342</v>
      </c>
      <c r="F141" s="45">
        <v>35334</v>
      </c>
      <c r="G141" s="12">
        <v>3</v>
      </c>
      <c r="H141" s="12">
        <v>24.69</v>
      </c>
    </row>
    <row r="142" spans="1:8" x14ac:dyDescent="0.25">
      <c r="A142" s="12">
        <v>10609</v>
      </c>
      <c r="B142" s="12" t="s">
        <v>524</v>
      </c>
      <c r="C142" s="12">
        <v>7</v>
      </c>
      <c r="D142" s="45">
        <v>35635</v>
      </c>
      <c r="E142" s="45">
        <v>35663</v>
      </c>
      <c r="F142" s="45">
        <v>35641</v>
      </c>
      <c r="G142" s="12">
        <v>2</v>
      </c>
      <c r="H142" s="12">
        <v>1.85</v>
      </c>
    </row>
    <row r="143" spans="1:8" x14ac:dyDescent="0.25">
      <c r="A143" s="12">
        <v>10683</v>
      </c>
      <c r="B143" s="12" t="s">
        <v>524</v>
      </c>
      <c r="C143" s="12">
        <v>2</v>
      </c>
      <c r="D143" s="45">
        <v>35699</v>
      </c>
      <c r="E143" s="45">
        <v>35727</v>
      </c>
      <c r="F143" s="45">
        <v>35704</v>
      </c>
      <c r="G143" s="12">
        <v>1</v>
      </c>
      <c r="H143" s="12">
        <v>4.4000000000000004</v>
      </c>
    </row>
    <row r="144" spans="1:8" x14ac:dyDescent="0.25">
      <c r="A144" s="12">
        <v>10890</v>
      </c>
      <c r="B144" s="12" t="s">
        <v>524</v>
      </c>
      <c r="C144" s="12">
        <v>7</v>
      </c>
      <c r="D144" s="45">
        <v>35842</v>
      </c>
      <c r="E144" s="45">
        <v>35870</v>
      </c>
      <c r="F144" s="45">
        <v>35844</v>
      </c>
      <c r="G144" s="12">
        <v>1</v>
      </c>
      <c r="H144" s="12">
        <v>32.76</v>
      </c>
    </row>
    <row r="145" spans="1:8" x14ac:dyDescent="0.25">
      <c r="A145" s="12">
        <v>10364</v>
      </c>
      <c r="B145" s="12" t="s">
        <v>532</v>
      </c>
      <c r="C145" s="12">
        <v>1</v>
      </c>
      <c r="D145" s="45">
        <v>35395</v>
      </c>
      <c r="E145" s="45">
        <v>35437</v>
      </c>
      <c r="F145" s="45">
        <v>35403</v>
      </c>
      <c r="G145" s="12">
        <v>1</v>
      </c>
      <c r="H145" s="12">
        <v>71.97</v>
      </c>
    </row>
    <row r="146" spans="1:8" x14ac:dyDescent="0.25">
      <c r="A146" s="12">
        <v>10400</v>
      </c>
      <c r="B146" s="12" t="s">
        <v>532</v>
      </c>
      <c r="C146" s="12">
        <v>1</v>
      </c>
      <c r="D146" s="45">
        <v>35431</v>
      </c>
      <c r="E146" s="45">
        <v>35459</v>
      </c>
      <c r="F146" s="45">
        <v>35446</v>
      </c>
      <c r="G146" s="12">
        <v>3</v>
      </c>
      <c r="H146" s="12">
        <v>83.93</v>
      </c>
    </row>
    <row r="147" spans="1:8" x14ac:dyDescent="0.25">
      <c r="A147" s="12">
        <v>10532</v>
      </c>
      <c r="B147" s="12" t="s">
        <v>532</v>
      </c>
      <c r="C147" s="12">
        <v>7</v>
      </c>
      <c r="D147" s="45">
        <v>35559</v>
      </c>
      <c r="E147" s="45">
        <v>35587</v>
      </c>
      <c r="F147" s="45">
        <v>35562</v>
      </c>
      <c r="G147" s="12">
        <v>3</v>
      </c>
      <c r="H147" s="12">
        <v>74.459999999999994</v>
      </c>
    </row>
    <row r="148" spans="1:8" x14ac:dyDescent="0.25">
      <c r="A148" s="12">
        <v>10726</v>
      </c>
      <c r="B148" s="12" t="s">
        <v>532</v>
      </c>
      <c r="C148" s="12">
        <v>4</v>
      </c>
      <c r="D148" s="45">
        <v>35737</v>
      </c>
      <c r="E148" s="45">
        <v>35751</v>
      </c>
      <c r="F148" s="45">
        <v>35769</v>
      </c>
      <c r="G148" s="12">
        <v>1</v>
      </c>
      <c r="H148" s="12">
        <v>16.559999999999999</v>
      </c>
    </row>
    <row r="149" spans="1:8" x14ac:dyDescent="0.25">
      <c r="A149" s="12">
        <v>10987</v>
      </c>
      <c r="B149" s="12" t="s">
        <v>532</v>
      </c>
      <c r="C149" s="12">
        <v>8</v>
      </c>
      <c r="D149" s="45">
        <v>35885</v>
      </c>
      <c r="E149" s="45">
        <v>35913</v>
      </c>
      <c r="F149" s="45">
        <v>35891</v>
      </c>
      <c r="G149" s="12">
        <v>1</v>
      </c>
      <c r="H149" s="12">
        <v>185.48</v>
      </c>
    </row>
    <row r="150" spans="1:8" x14ac:dyDescent="0.25">
      <c r="A150" s="12">
        <v>11024</v>
      </c>
      <c r="B150" s="12" t="s">
        <v>532</v>
      </c>
      <c r="C150" s="12">
        <v>4</v>
      </c>
      <c r="D150" s="45">
        <v>35900</v>
      </c>
      <c r="E150" s="45">
        <v>35928</v>
      </c>
      <c r="F150" s="45">
        <v>35905</v>
      </c>
      <c r="G150" s="12">
        <v>1</v>
      </c>
      <c r="H150" s="12">
        <v>74.36</v>
      </c>
    </row>
    <row r="151" spans="1:8" x14ac:dyDescent="0.25">
      <c r="A151" s="12">
        <v>11047</v>
      </c>
      <c r="B151" s="12" t="s">
        <v>532</v>
      </c>
      <c r="C151" s="12">
        <v>7</v>
      </c>
      <c r="D151" s="45">
        <v>35909</v>
      </c>
      <c r="E151" s="45">
        <v>35937</v>
      </c>
      <c r="F151" s="45">
        <v>35916</v>
      </c>
      <c r="G151" s="12">
        <v>3</v>
      </c>
      <c r="H151" s="12">
        <v>46.62</v>
      </c>
    </row>
    <row r="152" spans="1:8" x14ac:dyDescent="0.25">
      <c r="A152" s="12">
        <v>11056</v>
      </c>
      <c r="B152" s="12" t="s">
        <v>532</v>
      </c>
      <c r="C152" s="12">
        <v>8</v>
      </c>
      <c r="D152" s="45">
        <v>35913</v>
      </c>
      <c r="E152" s="45">
        <v>35927</v>
      </c>
      <c r="F152" s="45">
        <v>35916</v>
      </c>
      <c r="G152" s="12">
        <v>2</v>
      </c>
      <c r="H152" s="12">
        <v>278.95999999999998</v>
      </c>
    </row>
    <row r="153" spans="1:8" x14ac:dyDescent="0.25">
      <c r="A153" s="12">
        <v>10258</v>
      </c>
      <c r="B153" s="12" t="s">
        <v>539</v>
      </c>
      <c r="C153" s="12">
        <v>1</v>
      </c>
      <c r="D153" s="45">
        <v>35263</v>
      </c>
      <c r="E153" s="45">
        <v>35291</v>
      </c>
      <c r="F153" s="45">
        <v>35269</v>
      </c>
      <c r="G153" s="12">
        <v>1</v>
      </c>
      <c r="H153" s="12">
        <v>140.51</v>
      </c>
    </row>
    <row r="154" spans="1:8" x14ac:dyDescent="0.25">
      <c r="A154" s="12">
        <v>10263</v>
      </c>
      <c r="B154" s="12" t="s">
        <v>539</v>
      </c>
      <c r="C154" s="12">
        <v>9</v>
      </c>
      <c r="D154" s="45">
        <v>35269</v>
      </c>
      <c r="E154" s="45">
        <v>35297</v>
      </c>
      <c r="F154" s="45">
        <v>35277</v>
      </c>
      <c r="G154" s="12">
        <v>3</v>
      </c>
      <c r="H154" s="12">
        <v>146.06</v>
      </c>
    </row>
    <row r="155" spans="1:8" x14ac:dyDescent="0.25">
      <c r="A155" s="12">
        <v>10351</v>
      </c>
      <c r="B155" s="12" t="s">
        <v>539</v>
      </c>
      <c r="C155" s="12">
        <v>1</v>
      </c>
      <c r="D155" s="45">
        <v>35380</v>
      </c>
      <c r="E155" s="45">
        <v>35408</v>
      </c>
      <c r="F155" s="45">
        <v>35389</v>
      </c>
      <c r="G155" s="12">
        <v>1</v>
      </c>
      <c r="H155" s="12">
        <v>162.33000000000001</v>
      </c>
    </row>
    <row r="156" spans="1:8" x14ac:dyDescent="0.25">
      <c r="A156" s="12">
        <v>10368</v>
      </c>
      <c r="B156" s="12" t="s">
        <v>539</v>
      </c>
      <c r="C156" s="12">
        <v>2</v>
      </c>
      <c r="D156" s="45">
        <v>35398</v>
      </c>
      <c r="E156" s="45">
        <v>35426</v>
      </c>
      <c r="F156" s="45">
        <v>35401</v>
      </c>
      <c r="G156" s="12">
        <v>2</v>
      </c>
      <c r="H156" s="12">
        <v>101.95</v>
      </c>
    </row>
    <row r="157" spans="1:8" x14ac:dyDescent="0.25">
      <c r="A157" s="12">
        <v>10382</v>
      </c>
      <c r="B157" s="12" t="s">
        <v>539</v>
      </c>
      <c r="C157" s="12">
        <v>4</v>
      </c>
      <c r="D157" s="45">
        <v>35412</v>
      </c>
      <c r="E157" s="45">
        <v>35440</v>
      </c>
      <c r="F157" s="45">
        <v>35415</v>
      </c>
      <c r="G157" s="12">
        <v>1</v>
      </c>
      <c r="H157" s="12">
        <v>94.77</v>
      </c>
    </row>
    <row r="158" spans="1:8" x14ac:dyDescent="0.25">
      <c r="A158" s="12">
        <v>10390</v>
      </c>
      <c r="B158" s="12" t="s">
        <v>539</v>
      </c>
      <c r="C158" s="12">
        <v>6</v>
      </c>
      <c r="D158" s="45">
        <v>35422</v>
      </c>
      <c r="E158" s="45">
        <v>35450</v>
      </c>
      <c r="F158" s="45">
        <v>35425</v>
      </c>
      <c r="G158" s="12">
        <v>1</v>
      </c>
      <c r="H158" s="12">
        <v>126.38</v>
      </c>
    </row>
    <row r="159" spans="1:8" x14ac:dyDescent="0.25">
      <c r="A159" s="12">
        <v>10402</v>
      </c>
      <c r="B159" s="12" t="s">
        <v>539</v>
      </c>
      <c r="C159" s="12">
        <v>8</v>
      </c>
      <c r="D159" s="45">
        <v>35432</v>
      </c>
      <c r="E159" s="45">
        <v>35474</v>
      </c>
      <c r="F159" s="45">
        <v>35440</v>
      </c>
      <c r="G159" s="12">
        <v>2</v>
      </c>
      <c r="H159" s="12">
        <v>67.88</v>
      </c>
    </row>
    <row r="160" spans="1:8" x14ac:dyDescent="0.25">
      <c r="A160" s="12">
        <v>10403</v>
      </c>
      <c r="B160" s="12" t="s">
        <v>539</v>
      </c>
      <c r="C160" s="12">
        <v>4</v>
      </c>
      <c r="D160" s="45">
        <v>35433</v>
      </c>
      <c r="E160" s="45">
        <v>35461</v>
      </c>
      <c r="F160" s="45">
        <v>35439</v>
      </c>
      <c r="G160" s="12">
        <v>3</v>
      </c>
      <c r="H160" s="12">
        <v>73.790000000000006</v>
      </c>
    </row>
    <row r="161" spans="1:8" x14ac:dyDescent="0.25">
      <c r="A161" s="12">
        <v>10430</v>
      </c>
      <c r="B161" s="12" t="s">
        <v>539</v>
      </c>
      <c r="C161" s="12">
        <v>4</v>
      </c>
      <c r="D161" s="45">
        <v>35460</v>
      </c>
      <c r="E161" s="45">
        <v>35474</v>
      </c>
      <c r="F161" s="45">
        <v>35464</v>
      </c>
      <c r="G161" s="12">
        <v>1</v>
      </c>
      <c r="H161" s="12">
        <v>458.78</v>
      </c>
    </row>
    <row r="162" spans="1:8" x14ac:dyDescent="0.25">
      <c r="A162" s="12">
        <v>10442</v>
      </c>
      <c r="B162" s="12" t="s">
        <v>539</v>
      </c>
      <c r="C162" s="12">
        <v>3</v>
      </c>
      <c r="D162" s="45">
        <v>35472</v>
      </c>
      <c r="E162" s="45">
        <v>35500</v>
      </c>
      <c r="F162" s="45">
        <v>35479</v>
      </c>
      <c r="G162" s="12">
        <v>2</v>
      </c>
      <c r="H162" s="12">
        <v>47.94</v>
      </c>
    </row>
    <row r="163" spans="1:8" x14ac:dyDescent="0.25">
      <c r="A163" s="12">
        <v>10514</v>
      </c>
      <c r="B163" s="12" t="s">
        <v>539</v>
      </c>
      <c r="C163" s="12">
        <v>3</v>
      </c>
      <c r="D163" s="45">
        <v>35542</v>
      </c>
      <c r="E163" s="45">
        <v>35570</v>
      </c>
      <c r="F163" s="45">
        <v>35566</v>
      </c>
      <c r="G163" s="12">
        <v>2</v>
      </c>
      <c r="H163" s="12">
        <v>789.95</v>
      </c>
    </row>
    <row r="164" spans="1:8" x14ac:dyDescent="0.25">
      <c r="A164" s="12">
        <v>10571</v>
      </c>
      <c r="B164" s="12" t="s">
        <v>539</v>
      </c>
      <c r="C164" s="12">
        <v>8</v>
      </c>
      <c r="D164" s="45">
        <v>35598</v>
      </c>
      <c r="E164" s="45">
        <v>35640</v>
      </c>
      <c r="F164" s="45">
        <v>35615</v>
      </c>
      <c r="G164" s="12">
        <v>3</v>
      </c>
      <c r="H164" s="12">
        <v>26.06</v>
      </c>
    </row>
    <row r="165" spans="1:8" x14ac:dyDescent="0.25">
      <c r="A165" s="12">
        <v>10595</v>
      </c>
      <c r="B165" s="12" t="s">
        <v>539</v>
      </c>
      <c r="C165" s="12">
        <v>2</v>
      </c>
      <c r="D165" s="45">
        <v>35621</v>
      </c>
      <c r="E165" s="45">
        <v>35649</v>
      </c>
      <c r="F165" s="45">
        <v>35625</v>
      </c>
      <c r="G165" s="12">
        <v>1</v>
      </c>
      <c r="H165" s="12">
        <v>96.78</v>
      </c>
    </row>
    <row r="166" spans="1:8" x14ac:dyDescent="0.25">
      <c r="A166" s="12">
        <v>10633</v>
      </c>
      <c r="B166" s="12" t="s">
        <v>539</v>
      </c>
      <c r="C166" s="12">
        <v>7</v>
      </c>
      <c r="D166" s="45">
        <v>35657</v>
      </c>
      <c r="E166" s="45">
        <v>35685</v>
      </c>
      <c r="F166" s="45">
        <v>35660</v>
      </c>
      <c r="G166" s="12">
        <v>3</v>
      </c>
      <c r="H166" s="12">
        <v>477.9</v>
      </c>
    </row>
    <row r="167" spans="1:8" x14ac:dyDescent="0.25">
      <c r="A167" s="12">
        <v>10667</v>
      </c>
      <c r="B167" s="12" t="s">
        <v>539</v>
      </c>
      <c r="C167" s="12">
        <v>7</v>
      </c>
      <c r="D167" s="45">
        <v>35685</v>
      </c>
      <c r="E167" s="45">
        <v>35713</v>
      </c>
      <c r="F167" s="45">
        <v>35692</v>
      </c>
      <c r="G167" s="12">
        <v>1</v>
      </c>
      <c r="H167" s="12">
        <v>78.09</v>
      </c>
    </row>
    <row r="168" spans="1:8" x14ac:dyDescent="0.25">
      <c r="A168" s="12">
        <v>10698</v>
      </c>
      <c r="B168" s="12" t="s">
        <v>539</v>
      </c>
      <c r="C168" s="12">
        <v>4</v>
      </c>
      <c r="D168" s="45">
        <v>35712</v>
      </c>
      <c r="E168" s="45">
        <v>35740</v>
      </c>
      <c r="F168" s="45">
        <v>35720</v>
      </c>
      <c r="G168" s="12">
        <v>1</v>
      </c>
      <c r="H168" s="12">
        <v>272.47000000000003</v>
      </c>
    </row>
    <row r="169" spans="1:8" x14ac:dyDescent="0.25">
      <c r="A169" s="12">
        <v>10764</v>
      </c>
      <c r="B169" s="12" t="s">
        <v>539</v>
      </c>
      <c r="C169" s="12">
        <v>6</v>
      </c>
      <c r="D169" s="45">
        <v>35767</v>
      </c>
      <c r="E169" s="45">
        <v>35795</v>
      </c>
      <c r="F169" s="45">
        <v>35772</v>
      </c>
      <c r="G169" s="12">
        <v>3</v>
      </c>
      <c r="H169" s="12">
        <v>145.44999999999999</v>
      </c>
    </row>
    <row r="170" spans="1:8" x14ac:dyDescent="0.25">
      <c r="A170" s="12">
        <v>10771</v>
      </c>
      <c r="B170" s="12" t="s">
        <v>539</v>
      </c>
      <c r="C170" s="12">
        <v>9</v>
      </c>
      <c r="D170" s="45">
        <v>35774</v>
      </c>
      <c r="E170" s="45">
        <v>35802</v>
      </c>
      <c r="F170" s="45">
        <v>35797</v>
      </c>
      <c r="G170" s="12">
        <v>2</v>
      </c>
      <c r="H170" s="12">
        <v>11.19</v>
      </c>
    </row>
    <row r="171" spans="1:8" x14ac:dyDescent="0.25">
      <c r="A171" s="12">
        <v>10773</v>
      </c>
      <c r="B171" s="12" t="s">
        <v>539</v>
      </c>
      <c r="C171" s="12">
        <v>1</v>
      </c>
      <c r="D171" s="45">
        <v>35775</v>
      </c>
      <c r="E171" s="45">
        <v>35803</v>
      </c>
      <c r="F171" s="45">
        <v>35780</v>
      </c>
      <c r="G171" s="12">
        <v>3</v>
      </c>
      <c r="H171" s="12">
        <v>96.43</v>
      </c>
    </row>
    <row r="172" spans="1:8" x14ac:dyDescent="0.25">
      <c r="A172" s="12">
        <v>10776</v>
      </c>
      <c r="B172" s="12" t="s">
        <v>539</v>
      </c>
      <c r="C172" s="12">
        <v>1</v>
      </c>
      <c r="D172" s="45">
        <v>35779</v>
      </c>
      <c r="E172" s="45">
        <v>35807</v>
      </c>
      <c r="F172" s="45">
        <v>35782</v>
      </c>
      <c r="G172" s="12">
        <v>3</v>
      </c>
      <c r="H172" s="12">
        <v>351.53</v>
      </c>
    </row>
    <row r="173" spans="1:8" x14ac:dyDescent="0.25">
      <c r="A173" s="12">
        <v>10795</v>
      </c>
      <c r="B173" s="12" t="s">
        <v>539</v>
      </c>
      <c r="C173" s="12">
        <v>8</v>
      </c>
      <c r="D173" s="45">
        <v>35788</v>
      </c>
      <c r="E173" s="45">
        <v>35816</v>
      </c>
      <c r="F173" s="45">
        <v>35815</v>
      </c>
      <c r="G173" s="12">
        <v>2</v>
      </c>
      <c r="H173" s="12">
        <v>126.66</v>
      </c>
    </row>
    <row r="174" spans="1:8" x14ac:dyDescent="0.25">
      <c r="A174" s="12">
        <v>10836</v>
      </c>
      <c r="B174" s="12" t="s">
        <v>539</v>
      </c>
      <c r="C174" s="12">
        <v>7</v>
      </c>
      <c r="D174" s="45">
        <v>35811</v>
      </c>
      <c r="E174" s="45">
        <v>35839</v>
      </c>
      <c r="F174" s="45">
        <v>35816</v>
      </c>
      <c r="G174" s="12">
        <v>1</v>
      </c>
      <c r="H174" s="12">
        <v>411.88</v>
      </c>
    </row>
    <row r="175" spans="1:8" x14ac:dyDescent="0.25">
      <c r="A175" s="12">
        <v>10854</v>
      </c>
      <c r="B175" s="12" t="s">
        <v>539</v>
      </c>
      <c r="C175" s="12">
        <v>3</v>
      </c>
      <c r="D175" s="45">
        <v>35822</v>
      </c>
      <c r="E175" s="45">
        <v>35850</v>
      </c>
      <c r="F175" s="45">
        <v>35831</v>
      </c>
      <c r="G175" s="12">
        <v>2</v>
      </c>
      <c r="H175" s="12">
        <v>100.22</v>
      </c>
    </row>
    <row r="176" spans="1:8" x14ac:dyDescent="0.25">
      <c r="A176" s="12">
        <v>10895</v>
      </c>
      <c r="B176" s="12" t="s">
        <v>539</v>
      </c>
      <c r="C176" s="12">
        <v>3</v>
      </c>
      <c r="D176" s="45">
        <v>35844</v>
      </c>
      <c r="E176" s="45">
        <v>35872</v>
      </c>
      <c r="F176" s="45">
        <v>35849</v>
      </c>
      <c r="G176" s="12">
        <v>1</v>
      </c>
      <c r="H176" s="12">
        <v>162.75</v>
      </c>
    </row>
    <row r="177" spans="1:8" x14ac:dyDescent="0.25">
      <c r="A177" s="12">
        <v>10968</v>
      </c>
      <c r="B177" s="12" t="s">
        <v>539</v>
      </c>
      <c r="C177" s="12">
        <v>1</v>
      </c>
      <c r="D177" s="45">
        <v>35877</v>
      </c>
      <c r="E177" s="45">
        <v>35905</v>
      </c>
      <c r="F177" s="45">
        <v>35886</v>
      </c>
      <c r="G177" s="12">
        <v>3</v>
      </c>
      <c r="H177" s="12">
        <v>74.599999999999994</v>
      </c>
    </row>
    <row r="178" spans="1:8" x14ac:dyDescent="0.25">
      <c r="A178" s="12">
        <v>10979</v>
      </c>
      <c r="B178" s="12" t="s">
        <v>539</v>
      </c>
      <c r="C178" s="12">
        <v>8</v>
      </c>
      <c r="D178" s="45">
        <v>35880</v>
      </c>
      <c r="E178" s="45">
        <v>35908</v>
      </c>
      <c r="F178" s="45">
        <v>35885</v>
      </c>
      <c r="G178" s="12">
        <v>2</v>
      </c>
      <c r="H178" s="12">
        <v>353.07</v>
      </c>
    </row>
    <row r="179" spans="1:8" x14ac:dyDescent="0.25">
      <c r="A179" s="12">
        <v>10990</v>
      </c>
      <c r="B179" s="12" t="s">
        <v>539</v>
      </c>
      <c r="C179" s="12">
        <v>2</v>
      </c>
      <c r="D179" s="45">
        <v>35886</v>
      </c>
      <c r="E179" s="45">
        <v>35928</v>
      </c>
      <c r="F179" s="45">
        <v>35892</v>
      </c>
      <c r="G179" s="12">
        <v>3</v>
      </c>
      <c r="H179" s="12">
        <v>117.61</v>
      </c>
    </row>
    <row r="180" spans="1:8" x14ac:dyDescent="0.25">
      <c r="A180" s="12">
        <v>11008</v>
      </c>
      <c r="B180" s="12" t="s">
        <v>539</v>
      </c>
      <c r="C180" s="12">
        <v>7</v>
      </c>
      <c r="D180" s="45">
        <v>35893</v>
      </c>
      <c r="E180" s="45">
        <v>35921</v>
      </c>
      <c r="F180" s="45"/>
      <c r="G180" s="12">
        <v>3</v>
      </c>
      <c r="H180" s="12">
        <v>79.459999999999994</v>
      </c>
    </row>
    <row r="181" spans="1:8" x14ac:dyDescent="0.25">
      <c r="A181" s="12">
        <v>11017</v>
      </c>
      <c r="B181" s="12" t="s">
        <v>539</v>
      </c>
      <c r="C181" s="12">
        <v>9</v>
      </c>
      <c r="D181" s="45">
        <v>35898</v>
      </c>
      <c r="E181" s="45">
        <v>35926</v>
      </c>
      <c r="F181" s="45">
        <v>35905</v>
      </c>
      <c r="G181" s="12">
        <v>2</v>
      </c>
      <c r="H181" s="12">
        <v>754.26</v>
      </c>
    </row>
    <row r="182" spans="1:8" x14ac:dyDescent="0.25">
      <c r="A182" s="12">
        <v>11072</v>
      </c>
      <c r="B182" s="12" t="s">
        <v>539</v>
      </c>
      <c r="C182" s="12">
        <v>4</v>
      </c>
      <c r="D182" s="45">
        <v>35920</v>
      </c>
      <c r="E182" s="45">
        <v>35948</v>
      </c>
      <c r="F182" s="45"/>
      <c r="G182" s="12">
        <v>2</v>
      </c>
      <c r="H182" s="12">
        <v>258.64</v>
      </c>
    </row>
    <row r="183" spans="1:8" x14ac:dyDescent="0.25">
      <c r="A183" s="12">
        <v>10347</v>
      </c>
      <c r="B183" s="12" t="s">
        <v>549</v>
      </c>
      <c r="C183" s="12">
        <v>4</v>
      </c>
      <c r="D183" s="45">
        <v>35375</v>
      </c>
      <c r="E183" s="45">
        <v>35403</v>
      </c>
      <c r="F183" s="45">
        <v>35377</v>
      </c>
      <c r="G183" s="12">
        <v>3</v>
      </c>
      <c r="H183" s="12">
        <v>3.1</v>
      </c>
    </row>
    <row r="184" spans="1:8" x14ac:dyDescent="0.25">
      <c r="A184" s="12">
        <v>10386</v>
      </c>
      <c r="B184" s="12" t="s">
        <v>549</v>
      </c>
      <c r="C184" s="12">
        <v>9</v>
      </c>
      <c r="D184" s="45">
        <v>35417</v>
      </c>
      <c r="E184" s="45">
        <v>35431</v>
      </c>
      <c r="F184" s="45">
        <v>35424</v>
      </c>
      <c r="G184" s="12">
        <v>3</v>
      </c>
      <c r="H184" s="12">
        <v>13.99</v>
      </c>
    </row>
    <row r="185" spans="1:8" x14ac:dyDescent="0.25">
      <c r="A185" s="12">
        <v>10414</v>
      </c>
      <c r="B185" s="12" t="s">
        <v>549</v>
      </c>
      <c r="C185" s="12">
        <v>2</v>
      </c>
      <c r="D185" s="45">
        <v>35444</v>
      </c>
      <c r="E185" s="45">
        <v>35472</v>
      </c>
      <c r="F185" s="45">
        <v>35447</v>
      </c>
      <c r="G185" s="12">
        <v>3</v>
      </c>
      <c r="H185" s="12">
        <v>21.48</v>
      </c>
    </row>
    <row r="186" spans="1:8" x14ac:dyDescent="0.25">
      <c r="A186" s="12">
        <v>10512</v>
      </c>
      <c r="B186" s="12" t="s">
        <v>549</v>
      </c>
      <c r="C186" s="12">
        <v>7</v>
      </c>
      <c r="D186" s="45">
        <v>35541</v>
      </c>
      <c r="E186" s="45">
        <v>35569</v>
      </c>
      <c r="F186" s="45">
        <v>35544</v>
      </c>
      <c r="G186" s="12">
        <v>2</v>
      </c>
      <c r="H186" s="12">
        <v>3.53</v>
      </c>
    </row>
    <row r="187" spans="1:8" x14ac:dyDescent="0.25">
      <c r="A187" s="12">
        <v>10581</v>
      </c>
      <c r="B187" s="12" t="s">
        <v>549</v>
      </c>
      <c r="C187" s="12">
        <v>3</v>
      </c>
      <c r="D187" s="45">
        <v>35607</v>
      </c>
      <c r="E187" s="45">
        <v>35635</v>
      </c>
      <c r="F187" s="45">
        <v>35613</v>
      </c>
      <c r="G187" s="12">
        <v>1</v>
      </c>
      <c r="H187" s="12">
        <v>3.01</v>
      </c>
    </row>
    <row r="188" spans="1:8" x14ac:dyDescent="0.25">
      <c r="A188" s="12">
        <v>10650</v>
      </c>
      <c r="B188" s="12" t="s">
        <v>549</v>
      </c>
      <c r="C188" s="12">
        <v>5</v>
      </c>
      <c r="D188" s="45">
        <v>35671</v>
      </c>
      <c r="E188" s="45">
        <v>35699</v>
      </c>
      <c r="F188" s="45">
        <v>35676</v>
      </c>
      <c r="G188" s="12">
        <v>3</v>
      </c>
      <c r="H188" s="12">
        <v>176.81</v>
      </c>
    </row>
    <row r="189" spans="1:8" x14ac:dyDescent="0.25">
      <c r="A189" s="12">
        <v>10725</v>
      </c>
      <c r="B189" s="12" t="s">
        <v>549</v>
      </c>
      <c r="C189" s="12">
        <v>4</v>
      </c>
      <c r="D189" s="45">
        <v>35734</v>
      </c>
      <c r="E189" s="45">
        <v>35762</v>
      </c>
      <c r="F189" s="45">
        <v>35739</v>
      </c>
      <c r="G189" s="12">
        <v>3</v>
      </c>
      <c r="H189" s="12">
        <v>10.83</v>
      </c>
    </row>
    <row r="190" spans="1:8" x14ac:dyDescent="0.25">
      <c r="A190" s="12">
        <v>10408</v>
      </c>
      <c r="B190" s="12" t="s">
        <v>563</v>
      </c>
      <c r="C190" s="12">
        <v>8</v>
      </c>
      <c r="D190" s="45">
        <v>35438</v>
      </c>
      <c r="E190" s="45">
        <v>35466</v>
      </c>
      <c r="F190" s="45">
        <v>35444</v>
      </c>
      <c r="G190" s="12">
        <v>1</v>
      </c>
      <c r="H190" s="12">
        <v>11.26</v>
      </c>
    </row>
    <row r="191" spans="1:8" x14ac:dyDescent="0.25">
      <c r="A191" s="12">
        <v>10480</v>
      </c>
      <c r="B191" s="12" t="s">
        <v>563</v>
      </c>
      <c r="C191" s="12">
        <v>6</v>
      </c>
      <c r="D191" s="45">
        <v>35509</v>
      </c>
      <c r="E191" s="45">
        <v>35537</v>
      </c>
      <c r="F191" s="45">
        <v>35513</v>
      </c>
      <c r="G191" s="12">
        <v>2</v>
      </c>
      <c r="H191" s="12">
        <v>1.35</v>
      </c>
    </row>
    <row r="192" spans="1:8" x14ac:dyDescent="0.25">
      <c r="A192" s="12">
        <v>10634</v>
      </c>
      <c r="B192" s="12" t="s">
        <v>563</v>
      </c>
      <c r="C192" s="12">
        <v>4</v>
      </c>
      <c r="D192" s="45">
        <v>35657</v>
      </c>
      <c r="E192" s="45">
        <v>35685</v>
      </c>
      <c r="F192" s="45">
        <v>35663</v>
      </c>
      <c r="G192" s="12">
        <v>3</v>
      </c>
      <c r="H192" s="12">
        <v>487.38</v>
      </c>
    </row>
    <row r="193" spans="1:8" x14ac:dyDescent="0.25">
      <c r="A193" s="12">
        <v>10763</v>
      </c>
      <c r="B193" s="12" t="s">
        <v>563</v>
      </c>
      <c r="C193" s="12">
        <v>3</v>
      </c>
      <c r="D193" s="45">
        <v>35767</v>
      </c>
      <c r="E193" s="45">
        <v>35795</v>
      </c>
      <c r="F193" s="45">
        <v>35772</v>
      </c>
      <c r="G193" s="12">
        <v>3</v>
      </c>
      <c r="H193" s="12">
        <v>37.35</v>
      </c>
    </row>
    <row r="194" spans="1:8" x14ac:dyDescent="0.25">
      <c r="A194" s="12">
        <v>10789</v>
      </c>
      <c r="B194" s="12" t="s">
        <v>563</v>
      </c>
      <c r="C194" s="12">
        <v>1</v>
      </c>
      <c r="D194" s="45">
        <v>35786</v>
      </c>
      <c r="E194" s="45">
        <v>35814</v>
      </c>
      <c r="F194" s="45">
        <v>35795</v>
      </c>
      <c r="G194" s="12">
        <v>2</v>
      </c>
      <c r="H194" s="12">
        <v>100.6</v>
      </c>
    </row>
    <row r="195" spans="1:8" x14ac:dyDescent="0.25">
      <c r="A195" s="12">
        <v>10264</v>
      </c>
      <c r="B195" s="12" t="s">
        <v>572</v>
      </c>
      <c r="C195" s="12">
        <v>6</v>
      </c>
      <c r="D195" s="45">
        <v>35270</v>
      </c>
      <c r="E195" s="45">
        <v>35298</v>
      </c>
      <c r="F195" s="45">
        <v>35300</v>
      </c>
      <c r="G195" s="12">
        <v>3</v>
      </c>
      <c r="H195" s="12">
        <v>3.67</v>
      </c>
    </row>
    <row r="196" spans="1:8" x14ac:dyDescent="0.25">
      <c r="A196" s="12">
        <v>10327</v>
      </c>
      <c r="B196" s="12" t="s">
        <v>572</v>
      </c>
      <c r="C196" s="12">
        <v>2</v>
      </c>
      <c r="D196" s="45">
        <v>35349</v>
      </c>
      <c r="E196" s="45">
        <v>35377</v>
      </c>
      <c r="F196" s="45">
        <v>35352</v>
      </c>
      <c r="G196" s="12">
        <v>1</v>
      </c>
      <c r="H196" s="12">
        <v>63.36</v>
      </c>
    </row>
    <row r="197" spans="1:8" x14ac:dyDescent="0.25">
      <c r="A197" s="12">
        <v>10378</v>
      </c>
      <c r="B197" s="12" t="s">
        <v>572</v>
      </c>
      <c r="C197" s="12">
        <v>5</v>
      </c>
      <c r="D197" s="45">
        <v>35409</v>
      </c>
      <c r="E197" s="45">
        <v>35437</v>
      </c>
      <c r="F197" s="45">
        <v>35418</v>
      </c>
      <c r="G197" s="12">
        <v>3</v>
      </c>
      <c r="H197" s="12">
        <v>5.44</v>
      </c>
    </row>
    <row r="198" spans="1:8" x14ac:dyDescent="0.25">
      <c r="A198" s="12">
        <v>10434</v>
      </c>
      <c r="B198" s="12" t="s">
        <v>572</v>
      </c>
      <c r="C198" s="12">
        <v>3</v>
      </c>
      <c r="D198" s="45">
        <v>35464</v>
      </c>
      <c r="E198" s="45">
        <v>35492</v>
      </c>
      <c r="F198" s="45">
        <v>35474</v>
      </c>
      <c r="G198" s="12">
        <v>2</v>
      </c>
      <c r="H198" s="12">
        <v>17.920000000000002</v>
      </c>
    </row>
    <row r="199" spans="1:8" x14ac:dyDescent="0.25">
      <c r="A199" s="12">
        <v>10460</v>
      </c>
      <c r="B199" s="12" t="s">
        <v>572</v>
      </c>
      <c r="C199" s="12">
        <v>8</v>
      </c>
      <c r="D199" s="45">
        <v>35489</v>
      </c>
      <c r="E199" s="45">
        <v>35517</v>
      </c>
      <c r="F199" s="45">
        <v>35492</v>
      </c>
      <c r="G199" s="12">
        <v>1</v>
      </c>
      <c r="H199" s="12">
        <v>16.27</v>
      </c>
    </row>
    <row r="200" spans="1:8" x14ac:dyDescent="0.25">
      <c r="A200" s="12">
        <v>10533</v>
      </c>
      <c r="B200" s="12" t="s">
        <v>572</v>
      </c>
      <c r="C200" s="12">
        <v>8</v>
      </c>
      <c r="D200" s="45">
        <v>35562</v>
      </c>
      <c r="E200" s="45">
        <v>35590</v>
      </c>
      <c r="F200" s="45">
        <v>35572</v>
      </c>
      <c r="G200" s="12">
        <v>1</v>
      </c>
      <c r="H200" s="12">
        <v>188.04</v>
      </c>
    </row>
    <row r="201" spans="1:8" x14ac:dyDescent="0.25">
      <c r="A201" s="12">
        <v>10561</v>
      </c>
      <c r="B201" s="12" t="s">
        <v>572</v>
      </c>
      <c r="C201" s="12">
        <v>2</v>
      </c>
      <c r="D201" s="45">
        <v>35587</v>
      </c>
      <c r="E201" s="45">
        <v>35615</v>
      </c>
      <c r="F201" s="45">
        <v>35590</v>
      </c>
      <c r="G201" s="12">
        <v>2</v>
      </c>
      <c r="H201" s="12">
        <v>242.21</v>
      </c>
    </row>
    <row r="202" spans="1:8" x14ac:dyDescent="0.25">
      <c r="A202" s="12">
        <v>10703</v>
      </c>
      <c r="B202" s="12" t="s">
        <v>572</v>
      </c>
      <c r="C202" s="12">
        <v>6</v>
      </c>
      <c r="D202" s="45">
        <v>35717</v>
      </c>
      <c r="E202" s="45">
        <v>35745</v>
      </c>
      <c r="F202" s="45">
        <v>35723</v>
      </c>
      <c r="G202" s="12">
        <v>2</v>
      </c>
      <c r="H202" s="12">
        <v>152.30000000000001</v>
      </c>
    </row>
    <row r="203" spans="1:8" x14ac:dyDescent="0.25">
      <c r="A203" s="12">
        <v>10762</v>
      </c>
      <c r="B203" s="12" t="s">
        <v>572</v>
      </c>
      <c r="C203" s="12">
        <v>3</v>
      </c>
      <c r="D203" s="45">
        <v>35766</v>
      </c>
      <c r="E203" s="45">
        <v>35794</v>
      </c>
      <c r="F203" s="45">
        <v>35773</v>
      </c>
      <c r="G203" s="12">
        <v>1</v>
      </c>
      <c r="H203" s="12">
        <v>328.74</v>
      </c>
    </row>
    <row r="204" spans="1:8" x14ac:dyDescent="0.25">
      <c r="A204" s="12">
        <v>10774</v>
      </c>
      <c r="B204" s="12" t="s">
        <v>572</v>
      </c>
      <c r="C204" s="12">
        <v>4</v>
      </c>
      <c r="D204" s="45">
        <v>35775</v>
      </c>
      <c r="E204" s="45">
        <v>35789</v>
      </c>
      <c r="F204" s="45">
        <v>35776</v>
      </c>
      <c r="G204" s="12">
        <v>1</v>
      </c>
      <c r="H204" s="12">
        <v>48.2</v>
      </c>
    </row>
    <row r="205" spans="1:8" x14ac:dyDescent="0.25">
      <c r="A205" s="12">
        <v>10824</v>
      </c>
      <c r="B205" s="12" t="s">
        <v>572</v>
      </c>
      <c r="C205" s="12">
        <v>8</v>
      </c>
      <c r="D205" s="45">
        <v>35804</v>
      </c>
      <c r="E205" s="45">
        <v>35832</v>
      </c>
      <c r="F205" s="45">
        <v>35825</v>
      </c>
      <c r="G205" s="12">
        <v>1</v>
      </c>
      <c r="H205" s="12">
        <v>1.23</v>
      </c>
    </row>
    <row r="206" spans="1:8" x14ac:dyDescent="0.25">
      <c r="A206" s="12">
        <v>10880</v>
      </c>
      <c r="B206" s="12" t="s">
        <v>572</v>
      </c>
      <c r="C206" s="12">
        <v>7</v>
      </c>
      <c r="D206" s="45">
        <v>35836</v>
      </c>
      <c r="E206" s="45">
        <v>35878</v>
      </c>
      <c r="F206" s="45">
        <v>35844</v>
      </c>
      <c r="G206" s="12">
        <v>1</v>
      </c>
      <c r="H206" s="12">
        <v>88.01</v>
      </c>
    </row>
    <row r="207" spans="1:8" x14ac:dyDescent="0.25">
      <c r="A207" s="12">
        <v>10902</v>
      </c>
      <c r="B207" s="12" t="s">
        <v>572</v>
      </c>
      <c r="C207" s="12">
        <v>1</v>
      </c>
      <c r="D207" s="45">
        <v>35849</v>
      </c>
      <c r="E207" s="45">
        <v>35877</v>
      </c>
      <c r="F207" s="45">
        <v>35857</v>
      </c>
      <c r="G207" s="12">
        <v>1</v>
      </c>
      <c r="H207" s="12">
        <v>44.15</v>
      </c>
    </row>
    <row r="208" spans="1:8" x14ac:dyDescent="0.25">
      <c r="A208" s="12">
        <v>10955</v>
      </c>
      <c r="B208" s="12" t="s">
        <v>572</v>
      </c>
      <c r="C208" s="12">
        <v>8</v>
      </c>
      <c r="D208" s="45">
        <v>35871</v>
      </c>
      <c r="E208" s="45">
        <v>35899</v>
      </c>
      <c r="F208" s="45">
        <v>35874</v>
      </c>
      <c r="G208" s="12">
        <v>2</v>
      </c>
      <c r="H208" s="12">
        <v>3.26</v>
      </c>
    </row>
    <row r="209" spans="1:8" x14ac:dyDescent="0.25">
      <c r="A209" s="12">
        <v>10977</v>
      </c>
      <c r="B209" s="12" t="s">
        <v>572</v>
      </c>
      <c r="C209" s="12">
        <v>8</v>
      </c>
      <c r="D209" s="45">
        <v>35880</v>
      </c>
      <c r="E209" s="45">
        <v>35908</v>
      </c>
      <c r="F209" s="45">
        <v>35895</v>
      </c>
      <c r="G209" s="12">
        <v>3</v>
      </c>
      <c r="H209" s="12">
        <v>208.5</v>
      </c>
    </row>
    <row r="210" spans="1:8" x14ac:dyDescent="0.25">
      <c r="A210" s="12">
        <v>10980</v>
      </c>
      <c r="B210" s="12" t="s">
        <v>572</v>
      </c>
      <c r="C210" s="12">
        <v>4</v>
      </c>
      <c r="D210" s="45">
        <v>35881</v>
      </c>
      <c r="E210" s="45">
        <v>35923</v>
      </c>
      <c r="F210" s="45">
        <v>35902</v>
      </c>
      <c r="G210" s="12">
        <v>1</v>
      </c>
      <c r="H210" s="12">
        <v>1.26</v>
      </c>
    </row>
    <row r="211" spans="1:8" x14ac:dyDescent="0.25">
      <c r="A211" s="12">
        <v>10993</v>
      </c>
      <c r="B211" s="12" t="s">
        <v>572</v>
      </c>
      <c r="C211" s="12">
        <v>7</v>
      </c>
      <c r="D211" s="45">
        <v>35886</v>
      </c>
      <c r="E211" s="45">
        <v>35914</v>
      </c>
      <c r="F211" s="45">
        <v>35895</v>
      </c>
      <c r="G211" s="12">
        <v>3</v>
      </c>
      <c r="H211" s="12">
        <v>8.81</v>
      </c>
    </row>
    <row r="212" spans="1:8" x14ac:dyDescent="0.25">
      <c r="A212" s="12">
        <v>11001</v>
      </c>
      <c r="B212" s="12" t="s">
        <v>572</v>
      </c>
      <c r="C212" s="12">
        <v>2</v>
      </c>
      <c r="D212" s="45">
        <v>35891</v>
      </c>
      <c r="E212" s="45">
        <v>35919</v>
      </c>
      <c r="F212" s="45">
        <v>35899</v>
      </c>
      <c r="G212" s="12">
        <v>2</v>
      </c>
      <c r="H212" s="12">
        <v>197.3</v>
      </c>
    </row>
    <row r="213" spans="1:8" x14ac:dyDescent="0.25">
      <c r="A213" s="12">
        <v>11050</v>
      </c>
      <c r="B213" s="12" t="s">
        <v>572</v>
      </c>
      <c r="C213" s="12">
        <v>8</v>
      </c>
      <c r="D213" s="45">
        <v>35912</v>
      </c>
      <c r="E213" s="45">
        <v>35940</v>
      </c>
      <c r="F213" s="45">
        <v>35920</v>
      </c>
      <c r="G213" s="12">
        <v>2</v>
      </c>
      <c r="H213" s="12">
        <v>59.41</v>
      </c>
    </row>
    <row r="214" spans="1:8" x14ac:dyDescent="0.25">
      <c r="A214" s="12">
        <v>10267</v>
      </c>
      <c r="B214" s="12" t="s">
        <v>579</v>
      </c>
      <c r="C214" s="12">
        <v>4</v>
      </c>
      <c r="D214" s="45">
        <v>35275</v>
      </c>
      <c r="E214" s="45">
        <v>35303</v>
      </c>
      <c r="F214" s="45">
        <v>35283</v>
      </c>
      <c r="G214" s="12">
        <v>1</v>
      </c>
      <c r="H214" s="12">
        <v>208.58</v>
      </c>
    </row>
    <row r="215" spans="1:8" x14ac:dyDescent="0.25">
      <c r="A215" s="12">
        <v>10337</v>
      </c>
      <c r="B215" s="12" t="s">
        <v>579</v>
      </c>
      <c r="C215" s="12">
        <v>4</v>
      </c>
      <c r="D215" s="45">
        <v>35362</v>
      </c>
      <c r="E215" s="45">
        <v>35390</v>
      </c>
      <c r="F215" s="45">
        <v>35367</v>
      </c>
      <c r="G215" s="12">
        <v>3</v>
      </c>
      <c r="H215" s="12">
        <v>108.26</v>
      </c>
    </row>
    <row r="216" spans="1:8" x14ac:dyDescent="0.25">
      <c r="A216" s="12">
        <v>10342</v>
      </c>
      <c r="B216" s="12" t="s">
        <v>579</v>
      </c>
      <c r="C216" s="12">
        <v>4</v>
      </c>
      <c r="D216" s="45">
        <v>35368</v>
      </c>
      <c r="E216" s="45">
        <v>35382</v>
      </c>
      <c r="F216" s="45">
        <v>35373</v>
      </c>
      <c r="G216" s="12">
        <v>2</v>
      </c>
      <c r="H216" s="12">
        <v>54.83</v>
      </c>
    </row>
    <row r="217" spans="1:8" x14ac:dyDescent="0.25">
      <c r="A217" s="12">
        <v>10396</v>
      </c>
      <c r="B217" s="12" t="s">
        <v>579</v>
      </c>
      <c r="C217" s="12">
        <v>1</v>
      </c>
      <c r="D217" s="45">
        <v>35426</v>
      </c>
      <c r="E217" s="45">
        <v>35440</v>
      </c>
      <c r="F217" s="45">
        <v>35436</v>
      </c>
      <c r="G217" s="12">
        <v>3</v>
      </c>
      <c r="H217" s="12">
        <v>135.35</v>
      </c>
    </row>
    <row r="218" spans="1:8" x14ac:dyDescent="0.25">
      <c r="A218" s="12">
        <v>10488</v>
      </c>
      <c r="B218" s="12" t="s">
        <v>579</v>
      </c>
      <c r="C218" s="12">
        <v>8</v>
      </c>
      <c r="D218" s="45">
        <v>35516</v>
      </c>
      <c r="E218" s="45">
        <v>35544</v>
      </c>
      <c r="F218" s="45">
        <v>35522</v>
      </c>
      <c r="G218" s="12">
        <v>2</v>
      </c>
      <c r="H218" s="12">
        <v>4.93</v>
      </c>
    </row>
    <row r="219" spans="1:8" x14ac:dyDescent="0.25">
      <c r="A219" s="12">
        <v>10560</v>
      </c>
      <c r="B219" s="12" t="s">
        <v>579</v>
      </c>
      <c r="C219" s="12">
        <v>8</v>
      </c>
      <c r="D219" s="45">
        <v>35587</v>
      </c>
      <c r="E219" s="45">
        <v>35615</v>
      </c>
      <c r="F219" s="45">
        <v>35590</v>
      </c>
      <c r="G219" s="12">
        <v>1</v>
      </c>
      <c r="H219" s="12">
        <v>36.65</v>
      </c>
    </row>
    <row r="220" spans="1:8" x14ac:dyDescent="0.25">
      <c r="A220" s="12">
        <v>10623</v>
      </c>
      <c r="B220" s="12" t="s">
        <v>579</v>
      </c>
      <c r="C220" s="12">
        <v>8</v>
      </c>
      <c r="D220" s="45">
        <v>35649</v>
      </c>
      <c r="E220" s="45">
        <v>35677</v>
      </c>
      <c r="F220" s="45">
        <v>35654</v>
      </c>
      <c r="G220" s="12">
        <v>2</v>
      </c>
      <c r="H220" s="12">
        <v>97.18</v>
      </c>
    </row>
    <row r="221" spans="1:8" x14ac:dyDescent="0.25">
      <c r="A221" s="12">
        <v>10653</v>
      </c>
      <c r="B221" s="12" t="s">
        <v>579</v>
      </c>
      <c r="C221" s="12">
        <v>1</v>
      </c>
      <c r="D221" s="45">
        <v>35675</v>
      </c>
      <c r="E221" s="45">
        <v>35703</v>
      </c>
      <c r="F221" s="45">
        <v>35692</v>
      </c>
      <c r="G221" s="12">
        <v>1</v>
      </c>
      <c r="H221" s="12">
        <v>93.25</v>
      </c>
    </row>
    <row r="222" spans="1:8" x14ac:dyDescent="0.25">
      <c r="A222" s="12">
        <v>10670</v>
      </c>
      <c r="B222" s="12" t="s">
        <v>579</v>
      </c>
      <c r="C222" s="12">
        <v>4</v>
      </c>
      <c r="D222" s="45">
        <v>35689</v>
      </c>
      <c r="E222" s="45">
        <v>35717</v>
      </c>
      <c r="F222" s="45">
        <v>35691</v>
      </c>
      <c r="G222" s="12">
        <v>1</v>
      </c>
      <c r="H222" s="12">
        <v>203.48</v>
      </c>
    </row>
    <row r="223" spans="1:8" x14ac:dyDescent="0.25">
      <c r="A223" s="12">
        <v>10675</v>
      </c>
      <c r="B223" s="12" t="s">
        <v>579</v>
      </c>
      <c r="C223" s="12">
        <v>5</v>
      </c>
      <c r="D223" s="45">
        <v>35692</v>
      </c>
      <c r="E223" s="45">
        <v>35720</v>
      </c>
      <c r="F223" s="45">
        <v>35696</v>
      </c>
      <c r="G223" s="12">
        <v>2</v>
      </c>
      <c r="H223" s="12">
        <v>31.85</v>
      </c>
    </row>
    <row r="224" spans="1:8" x14ac:dyDescent="0.25">
      <c r="A224" s="12">
        <v>10717</v>
      </c>
      <c r="B224" s="12" t="s">
        <v>579</v>
      </c>
      <c r="C224" s="12">
        <v>1</v>
      </c>
      <c r="D224" s="45">
        <v>35727</v>
      </c>
      <c r="E224" s="45">
        <v>35755</v>
      </c>
      <c r="F224" s="45">
        <v>35732</v>
      </c>
      <c r="G224" s="12">
        <v>2</v>
      </c>
      <c r="H224" s="12">
        <v>59.25</v>
      </c>
    </row>
    <row r="225" spans="1:8" x14ac:dyDescent="0.25">
      <c r="A225" s="12">
        <v>10791</v>
      </c>
      <c r="B225" s="12" t="s">
        <v>579</v>
      </c>
      <c r="C225" s="12">
        <v>6</v>
      </c>
      <c r="D225" s="45">
        <v>35787</v>
      </c>
      <c r="E225" s="45">
        <v>35815</v>
      </c>
      <c r="F225" s="45">
        <v>35796</v>
      </c>
      <c r="G225" s="12">
        <v>2</v>
      </c>
      <c r="H225" s="12">
        <v>16.850000000000001</v>
      </c>
    </row>
    <row r="226" spans="1:8" x14ac:dyDescent="0.25">
      <c r="A226" s="12">
        <v>10859</v>
      </c>
      <c r="B226" s="12" t="s">
        <v>579</v>
      </c>
      <c r="C226" s="12">
        <v>1</v>
      </c>
      <c r="D226" s="45">
        <v>35824</v>
      </c>
      <c r="E226" s="45">
        <v>35852</v>
      </c>
      <c r="F226" s="45">
        <v>35828</v>
      </c>
      <c r="G226" s="12">
        <v>2</v>
      </c>
      <c r="H226" s="12">
        <v>76.099999999999994</v>
      </c>
    </row>
    <row r="227" spans="1:8" x14ac:dyDescent="0.25">
      <c r="A227" s="12">
        <v>10929</v>
      </c>
      <c r="B227" s="12" t="s">
        <v>579</v>
      </c>
      <c r="C227" s="12">
        <v>6</v>
      </c>
      <c r="D227" s="45">
        <v>35859</v>
      </c>
      <c r="E227" s="45">
        <v>35887</v>
      </c>
      <c r="F227" s="45">
        <v>35866</v>
      </c>
      <c r="G227" s="12">
        <v>1</v>
      </c>
      <c r="H227" s="12">
        <v>33.93</v>
      </c>
    </row>
    <row r="228" spans="1:8" x14ac:dyDescent="0.25">
      <c r="A228" s="12">
        <v>11012</v>
      </c>
      <c r="B228" s="12" t="s">
        <v>579</v>
      </c>
      <c r="C228" s="12">
        <v>1</v>
      </c>
      <c r="D228" s="45">
        <v>35894</v>
      </c>
      <c r="E228" s="45">
        <v>35908</v>
      </c>
      <c r="F228" s="45">
        <v>35902</v>
      </c>
      <c r="G228" s="12">
        <v>3</v>
      </c>
      <c r="H228" s="12">
        <v>242.95</v>
      </c>
    </row>
    <row r="229" spans="1:8" x14ac:dyDescent="0.25">
      <c r="A229" s="12">
        <v>10671</v>
      </c>
      <c r="B229" s="12" t="s">
        <v>587</v>
      </c>
      <c r="C229" s="12">
        <v>1</v>
      </c>
      <c r="D229" s="45">
        <v>35690</v>
      </c>
      <c r="E229" s="45">
        <v>35718</v>
      </c>
      <c r="F229" s="45">
        <v>35697</v>
      </c>
      <c r="G229" s="12">
        <v>1</v>
      </c>
      <c r="H229" s="12">
        <v>30.34</v>
      </c>
    </row>
    <row r="230" spans="1:8" x14ac:dyDescent="0.25">
      <c r="A230" s="12">
        <v>10860</v>
      </c>
      <c r="B230" s="12" t="s">
        <v>587</v>
      </c>
      <c r="C230" s="12">
        <v>3</v>
      </c>
      <c r="D230" s="45">
        <v>35824</v>
      </c>
      <c r="E230" s="45">
        <v>35852</v>
      </c>
      <c r="F230" s="45">
        <v>35830</v>
      </c>
      <c r="G230" s="12">
        <v>3</v>
      </c>
      <c r="H230" s="12">
        <v>19.260000000000002</v>
      </c>
    </row>
    <row r="231" spans="1:8" x14ac:dyDescent="0.25">
      <c r="A231" s="12">
        <v>10971</v>
      </c>
      <c r="B231" s="12" t="s">
        <v>587</v>
      </c>
      <c r="C231" s="12">
        <v>2</v>
      </c>
      <c r="D231" s="45">
        <v>35878</v>
      </c>
      <c r="E231" s="45">
        <v>35906</v>
      </c>
      <c r="F231" s="45">
        <v>35887</v>
      </c>
      <c r="G231" s="12">
        <v>2</v>
      </c>
      <c r="H231" s="12">
        <v>121.82</v>
      </c>
    </row>
    <row r="232" spans="1:8" x14ac:dyDescent="0.25">
      <c r="A232" s="12">
        <v>10422</v>
      </c>
      <c r="B232" s="12" t="s">
        <v>593</v>
      </c>
      <c r="C232" s="12">
        <v>2</v>
      </c>
      <c r="D232" s="45">
        <v>35452</v>
      </c>
      <c r="E232" s="45">
        <v>35480</v>
      </c>
      <c r="F232" s="45">
        <v>35461</v>
      </c>
      <c r="G232" s="12">
        <v>1</v>
      </c>
      <c r="H232" s="12">
        <v>3.02</v>
      </c>
    </row>
    <row r="233" spans="1:8" x14ac:dyDescent="0.25">
      <c r="A233" s="12">
        <v>10710</v>
      </c>
      <c r="B233" s="12" t="s">
        <v>593</v>
      </c>
      <c r="C233" s="12">
        <v>1</v>
      </c>
      <c r="D233" s="45">
        <v>35723</v>
      </c>
      <c r="E233" s="45">
        <v>35751</v>
      </c>
      <c r="F233" s="45">
        <v>35726</v>
      </c>
      <c r="G233" s="12">
        <v>1</v>
      </c>
      <c r="H233" s="12">
        <v>4.9800000000000004</v>
      </c>
    </row>
    <row r="234" spans="1:8" x14ac:dyDescent="0.25">
      <c r="A234" s="12">
        <v>10753</v>
      </c>
      <c r="B234" s="12" t="s">
        <v>593</v>
      </c>
      <c r="C234" s="12">
        <v>3</v>
      </c>
      <c r="D234" s="45">
        <v>35759</v>
      </c>
      <c r="E234" s="45">
        <v>35787</v>
      </c>
      <c r="F234" s="45">
        <v>35761</v>
      </c>
      <c r="G234" s="12">
        <v>1</v>
      </c>
      <c r="H234" s="12">
        <v>7.7</v>
      </c>
    </row>
    <row r="235" spans="1:8" x14ac:dyDescent="0.25">
      <c r="A235" s="12">
        <v>10807</v>
      </c>
      <c r="B235" s="12" t="s">
        <v>593</v>
      </c>
      <c r="C235" s="12">
        <v>4</v>
      </c>
      <c r="D235" s="45">
        <v>35795</v>
      </c>
      <c r="E235" s="45">
        <v>35823</v>
      </c>
      <c r="F235" s="45">
        <v>35825</v>
      </c>
      <c r="G235" s="12">
        <v>1</v>
      </c>
      <c r="H235" s="12">
        <v>1.36</v>
      </c>
    </row>
    <row r="236" spans="1:8" x14ac:dyDescent="0.25">
      <c r="A236" s="12">
        <v>11026</v>
      </c>
      <c r="B236" s="12" t="s">
        <v>593</v>
      </c>
      <c r="C236" s="12">
        <v>4</v>
      </c>
      <c r="D236" s="45">
        <v>35900</v>
      </c>
      <c r="E236" s="45">
        <v>35928</v>
      </c>
      <c r="F236" s="45">
        <v>35913</v>
      </c>
      <c r="G236" s="12">
        <v>1</v>
      </c>
      <c r="H236" s="12">
        <v>47.09</v>
      </c>
    </row>
    <row r="237" spans="1:8" x14ac:dyDescent="0.25">
      <c r="A237" s="12">
        <v>11060</v>
      </c>
      <c r="B237" s="12" t="s">
        <v>593</v>
      </c>
      <c r="C237" s="12">
        <v>2</v>
      </c>
      <c r="D237" s="45">
        <v>35915</v>
      </c>
      <c r="E237" s="45">
        <v>35943</v>
      </c>
      <c r="F237" s="45">
        <v>35919</v>
      </c>
      <c r="G237" s="12">
        <v>2</v>
      </c>
      <c r="H237" s="12">
        <v>10.98</v>
      </c>
    </row>
    <row r="238" spans="1:8" x14ac:dyDescent="0.25">
      <c r="A238" s="12">
        <v>10328</v>
      </c>
      <c r="B238" s="12" t="s">
        <v>602</v>
      </c>
      <c r="C238" s="12">
        <v>4</v>
      </c>
      <c r="D238" s="45">
        <v>35352</v>
      </c>
      <c r="E238" s="45">
        <v>35380</v>
      </c>
      <c r="F238" s="45">
        <v>35355</v>
      </c>
      <c r="G238" s="12">
        <v>3</v>
      </c>
      <c r="H238" s="12">
        <v>87.03</v>
      </c>
    </row>
    <row r="239" spans="1:8" x14ac:dyDescent="0.25">
      <c r="A239" s="12">
        <v>10352</v>
      </c>
      <c r="B239" s="12" t="s">
        <v>602</v>
      </c>
      <c r="C239" s="12">
        <v>3</v>
      </c>
      <c r="D239" s="45">
        <v>35381</v>
      </c>
      <c r="E239" s="45">
        <v>35395</v>
      </c>
      <c r="F239" s="45">
        <v>35387</v>
      </c>
      <c r="G239" s="12">
        <v>3</v>
      </c>
      <c r="H239" s="12">
        <v>1.3</v>
      </c>
    </row>
    <row r="240" spans="1:8" x14ac:dyDescent="0.25">
      <c r="A240" s="12">
        <v>10464</v>
      </c>
      <c r="B240" s="12" t="s">
        <v>602</v>
      </c>
      <c r="C240" s="12">
        <v>4</v>
      </c>
      <c r="D240" s="45">
        <v>35493</v>
      </c>
      <c r="E240" s="45">
        <v>35521</v>
      </c>
      <c r="F240" s="45">
        <v>35503</v>
      </c>
      <c r="G240" s="12">
        <v>2</v>
      </c>
      <c r="H240" s="12">
        <v>89</v>
      </c>
    </row>
    <row r="241" spans="1:8" x14ac:dyDescent="0.25">
      <c r="A241" s="12">
        <v>10491</v>
      </c>
      <c r="B241" s="12" t="s">
        <v>602</v>
      </c>
      <c r="C241" s="12">
        <v>8</v>
      </c>
      <c r="D241" s="45">
        <v>35520</v>
      </c>
      <c r="E241" s="45">
        <v>35548</v>
      </c>
      <c r="F241" s="45">
        <v>35528</v>
      </c>
      <c r="G241" s="12">
        <v>3</v>
      </c>
      <c r="H241" s="12">
        <v>16.96</v>
      </c>
    </row>
    <row r="242" spans="1:8" x14ac:dyDescent="0.25">
      <c r="A242" s="12">
        <v>10551</v>
      </c>
      <c r="B242" s="12" t="s">
        <v>602</v>
      </c>
      <c r="C242" s="12">
        <v>4</v>
      </c>
      <c r="D242" s="45">
        <v>35578</v>
      </c>
      <c r="E242" s="45">
        <v>35620</v>
      </c>
      <c r="F242" s="45">
        <v>35587</v>
      </c>
      <c r="G242" s="12">
        <v>3</v>
      </c>
      <c r="H242" s="12">
        <v>72.95</v>
      </c>
    </row>
    <row r="243" spans="1:8" x14ac:dyDescent="0.25">
      <c r="A243" s="12">
        <v>10604</v>
      </c>
      <c r="B243" s="12" t="s">
        <v>602</v>
      </c>
      <c r="C243" s="12">
        <v>1</v>
      </c>
      <c r="D243" s="45">
        <v>35629</v>
      </c>
      <c r="E243" s="45">
        <v>35657</v>
      </c>
      <c r="F243" s="45">
        <v>35640</v>
      </c>
      <c r="G243" s="12">
        <v>1</v>
      </c>
      <c r="H243" s="12">
        <v>7.46</v>
      </c>
    </row>
    <row r="244" spans="1:8" x14ac:dyDescent="0.25">
      <c r="A244" s="12">
        <v>10664</v>
      </c>
      <c r="B244" s="12" t="s">
        <v>602</v>
      </c>
      <c r="C244" s="12">
        <v>1</v>
      </c>
      <c r="D244" s="45">
        <v>35683</v>
      </c>
      <c r="E244" s="45">
        <v>35711</v>
      </c>
      <c r="F244" s="45">
        <v>35692</v>
      </c>
      <c r="G244" s="12">
        <v>3</v>
      </c>
      <c r="H244" s="12">
        <v>1.27</v>
      </c>
    </row>
    <row r="245" spans="1:8" x14ac:dyDescent="0.25">
      <c r="A245" s="12">
        <v>10963</v>
      </c>
      <c r="B245" s="12" t="s">
        <v>602</v>
      </c>
      <c r="C245" s="12">
        <v>9</v>
      </c>
      <c r="D245" s="45">
        <v>35873</v>
      </c>
      <c r="E245" s="45">
        <v>35901</v>
      </c>
      <c r="F245" s="45">
        <v>35880</v>
      </c>
      <c r="G245" s="12">
        <v>3</v>
      </c>
      <c r="H245" s="12">
        <v>2.7</v>
      </c>
    </row>
    <row r="246" spans="1:8" x14ac:dyDescent="0.25">
      <c r="A246" s="12">
        <v>10366</v>
      </c>
      <c r="B246" s="12" t="s">
        <v>611</v>
      </c>
      <c r="C246" s="12">
        <v>8</v>
      </c>
      <c r="D246" s="45">
        <v>35397</v>
      </c>
      <c r="E246" s="45">
        <v>35439</v>
      </c>
      <c r="F246" s="45">
        <v>35429</v>
      </c>
      <c r="G246" s="12">
        <v>2</v>
      </c>
      <c r="H246" s="12">
        <v>10.14</v>
      </c>
    </row>
    <row r="247" spans="1:8" x14ac:dyDescent="0.25">
      <c r="A247" s="12">
        <v>10426</v>
      </c>
      <c r="B247" s="12" t="s">
        <v>611</v>
      </c>
      <c r="C247" s="12">
        <v>4</v>
      </c>
      <c r="D247" s="45">
        <v>35457</v>
      </c>
      <c r="E247" s="45">
        <v>35485</v>
      </c>
      <c r="F247" s="45">
        <v>35467</v>
      </c>
      <c r="G247" s="12">
        <v>1</v>
      </c>
      <c r="H247" s="12">
        <v>18.690000000000001</v>
      </c>
    </row>
    <row r="248" spans="1:8" x14ac:dyDescent="0.25">
      <c r="A248" s="12">
        <v>10568</v>
      </c>
      <c r="B248" s="12" t="s">
        <v>611</v>
      </c>
      <c r="C248" s="12">
        <v>3</v>
      </c>
      <c r="D248" s="45">
        <v>35594</v>
      </c>
      <c r="E248" s="45">
        <v>35622</v>
      </c>
      <c r="F248" s="45">
        <v>35620</v>
      </c>
      <c r="G248" s="12">
        <v>3</v>
      </c>
      <c r="H248" s="12">
        <v>6.54</v>
      </c>
    </row>
    <row r="249" spans="1:8" x14ac:dyDescent="0.25">
      <c r="A249" s="12">
        <v>10887</v>
      </c>
      <c r="B249" s="12" t="s">
        <v>611</v>
      </c>
      <c r="C249" s="12">
        <v>8</v>
      </c>
      <c r="D249" s="45">
        <v>35839</v>
      </c>
      <c r="E249" s="45">
        <v>35867</v>
      </c>
      <c r="F249" s="45">
        <v>35842</v>
      </c>
      <c r="G249" s="12">
        <v>3</v>
      </c>
      <c r="H249" s="12">
        <v>1.25</v>
      </c>
    </row>
    <row r="250" spans="1:8" x14ac:dyDescent="0.25">
      <c r="A250" s="12">
        <v>10928</v>
      </c>
      <c r="B250" s="12" t="s">
        <v>611</v>
      </c>
      <c r="C250" s="12">
        <v>1</v>
      </c>
      <c r="D250" s="45">
        <v>35859</v>
      </c>
      <c r="E250" s="45">
        <v>35887</v>
      </c>
      <c r="F250" s="45">
        <v>35872</v>
      </c>
      <c r="G250" s="12">
        <v>1</v>
      </c>
      <c r="H250" s="12">
        <v>1.36</v>
      </c>
    </row>
    <row r="251" spans="1:8" x14ac:dyDescent="0.25">
      <c r="A251" s="12">
        <v>10303</v>
      </c>
      <c r="B251" s="12" t="s">
        <v>619</v>
      </c>
      <c r="C251" s="12">
        <v>7</v>
      </c>
      <c r="D251" s="45">
        <v>35319</v>
      </c>
      <c r="E251" s="45">
        <v>35347</v>
      </c>
      <c r="F251" s="45">
        <v>35326</v>
      </c>
      <c r="G251" s="12">
        <v>2</v>
      </c>
      <c r="H251" s="12">
        <v>107.83</v>
      </c>
    </row>
    <row r="252" spans="1:8" x14ac:dyDescent="0.25">
      <c r="A252" s="12">
        <v>10550</v>
      </c>
      <c r="B252" s="12" t="s">
        <v>619</v>
      </c>
      <c r="C252" s="12">
        <v>7</v>
      </c>
      <c r="D252" s="45">
        <v>35578</v>
      </c>
      <c r="E252" s="45">
        <v>35606</v>
      </c>
      <c r="F252" s="45">
        <v>35587</v>
      </c>
      <c r="G252" s="12">
        <v>3</v>
      </c>
      <c r="H252" s="12">
        <v>4.32</v>
      </c>
    </row>
    <row r="253" spans="1:8" x14ac:dyDescent="0.25">
      <c r="A253" s="12">
        <v>10629</v>
      </c>
      <c r="B253" s="12" t="s">
        <v>619</v>
      </c>
      <c r="C253" s="12">
        <v>4</v>
      </c>
      <c r="D253" s="45">
        <v>35654</v>
      </c>
      <c r="E253" s="45">
        <v>35682</v>
      </c>
      <c r="F253" s="45">
        <v>35662</v>
      </c>
      <c r="G253" s="12">
        <v>3</v>
      </c>
      <c r="H253" s="12">
        <v>85.46</v>
      </c>
    </row>
    <row r="254" spans="1:8" x14ac:dyDescent="0.25">
      <c r="A254" s="12">
        <v>10872</v>
      </c>
      <c r="B254" s="12" t="s">
        <v>619</v>
      </c>
      <c r="C254" s="12">
        <v>5</v>
      </c>
      <c r="D254" s="45">
        <v>35831</v>
      </c>
      <c r="E254" s="45">
        <v>35859</v>
      </c>
      <c r="F254" s="45">
        <v>35835</v>
      </c>
      <c r="G254" s="12">
        <v>2</v>
      </c>
      <c r="H254" s="12">
        <v>175.32</v>
      </c>
    </row>
    <row r="255" spans="1:8" x14ac:dyDescent="0.25">
      <c r="A255" s="12">
        <v>10874</v>
      </c>
      <c r="B255" s="12" t="s">
        <v>619</v>
      </c>
      <c r="C255" s="12">
        <v>5</v>
      </c>
      <c r="D255" s="45">
        <v>35832</v>
      </c>
      <c r="E255" s="45">
        <v>35860</v>
      </c>
      <c r="F255" s="45">
        <v>35837</v>
      </c>
      <c r="G255" s="12">
        <v>2</v>
      </c>
      <c r="H255" s="12">
        <v>19.579999999999998</v>
      </c>
    </row>
    <row r="256" spans="1:8" x14ac:dyDescent="0.25">
      <c r="A256" s="12">
        <v>10888</v>
      </c>
      <c r="B256" s="12" t="s">
        <v>619</v>
      </c>
      <c r="C256" s="12">
        <v>1</v>
      </c>
      <c r="D256" s="45">
        <v>35842</v>
      </c>
      <c r="E256" s="45">
        <v>35870</v>
      </c>
      <c r="F256" s="45">
        <v>35849</v>
      </c>
      <c r="G256" s="12">
        <v>2</v>
      </c>
      <c r="H256" s="12">
        <v>51.87</v>
      </c>
    </row>
    <row r="257" spans="1:8" x14ac:dyDescent="0.25">
      <c r="A257" s="12">
        <v>10911</v>
      </c>
      <c r="B257" s="12" t="s">
        <v>619</v>
      </c>
      <c r="C257" s="12">
        <v>3</v>
      </c>
      <c r="D257" s="45">
        <v>35852</v>
      </c>
      <c r="E257" s="45">
        <v>35880</v>
      </c>
      <c r="F257" s="45">
        <v>35859</v>
      </c>
      <c r="G257" s="12">
        <v>1</v>
      </c>
      <c r="H257" s="12">
        <v>38.19</v>
      </c>
    </row>
    <row r="258" spans="1:8" x14ac:dyDescent="0.25">
      <c r="A258" s="12">
        <v>10948</v>
      </c>
      <c r="B258" s="12" t="s">
        <v>619</v>
      </c>
      <c r="C258" s="12">
        <v>3</v>
      </c>
      <c r="D258" s="45">
        <v>35867</v>
      </c>
      <c r="E258" s="45">
        <v>35895</v>
      </c>
      <c r="F258" s="45">
        <v>35873</v>
      </c>
      <c r="G258" s="12">
        <v>3</v>
      </c>
      <c r="H258" s="12">
        <v>23.39</v>
      </c>
    </row>
    <row r="259" spans="1:8" x14ac:dyDescent="0.25">
      <c r="A259" s="12">
        <v>11009</v>
      </c>
      <c r="B259" s="12" t="s">
        <v>619</v>
      </c>
      <c r="C259" s="12">
        <v>2</v>
      </c>
      <c r="D259" s="45">
        <v>35893</v>
      </c>
      <c r="E259" s="45">
        <v>35921</v>
      </c>
      <c r="F259" s="45">
        <v>35895</v>
      </c>
      <c r="G259" s="12">
        <v>1</v>
      </c>
      <c r="H259" s="12">
        <v>59.11</v>
      </c>
    </row>
    <row r="260" spans="1:8" x14ac:dyDescent="0.25">
      <c r="A260" s="12">
        <v>11037</v>
      </c>
      <c r="B260" s="12" t="s">
        <v>619</v>
      </c>
      <c r="C260" s="12">
        <v>7</v>
      </c>
      <c r="D260" s="45">
        <v>35906</v>
      </c>
      <c r="E260" s="45">
        <v>35934</v>
      </c>
      <c r="F260" s="45">
        <v>35912</v>
      </c>
      <c r="G260" s="12">
        <v>1</v>
      </c>
      <c r="H260" s="12">
        <v>3.2</v>
      </c>
    </row>
    <row r="261" spans="1:8" x14ac:dyDescent="0.25">
      <c r="A261" s="12">
        <v>10423</v>
      </c>
      <c r="B261" s="12" t="s">
        <v>626</v>
      </c>
      <c r="C261" s="12">
        <v>6</v>
      </c>
      <c r="D261" s="45">
        <v>35453</v>
      </c>
      <c r="E261" s="45">
        <v>35467</v>
      </c>
      <c r="F261" s="45">
        <v>35485</v>
      </c>
      <c r="G261" s="12">
        <v>3</v>
      </c>
      <c r="H261" s="12">
        <v>24.5</v>
      </c>
    </row>
    <row r="262" spans="1:8" x14ac:dyDescent="0.25">
      <c r="A262" s="12">
        <v>10652</v>
      </c>
      <c r="B262" s="12" t="s">
        <v>626</v>
      </c>
      <c r="C262" s="12">
        <v>4</v>
      </c>
      <c r="D262" s="45">
        <v>35674</v>
      </c>
      <c r="E262" s="45">
        <v>35702</v>
      </c>
      <c r="F262" s="45">
        <v>35681</v>
      </c>
      <c r="G262" s="12">
        <v>2</v>
      </c>
      <c r="H262" s="12">
        <v>7.14</v>
      </c>
    </row>
    <row r="263" spans="1:8" x14ac:dyDescent="0.25">
      <c r="A263" s="12">
        <v>10685</v>
      </c>
      <c r="B263" s="12" t="s">
        <v>626</v>
      </c>
      <c r="C263" s="12">
        <v>4</v>
      </c>
      <c r="D263" s="45">
        <v>35702</v>
      </c>
      <c r="E263" s="45">
        <v>35716</v>
      </c>
      <c r="F263" s="45">
        <v>35706</v>
      </c>
      <c r="G263" s="12">
        <v>2</v>
      </c>
      <c r="H263" s="12">
        <v>33.75</v>
      </c>
    </row>
    <row r="264" spans="1:8" x14ac:dyDescent="0.25">
      <c r="A264" s="12">
        <v>10709</v>
      </c>
      <c r="B264" s="12" t="s">
        <v>626</v>
      </c>
      <c r="C264" s="12">
        <v>1</v>
      </c>
      <c r="D264" s="45">
        <v>35720</v>
      </c>
      <c r="E264" s="45">
        <v>35748</v>
      </c>
      <c r="F264" s="45">
        <v>35754</v>
      </c>
      <c r="G264" s="12">
        <v>3</v>
      </c>
      <c r="H264" s="12">
        <v>210.8</v>
      </c>
    </row>
    <row r="265" spans="1:8" x14ac:dyDescent="0.25">
      <c r="A265" s="12">
        <v>10734</v>
      </c>
      <c r="B265" s="12" t="s">
        <v>626</v>
      </c>
      <c r="C265" s="12">
        <v>2</v>
      </c>
      <c r="D265" s="45">
        <v>35741</v>
      </c>
      <c r="E265" s="45">
        <v>35769</v>
      </c>
      <c r="F265" s="45">
        <v>35746</v>
      </c>
      <c r="G265" s="12">
        <v>3</v>
      </c>
      <c r="H265" s="12">
        <v>1.63</v>
      </c>
    </row>
    <row r="266" spans="1:8" x14ac:dyDescent="0.25">
      <c r="A266" s="12">
        <v>10777</v>
      </c>
      <c r="B266" s="12" t="s">
        <v>626</v>
      </c>
      <c r="C266" s="12">
        <v>7</v>
      </c>
      <c r="D266" s="45">
        <v>35779</v>
      </c>
      <c r="E266" s="45">
        <v>35793</v>
      </c>
      <c r="F266" s="45">
        <v>35816</v>
      </c>
      <c r="G266" s="12">
        <v>2</v>
      </c>
      <c r="H266" s="12">
        <v>3.01</v>
      </c>
    </row>
    <row r="267" spans="1:8" x14ac:dyDescent="0.25">
      <c r="A267" s="12">
        <v>10790</v>
      </c>
      <c r="B267" s="12" t="s">
        <v>626</v>
      </c>
      <c r="C267" s="12">
        <v>6</v>
      </c>
      <c r="D267" s="45">
        <v>35786</v>
      </c>
      <c r="E267" s="45">
        <v>35814</v>
      </c>
      <c r="F267" s="45">
        <v>35790</v>
      </c>
      <c r="G267" s="12">
        <v>1</v>
      </c>
      <c r="H267" s="12">
        <v>28.23</v>
      </c>
    </row>
    <row r="268" spans="1:8" x14ac:dyDescent="0.25">
      <c r="A268" s="12">
        <v>10959</v>
      </c>
      <c r="B268" s="12" t="s">
        <v>626</v>
      </c>
      <c r="C268" s="12">
        <v>6</v>
      </c>
      <c r="D268" s="45">
        <v>35872</v>
      </c>
      <c r="E268" s="45">
        <v>35914</v>
      </c>
      <c r="F268" s="45">
        <v>35877</v>
      </c>
      <c r="G268" s="12">
        <v>2</v>
      </c>
      <c r="H268" s="12">
        <v>4.9800000000000004</v>
      </c>
    </row>
    <row r="269" spans="1:8" x14ac:dyDescent="0.25">
      <c r="A269" s="12">
        <v>11049</v>
      </c>
      <c r="B269" s="12" t="s">
        <v>626</v>
      </c>
      <c r="C269" s="12">
        <v>3</v>
      </c>
      <c r="D269" s="45">
        <v>35909</v>
      </c>
      <c r="E269" s="45">
        <v>35937</v>
      </c>
      <c r="F269" s="45">
        <v>35919</v>
      </c>
      <c r="G269" s="12">
        <v>1</v>
      </c>
      <c r="H269" s="12">
        <v>8.34</v>
      </c>
    </row>
    <row r="270" spans="1:8" x14ac:dyDescent="0.25">
      <c r="A270" s="12">
        <v>10528</v>
      </c>
      <c r="B270" s="12" t="s">
        <v>633</v>
      </c>
      <c r="C270" s="12">
        <v>6</v>
      </c>
      <c r="D270" s="45">
        <v>35556</v>
      </c>
      <c r="E270" s="45">
        <v>35570</v>
      </c>
      <c r="F270" s="45">
        <v>35559</v>
      </c>
      <c r="G270" s="12">
        <v>2</v>
      </c>
      <c r="H270" s="12">
        <v>3.35</v>
      </c>
    </row>
    <row r="271" spans="1:8" x14ac:dyDescent="0.25">
      <c r="A271" s="12">
        <v>10589</v>
      </c>
      <c r="B271" s="12" t="s">
        <v>633</v>
      </c>
      <c r="C271" s="12">
        <v>8</v>
      </c>
      <c r="D271" s="45">
        <v>35615</v>
      </c>
      <c r="E271" s="45">
        <v>35643</v>
      </c>
      <c r="F271" s="45">
        <v>35625</v>
      </c>
      <c r="G271" s="12">
        <v>2</v>
      </c>
      <c r="H271" s="12">
        <v>4.42</v>
      </c>
    </row>
    <row r="272" spans="1:8" x14ac:dyDescent="0.25">
      <c r="A272" s="12">
        <v>10616</v>
      </c>
      <c r="B272" s="12" t="s">
        <v>633</v>
      </c>
      <c r="C272" s="12">
        <v>1</v>
      </c>
      <c r="D272" s="45">
        <v>35642</v>
      </c>
      <c r="E272" s="45">
        <v>35670</v>
      </c>
      <c r="F272" s="45">
        <v>35647</v>
      </c>
      <c r="G272" s="12">
        <v>2</v>
      </c>
      <c r="H272" s="12">
        <v>116.53</v>
      </c>
    </row>
    <row r="273" spans="1:8" x14ac:dyDescent="0.25">
      <c r="A273" s="12">
        <v>10617</v>
      </c>
      <c r="B273" s="12" t="s">
        <v>633</v>
      </c>
      <c r="C273" s="12">
        <v>4</v>
      </c>
      <c r="D273" s="45">
        <v>35642</v>
      </c>
      <c r="E273" s="45">
        <v>35670</v>
      </c>
      <c r="F273" s="45">
        <v>35646</v>
      </c>
      <c r="G273" s="12">
        <v>2</v>
      </c>
      <c r="H273" s="12">
        <v>18.53</v>
      </c>
    </row>
    <row r="274" spans="1:8" x14ac:dyDescent="0.25">
      <c r="A274" s="12">
        <v>10656</v>
      </c>
      <c r="B274" s="12" t="s">
        <v>633</v>
      </c>
      <c r="C274" s="12">
        <v>6</v>
      </c>
      <c r="D274" s="45">
        <v>35677</v>
      </c>
      <c r="E274" s="45">
        <v>35705</v>
      </c>
      <c r="F274" s="45">
        <v>35683</v>
      </c>
      <c r="G274" s="12">
        <v>1</v>
      </c>
      <c r="H274" s="12">
        <v>57.15</v>
      </c>
    </row>
    <row r="275" spans="1:8" x14ac:dyDescent="0.25">
      <c r="A275" s="12">
        <v>10681</v>
      </c>
      <c r="B275" s="12" t="s">
        <v>633</v>
      </c>
      <c r="C275" s="12">
        <v>3</v>
      </c>
      <c r="D275" s="45">
        <v>35698</v>
      </c>
      <c r="E275" s="45">
        <v>35726</v>
      </c>
      <c r="F275" s="45">
        <v>35703</v>
      </c>
      <c r="G275" s="12">
        <v>3</v>
      </c>
      <c r="H275" s="12">
        <v>76.13</v>
      </c>
    </row>
    <row r="276" spans="1:8" x14ac:dyDescent="0.25">
      <c r="A276" s="12">
        <v>10816</v>
      </c>
      <c r="B276" s="12" t="s">
        <v>633</v>
      </c>
      <c r="C276" s="12">
        <v>4</v>
      </c>
      <c r="D276" s="45">
        <v>35801</v>
      </c>
      <c r="E276" s="45">
        <v>35829</v>
      </c>
      <c r="F276" s="45">
        <v>35830</v>
      </c>
      <c r="G276" s="12">
        <v>2</v>
      </c>
      <c r="H276" s="12">
        <v>719.78</v>
      </c>
    </row>
    <row r="277" spans="1:8" x14ac:dyDescent="0.25">
      <c r="A277" s="12">
        <v>10936</v>
      </c>
      <c r="B277" s="12" t="s">
        <v>633</v>
      </c>
      <c r="C277" s="12">
        <v>3</v>
      </c>
      <c r="D277" s="45">
        <v>35863</v>
      </c>
      <c r="E277" s="45">
        <v>35891</v>
      </c>
      <c r="F277" s="45">
        <v>35872</v>
      </c>
      <c r="G277" s="12">
        <v>2</v>
      </c>
      <c r="H277" s="12">
        <v>33.68</v>
      </c>
    </row>
    <row r="278" spans="1:8" x14ac:dyDescent="0.25">
      <c r="A278" s="12">
        <v>11006</v>
      </c>
      <c r="B278" s="12" t="s">
        <v>633</v>
      </c>
      <c r="C278" s="12">
        <v>3</v>
      </c>
      <c r="D278" s="45">
        <v>35892</v>
      </c>
      <c r="E278" s="45">
        <v>35920</v>
      </c>
      <c r="F278" s="45">
        <v>35900</v>
      </c>
      <c r="G278" s="12">
        <v>2</v>
      </c>
      <c r="H278" s="12">
        <v>25.19</v>
      </c>
    </row>
    <row r="279" spans="1:8" x14ac:dyDescent="0.25">
      <c r="A279" s="12">
        <v>11040</v>
      </c>
      <c r="B279" s="12" t="s">
        <v>633</v>
      </c>
      <c r="C279" s="12">
        <v>4</v>
      </c>
      <c r="D279" s="45">
        <v>35907</v>
      </c>
      <c r="E279" s="45">
        <v>35935</v>
      </c>
      <c r="F279" s="45"/>
      <c r="G279" s="12">
        <v>3</v>
      </c>
      <c r="H279" s="12">
        <v>18.84</v>
      </c>
    </row>
    <row r="280" spans="1:8" x14ac:dyDescent="0.25">
      <c r="A280" s="12">
        <v>11061</v>
      </c>
      <c r="B280" s="12" t="s">
        <v>633</v>
      </c>
      <c r="C280" s="12">
        <v>4</v>
      </c>
      <c r="D280" s="45">
        <v>35915</v>
      </c>
      <c r="E280" s="45">
        <v>35957</v>
      </c>
      <c r="F280" s="45"/>
      <c r="G280" s="12">
        <v>3</v>
      </c>
      <c r="H280" s="12">
        <v>14.01</v>
      </c>
    </row>
    <row r="281" spans="1:8" x14ac:dyDescent="0.25">
      <c r="A281" s="12">
        <v>10268</v>
      </c>
      <c r="B281" s="12" t="s">
        <v>642</v>
      </c>
      <c r="C281" s="12">
        <v>8</v>
      </c>
      <c r="D281" s="45">
        <v>35276</v>
      </c>
      <c r="E281" s="45">
        <v>35304</v>
      </c>
      <c r="F281" s="45">
        <v>35279</v>
      </c>
      <c r="G281" s="12">
        <v>3</v>
      </c>
      <c r="H281" s="12">
        <v>66.290000000000006</v>
      </c>
    </row>
    <row r="282" spans="1:8" x14ac:dyDescent="0.25">
      <c r="A282" s="12">
        <v>10785</v>
      </c>
      <c r="B282" s="12" t="s">
        <v>642</v>
      </c>
      <c r="C282" s="12">
        <v>1</v>
      </c>
      <c r="D282" s="45">
        <v>35782</v>
      </c>
      <c r="E282" s="45">
        <v>35810</v>
      </c>
      <c r="F282" s="45">
        <v>35788</v>
      </c>
      <c r="G282" s="12">
        <v>3</v>
      </c>
      <c r="H282" s="12">
        <v>1.51</v>
      </c>
    </row>
    <row r="283" spans="1:8" x14ac:dyDescent="0.25">
      <c r="A283" s="12">
        <v>10250</v>
      </c>
      <c r="B283" s="12" t="s">
        <v>652</v>
      </c>
      <c r="C283" s="12">
        <v>4</v>
      </c>
      <c r="D283" s="45">
        <v>35254</v>
      </c>
      <c r="E283" s="45">
        <v>35282</v>
      </c>
      <c r="F283" s="45">
        <v>35258</v>
      </c>
      <c r="G283" s="12">
        <v>2</v>
      </c>
      <c r="H283" s="12">
        <v>65.83</v>
      </c>
    </row>
    <row r="284" spans="1:8" x14ac:dyDescent="0.25">
      <c r="A284" s="12">
        <v>10253</v>
      </c>
      <c r="B284" s="12" t="s">
        <v>652</v>
      </c>
      <c r="C284" s="12">
        <v>3</v>
      </c>
      <c r="D284" s="45">
        <v>35256</v>
      </c>
      <c r="E284" s="45">
        <v>35270</v>
      </c>
      <c r="F284" s="45">
        <v>35262</v>
      </c>
      <c r="G284" s="12">
        <v>2</v>
      </c>
      <c r="H284" s="12">
        <v>58.17</v>
      </c>
    </row>
    <row r="285" spans="1:8" x14ac:dyDescent="0.25">
      <c r="A285" s="12">
        <v>10541</v>
      </c>
      <c r="B285" s="12" t="s">
        <v>652</v>
      </c>
      <c r="C285" s="12">
        <v>2</v>
      </c>
      <c r="D285" s="45">
        <v>35569</v>
      </c>
      <c r="E285" s="45">
        <v>35597</v>
      </c>
      <c r="F285" s="45">
        <v>35579</v>
      </c>
      <c r="G285" s="12">
        <v>1</v>
      </c>
      <c r="H285" s="12">
        <v>68.650000000000006</v>
      </c>
    </row>
    <row r="286" spans="1:8" x14ac:dyDescent="0.25">
      <c r="A286" s="12">
        <v>10645</v>
      </c>
      <c r="B286" s="12" t="s">
        <v>652</v>
      </c>
      <c r="C286" s="12">
        <v>4</v>
      </c>
      <c r="D286" s="45">
        <v>35668</v>
      </c>
      <c r="E286" s="45">
        <v>35696</v>
      </c>
      <c r="F286" s="45">
        <v>35675</v>
      </c>
      <c r="G286" s="12">
        <v>1</v>
      </c>
      <c r="H286" s="12">
        <v>12.41</v>
      </c>
    </row>
    <row r="287" spans="1:8" x14ac:dyDescent="0.25">
      <c r="A287" s="12">
        <v>10690</v>
      </c>
      <c r="B287" s="12" t="s">
        <v>652</v>
      </c>
      <c r="C287" s="12">
        <v>1</v>
      </c>
      <c r="D287" s="45">
        <v>35705</v>
      </c>
      <c r="E287" s="45">
        <v>35733</v>
      </c>
      <c r="F287" s="45">
        <v>35706</v>
      </c>
      <c r="G287" s="12">
        <v>1</v>
      </c>
      <c r="H287" s="12">
        <v>15.8</v>
      </c>
    </row>
    <row r="288" spans="1:8" x14ac:dyDescent="0.25">
      <c r="A288" s="12">
        <v>10770</v>
      </c>
      <c r="B288" s="12" t="s">
        <v>652</v>
      </c>
      <c r="C288" s="12">
        <v>8</v>
      </c>
      <c r="D288" s="45">
        <v>35773</v>
      </c>
      <c r="E288" s="45">
        <v>35801</v>
      </c>
      <c r="F288" s="45">
        <v>35781</v>
      </c>
      <c r="G288" s="12">
        <v>3</v>
      </c>
      <c r="H288" s="12">
        <v>5.32</v>
      </c>
    </row>
    <row r="289" spans="1:8" x14ac:dyDescent="0.25">
      <c r="A289" s="12">
        <v>10783</v>
      </c>
      <c r="B289" s="12" t="s">
        <v>652</v>
      </c>
      <c r="C289" s="12">
        <v>4</v>
      </c>
      <c r="D289" s="45">
        <v>35782</v>
      </c>
      <c r="E289" s="45">
        <v>35810</v>
      </c>
      <c r="F289" s="45">
        <v>35783</v>
      </c>
      <c r="G289" s="12">
        <v>2</v>
      </c>
      <c r="H289" s="12">
        <v>124.98</v>
      </c>
    </row>
    <row r="290" spans="1:8" x14ac:dyDescent="0.25">
      <c r="A290" s="12">
        <v>10886</v>
      </c>
      <c r="B290" s="12" t="s">
        <v>652</v>
      </c>
      <c r="C290" s="12">
        <v>1</v>
      </c>
      <c r="D290" s="45">
        <v>35839</v>
      </c>
      <c r="E290" s="45">
        <v>35867</v>
      </c>
      <c r="F290" s="45">
        <v>35856</v>
      </c>
      <c r="G290" s="12">
        <v>1</v>
      </c>
      <c r="H290" s="12">
        <v>4.99</v>
      </c>
    </row>
    <row r="291" spans="1:8" x14ac:dyDescent="0.25">
      <c r="A291" s="12">
        <v>10903</v>
      </c>
      <c r="B291" s="12" t="s">
        <v>652</v>
      </c>
      <c r="C291" s="12">
        <v>3</v>
      </c>
      <c r="D291" s="45">
        <v>35850</v>
      </c>
      <c r="E291" s="45">
        <v>35878</v>
      </c>
      <c r="F291" s="45">
        <v>35858</v>
      </c>
      <c r="G291" s="12">
        <v>3</v>
      </c>
      <c r="H291" s="12">
        <v>36.71</v>
      </c>
    </row>
    <row r="292" spans="1:8" x14ac:dyDescent="0.25">
      <c r="A292" s="12">
        <v>10922</v>
      </c>
      <c r="B292" s="12" t="s">
        <v>652</v>
      </c>
      <c r="C292" s="12">
        <v>5</v>
      </c>
      <c r="D292" s="45">
        <v>35857</v>
      </c>
      <c r="E292" s="45">
        <v>35885</v>
      </c>
      <c r="F292" s="45">
        <v>35859</v>
      </c>
      <c r="G292" s="12">
        <v>3</v>
      </c>
      <c r="H292" s="12">
        <v>62.74</v>
      </c>
    </row>
    <row r="293" spans="1:8" x14ac:dyDescent="0.25">
      <c r="A293" s="12">
        <v>10925</v>
      </c>
      <c r="B293" s="12" t="s">
        <v>652</v>
      </c>
      <c r="C293" s="12">
        <v>3</v>
      </c>
      <c r="D293" s="45">
        <v>35858</v>
      </c>
      <c r="E293" s="45">
        <v>35886</v>
      </c>
      <c r="F293" s="45">
        <v>35867</v>
      </c>
      <c r="G293" s="12">
        <v>1</v>
      </c>
      <c r="H293" s="12">
        <v>2.27</v>
      </c>
    </row>
    <row r="294" spans="1:8" x14ac:dyDescent="0.25">
      <c r="A294" s="12">
        <v>10981</v>
      </c>
      <c r="B294" s="12" t="s">
        <v>652</v>
      </c>
      <c r="C294" s="12">
        <v>1</v>
      </c>
      <c r="D294" s="45">
        <v>35881</v>
      </c>
      <c r="E294" s="45">
        <v>35909</v>
      </c>
      <c r="F294" s="45">
        <v>35887</v>
      </c>
      <c r="G294" s="12">
        <v>2</v>
      </c>
      <c r="H294" s="12">
        <v>193.37</v>
      </c>
    </row>
    <row r="295" spans="1:8" x14ac:dyDescent="0.25">
      <c r="A295" s="12">
        <v>11022</v>
      </c>
      <c r="B295" s="12" t="s">
        <v>652</v>
      </c>
      <c r="C295" s="12">
        <v>9</v>
      </c>
      <c r="D295" s="45">
        <v>35899</v>
      </c>
      <c r="E295" s="45">
        <v>35927</v>
      </c>
      <c r="F295" s="45">
        <v>35919</v>
      </c>
      <c r="G295" s="12">
        <v>2</v>
      </c>
      <c r="H295" s="12">
        <v>6.27</v>
      </c>
    </row>
    <row r="296" spans="1:8" x14ac:dyDescent="0.25">
      <c r="A296" s="12">
        <v>11052</v>
      </c>
      <c r="B296" s="12" t="s">
        <v>652</v>
      </c>
      <c r="C296" s="12">
        <v>3</v>
      </c>
      <c r="D296" s="45">
        <v>35912</v>
      </c>
      <c r="E296" s="45">
        <v>35940</v>
      </c>
      <c r="F296" s="45">
        <v>35916</v>
      </c>
      <c r="G296" s="12">
        <v>1</v>
      </c>
      <c r="H296" s="12">
        <v>67.260000000000005</v>
      </c>
    </row>
    <row r="297" spans="1:8" x14ac:dyDescent="0.25">
      <c r="A297" s="12">
        <v>10257</v>
      </c>
      <c r="B297" s="12" t="s">
        <v>661</v>
      </c>
      <c r="C297" s="12">
        <v>4</v>
      </c>
      <c r="D297" s="45">
        <v>35262</v>
      </c>
      <c r="E297" s="45">
        <v>35290</v>
      </c>
      <c r="F297" s="45">
        <v>35268</v>
      </c>
      <c r="G297" s="12">
        <v>3</v>
      </c>
      <c r="H297" s="12">
        <v>81.91</v>
      </c>
    </row>
    <row r="298" spans="1:8" x14ac:dyDescent="0.25">
      <c r="A298" s="12">
        <v>10395</v>
      </c>
      <c r="B298" s="12" t="s">
        <v>661</v>
      </c>
      <c r="C298" s="12">
        <v>6</v>
      </c>
      <c r="D298" s="45">
        <v>35425</v>
      </c>
      <c r="E298" s="45">
        <v>35453</v>
      </c>
      <c r="F298" s="45">
        <v>35433</v>
      </c>
      <c r="G298" s="12">
        <v>1</v>
      </c>
      <c r="H298" s="12">
        <v>184.41</v>
      </c>
    </row>
    <row r="299" spans="1:8" x14ac:dyDescent="0.25">
      <c r="A299" s="12">
        <v>10476</v>
      </c>
      <c r="B299" s="12" t="s">
        <v>661</v>
      </c>
      <c r="C299" s="12">
        <v>8</v>
      </c>
      <c r="D299" s="45">
        <v>35506</v>
      </c>
      <c r="E299" s="45">
        <v>35534</v>
      </c>
      <c r="F299" s="45">
        <v>35513</v>
      </c>
      <c r="G299" s="12">
        <v>3</v>
      </c>
      <c r="H299" s="12">
        <v>4.41</v>
      </c>
    </row>
    <row r="300" spans="1:8" x14ac:dyDescent="0.25">
      <c r="A300" s="12">
        <v>10486</v>
      </c>
      <c r="B300" s="12" t="s">
        <v>661</v>
      </c>
      <c r="C300" s="12">
        <v>1</v>
      </c>
      <c r="D300" s="45">
        <v>35515</v>
      </c>
      <c r="E300" s="45">
        <v>35543</v>
      </c>
      <c r="F300" s="45">
        <v>35522</v>
      </c>
      <c r="G300" s="12">
        <v>2</v>
      </c>
      <c r="H300" s="12">
        <v>30.53</v>
      </c>
    </row>
    <row r="301" spans="1:8" x14ac:dyDescent="0.25">
      <c r="A301" s="12">
        <v>10490</v>
      </c>
      <c r="B301" s="12" t="s">
        <v>661</v>
      </c>
      <c r="C301" s="12">
        <v>7</v>
      </c>
      <c r="D301" s="45">
        <v>35520</v>
      </c>
      <c r="E301" s="45">
        <v>35548</v>
      </c>
      <c r="F301" s="45">
        <v>35523</v>
      </c>
      <c r="G301" s="12">
        <v>2</v>
      </c>
      <c r="H301" s="12">
        <v>210.19</v>
      </c>
    </row>
    <row r="302" spans="1:8" x14ac:dyDescent="0.25">
      <c r="A302" s="12">
        <v>10498</v>
      </c>
      <c r="B302" s="12" t="s">
        <v>661</v>
      </c>
      <c r="C302" s="12">
        <v>8</v>
      </c>
      <c r="D302" s="45">
        <v>35527</v>
      </c>
      <c r="E302" s="45">
        <v>35555</v>
      </c>
      <c r="F302" s="45">
        <v>35531</v>
      </c>
      <c r="G302" s="12">
        <v>2</v>
      </c>
      <c r="H302" s="12">
        <v>29.75</v>
      </c>
    </row>
    <row r="303" spans="1:8" x14ac:dyDescent="0.25">
      <c r="A303" s="12">
        <v>10552</v>
      </c>
      <c r="B303" s="12" t="s">
        <v>661</v>
      </c>
      <c r="C303" s="12">
        <v>2</v>
      </c>
      <c r="D303" s="45">
        <v>35579</v>
      </c>
      <c r="E303" s="45">
        <v>35607</v>
      </c>
      <c r="F303" s="45">
        <v>35586</v>
      </c>
      <c r="G303" s="12">
        <v>1</v>
      </c>
      <c r="H303" s="12">
        <v>83.22</v>
      </c>
    </row>
    <row r="304" spans="1:8" x14ac:dyDescent="0.25">
      <c r="A304" s="12">
        <v>10601</v>
      </c>
      <c r="B304" s="12" t="s">
        <v>661</v>
      </c>
      <c r="C304" s="12">
        <v>7</v>
      </c>
      <c r="D304" s="45">
        <v>35627</v>
      </c>
      <c r="E304" s="45">
        <v>35669</v>
      </c>
      <c r="F304" s="45">
        <v>35633</v>
      </c>
      <c r="G304" s="12">
        <v>1</v>
      </c>
      <c r="H304" s="12">
        <v>58.3</v>
      </c>
    </row>
    <row r="305" spans="1:8" x14ac:dyDescent="0.25">
      <c r="A305" s="12">
        <v>10613</v>
      </c>
      <c r="B305" s="12" t="s">
        <v>661</v>
      </c>
      <c r="C305" s="12">
        <v>4</v>
      </c>
      <c r="D305" s="45">
        <v>35640</v>
      </c>
      <c r="E305" s="45">
        <v>35668</v>
      </c>
      <c r="F305" s="45">
        <v>35643</v>
      </c>
      <c r="G305" s="12">
        <v>2</v>
      </c>
      <c r="H305" s="12">
        <v>8.11</v>
      </c>
    </row>
    <row r="306" spans="1:8" x14ac:dyDescent="0.25">
      <c r="A306" s="12">
        <v>10641</v>
      </c>
      <c r="B306" s="12" t="s">
        <v>661</v>
      </c>
      <c r="C306" s="12">
        <v>4</v>
      </c>
      <c r="D306" s="45">
        <v>35664</v>
      </c>
      <c r="E306" s="45">
        <v>35692</v>
      </c>
      <c r="F306" s="45">
        <v>35668</v>
      </c>
      <c r="G306" s="12">
        <v>2</v>
      </c>
      <c r="H306" s="12">
        <v>179.61</v>
      </c>
    </row>
    <row r="307" spans="1:8" x14ac:dyDescent="0.25">
      <c r="A307" s="12">
        <v>10705</v>
      </c>
      <c r="B307" s="12" t="s">
        <v>661</v>
      </c>
      <c r="C307" s="12">
        <v>9</v>
      </c>
      <c r="D307" s="45">
        <v>35718</v>
      </c>
      <c r="E307" s="45">
        <v>35746</v>
      </c>
      <c r="F307" s="45">
        <v>35752</v>
      </c>
      <c r="G307" s="12">
        <v>2</v>
      </c>
      <c r="H307" s="12">
        <v>3.52</v>
      </c>
    </row>
    <row r="308" spans="1:8" x14ac:dyDescent="0.25">
      <c r="A308" s="12">
        <v>10796</v>
      </c>
      <c r="B308" s="12" t="s">
        <v>661</v>
      </c>
      <c r="C308" s="12">
        <v>3</v>
      </c>
      <c r="D308" s="45">
        <v>35789</v>
      </c>
      <c r="E308" s="45">
        <v>35817</v>
      </c>
      <c r="F308" s="45">
        <v>35809</v>
      </c>
      <c r="G308" s="12">
        <v>1</v>
      </c>
      <c r="H308" s="12">
        <v>26.52</v>
      </c>
    </row>
    <row r="309" spans="1:8" x14ac:dyDescent="0.25">
      <c r="A309" s="12">
        <v>10863</v>
      </c>
      <c r="B309" s="12" t="s">
        <v>661</v>
      </c>
      <c r="C309" s="12">
        <v>4</v>
      </c>
      <c r="D309" s="45">
        <v>35828</v>
      </c>
      <c r="E309" s="45">
        <v>35856</v>
      </c>
      <c r="F309" s="45">
        <v>35843</v>
      </c>
      <c r="G309" s="12">
        <v>2</v>
      </c>
      <c r="H309" s="12">
        <v>30.26</v>
      </c>
    </row>
    <row r="310" spans="1:8" x14ac:dyDescent="0.25">
      <c r="A310" s="12">
        <v>10901</v>
      </c>
      <c r="B310" s="12" t="s">
        <v>661</v>
      </c>
      <c r="C310" s="12">
        <v>4</v>
      </c>
      <c r="D310" s="45">
        <v>35849</v>
      </c>
      <c r="E310" s="45">
        <v>35877</v>
      </c>
      <c r="F310" s="45">
        <v>35852</v>
      </c>
      <c r="G310" s="12">
        <v>1</v>
      </c>
      <c r="H310" s="12">
        <v>62.09</v>
      </c>
    </row>
    <row r="311" spans="1:8" x14ac:dyDescent="0.25">
      <c r="A311" s="12">
        <v>10957</v>
      </c>
      <c r="B311" s="12" t="s">
        <v>661</v>
      </c>
      <c r="C311" s="12">
        <v>8</v>
      </c>
      <c r="D311" s="45">
        <v>35872</v>
      </c>
      <c r="E311" s="45">
        <v>35900</v>
      </c>
      <c r="F311" s="45">
        <v>35881</v>
      </c>
      <c r="G311" s="12">
        <v>3</v>
      </c>
      <c r="H311" s="12">
        <v>105.36</v>
      </c>
    </row>
    <row r="312" spans="1:8" x14ac:dyDescent="0.25">
      <c r="A312" s="12">
        <v>10960</v>
      </c>
      <c r="B312" s="12" t="s">
        <v>661</v>
      </c>
      <c r="C312" s="12">
        <v>3</v>
      </c>
      <c r="D312" s="45">
        <v>35873</v>
      </c>
      <c r="E312" s="45">
        <v>35887</v>
      </c>
      <c r="F312" s="45">
        <v>35893</v>
      </c>
      <c r="G312" s="12">
        <v>1</v>
      </c>
      <c r="H312" s="12">
        <v>2.08</v>
      </c>
    </row>
    <row r="313" spans="1:8" x14ac:dyDescent="0.25">
      <c r="A313" s="12">
        <v>10976</v>
      </c>
      <c r="B313" s="12" t="s">
        <v>661</v>
      </c>
      <c r="C313" s="12">
        <v>1</v>
      </c>
      <c r="D313" s="45">
        <v>35879</v>
      </c>
      <c r="E313" s="45">
        <v>35921</v>
      </c>
      <c r="F313" s="45">
        <v>35888</v>
      </c>
      <c r="G313" s="12">
        <v>1</v>
      </c>
      <c r="H313" s="12">
        <v>37.97</v>
      </c>
    </row>
    <row r="314" spans="1:8" x14ac:dyDescent="0.25">
      <c r="A314" s="12">
        <v>11055</v>
      </c>
      <c r="B314" s="12" t="s">
        <v>661</v>
      </c>
      <c r="C314" s="12">
        <v>7</v>
      </c>
      <c r="D314" s="45">
        <v>35913</v>
      </c>
      <c r="E314" s="45">
        <v>35941</v>
      </c>
      <c r="F314" s="45">
        <v>35920</v>
      </c>
      <c r="G314" s="12">
        <v>2</v>
      </c>
      <c r="H314" s="12">
        <v>120.92</v>
      </c>
    </row>
    <row r="315" spans="1:8" x14ac:dyDescent="0.25">
      <c r="A315" s="12">
        <v>10375</v>
      </c>
      <c r="B315" s="12" t="s">
        <v>670</v>
      </c>
      <c r="C315" s="12">
        <v>3</v>
      </c>
      <c r="D315" s="45">
        <v>35405</v>
      </c>
      <c r="E315" s="45">
        <v>35433</v>
      </c>
      <c r="F315" s="45">
        <v>35408</v>
      </c>
      <c r="G315" s="12">
        <v>2</v>
      </c>
      <c r="H315" s="12">
        <v>20.12</v>
      </c>
    </row>
    <row r="316" spans="1:8" x14ac:dyDescent="0.25">
      <c r="A316" s="12">
        <v>10394</v>
      </c>
      <c r="B316" s="12" t="s">
        <v>670</v>
      </c>
      <c r="C316" s="12">
        <v>1</v>
      </c>
      <c r="D316" s="45">
        <v>35424</v>
      </c>
      <c r="E316" s="45">
        <v>35452</v>
      </c>
      <c r="F316" s="45">
        <v>35433</v>
      </c>
      <c r="G316" s="12">
        <v>3</v>
      </c>
      <c r="H316" s="12">
        <v>30.34</v>
      </c>
    </row>
    <row r="317" spans="1:8" x14ac:dyDescent="0.25">
      <c r="A317" s="12">
        <v>10415</v>
      </c>
      <c r="B317" s="12" t="s">
        <v>670</v>
      </c>
      <c r="C317" s="12">
        <v>3</v>
      </c>
      <c r="D317" s="45">
        <v>35445</v>
      </c>
      <c r="E317" s="45">
        <v>35473</v>
      </c>
      <c r="F317" s="45">
        <v>35454</v>
      </c>
      <c r="G317" s="12">
        <v>1</v>
      </c>
      <c r="H317" s="12">
        <v>0.2</v>
      </c>
    </row>
    <row r="318" spans="1:8" x14ac:dyDescent="0.25">
      <c r="A318" s="12">
        <v>10600</v>
      </c>
      <c r="B318" s="12" t="s">
        <v>670</v>
      </c>
      <c r="C318" s="12">
        <v>4</v>
      </c>
      <c r="D318" s="45">
        <v>35627</v>
      </c>
      <c r="E318" s="45">
        <v>35655</v>
      </c>
      <c r="F318" s="45">
        <v>35632</v>
      </c>
      <c r="G318" s="12">
        <v>1</v>
      </c>
      <c r="H318" s="12">
        <v>45.13</v>
      </c>
    </row>
    <row r="319" spans="1:8" x14ac:dyDescent="0.25">
      <c r="A319" s="12">
        <v>10660</v>
      </c>
      <c r="B319" s="12" t="s">
        <v>670</v>
      </c>
      <c r="C319" s="12">
        <v>8</v>
      </c>
      <c r="D319" s="45">
        <v>35681</v>
      </c>
      <c r="E319" s="45">
        <v>35709</v>
      </c>
      <c r="F319" s="45">
        <v>35718</v>
      </c>
      <c r="G319" s="12">
        <v>1</v>
      </c>
      <c r="H319" s="12">
        <v>111.29</v>
      </c>
    </row>
    <row r="320" spans="1:8" x14ac:dyDescent="0.25">
      <c r="A320" s="12">
        <v>10298</v>
      </c>
      <c r="B320" s="12" t="s">
        <v>678</v>
      </c>
      <c r="C320" s="12">
        <v>6</v>
      </c>
      <c r="D320" s="45">
        <v>35313</v>
      </c>
      <c r="E320" s="45">
        <v>35341</v>
      </c>
      <c r="F320" s="45">
        <v>35319</v>
      </c>
      <c r="G320" s="12">
        <v>2</v>
      </c>
      <c r="H320" s="12">
        <v>168.22</v>
      </c>
    </row>
    <row r="321" spans="1:8" x14ac:dyDescent="0.25">
      <c r="A321" s="12">
        <v>10309</v>
      </c>
      <c r="B321" s="12" t="s">
        <v>678</v>
      </c>
      <c r="C321" s="12">
        <v>3</v>
      </c>
      <c r="D321" s="45">
        <v>35327</v>
      </c>
      <c r="E321" s="45">
        <v>35355</v>
      </c>
      <c r="F321" s="45">
        <v>35361</v>
      </c>
      <c r="G321" s="12">
        <v>1</v>
      </c>
      <c r="H321" s="12">
        <v>47.3</v>
      </c>
    </row>
    <row r="322" spans="1:8" x14ac:dyDescent="0.25">
      <c r="A322" s="12">
        <v>10335</v>
      </c>
      <c r="B322" s="12" t="s">
        <v>678</v>
      </c>
      <c r="C322" s="12">
        <v>7</v>
      </c>
      <c r="D322" s="45">
        <v>35360</v>
      </c>
      <c r="E322" s="45">
        <v>35388</v>
      </c>
      <c r="F322" s="45">
        <v>35362</v>
      </c>
      <c r="G322" s="12">
        <v>2</v>
      </c>
      <c r="H322" s="12">
        <v>42.11</v>
      </c>
    </row>
    <row r="323" spans="1:8" x14ac:dyDescent="0.25">
      <c r="A323" s="12">
        <v>10373</v>
      </c>
      <c r="B323" s="12" t="s">
        <v>678</v>
      </c>
      <c r="C323" s="12">
        <v>4</v>
      </c>
      <c r="D323" s="45">
        <v>35404</v>
      </c>
      <c r="E323" s="45">
        <v>35432</v>
      </c>
      <c r="F323" s="45">
        <v>35410</v>
      </c>
      <c r="G323" s="12">
        <v>3</v>
      </c>
      <c r="H323" s="12">
        <v>124.12</v>
      </c>
    </row>
    <row r="324" spans="1:8" x14ac:dyDescent="0.25">
      <c r="A324" s="12">
        <v>10380</v>
      </c>
      <c r="B324" s="12" t="s">
        <v>678</v>
      </c>
      <c r="C324" s="12">
        <v>8</v>
      </c>
      <c r="D324" s="45">
        <v>35411</v>
      </c>
      <c r="E324" s="45">
        <v>35439</v>
      </c>
      <c r="F324" s="45">
        <v>35446</v>
      </c>
      <c r="G324" s="12">
        <v>3</v>
      </c>
      <c r="H324" s="12">
        <v>35.03</v>
      </c>
    </row>
    <row r="325" spans="1:8" x14ac:dyDescent="0.25">
      <c r="A325" s="12">
        <v>10429</v>
      </c>
      <c r="B325" s="12" t="s">
        <v>678</v>
      </c>
      <c r="C325" s="12">
        <v>3</v>
      </c>
      <c r="D325" s="45">
        <v>35459</v>
      </c>
      <c r="E325" s="45">
        <v>35501</v>
      </c>
      <c r="F325" s="45">
        <v>35468</v>
      </c>
      <c r="G325" s="12">
        <v>2</v>
      </c>
      <c r="H325" s="12">
        <v>56.63</v>
      </c>
    </row>
    <row r="326" spans="1:8" x14ac:dyDescent="0.25">
      <c r="A326" s="12">
        <v>10503</v>
      </c>
      <c r="B326" s="12" t="s">
        <v>678</v>
      </c>
      <c r="C326" s="12">
        <v>6</v>
      </c>
      <c r="D326" s="45">
        <v>35531</v>
      </c>
      <c r="E326" s="45">
        <v>35559</v>
      </c>
      <c r="F326" s="45">
        <v>35536</v>
      </c>
      <c r="G326" s="12">
        <v>2</v>
      </c>
      <c r="H326" s="12">
        <v>16.739999999999998</v>
      </c>
    </row>
    <row r="327" spans="1:8" x14ac:dyDescent="0.25">
      <c r="A327" s="12">
        <v>10516</v>
      </c>
      <c r="B327" s="12" t="s">
        <v>678</v>
      </c>
      <c r="C327" s="12">
        <v>2</v>
      </c>
      <c r="D327" s="45">
        <v>35544</v>
      </c>
      <c r="E327" s="45">
        <v>35572</v>
      </c>
      <c r="F327" s="45">
        <v>35551</v>
      </c>
      <c r="G327" s="12">
        <v>3</v>
      </c>
      <c r="H327" s="12">
        <v>62.78</v>
      </c>
    </row>
    <row r="328" spans="1:8" x14ac:dyDescent="0.25">
      <c r="A328" s="12">
        <v>10567</v>
      </c>
      <c r="B328" s="12" t="s">
        <v>678</v>
      </c>
      <c r="C328" s="12">
        <v>1</v>
      </c>
      <c r="D328" s="45">
        <v>35593</v>
      </c>
      <c r="E328" s="45">
        <v>35621</v>
      </c>
      <c r="F328" s="45">
        <v>35598</v>
      </c>
      <c r="G328" s="12">
        <v>1</v>
      </c>
      <c r="H328" s="12">
        <v>33.97</v>
      </c>
    </row>
    <row r="329" spans="1:8" x14ac:dyDescent="0.25">
      <c r="A329" s="12">
        <v>10646</v>
      </c>
      <c r="B329" s="12" t="s">
        <v>678</v>
      </c>
      <c r="C329" s="12">
        <v>9</v>
      </c>
      <c r="D329" s="45">
        <v>35669</v>
      </c>
      <c r="E329" s="45">
        <v>35711</v>
      </c>
      <c r="F329" s="45">
        <v>35676</v>
      </c>
      <c r="G329" s="12">
        <v>3</v>
      </c>
      <c r="H329" s="12">
        <v>142.33000000000001</v>
      </c>
    </row>
    <row r="330" spans="1:8" x14ac:dyDescent="0.25">
      <c r="A330" s="12">
        <v>10661</v>
      </c>
      <c r="B330" s="12" t="s">
        <v>678</v>
      </c>
      <c r="C330" s="12">
        <v>7</v>
      </c>
      <c r="D330" s="45">
        <v>35682</v>
      </c>
      <c r="E330" s="45">
        <v>35710</v>
      </c>
      <c r="F330" s="45">
        <v>35688</v>
      </c>
      <c r="G330" s="12">
        <v>3</v>
      </c>
      <c r="H330" s="12">
        <v>17.55</v>
      </c>
    </row>
    <row r="331" spans="1:8" x14ac:dyDescent="0.25">
      <c r="A331" s="12">
        <v>10687</v>
      </c>
      <c r="B331" s="12" t="s">
        <v>678</v>
      </c>
      <c r="C331" s="12">
        <v>9</v>
      </c>
      <c r="D331" s="45">
        <v>35703</v>
      </c>
      <c r="E331" s="45">
        <v>35731</v>
      </c>
      <c r="F331" s="45">
        <v>35733</v>
      </c>
      <c r="G331" s="12">
        <v>2</v>
      </c>
      <c r="H331" s="12">
        <v>296.43</v>
      </c>
    </row>
    <row r="332" spans="1:8" x14ac:dyDescent="0.25">
      <c r="A332" s="12">
        <v>10701</v>
      </c>
      <c r="B332" s="12" t="s">
        <v>678</v>
      </c>
      <c r="C332" s="12">
        <v>6</v>
      </c>
      <c r="D332" s="45">
        <v>35716</v>
      </c>
      <c r="E332" s="45">
        <v>35730</v>
      </c>
      <c r="F332" s="45">
        <v>35718</v>
      </c>
      <c r="G332" s="12">
        <v>3</v>
      </c>
      <c r="H332" s="12">
        <v>220.31</v>
      </c>
    </row>
    <row r="333" spans="1:8" x14ac:dyDescent="0.25">
      <c r="A333" s="12">
        <v>10712</v>
      </c>
      <c r="B333" s="12" t="s">
        <v>678</v>
      </c>
      <c r="C333" s="12">
        <v>3</v>
      </c>
      <c r="D333" s="45">
        <v>35724</v>
      </c>
      <c r="E333" s="45">
        <v>35752</v>
      </c>
      <c r="F333" s="45">
        <v>35734</v>
      </c>
      <c r="G333" s="12">
        <v>1</v>
      </c>
      <c r="H333" s="12">
        <v>89.93</v>
      </c>
    </row>
    <row r="334" spans="1:8" x14ac:dyDescent="0.25">
      <c r="A334" s="12">
        <v>10736</v>
      </c>
      <c r="B334" s="12" t="s">
        <v>678</v>
      </c>
      <c r="C334" s="12">
        <v>9</v>
      </c>
      <c r="D334" s="45">
        <v>35745</v>
      </c>
      <c r="E334" s="45">
        <v>35773</v>
      </c>
      <c r="F334" s="45">
        <v>35755</v>
      </c>
      <c r="G334" s="12">
        <v>2</v>
      </c>
      <c r="H334" s="12">
        <v>44.1</v>
      </c>
    </row>
    <row r="335" spans="1:8" x14ac:dyDescent="0.25">
      <c r="A335" s="12">
        <v>10897</v>
      </c>
      <c r="B335" s="12" t="s">
        <v>678</v>
      </c>
      <c r="C335" s="12">
        <v>3</v>
      </c>
      <c r="D335" s="45">
        <v>35845</v>
      </c>
      <c r="E335" s="45">
        <v>35873</v>
      </c>
      <c r="F335" s="45">
        <v>35851</v>
      </c>
      <c r="G335" s="12">
        <v>2</v>
      </c>
      <c r="H335" s="12">
        <v>603.54</v>
      </c>
    </row>
    <row r="336" spans="1:8" x14ac:dyDescent="0.25">
      <c r="A336" s="12">
        <v>10912</v>
      </c>
      <c r="B336" s="12" t="s">
        <v>678</v>
      </c>
      <c r="C336" s="12">
        <v>2</v>
      </c>
      <c r="D336" s="45">
        <v>35852</v>
      </c>
      <c r="E336" s="45">
        <v>35880</v>
      </c>
      <c r="F336" s="45">
        <v>35872</v>
      </c>
      <c r="G336" s="12">
        <v>2</v>
      </c>
      <c r="H336" s="12">
        <v>580.91</v>
      </c>
    </row>
    <row r="337" spans="1:8" x14ac:dyDescent="0.25">
      <c r="A337" s="12">
        <v>10985</v>
      </c>
      <c r="B337" s="12" t="s">
        <v>678</v>
      </c>
      <c r="C337" s="12">
        <v>2</v>
      </c>
      <c r="D337" s="45">
        <v>35884</v>
      </c>
      <c r="E337" s="45">
        <v>35912</v>
      </c>
      <c r="F337" s="45">
        <v>35887</v>
      </c>
      <c r="G337" s="12">
        <v>1</v>
      </c>
      <c r="H337" s="12">
        <v>91.51</v>
      </c>
    </row>
    <row r="338" spans="1:8" x14ac:dyDescent="0.25">
      <c r="A338" s="12">
        <v>11063</v>
      </c>
      <c r="B338" s="12" t="s">
        <v>678</v>
      </c>
      <c r="C338" s="12">
        <v>3</v>
      </c>
      <c r="D338" s="45">
        <v>35915</v>
      </c>
      <c r="E338" s="45">
        <v>35943</v>
      </c>
      <c r="F338" s="45">
        <v>35921</v>
      </c>
      <c r="G338" s="12">
        <v>2</v>
      </c>
      <c r="H338" s="12">
        <v>81.73</v>
      </c>
    </row>
    <row r="339" spans="1:8" x14ac:dyDescent="0.25">
      <c r="A339" s="12">
        <v>10315</v>
      </c>
      <c r="B339" s="12" t="s">
        <v>687</v>
      </c>
      <c r="C339" s="12">
        <v>4</v>
      </c>
      <c r="D339" s="45">
        <v>35334</v>
      </c>
      <c r="E339" s="45">
        <v>35362</v>
      </c>
      <c r="F339" s="45">
        <v>35341</v>
      </c>
      <c r="G339" s="12">
        <v>2</v>
      </c>
      <c r="H339" s="12">
        <v>41.76</v>
      </c>
    </row>
    <row r="340" spans="1:8" x14ac:dyDescent="0.25">
      <c r="A340" s="12">
        <v>10318</v>
      </c>
      <c r="B340" s="12" t="s">
        <v>687</v>
      </c>
      <c r="C340" s="12">
        <v>8</v>
      </c>
      <c r="D340" s="45">
        <v>35339</v>
      </c>
      <c r="E340" s="45">
        <v>35367</v>
      </c>
      <c r="F340" s="45">
        <v>35342</v>
      </c>
      <c r="G340" s="12">
        <v>2</v>
      </c>
      <c r="H340" s="12">
        <v>4.7300000000000004</v>
      </c>
    </row>
    <row r="341" spans="1:8" x14ac:dyDescent="0.25">
      <c r="A341" s="12">
        <v>10321</v>
      </c>
      <c r="B341" s="12" t="s">
        <v>687</v>
      </c>
      <c r="C341" s="12">
        <v>3</v>
      </c>
      <c r="D341" s="45">
        <v>35341</v>
      </c>
      <c r="E341" s="45">
        <v>35369</v>
      </c>
      <c r="F341" s="45">
        <v>35349</v>
      </c>
      <c r="G341" s="12">
        <v>2</v>
      </c>
      <c r="H341" s="12">
        <v>3.43</v>
      </c>
    </row>
    <row r="342" spans="1:8" x14ac:dyDescent="0.25">
      <c r="A342" s="12">
        <v>10473</v>
      </c>
      <c r="B342" s="12" t="s">
        <v>687</v>
      </c>
      <c r="C342" s="12">
        <v>1</v>
      </c>
      <c r="D342" s="45">
        <v>35502</v>
      </c>
      <c r="E342" s="45">
        <v>35516</v>
      </c>
      <c r="F342" s="45">
        <v>35510</v>
      </c>
      <c r="G342" s="12">
        <v>3</v>
      </c>
      <c r="H342" s="12">
        <v>16.37</v>
      </c>
    </row>
    <row r="343" spans="1:8" x14ac:dyDescent="0.25">
      <c r="A343" s="12">
        <v>10621</v>
      </c>
      <c r="B343" s="12" t="s">
        <v>687</v>
      </c>
      <c r="C343" s="12">
        <v>4</v>
      </c>
      <c r="D343" s="45">
        <v>35647</v>
      </c>
      <c r="E343" s="45">
        <v>35675</v>
      </c>
      <c r="F343" s="45">
        <v>35653</v>
      </c>
      <c r="G343" s="12">
        <v>2</v>
      </c>
      <c r="H343" s="12">
        <v>23.73</v>
      </c>
    </row>
    <row r="344" spans="1:8" x14ac:dyDescent="0.25">
      <c r="A344" s="12">
        <v>10674</v>
      </c>
      <c r="B344" s="12" t="s">
        <v>687</v>
      </c>
      <c r="C344" s="12">
        <v>4</v>
      </c>
      <c r="D344" s="45">
        <v>35691</v>
      </c>
      <c r="E344" s="45">
        <v>35719</v>
      </c>
      <c r="F344" s="45">
        <v>35703</v>
      </c>
      <c r="G344" s="12">
        <v>2</v>
      </c>
      <c r="H344" s="12">
        <v>0.9</v>
      </c>
    </row>
    <row r="345" spans="1:8" x14ac:dyDescent="0.25">
      <c r="A345" s="12">
        <v>10749</v>
      </c>
      <c r="B345" s="12" t="s">
        <v>687</v>
      </c>
      <c r="C345" s="12">
        <v>4</v>
      </c>
      <c r="D345" s="45">
        <v>35754</v>
      </c>
      <c r="E345" s="45">
        <v>35782</v>
      </c>
      <c r="F345" s="45">
        <v>35783</v>
      </c>
      <c r="G345" s="12">
        <v>2</v>
      </c>
      <c r="H345" s="12">
        <v>61.53</v>
      </c>
    </row>
    <row r="346" spans="1:8" x14ac:dyDescent="0.25">
      <c r="A346" s="12">
        <v>10798</v>
      </c>
      <c r="B346" s="12" t="s">
        <v>687</v>
      </c>
      <c r="C346" s="12">
        <v>2</v>
      </c>
      <c r="D346" s="45">
        <v>35790</v>
      </c>
      <c r="E346" s="45">
        <v>35818</v>
      </c>
      <c r="F346" s="45">
        <v>35800</v>
      </c>
      <c r="G346" s="12">
        <v>1</v>
      </c>
      <c r="H346" s="12">
        <v>2.33</v>
      </c>
    </row>
    <row r="347" spans="1:8" x14ac:dyDescent="0.25">
      <c r="A347" s="12">
        <v>10829</v>
      </c>
      <c r="B347" s="12" t="s">
        <v>687</v>
      </c>
      <c r="C347" s="12">
        <v>9</v>
      </c>
      <c r="D347" s="45">
        <v>35808</v>
      </c>
      <c r="E347" s="45">
        <v>35836</v>
      </c>
      <c r="F347" s="45">
        <v>35818</v>
      </c>
      <c r="G347" s="12">
        <v>1</v>
      </c>
      <c r="H347" s="12">
        <v>154.72</v>
      </c>
    </row>
    <row r="348" spans="1:8" x14ac:dyDescent="0.25">
      <c r="A348" s="12">
        <v>10933</v>
      </c>
      <c r="B348" s="12" t="s">
        <v>687</v>
      </c>
      <c r="C348" s="12">
        <v>6</v>
      </c>
      <c r="D348" s="45">
        <v>35860</v>
      </c>
      <c r="E348" s="45">
        <v>35888</v>
      </c>
      <c r="F348" s="45">
        <v>35870</v>
      </c>
      <c r="G348" s="12">
        <v>3</v>
      </c>
      <c r="H348" s="12">
        <v>54.15</v>
      </c>
    </row>
    <row r="349" spans="1:8" x14ac:dyDescent="0.25">
      <c r="A349" s="12">
        <v>10323</v>
      </c>
      <c r="B349" s="12" t="s">
        <v>695</v>
      </c>
      <c r="C349" s="12">
        <v>4</v>
      </c>
      <c r="D349" s="45">
        <v>35345</v>
      </c>
      <c r="E349" s="45">
        <v>35373</v>
      </c>
      <c r="F349" s="45">
        <v>35352</v>
      </c>
      <c r="G349" s="12">
        <v>1</v>
      </c>
      <c r="H349" s="12">
        <v>4.88</v>
      </c>
    </row>
    <row r="350" spans="1:8" x14ac:dyDescent="0.25">
      <c r="A350" s="12">
        <v>10325</v>
      </c>
      <c r="B350" s="12" t="s">
        <v>695</v>
      </c>
      <c r="C350" s="12">
        <v>1</v>
      </c>
      <c r="D350" s="45">
        <v>35347</v>
      </c>
      <c r="E350" s="45">
        <v>35361</v>
      </c>
      <c r="F350" s="45">
        <v>35352</v>
      </c>
      <c r="G350" s="12">
        <v>3</v>
      </c>
      <c r="H350" s="12">
        <v>64.86</v>
      </c>
    </row>
    <row r="351" spans="1:8" x14ac:dyDescent="0.25">
      <c r="A351" s="12">
        <v>10456</v>
      </c>
      <c r="B351" s="12" t="s">
        <v>695</v>
      </c>
      <c r="C351" s="12">
        <v>8</v>
      </c>
      <c r="D351" s="45">
        <v>35486</v>
      </c>
      <c r="E351" s="45">
        <v>35528</v>
      </c>
      <c r="F351" s="45">
        <v>35489</v>
      </c>
      <c r="G351" s="12">
        <v>2</v>
      </c>
      <c r="H351" s="12">
        <v>8.1199999999999992</v>
      </c>
    </row>
    <row r="352" spans="1:8" x14ac:dyDescent="0.25">
      <c r="A352" s="12">
        <v>10457</v>
      </c>
      <c r="B352" s="12" t="s">
        <v>695</v>
      </c>
      <c r="C352" s="12">
        <v>2</v>
      </c>
      <c r="D352" s="45">
        <v>35486</v>
      </c>
      <c r="E352" s="45">
        <v>35514</v>
      </c>
      <c r="F352" s="45">
        <v>35492</v>
      </c>
      <c r="G352" s="12">
        <v>1</v>
      </c>
      <c r="H352" s="12">
        <v>11.57</v>
      </c>
    </row>
    <row r="353" spans="1:8" x14ac:dyDescent="0.25">
      <c r="A353" s="12">
        <v>10468</v>
      </c>
      <c r="B353" s="12" t="s">
        <v>695</v>
      </c>
      <c r="C353" s="12">
        <v>3</v>
      </c>
      <c r="D353" s="45">
        <v>35496</v>
      </c>
      <c r="E353" s="45">
        <v>35524</v>
      </c>
      <c r="F353" s="45">
        <v>35501</v>
      </c>
      <c r="G353" s="12">
        <v>3</v>
      </c>
      <c r="H353" s="12">
        <v>44.12</v>
      </c>
    </row>
    <row r="354" spans="1:8" x14ac:dyDescent="0.25">
      <c r="A354" s="12">
        <v>10506</v>
      </c>
      <c r="B354" s="12" t="s">
        <v>695</v>
      </c>
      <c r="C354" s="12">
        <v>9</v>
      </c>
      <c r="D354" s="45">
        <v>35535</v>
      </c>
      <c r="E354" s="45">
        <v>35563</v>
      </c>
      <c r="F354" s="45">
        <v>35552</v>
      </c>
      <c r="G354" s="12">
        <v>2</v>
      </c>
      <c r="H354" s="12">
        <v>21.19</v>
      </c>
    </row>
    <row r="355" spans="1:8" x14ac:dyDescent="0.25">
      <c r="A355" s="12">
        <v>10542</v>
      </c>
      <c r="B355" s="12" t="s">
        <v>695</v>
      </c>
      <c r="C355" s="12">
        <v>1</v>
      </c>
      <c r="D355" s="45">
        <v>35570</v>
      </c>
      <c r="E355" s="45">
        <v>35598</v>
      </c>
      <c r="F355" s="45">
        <v>35576</v>
      </c>
      <c r="G355" s="12">
        <v>3</v>
      </c>
      <c r="H355" s="12">
        <v>10.95</v>
      </c>
    </row>
    <row r="356" spans="1:8" x14ac:dyDescent="0.25">
      <c r="A356" s="12">
        <v>10630</v>
      </c>
      <c r="B356" s="12" t="s">
        <v>695</v>
      </c>
      <c r="C356" s="12">
        <v>1</v>
      </c>
      <c r="D356" s="45">
        <v>35655</v>
      </c>
      <c r="E356" s="45">
        <v>35683</v>
      </c>
      <c r="F356" s="45">
        <v>35661</v>
      </c>
      <c r="G356" s="12">
        <v>2</v>
      </c>
      <c r="H356" s="12">
        <v>32.35</v>
      </c>
    </row>
    <row r="357" spans="1:8" x14ac:dyDescent="0.25">
      <c r="A357" s="12">
        <v>10718</v>
      </c>
      <c r="B357" s="12" t="s">
        <v>695</v>
      </c>
      <c r="C357" s="12">
        <v>1</v>
      </c>
      <c r="D357" s="45">
        <v>35730</v>
      </c>
      <c r="E357" s="45">
        <v>35758</v>
      </c>
      <c r="F357" s="45">
        <v>35732</v>
      </c>
      <c r="G357" s="12">
        <v>3</v>
      </c>
      <c r="H357" s="12">
        <v>170.88</v>
      </c>
    </row>
    <row r="358" spans="1:8" x14ac:dyDescent="0.25">
      <c r="A358" s="12">
        <v>10799</v>
      </c>
      <c r="B358" s="12" t="s">
        <v>695</v>
      </c>
      <c r="C358" s="12">
        <v>9</v>
      </c>
      <c r="D358" s="45">
        <v>35790</v>
      </c>
      <c r="E358" s="45">
        <v>35832</v>
      </c>
      <c r="F358" s="45">
        <v>35800</v>
      </c>
      <c r="G358" s="12">
        <v>3</v>
      </c>
      <c r="H358" s="12">
        <v>30.76</v>
      </c>
    </row>
    <row r="359" spans="1:8" x14ac:dyDescent="0.25">
      <c r="A359" s="12">
        <v>10817</v>
      </c>
      <c r="B359" s="12" t="s">
        <v>695</v>
      </c>
      <c r="C359" s="12">
        <v>3</v>
      </c>
      <c r="D359" s="45">
        <v>35801</v>
      </c>
      <c r="E359" s="45">
        <v>35815</v>
      </c>
      <c r="F359" s="45">
        <v>35808</v>
      </c>
      <c r="G359" s="12">
        <v>2</v>
      </c>
      <c r="H359" s="12">
        <v>306.07</v>
      </c>
    </row>
    <row r="360" spans="1:8" x14ac:dyDescent="0.25">
      <c r="A360" s="12">
        <v>10849</v>
      </c>
      <c r="B360" s="12" t="s">
        <v>695</v>
      </c>
      <c r="C360" s="12">
        <v>9</v>
      </c>
      <c r="D360" s="45">
        <v>35818</v>
      </c>
      <c r="E360" s="45">
        <v>35846</v>
      </c>
      <c r="F360" s="45">
        <v>35825</v>
      </c>
      <c r="G360" s="12">
        <v>2</v>
      </c>
      <c r="H360" s="12">
        <v>0.56000000000000005</v>
      </c>
    </row>
    <row r="361" spans="1:8" x14ac:dyDescent="0.25">
      <c r="A361" s="12">
        <v>10893</v>
      </c>
      <c r="B361" s="12" t="s">
        <v>695</v>
      </c>
      <c r="C361" s="12">
        <v>9</v>
      </c>
      <c r="D361" s="45">
        <v>35844</v>
      </c>
      <c r="E361" s="45">
        <v>35872</v>
      </c>
      <c r="F361" s="45">
        <v>35846</v>
      </c>
      <c r="G361" s="12">
        <v>2</v>
      </c>
      <c r="H361" s="12">
        <v>77.78</v>
      </c>
    </row>
    <row r="362" spans="1:8" x14ac:dyDescent="0.25">
      <c r="A362" s="12">
        <v>11028</v>
      </c>
      <c r="B362" s="12" t="s">
        <v>695</v>
      </c>
      <c r="C362" s="12">
        <v>2</v>
      </c>
      <c r="D362" s="45">
        <v>35901</v>
      </c>
      <c r="E362" s="45">
        <v>35929</v>
      </c>
      <c r="F362" s="45">
        <v>35907</v>
      </c>
      <c r="G362" s="12">
        <v>1</v>
      </c>
      <c r="H362" s="12">
        <v>29.59</v>
      </c>
    </row>
    <row r="363" spans="1:8" x14ac:dyDescent="0.25">
      <c r="A363" s="12">
        <v>10858</v>
      </c>
      <c r="B363" s="12" t="s">
        <v>702</v>
      </c>
      <c r="C363" s="12">
        <v>2</v>
      </c>
      <c r="D363" s="45">
        <v>35824</v>
      </c>
      <c r="E363" s="45">
        <v>35852</v>
      </c>
      <c r="F363" s="45">
        <v>35829</v>
      </c>
      <c r="G363" s="12">
        <v>1</v>
      </c>
      <c r="H363" s="12">
        <v>52.51</v>
      </c>
    </row>
    <row r="364" spans="1:8" x14ac:dyDescent="0.25">
      <c r="A364" s="12">
        <v>10927</v>
      </c>
      <c r="B364" s="12" t="s">
        <v>702</v>
      </c>
      <c r="C364" s="12">
        <v>4</v>
      </c>
      <c r="D364" s="45">
        <v>35859</v>
      </c>
      <c r="E364" s="45">
        <v>35887</v>
      </c>
      <c r="F364" s="45">
        <v>35893</v>
      </c>
      <c r="G364" s="12">
        <v>1</v>
      </c>
      <c r="H364" s="12">
        <v>19.79</v>
      </c>
    </row>
    <row r="365" spans="1:8" x14ac:dyDescent="0.25">
      <c r="A365" s="12">
        <v>10972</v>
      </c>
      <c r="B365" s="12" t="s">
        <v>702</v>
      </c>
      <c r="C365" s="12">
        <v>4</v>
      </c>
      <c r="D365" s="45">
        <v>35878</v>
      </c>
      <c r="E365" s="45">
        <v>35906</v>
      </c>
      <c r="F365" s="45">
        <v>35880</v>
      </c>
      <c r="G365" s="12">
        <v>2</v>
      </c>
      <c r="H365" s="12">
        <v>0.02</v>
      </c>
    </row>
    <row r="366" spans="1:8" x14ac:dyDescent="0.25">
      <c r="A366" s="12">
        <v>10973</v>
      </c>
      <c r="B366" s="12" t="s">
        <v>702</v>
      </c>
      <c r="C366" s="12">
        <v>6</v>
      </c>
      <c r="D366" s="45">
        <v>35878</v>
      </c>
      <c r="E366" s="45">
        <v>35906</v>
      </c>
      <c r="F366" s="45">
        <v>35881</v>
      </c>
      <c r="G366" s="12">
        <v>2</v>
      </c>
      <c r="H366" s="12">
        <v>15.17</v>
      </c>
    </row>
    <row r="367" spans="1:8" x14ac:dyDescent="0.25">
      <c r="A367" s="12">
        <v>10350</v>
      </c>
      <c r="B367" s="12" t="s">
        <v>710</v>
      </c>
      <c r="C367" s="12">
        <v>6</v>
      </c>
      <c r="D367" s="45">
        <v>35380</v>
      </c>
      <c r="E367" s="45">
        <v>35408</v>
      </c>
      <c r="F367" s="45">
        <v>35402</v>
      </c>
      <c r="G367" s="12">
        <v>2</v>
      </c>
      <c r="H367" s="12">
        <v>64.19</v>
      </c>
    </row>
    <row r="368" spans="1:8" x14ac:dyDescent="0.25">
      <c r="A368" s="12">
        <v>10358</v>
      </c>
      <c r="B368" s="12" t="s">
        <v>710</v>
      </c>
      <c r="C368" s="12">
        <v>5</v>
      </c>
      <c r="D368" s="45">
        <v>35389</v>
      </c>
      <c r="E368" s="45">
        <v>35417</v>
      </c>
      <c r="F368" s="45">
        <v>35396</v>
      </c>
      <c r="G368" s="12">
        <v>1</v>
      </c>
      <c r="H368" s="12">
        <v>19.64</v>
      </c>
    </row>
    <row r="369" spans="1:8" x14ac:dyDescent="0.25">
      <c r="A369" s="12">
        <v>10371</v>
      </c>
      <c r="B369" s="12" t="s">
        <v>710</v>
      </c>
      <c r="C369" s="12">
        <v>1</v>
      </c>
      <c r="D369" s="45">
        <v>35402</v>
      </c>
      <c r="E369" s="45">
        <v>35430</v>
      </c>
      <c r="F369" s="45">
        <v>35423</v>
      </c>
      <c r="G369" s="12">
        <v>1</v>
      </c>
      <c r="H369" s="12">
        <v>0.45</v>
      </c>
    </row>
    <row r="370" spans="1:8" x14ac:dyDescent="0.25">
      <c r="A370" s="12">
        <v>10413</v>
      </c>
      <c r="B370" s="12" t="s">
        <v>710</v>
      </c>
      <c r="C370" s="12">
        <v>3</v>
      </c>
      <c r="D370" s="45">
        <v>35444</v>
      </c>
      <c r="E370" s="45">
        <v>35472</v>
      </c>
      <c r="F370" s="45">
        <v>35446</v>
      </c>
      <c r="G370" s="12">
        <v>2</v>
      </c>
      <c r="H370" s="12">
        <v>95.66</v>
      </c>
    </row>
    <row r="371" spans="1:8" x14ac:dyDescent="0.25">
      <c r="A371" s="12">
        <v>10425</v>
      </c>
      <c r="B371" s="12" t="s">
        <v>710</v>
      </c>
      <c r="C371" s="12">
        <v>6</v>
      </c>
      <c r="D371" s="45">
        <v>35454</v>
      </c>
      <c r="E371" s="45">
        <v>35482</v>
      </c>
      <c r="F371" s="45">
        <v>35475</v>
      </c>
      <c r="G371" s="12">
        <v>2</v>
      </c>
      <c r="H371" s="12">
        <v>7.93</v>
      </c>
    </row>
    <row r="372" spans="1:8" x14ac:dyDescent="0.25">
      <c r="A372" s="12">
        <v>10454</v>
      </c>
      <c r="B372" s="12" t="s">
        <v>710</v>
      </c>
      <c r="C372" s="12">
        <v>4</v>
      </c>
      <c r="D372" s="45">
        <v>35482</v>
      </c>
      <c r="E372" s="45">
        <v>35510</v>
      </c>
      <c r="F372" s="45">
        <v>35486</v>
      </c>
      <c r="G372" s="12">
        <v>3</v>
      </c>
      <c r="H372" s="12">
        <v>2.74</v>
      </c>
    </row>
    <row r="373" spans="1:8" x14ac:dyDescent="0.25">
      <c r="A373" s="12">
        <v>10493</v>
      </c>
      <c r="B373" s="12" t="s">
        <v>710</v>
      </c>
      <c r="C373" s="12">
        <v>4</v>
      </c>
      <c r="D373" s="45">
        <v>35522</v>
      </c>
      <c r="E373" s="45">
        <v>35550</v>
      </c>
      <c r="F373" s="45">
        <v>35530</v>
      </c>
      <c r="G373" s="12">
        <v>3</v>
      </c>
      <c r="H373" s="12">
        <v>10.64</v>
      </c>
    </row>
    <row r="374" spans="1:8" x14ac:dyDescent="0.25">
      <c r="A374" s="12">
        <v>10500</v>
      </c>
      <c r="B374" s="12" t="s">
        <v>710</v>
      </c>
      <c r="C374" s="12">
        <v>6</v>
      </c>
      <c r="D374" s="45">
        <v>35529</v>
      </c>
      <c r="E374" s="45">
        <v>35557</v>
      </c>
      <c r="F374" s="45">
        <v>35537</v>
      </c>
      <c r="G374" s="12">
        <v>1</v>
      </c>
      <c r="H374" s="12">
        <v>42.68</v>
      </c>
    </row>
    <row r="375" spans="1:8" x14ac:dyDescent="0.25">
      <c r="A375" s="12">
        <v>10610</v>
      </c>
      <c r="B375" s="12" t="s">
        <v>710</v>
      </c>
      <c r="C375" s="12">
        <v>8</v>
      </c>
      <c r="D375" s="45">
        <v>35636</v>
      </c>
      <c r="E375" s="45">
        <v>35664</v>
      </c>
      <c r="F375" s="45">
        <v>35648</v>
      </c>
      <c r="G375" s="12">
        <v>1</v>
      </c>
      <c r="H375" s="12">
        <v>26.78</v>
      </c>
    </row>
    <row r="376" spans="1:8" x14ac:dyDescent="0.25">
      <c r="A376" s="12">
        <v>10631</v>
      </c>
      <c r="B376" s="12" t="s">
        <v>710</v>
      </c>
      <c r="C376" s="12">
        <v>8</v>
      </c>
      <c r="D376" s="45">
        <v>35656</v>
      </c>
      <c r="E376" s="45">
        <v>35684</v>
      </c>
      <c r="F376" s="45">
        <v>35657</v>
      </c>
      <c r="G376" s="12">
        <v>1</v>
      </c>
      <c r="H376" s="12">
        <v>0.87</v>
      </c>
    </row>
    <row r="377" spans="1:8" x14ac:dyDescent="0.25">
      <c r="A377" s="12">
        <v>10787</v>
      </c>
      <c r="B377" s="12" t="s">
        <v>710</v>
      </c>
      <c r="C377" s="12">
        <v>2</v>
      </c>
      <c r="D377" s="45">
        <v>35783</v>
      </c>
      <c r="E377" s="45">
        <v>35797</v>
      </c>
      <c r="F377" s="45">
        <v>35790</v>
      </c>
      <c r="G377" s="12">
        <v>1</v>
      </c>
      <c r="H377" s="12">
        <v>249.93</v>
      </c>
    </row>
    <row r="378" spans="1:8" x14ac:dyDescent="0.25">
      <c r="A378" s="12">
        <v>10832</v>
      </c>
      <c r="B378" s="12" t="s">
        <v>710</v>
      </c>
      <c r="C378" s="12">
        <v>2</v>
      </c>
      <c r="D378" s="45">
        <v>35809</v>
      </c>
      <c r="E378" s="45">
        <v>35837</v>
      </c>
      <c r="F378" s="45">
        <v>35814</v>
      </c>
      <c r="G378" s="12">
        <v>2</v>
      </c>
      <c r="H378" s="12">
        <v>43.26</v>
      </c>
    </row>
    <row r="379" spans="1:8" x14ac:dyDescent="0.25">
      <c r="A379" s="12">
        <v>10923</v>
      </c>
      <c r="B379" s="12" t="s">
        <v>710</v>
      </c>
      <c r="C379" s="12">
        <v>7</v>
      </c>
      <c r="D379" s="45">
        <v>35857</v>
      </c>
      <c r="E379" s="45">
        <v>35899</v>
      </c>
      <c r="F379" s="45">
        <v>35867</v>
      </c>
      <c r="G379" s="12">
        <v>3</v>
      </c>
      <c r="H379" s="12">
        <v>68.260000000000005</v>
      </c>
    </row>
    <row r="380" spans="1:8" x14ac:dyDescent="0.25">
      <c r="A380" s="12">
        <v>11051</v>
      </c>
      <c r="B380" s="12" t="s">
        <v>710</v>
      </c>
      <c r="C380" s="12">
        <v>7</v>
      </c>
      <c r="D380" s="45">
        <v>35912</v>
      </c>
      <c r="E380" s="45">
        <v>35940</v>
      </c>
      <c r="F380" s="45"/>
      <c r="G380" s="12">
        <v>3</v>
      </c>
      <c r="H380" s="12">
        <v>2.79</v>
      </c>
    </row>
    <row r="381" spans="1:8" x14ac:dyDescent="0.25">
      <c r="A381" s="12">
        <v>10495</v>
      </c>
      <c r="B381" s="12" t="s">
        <v>718</v>
      </c>
      <c r="C381" s="12">
        <v>3</v>
      </c>
      <c r="D381" s="45">
        <v>35523</v>
      </c>
      <c r="E381" s="45">
        <v>35551</v>
      </c>
      <c r="F381" s="45">
        <v>35531</v>
      </c>
      <c r="G381" s="12">
        <v>3</v>
      </c>
      <c r="H381" s="12">
        <v>4.6500000000000004</v>
      </c>
    </row>
    <row r="382" spans="1:8" x14ac:dyDescent="0.25">
      <c r="A382" s="12">
        <v>10620</v>
      </c>
      <c r="B382" s="12" t="s">
        <v>718</v>
      </c>
      <c r="C382" s="12">
        <v>2</v>
      </c>
      <c r="D382" s="45">
        <v>35647</v>
      </c>
      <c r="E382" s="45">
        <v>35675</v>
      </c>
      <c r="F382" s="45">
        <v>35656</v>
      </c>
      <c r="G382" s="12">
        <v>3</v>
      </c>
      <c r="H382" s="12">
        <v>0.94</v>
      </c>
    </row>
    <row r="383" spans="1:8" x14ac:dyDescent="0.25">
      <c r="A383" s="12">
        <v>10810</v>
      </c>
      <c r="B383" s="12" t="s">
        <v>718</v>
      </c>
      <c r="C383" s="12">
        <v>2</v>
      </c>
      <c r="D383" s="45">
        <v>35796</v>
      </c>
      <c r="E383" s="45">
        <v>35824</v>
      </c>
      <c r="F383" s="45">
        <v>35802</v>
      </c>
      <c r="G383" s="12">
        <v>3</v>
      </c>
      <c r="H383" s="12">
        <v>4.33</v>
      </c>
    </row>
    <row r="384" spans="1:8" x14ac:dyDescent="0.25">
      <c r="A384" s="12">
        <v>10482</v>
      </c>
      <c r="B384" s="12" t="s">
        <v>726</v>
      </c>
      <c r="C384" s="12">
        <v>1</v>
      </c>
      <c r="D384" s="45">
        <v>35510</v>
      </c>
      <c r="E384" s="45">
        <v>35538</v>
      </c>
      <c r="F384" s="45">
        <v>35530</v>
      </c>
      <c r="G384" s="12">
        <v>3</v>
      </c>
      <c r="H384" s="12">
        <v>7.48</v>
      </c>
    </row>
    <row r="385" spans="1:8" x14ac:dyDescent="0.25">
      <c r="A385" s="12">
        <v>10545</v>
      </c>
      <c r="B385" s="12" t="s">
        <v>726</v>
      </c>
      <c r="C385" s="12">
        <v>8</v>
      </c>
      <c r="D385" s="45">
        <v>35572</v>
      </c>
      <c r="E385" s="45">
        <v>35600</v>
      </c>
      <c r="F385" s="45">
        <v>35607</v>
      </c>
      <c r="G385" s="12">
        <v>2</v>
      </c>
      <c r="H385" s="12">
        <v>11.92</v>
      </c>
    </row>
    <row r="386" spans="1:8" x14ac:dyDescent="0.25">
      <c r="A386" s="12">
        <v>10279</v>
      </c>
      <c r="B386" s="12" t="s">
        <v>735</v>
      </c>
      <c r="C386" s="12">
        <v>8</v>
      </c>
      <c r="D386" s="45">
        <v>35290</v>
      </c>
      <c r="E386" s="45">
        <v>35318</v>
      </c>
      <c r="F386" s="45">
        <v>35293</v>
      </c>
      <c r="G386" s="12">
        <v>2</v>
      </c>
      <c r="H386" s="12">
        <v>25.83</v>
      </c>
    </row>
    <row r="387" spans="1:8" x14ac:dyDescent="0.25">
      <c r="A387" s="12">
        <v>10284</v>
      </c>
      <c r="B387" s="12" t="s">
        <v>735</v>
      </c>
      <c r="C387" s="12">
        <v>4</v>
      </c>
      <c r="D387" s="45">
        <v>35296</v>
      </c>
      <c r="E387" s="45">
        <v>35324</v>
      </c>
      <c r="F387" s="45">
        <v>35304</v>
      </c>
      <c r="G387" s="12">
        <v>1</v>
      </c>
      <c r="H387" s="12">
        <v>76.56</v>
      </c>
    </row>
    <row r="388" spans="1:8" x14ac:dyDescent="0.25">
      <c r="A388" s="12">
        <v>10343</v>
      </c>
      <c r="B388" s="12" t="s">
        <v>735</v>
      </c>
      <c r="C388" s="12">
        <v>4</v>
      </c>
      <c r="D388" s="45">
        <v>35369</v>
      </c>
      <c r="E388" s="45">
        <v>35397</v>
      </c>
      <c r="F388" s="45">
        <v>35375</v>
      </c>
      <c r="G388" s="12">
        <v>1</v>
      </c>
      <c r="H388" s="12">
        <v>110.37</v>
      </c>
    </row>
    <row r="389" spans="1:8" x14ac:dyDescent="0.25">
      <c r="A389" s="12">
        <v>10497</v>
      </c>
      <c r="B389" s="12" t="s">
        <v>735</v>
      </c>
      <c r="C389" s="12">
        <v>7</v>
      </c>
      <c r="D389" s="45">
        <v>35524</v>
      </c>
      <c r="E389" s="45">
        <v>35552</v>
      </c>
      <c r="F389" s="45">
        <v>35527</v>
      </c>
      <c r="G389" s="12">
        <v>1</v>
      </c>
      <c r="H389" s="12">
        <v>36.21</v>
      </c>
    </row>
    <row r="390" spans="1:8" x14ac:dyDescent="0.25">
      <c r="A390" s="12">
        <v>10522</v>
      </c>
      <c r="B390" s="12" t="s">
        <v>735</v>
      </c>
      <c r="C390" s="12">
        <v>4</v>
      </c>
      <c r="D390" s="45">
        <v>35550</v>
      </c>
      <c r="E390" s="45">
        <v>35578</v>
      </c>
      <c r="F390" s="45">
        <v>35556</v>
      </c>
      <c r="G390" s="12">
        <v>1</v>
      </c>
      <c r="H390" s="12">
        <v>45.33</v>
      </c>
    </row>
    <row r="391" spans="1:8" x14ac:dyDescent="0.25">
      <c r="A391" s="12">
        <v>10534</v>
      </c>
      <c r="B391" s="12" t="s">
        <v>735</v>
      </c>
      <c r="C391" s="12">
        <v>8</v>
      </c>
      <c r="D391" s="45">
        <v>35562</v>
      </c>
      <c r="E391" s="45">
        <v>35590</v>
      </c>
      <c r="F391" s="45">
        <v>35564</v>
      </c>
      <c r="G391" s="12">
        <v>2</v>
      </c>
      <c r="H391" s="12">
        <v>27.94</v>
      </c>
    </row>
    <row r="392" spans="1:8" x14ac:dyDescent="0.25">
      <c r="A392" s="12">
        <v>10536</v>
      </c>
      <c r="B392" s="12" t="s">
        <v>735</v>
      </c>
      <c r="C392" s="12">
        <v>3</v>
      </c>
      <c r="D392" s="45">
        <v>35564</v>
      </c>
      <c r="E392" s="45">
        <v>35592</v>
      </c>
      <c r="F392" s="45">
        <v>35587</v>
      </c>
      <c r="G392" s="12">
        <v>2</v>
      </c>
      <c r="H392" s="12">
        <v>58.88</v>
      </c>
    </row>
    <row r="393" spans="1:8" x14ac:dyDescent="0.25">
      <c r="A393" s="12">
        <v>10557</v>
      </c>
      <c r="B393" s="12" t="s">
        <v>735</v>
      </c>
      <c r="C393" s="12">
        <v>9</v>
      </c>
      <c r="D393" s="45">
        <v>35584</v>
      </c>
      <c r="E393" s="45">
        <v>35598</v>
      </c>
      <c r="F393" s="45">
        <v>35587</v>
      </c>
      <c r="G393" s="12">
        <v>2</v>
      </c>
      <c r="H393" s="12">
        <v>96.72</v>
      </c>
    </row>
    <row r="394" spans="1:8" x14ac:dyDescent="0.25">
      <c r="A394" s="12">
        <v>10592</v>
      </c>
      <c r="B394" s="12" t="s">
        <v>735</v>
      </c>
      <c r="C394" s="12">
        <v>3</v>
      </c>
      <c r="D394" s="45">
        <v>35619</v>
      </c>
      <c r="E394" s="45">
        <v>35647</v>
      </c>
      <c r="F394" s="45">
        <v>35627</v>
      </c>
      <c r="G394" s="12">
        <v>1</v>
      </c>
      <c r="H394" s="12">
        <v>32.1</v>
      </c>
    </row>
    <row r="395" spans="1:8" x14ac:dyDescent="0.25">
      <c r="A395" s="12">
        <v>10593</v>
      </c>
      <c r="B395" s="12" t="s">
        <v>735</v>
      </c>
      <c r="C395" s="12">
        <v>7</v>
      </c>
      <c r="D395" s="45">
        <v>35620</v>
      </c>
      <c r="E395" s="45">
        <v>35648</v>
      </c>
      <c r="F395" s="45">
        <v>35655</v>
      </c>
      <c r="G395" s="12">
        <v>2</v>
      </c>
      <c r="H395" s="12">
        <v>174.2</v>
      </c>
    </row>
    <row r="396" spans="1:8" x14ac:dyDescent="0.25">
      <c r="A396" s="12">
        <v>10772</v>
      </c>
      <c r="B396" s="12" t="s">
        <v>735</v>
      </c>
      <c r="C396" s="12">
        <v>3</v>
      </c>
      <c r="D396" s="45">
        <v>35774</v>
      </c>
      <c r="E396" s="45">
        <v>35802</v>
      </c>
      <c r="F396" s="45">
        <v>35783</v>
      </c>
      <c r="G396" s="12">
        <v>2</v>
      </c>
      <c r="H396" s="12">
        <v>91.28</v>
      </c>
    </row>
    <row r="397" spans="1:8" x14ac:dyDescent="0.25">
      <c r="A397" s="12">
        <v>10862</v>
      </c>
      <c r="B397" s="12" t="s">
        <v>735</v>
      </c>
      <c r="C397" s="12">
        <v>8</v>
      </c>
      <c r="D397" s="45">
        <v>35825</v>
      </c>
      <c r="E397" s="45">
        <v>35867</v>
      </c>
      <c r="F397" s="45">
        <v>35828</v>
      </c>
      <c r="G397" s="12">
        <v>2</v>
      </c>
      <c r="H397" s="12">
        <v>53.23</v>
      </c>
    </row>
    <row r="398" spans="1:8" x14ac:dyDescent="0.25">
      <c r="A398" s="12">
        <v>10891</v>
      </c>
      <c r="B398" s="12" t="s">
        <v>735</v>
      </c>
      <c r="C398" s="12">
        <v>7</v>
      </c>
      <c r="D398" s="45">
        <v>35843</v>
      </c>
      <c r="E398" s="45">
        <v>35871</v>
      </c>
      <c r="F398" s="45">
        <v>35845</v>
      </c>
      <c r="G398" s="12">
        <v>2</v>
      </c>
      <c r="H398" s="12">
        <v>20.37</v>
      </c>
    </row>
    <row r="399" spans="1:8" x14ac:dyDescent="0.25">
      <c r="A399" s="12">
        <v>10934</v>
      </c>
      <c r="B399" s="12" t="s">
        <v>735</v>
      </c>
      <c r="C399" s="12">
        <v>3</v>
      </c>
      <c r="D399" s="45">
        <v>35863</v>
      </c>
      <c r="E399" s="45">
        <v>35891</v>
      </c>
      <c r="F399" s="45">
        <v>35866</v>
      </c>
      <c r="G399" s="12">
        <v>3</v>
      </c>
      <c r="H399" s="12">
        <v>32.01</v>
      </c>
    </row>
    <row r="400" spans="1:8" x14ac:dyDescent="0.25">
      <c r="A400" s="12">
        <v>11070</v>
      </c>
      <c r="B400" s="12" t="s">
        <v>735</v>
      </c>
      <c r="C400" s="12">
        <v>2</v>
      </c>
      <c r="D400" s="45">
        <v>35920</v>
      </c>
      <c r="E400" s="45">
        <v>35948</v>
      </c>
      <c r="F400" s="45"/>
      <c r="G400" s="12">
        <v>1</v>
      </c>
      <c r="H400" s="12">
        <v>136</v>
      </c>
    </row>
    <row r="401" spans="1:8" x14ac:dyDescent="0.25">
      <c r="A401" s="12">
        <v>10579</v>
      </c>
      <c r="B401" s="12" t="s">
        <v>743</v>
      </c>
      <c r="C401" s="12">
        <v>1</v>
      </c>
      <c r="D401" s="45">
        <v>35606</v>
      </c>
      <c r="E401" s="45">
        <v>35634</v>
      </c>
      <c r="F401" s="45">
        <v>35615</v>
      </c>
      <c r="G401" s="12">
        <v>2</v>
      </c>
      <c r="H401" s="12">
        <v>13.73</v>
      </c>
    </row>
    <row r="402" spans="1:8" x14ac:dyDescent="0.25">
      <c r="A402" s="12">
        <v>10719</v>
      </c>
      <c r="B402" s="12" t="s">
        <v>743</v>
      </c>
      <c r="C402" s="12">
        <v>8</v>
      </c>
      <c r="D402" s="45">
        <v>35730</v>
      </c>
      <c r="E402" s="45">
        <v>35758</v>
      </c>
      <c r="F402" s="45">
        <v>35739</v>
      </c>
      <c r="G402" s="12">
        <v>2</v>
      </c>
      <c r="H402" s="12">
        <v>51.44</v>
      </c>
    </row>
    <row r="403" spans="1:8" x14ac:dyDescent="0.25">
      <c r="A403" s="12">
        <v>10735</v>
      </c>
      <c r="B403" s="12" t="s">
        <v>743</v>
      </c>
      <c r="C403" s="12">
        <v>6</v>
      </c>
      <c r="D403" s="45">
        <v>35744</v>
      </c>
      <c r="E403" s="45">
        <v>35772</v>
      </c>
      <c r="F403" s="45">
        <v>35755</v>
      </c>
      <c r="G403" s="12">
        <v>2</v>
      </c>
      <c r="H403" s="12">
        <v>45.97</v>
      </c>
    </row>
    <row r="404" spans="1:8" x14ac:dyDescent="0.25">
      <c r="A404" s="12">
        <v>10884</v>
      </c>
      <c r="B404" s="12" t="s">
        <v>743</v>
      </c>
      <c r="C404" s="12">
        <v>4</v>
      </c>
      <c r="D404" s="45">
        <v>35838</v>
      </c>
      <c r="E404" s="45">
        <v>35866</v>
      </c>
      <c r="F404" s="45">
        <v>35839</v>
      </c>
      <c r="G404" s="12">
        <v>2</v>
      </c>
      <c r="H404" s="12">
        <v>90.97</v>
      </c>
    </row>
    <row r="405" spans="1:8" x14ac:dyDescent="0.25">
      <c r="A405" s="12">
        <v>10283</v>
      </c>
      <c r="B405" s="12" t="s">
        <v>751</v>
      </c>
      <c r="C405" s="12">
        <v>3</v>
      </c>
      <c r="D405" s="45">
        <v>35293</v>
      </c>
      <c r="E405" s="45">
        <v>35321</v>
      </c>
      <c r="F405" s="45">
        <v>35300</v>
      </c>
      <c r="G405" s="12">
        <v>3</v>
      </c>
      <c r="H405" s="12">
        <v>84.81</v>
      </c>
    </row>
    <row r="406" spans="1:8" x14ac:dyDescent="0.25">
      <c r="A406" s="12">
        <v>10296</v>
      </c>
      <c r="B406" s="12" t="s">
        <v>751</v>
      </c>
      <c r="C406" s="12">
        <v>6</v>
      </c>
      <c r="D406" s="45">
        <v>35311</v>
      </c>
      <c r="E406" s="45">
        <v>35339</v>
      </c>
      <c r="F406" s="45">
        <v>35319</v>
      </c>
      <c r="G406" s="12">
        <v>1</v>
      </c>
      <c r="H406" s="12">
        <v>0.12</v>
      </c>
    </row>
    <row r="407" spans="1:8" x14ac:dyDescent="0.25">
      <c r="A407" s="12">
        <v>10330</v>
      </c>
      <c r="B407" s="12" t="s">
        <v>751</v>
      </c>
      <c r="C407" s="12">
        <v>3</v>
      </c>
      <c r="D407" s="45">
        <v>35354</v>
      </c>
      <c r="E407" s="45">
        <v>35382</v>
      </c>
      <c r="F407" s="45">
        <v>35366</v>
      </c>
      <c r="G407" s="12">
        <v>1</v>
      </c>
      <c r="H407" s="12">
        <v>12.75</v>
      </c>
    </row>
    <row r="408" spans="1:8" x14ac:dyDescent="0.25">
      <c r="A408" s="12">
        <v>10357</v>
      </c>
      <c r="B408" s="12" t="s">
        <v>751</v>
      </c>
      <c r="C408" s="12">
        <v>1</v>
      </c>
      <c r="D408" s="45">
        <v>35388</v>
      </c>
      <c r="E408" s="45">
        <v>35416</v>
      </c>
      <c r="F408" s="45">
        <v>35401</v>
      </c>
      <c r="G408" s="12">
        <v>3</v>
      </c>
      <c r="H408" s="12">
        <v>34.880000000000003</v>
      </c>
    </row>
    <row r="409" spans="1:8" x14ac:dyDescent="0.25">
      <c r="A409" s="12">
        <v>10381</v>
      </c>
      <c r="B409" s="12" t="s">
        <v>751</v>
      </c>
      <c r="C409" s="12">
        <v>3</v>
      </c>
      <c r="D409" s="45">
        <v>35411</v>
      </c>
      <c r="E409" s="45">
        <v>35439</v>
      </c>
      <c r="F409" s="45">
        <v>35412</v>
      </c>
      <c r="G409" s="12">
        <v>3</v>
      </c>
      <c r="H409" s="12">
        <v>7.99</v>
      </c>
    </row>
    <row r="410" spans="1:8" x14ac:dyDescent="0.25">
      <c r="A410" s="12">
        <v>10461</v>
      </c>
      <c r="B410" s="12" t="s">
        <v>751</v>
      </c>
      <c r="C410" s="12">
        <v>1</v>
      </c>
      <c r="D410" s="45">
        <v>35489</v>
      </c>
      <c r="E410" s="45">
        <v>35517</v>
      </c>
      <c r="F410" s="45">
        <v>35494</v>
      </c>
      <c r="G410" s="12">
        <v>3</v>
      </c>
      <c r="H410" s="12">
        <v>148.61000000000001</v>
      </c>
    </row>
    <row r="411" spans="1:8" x14ac:dyDescent="0.25">
      <c r="A411" s="12">
        <v>10499</v>
      </c>
      <c r="B411" s="12" t="s">
        <v>751</v>
      </c>
      <c r="C411" s="12">
        <v>4</v>
      </c>
      <c r="D411" s="45">
        <v>35528</v>
      </c>
      <c r="E411" s="45">
        <v>35556</v>
      </c>
      <c r="F411" s="45">
        <v>35536</v>
      </c>
      <c r="G411" s="12">
        <v>2</v>
      </c>
      <c r="H411" s="12">
        <v>102.02</v>
      </c>
    </row>
    <row r="412" spans="1:8" x14ac:dyDescent="0.25">
      <c r="A412" s="12">
        <v>10543</v>
      </c>
      <c r="B412" s="12" t="s">
        <v>751</v>
      </c>
      <c r="C412" s="12">
        <v>8</v>
      </c>
      <c r="D412" s="45">
        <v>35571</v>
      </c>
      <c r="E412" s="45">
        <v>35599</v>
      </c>
      <c r="F412" s="45">
        <v>35573</v>
      </c>
      <c r="G412" s="12">
        <v>2</v>
      </c>
      <c r="H412" s="12">
        <v>48.17</v>
      </c>
    </row>
    <row r="413" spans="1:8" x14ac:dyDescent="0.25">
      <c r="A413" s="12">
        <v>10780</v>
      </c>
      <c r="B413" s="12" t="s">
        <v>751</v>
      </c>
      <c r="C413" s="12">
        <v>2</v>
      </c>
      <c r="D413" s="45">
        <v>35780</v>
      </c>
      <c r="E413" s="45">
        <v>35794</v>
      </c>
      <c r="F413" s="45">
        <v>35789</v>
      </c>
      <c r="G413" s="12">
        <v>1</v>
      </c>
      <c r="H413" s="12">
        <v>42.13</v>
      </c>
    </row>
    <row r="414" spans="1:8" x14ac:dyDescent="0.25">
      <c r="A414" s="12">
        <v>10823</v>
      </c>
      <c r="B414" s="12" t="s">
        <v>751</v>
      </c>
      <c r="C414" s="12">
        <v>5</v>
      </c>
      <c r="D414" s="45">
        <v>35804</v>
      </c>
      <c r="E414" s="45">
        <v>35832</v>
      </c>
      <c r="F414" s="45">
        <v>35808</v>
      </c>
      <c r="G414" s="12">
        <v>2</v>
      </c>
      <c r="H414" s="12">
        <v>163.97</v>
      </c>
    </row>
    <row r="415" spans="1:8" x14ac:dyDescent="0.25">
      <c r="A415" s="12">
        <v>10899</v>
      </c>
      <c r="B415" s="12" t="s">
        <v>751</v>
      </c>
      <c r="C415" s="12">
        <v>5</v>
      </c>
      <c r="D415" s="45">
        <v>35846</v>
      </c>
      <c r="E415" s="45">
        <v>35874</v>
      </c>
      <c r="F415" s="45">
        <v>35852</v>
      </c>
      <c r="G415" s="12">
        <v>3</v>
      </c>
      <c r="H415" s="12">
        <v>1.21</v>
      </c>
    </row>
    <row r="416" spans="1:8" x14ac:dyDescent="0.25">
      <c r="A416" s="12">
        <v>10997</v>
      </c>
      <c r="B416" s="12" t="s">
        <v>751</v>
      </c>
      <c r="C416" s="12">
        <v>8</v>
      </c>
      <c r="D416" s="45">
        <v>35888</v>
      </c>
      <c r="E416" s="45">
        <v>35930</v>
      </c>
      <c r="F416" s="45">
        <v>35898</v>
      </c>
      <c r="G416" s="12">
        <v>2</v>
      </c>
      <c r="H416" s="12">
        <v>73.91</v>
      </c>
    </row>
    <row r="417" spans="1:8" x14ac:dyDescent="0.25">
      <c r="A417" s="12">
        <v>11065</v>
      </c>
      <c r="B417" s="12" t="s">
        <v>751</v>
      </c>
      <c r="C417" s="12">
        <v>8</v>
      </c>
      <c r="D417" s="45">
        <v>35916</v>
      </c>
      <c r="E417" s="45">
        <v>35944</v>
      </c>
      <c r="F417" s="45"/>
      <c r="G417" s="12">
        <v>1</v>
      </c>
      <c r="H417" s="12">
        <v>12.91</v>
      </c>
    </row>
    <row r="418" spans="1:8" x14ac:dyDescent="0.25">
      <c r="A418" s="12">
        <v>11071</v>
      </c>
      <c r="B418" s="12" t="s">
        <v>751</v>
      </c>
      <c r="C418" s="12">
        <v>1</v>
      </c>
      <c r="D418" s="45">
        <v>35920</v>
      </c>
      <c r="E418" s="45">
        <v>35948</v>
      </c>
      <c r="F418" s="45"/>
      <c r="G418" s="12">
        <v>1</v>
      </c>
      <c r="H418" s="12">
        <v>0.93</v>
      </c>
    </row>
    <row r="419" spans="1:8" x14ac:dyDescent="0.25">
      <c r="A419" s="12">
        <v>10405</v>
      </c>
      <c r="B419" s="12" t="s">
        <v>760</v>
      </c>
      <c r="C419" s="12">
        <v>1</v>
      </c>
      <c r="D419" s="45">
        <v>35436</v>
      </c>
      <c r="E419" s="45">
        <v>35464</v>
      </c>
      <c r="F419" s="45">
        <v>35452</v>
      </c>
      <c r="G419" s="12">
        <v>1</v>
      </c>
      <c r="H419" s="12">
        <v>34.82</v>
      </c>
    </row>
    <row r="420" spans="1:8" x14ac:dyDescent="0.25">
      <c r="A420" s="12">
        <v>10485</v>
      </c>
      <c r="B420" s="12" t="s">
        <v>760</v>
      </c>
      <c r="C420" s="12">
        <v>4</v>
      </c>
      <c r="D420" s="45">
        <v>35514</v>
      </c>
      <c r="E420" s="45">
        <v>35528</v>
      </c>
      <c r="F420" s="45">
        <v>35520</v>
      </c>
      <c r="G420" s="12">
        <v>2</v>
      </c>
      <c r="H420" s="12">
        <v>64.45</v>
      </c>
    </row>
    <row r="421" spans="1:8" x14ac:dyDescent="0.25">
      <c r="A421" s="12">
        <v>10638</v>
      </c>
      <c r="B421" s="12" t="s">
        <v>760</v>
      </c>
      <c r="C421" s="12">
        <v>3</v>
      </c>
      <c r="D421" s="45">
        <v>35662</v>
      </c>
      <c r="E421" s="45">
        <v>35690</v>
      </c>
      <c r="F421" s="45">
        <v>35674</v>
      </c>
      <c r="G421" s="12">
        <v>1</v>
      </c>
      <c r="H421" s="12">
        <v>158.44</v>
      </c>
    </row>
    <row r="422" spans="1:8" x14ac:dyDescent="0.25">
      <c r="A422" s="12">
        <v>10697</v>
      </c>
      <c r="B422" s="12" t="s">
        <v>760</v>
      </c>
      <c r="C422" s="12">
        <v>3</v>
      </c>
      <c r="D422" s="45">
        <v>35711</v>
      </c>
      <c r="E422" s="45">
        <v>35739</v>
      </c>
      <c r="F422" s="45">
        <v>35717</v>
      </c>
      <c r="G422" s="12">
        <v>1</v>
      </c>
      <c r="H422" s="12">
        <v>45.52</v>
      </c>
    </row>
    <row r="423" spans="1:8" x14ac:dyDescent="0.25">
      <c r="A423" s="12">
        <v>10729</v>
      </c>
      <c r="B423" s="12" t="s">
        <v>760</v>
      </c>
      <c r="C423" s="12">
        <v>8</v>
      </c>
      <c r="D423" s="45">
        <v>35738</v>
      </c>
      <c r="E423" s="45">
        <v>35780</v>
      </c>
      <c r="F423" s="45">
        <v>35748</v>
      </c>
      <c r="G423" s="12">
        <v>3</v>
      </c>
      <c r="H423" s="12">
        <v>141.06</v>
      </c>
    </row>
    <row r="424" spans="1:8" x14ac:dyDescent="0.25">
      <c r="A424" s="12">
        <v>10811</v>
      </c>
      <c r="B424" s="12" t="s">
        <v>760</v>
      </c>
      <c r="C424" s="12">
        <v>8</v>
      </c>
      <c r="D424" s="45">
        <v>35797</v>
      </c>
      <c r="E424" s="45">
        <v>35825</v>
      </c>
      <c r="F424" s="45">
        <v>35803</v>
      </c>
      <c r="G424" s="12">
        <v>1</v>
      </c>
      <c r="H424" s="12">
        <v>31.22</v>
      </c>
    </row>
    <row r="425" spans="1:8" x14ac:dyDescent="0.25">
      <c r="A425" s="12">
        <v>10838</v>
      </c>
      <c r="B425" s="12" t="s">
        <v>760</v>
      </c>
      <c r="C425" s="12">
        <v>3</v>
      </c>
      <c r="D425" s="45">
        <v>35814</v>
      </c>
      <c r="E425" s="45">
        <v>35842</v>
      </c>
      <c r="F425" s="45">
        <v>35818</v>
      </c>
      <c r="G425" s="12">
        <v>3</v>
      </c>
      <c r="H425" s="12">
        <v>59.28</v>
      </c>
    </row>
    <row r="426" spans="1:8" x14ac:dyDescent="0.25">
      <c r="A426" s="12">
        <v>10840</v>
      </c>
      <c r="B426" s="12" t="s">
        <v>760</v>
      </c>
      <c r="C426" s="12">
        <v>4</v>
      </c>
      <c r="D426" s="45">
        <v>35814</v>
      </c>
      <c r="E426" s="45">
        <v>35856</v>
      </c>
      <c r="F426" s="45">
        <v>35842</v>
      </c>
      <c r="G426" s="12">
        <v>2</v>
      </c>
      <c r="H426" s="12">
        <v>2.71</v>
      </c>
    </row>
    <row r="427" spans="1:8" x14ac:dyDescent="0.25">
      <c r="A427" s="12">
        <v>10919</v>
      </c>
      <c r="B427" s="12" t="s">
        <v>760</v>
      </c>
      <c r="C427" s="12">
        <v>2</v>
      </c>
      <c r="D427" s="45">
        <v>35856</v>
      </c>
      <c r="E427" s="45">
        <v>35884</v>
      </c>
      <c r="F427" s="45">
        <v>35858</v>
      </c>
      <c r="G427" s="12">
        <v>2</v>
      </c>
      <c r="H427" s="12">
        <v>19.8</v>
      </c>
    </row>
    <row r="428" spans="1:8" x14ac:dyDescent="0.25">
      <c r="A428" s="12">
        <v>10954</v>
      </c>
      <c r="B428" s="12" t="s">
        <v>760</v>
      </c>
      <c r="C428" s="12">
        <v>5</v>
      </c>
      <c r="D428" s="45">
        <v>35871</v>
      </c>
      <c r="E428" s="45">
        <v>35913</v>
      </c>
      <c r="F428" s="45">
        <v>35874</v>
      </c>
      <c r="G428" s="12">
        <v>1</v>
      </c>
      <c r="H428" s="12">
        <v>27.91</v>
      </c>
    </row>
    <row r="429" spans="1:8" x14ac:dyDescent="0.25">
      <c r="A429" s="12">
        <v>11014</v>
      </c>
      <c r="B429" s="12" t="s">
        <v>760</v>
      </c>
      <c r="C429" s="12">
        <v>2</v>
      </c>
      <c r="D429" s="45">
        <v>35895</v>
      </c>
      <c r="E429" s="45">
        <v>35923</v>
      </c>
      <c r="F429" s="45">
        <v>35900</v>
      </c>
      <c r="G429" s="12">
        <v>3</v>
      </c>
      <c r="H429" s="12">
        <v>23.6</v>
      </c>
    </row>
    <row r="430" spans="1:8" x14ac:dyDescent="0.25">
      <c r="A430" s="12">
        <v>11039</v>
      </c>
      <c r="B430" s="12" t="s">
        <v>760</v>
      </c>
      <c r="C430" s="12">
        <v>1</v>
      </c>
      <c r="D430" s="45">
        <v>35906</v>
      </c>
      <c r="E430" s="45">
        <v>35934</v>
      </c>
      <c r="F430" s="45"/>
      <c r="G430" s="12">
        <v>2</v>
      </c>
      <c r="H430" s="12">
        <v>65</v>
      </c>
    </row>
    <row r="431" spans="1:8" x14ac:dyDescent="0.25">
      <c r="A431" s="12">
        <v>10307</v>
      </c>
      <c r="B431" s="12" t="s">
        <v>769</v>
      </c>
      <c r="C431" s="12">
        <v>2</v>
      </c>
      <c r="D431" s="45">
        <v>35325</v>
      </c>
      <c r="E431" s="45">
        <v>35353</v>
      </c>
      <c r="F431" s="45">
        <v>35333</v>
      </c>
      <c r="G431" s="12">
        <v>2</v>
      </c>
      <c r="H431" s="12">
        <v>0.56000000000000005</v>
      </c>
    </row>
    <row r="432" spans="1:8" x14ac:dyDescent="0.25">
      <c r="A432" s="12">
        <v>10317</v>
      </c>
      <c r="B432" s="12" t="s">
        <v>769</v>
      </c>
      <c r="C432" s="12">
        <v>6</v>
      </c>
      <c r="D432" s="45">
        <v>35338</v>
      </c>
      <c r="E432" s="45">
        <v>35366</v>
      </c>
      <c r="F432" s="45">
        <v>35348</v>
      </c>
      <c r="G432" s="12">
        <v>1</v>
      </c>
      <c r="H432" s="12">
        <v>12.69</v>
      </c>
    </row>
    <row r="433" spans="1:8" x14ac:dyDescent="0.25">
      <c r="A433" s="12">
        <v>10544</v>
      </c>
      <c r="B433" s="12" t="s">
        <v>769</v>
      </c>
      <c r="C433" s="12">
        <v>4</v>
      </c>
      <c r="D433" s="45">
        <v>35571</v>
      </c>
      <c r="E433" s="45">
        <v>35599</v>
      </c>
      <c r="F433" s="45">
        <v>35580</v>
      </c>
      <c r="G433" s="12">
        <v>1</v>
      </c>
      <c r="H433" s="12">
        <v>24.91</v>
      </c>
    </row>
    <row r="434" spans="1:8" x14ac:dyDescent="0.25">
      <c r="A434" s="12">
        <v>10662</v>
      </c>
      <c r="B434" s="12" t="s">
        <v>769</v>
      </c>
      <c r="C434" s="12">
        <v>3</v>
      </c>
      <c r="D434" s="45">
        <v>35682</v>
      </c>
      <c r="E434" s="45">
        <v>35710</v>
      </c>
      <c r="F434" s="45">
        <v>35691</v>
      </c>
      <c r="G434" s="12">
        <v>2</v>
      </c>
      <c r="H434" s="12">
        <v>1.28</v>
      </c>
    </row>
    <row r="435" spans="1:8" x14ac:dyDescent="0.25">
      <c r="A435" s="12">
        <v>10665</v>
      </c>
      <c r="B435" s="12" t="s">
        <v>769</v>
      </c>
      <c r="C435" s="12">
        <v>1</v>
      </c>
      <c r="D435" s="45">
        <v>35684</v>
      </c>
      <c r="E435" s="45">
        <v>35712</v>
      </c>
      <c r="F435" s="45">
        <v>35690</v>
      </c>
      <c r="G435" s="12">
        <v>2</v>
      </c>
      <c r="H435" s="12">
        <v>26.31</v>
      </c>
    </row>
    <row r="436" spans="1:8" x14ac:dyDescent="0.25">
      <c r="A436" s="12">
        <v>10867</v>
      </c>
      <c r="B436" s="12" t="s">
        <v>769</v>
      </c>
      <c r="C436" s="12">
        <v>6</v>
      </c>
      <c r="D436" s="45">
        <v>35829</v>
      </c>
      <c r="E436" s="45">
        <v>35871</v>
      </c>
      <c r="F436" s="45">
        <v>35837</v>
      </c>
      <c r="G436" s="12">
        <v>1</v>
      </c>
      <c r="H436" s="12">
        <v>1.93</v>
      </c>
    </row>
    <row r="437" spans="1:8" x14ac:dyDescent="0.25">
      <c r="A437" s="12">
        <v>10883</v>
      </c>
      <c r="B437" s="12" t="s">
        <v>769</v>
      </c>
      <c r="C437" s="12">
        <v>8</v>
      </c>
      <c r="D437" s="45">
        <v>35838</v>
      </c>
      <c r="E437" s="45">
        <v>35866</v>
      </c>
      <c r="F437" s="45">
        <v>35846</v>
      </c>
      <c r="G437" s="12">
        <v>3</v>
      </c>
      <c r="H437" s="12">
        <v>0.53</v>
      </c>
    </row>
    <row r="438" spans="1:8" x14ac:dyDescent="0.25">
      <c r="A438" s="12">
        <v>11018</v>
      </c>
      <c r="B438" s="12" t="s">
        <v>769</v>
      </c>
      <c r="C438" s="12">
        <v>4</v>
      </c>
      <c r="D438" s="45">
        <v>35898</v>
      </c>
      <c r="E438" s="45">
        <v>35926</v>
      </c>
      <c r="F438" s="45">
        <v>35901</v>
      </c>
      <c r="G438" s="12">
        <v>2</v>
      </c>
      <c r="H438" s="12">
        <v>11.65</v>
      </c>
    </row>
    <row r="439" spans="1:8" x14ac:dyDescent="0.25">
      <c r="A439" s="12">
        <v>10275</v>
      </c>
      <c r="B439" s="12" t="s">
        <v>777</v>
      </c>
      <c r="C439" s="12">
        <v>1</v>
      </c>
      <c r="D439" s="45">
        <v>35284</v>
      </c>
      <c r="E439" s="45">
        <v>35312</v>
      </c>
      <c r="F439" s="45">
        <v>35286</v>
      </c>
      <c r="G439" s="12">
        <v>1</v>
      </c>
      <c r="H439" s="12">
        <v>26.93</v>
      </c>
    </row>
    <row r="440" spans="1:8" x14ac:dyDescent="0.25">
      <c r="A440" s="12">
        <v>10300</v>
      </c>
      <c r="B440" s="12" t="s">
        <v>777</v>
      </c>
      <c r="C440" s="12">
        <v>2</v>
      </c>
      <c r="D440" s="45">
        <v>35317</v>
      </c>
      <c r="E440" s="45">
        <v>35345</v>
      </c>
      <c r="F440" s="45">
        <v>35326</v>
      </c>
      <c r="G440" s="12">
        <v>2</v>
      </c>
      <c r="H440" s="12">
        <v>17.68</v>
      </c>
    </row>
    <row r="441" spans="1:8" x14ac:dyDescent="0.25">
      <c r="A441" s="12">
        <v>10404</v>
      </c>
      <c r="B441" s="12" t="s">
        <v>777</v>
      </c>
      <c r="C441" s="12">
        <v>2</v>
      </c>
      <c r="D441" s="45">
        <v>35433</v>
      </c>
      <c r="E441" s="45">
        <v>35461</v>
      </c>
      <c r="F441" s="45">
        <v>35438</v>
      </c>
      <c r="G441" s="12">
        <v>1</v>
      </c>
      <c r="H441" s="12">
        <v>155.97</v>
      </c>
    </row>
    <row r="442" spans="1:8" x14ac:dyDescent="0.25">
      <c r="A442" s="12">
        <v>10467</v>
      </c>
      <c r="B442" s="12" t="s">
        <v>777</v>
      </c>
      <c r="C442" s="12">
        <v>8</v>
      </c>
      <c r="D442" s="45">
        <v>35495</v>
      </c>
      <c r="E442" s="45">
        <v>35523</v>
      </c>
      <c r="F442" s="45">
        <v>35500</v>
      </c>
      <c r="G442" s="12">
        <v>2</v>
      </c>
      <c r="H442" s="12">
        <v>4.93</v>
      </c>
    </row>
    <row r="443" spans="1:8" x14ac:dyDescent="0.25">
      <c r="A443" s="12">
        <v>10635</v>
      </c>
      <c r="B443" s="12" t="s">
        <v>777</v>
      </c>
      <c r="C443" s="12">
        <v>8</v>
      </c>
      <c r="D443" s="45">
        <v>35660</v>
      </c>
      <c r="E443" s="45">
        <v>35688</v>
      </c>
      <c r="F443" s="45">
        <v>35663</v>
      </c>
      <c r="G443" s="12">
        <v>3</v>
      </c>
      <c r="H443" s="12">
        <v>47.46</v>
      </c>
    </row>
    <row r="444" spans="1:8" x14ac:dyDescent="0.25">
      <c r="A444" s="12">
        <v>10754</v>
      </c>
      <c r="B444" s="12" t="s">
        <v>777</v>
      </c>
      <c r="C444" s="12">
        <v>6</v>
      </c>
      <c r="D444" s="45">
        <v>35759</v>
      </c>
      <c r="E444" s="45">
        <v>35787</v>
      </c>
      <c r="F444" s="45">
        <v>35761</v>
      </c>
      <c r="G444" s="12">
        <v>3</v>
      </c>
      <c r="H444" s="12">
        <v>2.38</v>
      </c>
    </row>
    <row r="445" spans="1:8" x14ac:dyDescent="0.25">
      <c r="A445" s="12">
        <v>10784</v>
      </c>
      <c r="B445" s="12" t="s">
        <v>777</v>
      </c>
      <c r="C445" s="12">
        <v>4</v>
      </c>
      <c r="D445" s="45">
        <v>35782</v>
      </c>
      <c r="E445" s="45">
        <v>35810</v>
      </c>
      <c r="F445" s="45">
        <v>35786</v>
      </c>
      <c r="G445" s="12">
        <v>3</v>
      </c>
      <c r="H445" s="12">
        <v>70.09</v>
      </c>
    </row>
    <row r="446" spans="1:8" x14ac:dyDescent="0.25">
      <c r="A446" s="12">
        <v>10818</v>
      </c>
      <c r="B446" s="12" t="s">
        <v>777</v>
      </c>
      <c r="C446" s="12">
        <v>7</v>
      </c>
      <c r="D446" s="45">
        <v>35802</v>
      </c>
      <c r="E446" s="45">
        <v>35830</v>
      </c>
      <c r="F446" s="45">
        <v>35807</v>
      </c>
      <c r="G446" s="12">
        <v>3</v>
      </c>
      <c r="H446" s="12">
        <v>65.48</v>
      </c>
    </row>
    <row r="447" spans="1:8" x14ac:dyDescent="0.25">
      <c r="A447" s="12">
        <v>10939</v>
      </c>
      <c r="B447" s="12" t="s">
        <v>777</v>
      </c>
      <c r="C447" s="12">
        <v>2</v>
      </c>
      <c r="D447" s="45">
        <v>35864</v>
      </c>
      <c r="E447" s="45">
        <v>35892</v>
      </c>
      <c r="F447" s="45">
        <v>35867</v>
      </c>
      <c r="G447" s="12">
        <v>2</v>
      </c>
      <c r="H447" s="12">
        <v>76.33</v>
      </c>
    </row>
    <row r="448" spans="1:8" x14ac:dyDescent="0.25">
      <c r="A448" s="12">
        <v>10950</v>
      </c>
      <c r="B448" s="12" t="s">
        <v>777</v>
      </c>
      <c r="C448" s="12">
        <v>1</v>
      </c>
      <c r="D448" s="45">
        <v>35870</v>
      </c>
      <c r="E448" s="45">
        <v>35898</v>
      </c>
      <c r="F448" s="45">
        <v>35877</v>
      </c>
      <c r="G448" s="12">
        <v>2</v>
      </c>
      <c r="H448" s="12">
        <v>2.5</v>
      </c>
    </row>
    <row r="449" spans="1:8" x14ac:dyDescent="0.25">
      <c r="A449" s="12">
        <v>10529</v>
      </c>
      <c r="B449" s="12" t="s">
        <v>785</v>
      </c>
      <c r="C449" s="12">
        <v>5</v>
      </c>
      <c r="D449" s="45">
        <v>35557</v>
      </c>
      <c r="E449" s="45">
        <v>35585</v>
      </c>
      <c r="F449" s="45">
        <v>35559</v>
      </c>
      <c r="G449" s="12">
        <v>2</v>
      </c>
      <c r="H449" s="12">
        <v>66.69</v>
      </c>
    </row>
    <row r="450" spans="1:8" x14ac:dyDescent="0.25">
      <c r="A450" s="12">
        <v>10649</v>
      </c>
      <c r="B450" s="12" t="s">
        <v>785</v>
      </c>
      <c r="C450" s="12">
        <v>5</v>
      </c>
      <c r="D450" s="45">
        <v>35670</v>
      </c>
      <c r="E450" s="45">
        <v>35698</v>
      </c>
      <c r="F450" s="45">
        <v>35671</v>
      </c>
      <c r="G450" s="12">
        <v>3</v>
      </c>
      <c r="H450" s="12">
        <v>6.2</v>
      </c>
    </row>
    <row r="451" spans="1:8" x14ac:dyDescent="0.25">
      <c r="A451" s="12">
        <v>10760</v>
      </c>
      <c r="B451" s="12" t="s">
        <v>785</v>
      </c>
      <c r="C451" s="12">
        <v>4</v>
      </c>
      <c r="D451" s="45">
        <v>35765</v>
      </c>
      <c r="E451" s="45">
        <v>35793</v>
      </c>
      <c r="F451" s="45">
        <v>35774</v>
      </c>
      <c r="G451" s="12">
        <v>1</v>
      </c>
      <c r="H451" s="12">
        <v>155.63999999999999</v>
      </c>
    </row>
    <row r="452" spans="1:8" x14ac:dyDescent="0.25">
      <c r="A452" s="12">
        <v>10892</v>
      </c>
      <c r="B452" s="12" t="s">
        <v>785</v>
      </c>
      <c r="C452" s="12">
        <v>4</v>
      </c>
      <c r="D452" s="45">
        <v>35843</v>
      </c>
      <c r="E452" s="45">
        <v>35871</v>
      </c>
      <c r="F452" s="45">
        <v>35845</v>
      </c>
      <c r="G452" s="12">
        <v>2</v>
      </c>
      <c r="H452" s="12">
        <v>120.27</v>
      </c>
    </row>
    <row r="453" spans="1:8" x14ac:dyDescent="0.25">
      <c r="A453" s="12">
        <v>10896</v>
      </c>
      <c r="B453" s="12" t="s">
        <v>785</v>
      </c>
      <c r="C453" s="12">
        <v>7</v>
      </c>
      <c r="D453" s="45">
        <v>35845</v>
      </c>
      <c r="E453" s="45">
        <v>35873</v>
      </c>
      <c r="F453" s="45">
        <v>35853</v>
      </c>
      <c r="G453" s="12">
        <v>3</v>
      </c>
      <c r="H453" s="12">
        <v>32.450000000000003</v>
      </c>
    </row>
    <row r="454" spans="1:8" x14ac:dyDescent="0.25">
      <c r="A454" s="12">
        <v>10978</v>
      </c>
      <c r="B454" s="12" t="s">
        <v>785</v>
      </c>
      <c r="C454" s="12">
        <v>9</v>
      </c>
      <c r="D454" s="45">
        <v>35880</v>
      </c>
      <c r="E454" s="45">
        <v>35908</v>
      </c>
      <c r="F454" s="45">
        <v>35908</v>
      </c>
      <c r="G454" s="12">
        <v>2</v>
      </c>
      <c r="H454" s="12">
        <v>32.82</v>
      </c>
    </row>
    <row r="455" spans="1:8" x14ac:dyDescent="0.25">
      <c r="A455" s="12">
        <v>11004</v>
      </c>
      <c r="B455" s="12" t="s">
        <v>785</v>
      </c>
      <c r="C455" s="12">
        <v>3</v>
      </c>
      <c r="D455" s="45">
        <v>35892</v>
      </c>
      <c r="E455" s="45">
        <v>35920</v>
      </c>
      <c r="F455" s="45">
        <v>35905</v>
      </c>
      <c r="G455" s="12">
        <v>1</v>
      </c>
      <c r="H455" s="12">
        <v>44.84</v>
      </c>
    </row>
    <row r="456" spans="1:8" x14ac:dyDescent="0.25">
      <c r="A456" s="12">
        <v>10332</v>
      </c>
      <c r="B456" s="12" t="s">
        <v>794</v>
      </c>
      <c r="C456" s="12">
        <v>3</v>
      </c>
      <c r="D456" s="45">
        <v>35355</v>
      </c>
      <c r="E456" s="45">
        <v>35397</v>
      </c>
      <c r="F456" s="45">
        <v>35359</v>
      </c>
      <c r="G456" s="12">
        <v>2</v>
      </c>
      <c r="H456" s="12">
        <v>52.84</v>
      </c>
    </row>
    <row r="457" spans="1:8" x14ac:dyDescent="0.25">
      <c r="A457" s="12">
        <v>10339</v>
      </c>
      <c r="B457" s="12" t="s">
        <v>794</v>
      </c>
      <c r="C457" s="12">
        <v>2</v>
      </c>
      <c r="D457" s="45">
        <v>35366</v>
      </c>
      <c r="E457" s="45">
        <v>35394</v>
      </c>
      <c r="F457" s="45">
        <v>35373</v>
      </c>
      <c r="G457" s="12">
        <v>2</v>
      </c>
      <c r="H457" s="12">
        <v>15.66</v>
      </c>
    </row>
    <row r="458" spans="1:8" x14ac:dyDescent="0.25">
      <c r="A458" s="12">
        <v>10376</v>
      </c>
      <c r="B458" s="12" t="s">
        <v>794</v>
      </c>
      <c r="C458" s="12">
        <v>1</v>
      </c>
      <c r="D458" s="45">
        <v>35408</v>
      </c>
      <c r="E458" s="45">
        <v>35436</v>
      </c>
      <c r="F458" s="45">
        <v>35412</v>
      </c>
      <c r="G458" s="12">
        <v>2</v>
      </c>
      <c r="H458" s="12">
        <v>20.39</v>
      </c>
    </row>
    <row r="459" spans="1:8" x14ac:dyDescent="0.25">
      <c r="A459" s="12">
        <v>10424</v>
      </c>
      <c r="B459" s="12" t="s">
        <v>794</v>
      </c>
      <c r="C459" s="12">
        <v>7</v>
      </c>
      <c r="D459" s="45">
        <v>35453</v>
      </c>
      <c r="E459" s="45">
        <v>35481</v>
      </c>
      <c r="F459" s="45">
        <v>35457</v>
      </c>
      <c r="G459" s="12">
        <v>2</v>
      </c>
      <c r="H459" s="12">
        <v>370.61</v>
      </c>
    </row>
    <row r="460" spans="1:8" x14ac:dyDescent="0.25">
      <c r="A460" s="12">
        <v>10439</v>
      </c>
      <c r="B460" s="12" t="s">
        <v>794</v>
      </c>
      <c r="C460" s="12">
        <v>6</v>
      </c>
      <c r="D460" s="45">
        <v>35468</v>
      </c>
      <c r="E460" s="45">
        <v>35496</v>
      </c>
      <c r="F460" s="45">
        <v>35471</v>
      </c>
      <c r="G460" s="12">
        <v>3</v>
      </c>
      <c r="H460" s="12">
        <v>4.07</v>
      </c>
    </row>
    <row r="461" spans="1:8" x14ac:dyDescent="0.25">
      <c r="A461" s="12">
        <v>10505</v>
      </c>
      <c r="B461" s="12" t="s">
        <v>794</v>
      </c>
      <c r="C461" s="12">
        <v>3</v>
      </c>
      <c r="D461" s="45">
        <v>35534</v>
      </c>
      <c r="E461" s="45">
        <v>35562</v>
      </c>
      <c r="F461" s="45">
        <v>35541</v>
      </c>
      <c r="G461" s="12">
        <v>3</v>
      </c>
      <c r="H461" s="12">
        <v>7.13</v>
      </c>
    </row>
    <row r="462" spans="1:8" x14ac:dyDescent="0.25">
      <c r="A462" s="12">
        <v>10565</v>
      </c>
      <c r="B462" s="12" t="s">
        <v>794</v>
      </c>
      <c r="C462" s="12">
        <v>8</v>
      </c>
      <c r="D462" s="45">
        <v>35592</v>
      </c>
      <c r="E462" s="45">
        <v>35620</v>
      </c>
      <c r="F462" s="45">
        <v>35599</v>
      </c>
      <c r="G462" s="12">
        <v>2</v>
      </c>
      <c r="H462" s="12">
        <v>7.15</v>
      </c>
    </row>
    <row r="463" spans="1:8" x14ac:dyDescent="0.25">
      <c r="A463" s="12">
        <v>10570</v>
      </c>
      <c r="B463" s="12" t="s">
        <v>794</v>
      </c>
      <c r="C463" s="12">
        <v>3</v>
      </c>
      <c r="D463" s="45">
        <v>35598</v>
      </c>
      <c r="E463" s="45">
        <v>35626</v>
      </c>
      <c r="F463" s="45">
        <v>35600</v>
      </c>
      <c r="G463" s="12">
        <v>3</v>
      </c>
      <c r="H463" s="12">
        <v>188.99</v>
      </c>
    </row>
    <row r="464" spans="1:8" x14ac:dyDescent="0.25">
      <c r="A464" s="12">
        <v>10590</v>
      </c>
      <c r="B464" s="12" t="s">
        <v>794</v>
      </c>
      <c r="C464" s="12">
        <v>4</v>
      </c>
      <c r="D464" s="45">
        <v>35618</v>
      </c>
      <c r="E464" s="45">
        <v>35646</v>
      </c>
      <c r="F464" s="45">
        <v>35625</v>
      </c>
      <c r="G464" s="12">
        <v>3</v>
      </c>
      <c r="H464" s="12">
        <v>44.77</v>
      </c>
    </row>
    <row r="465" spans="1:8" x14ac:dyDescent="0.25">
      <c r="A465" s="12">
        <v>10605</v>
      </c>
      <c r="B465" s="12" t="s">
        <v>794</v>
      </c>
      <c r="C465" s="12">
        <v>1</v>
      </c>
      <c r="D465" s="45">
        <v>35632</v>
      </c>
      <c r="E465" s="45">
        <v>35660</v>
      </c>
      <c r="F465" s="45">
        <v>35640</v>
      </c>
      <c r="G465" s="12">
        <v>2</v>
      </c>
      <c r="H465" s="12">
        <v>379.13</v>
      </c>
    </row>
    <row r="466" spans="1:8" x14ac:dyDescent="0.25">
      <c r="A466" s="12">
        <v>10618</v>
      </c>
      <c r="B466" s="12" t="s">
        <v>794</v>
      </c>
      <c r="C466" s="12">
        <v>1</v>
      </c>
      <c r="D466" s="45">
        <v>35643</v>
      </c>
      <c r="E466" s="45">
        <v>35685</v>
      </c>
      <c r="F466" s="45">
        <v>35650</v>
      </c>
      <c r="G466" s="12">
        <v>1</v>
      </c>
      <c r="H466" s="12">
        <v>154.68</v>
      </c>
    </row>
    <row r="467" spans="1:8" x14ac:dyDescent="0.25">
      <c r="A467" s="12">
        <v>10619</v>
      </c>
      <c r="B467" s="12" t="s">
        <v>794</v>
      </c>
      <c r="C467" s="12">
        <v>3</v>
      </c>
      <c r="D467" s="45">
        <v>35646</v>
      </c>
      <c r="E467" s="45">
        <v>35674</v>
      </c>
      <c r="F467" s="45">
        <v>35649</v>
      </c>
      <c r="G467" s="12">
        <v>3</v>
      </c>
      <c r="H467" s="12">
        <v>91.05</v>
      </c>
    </row>
    <row r="468" spans="1:8" x14ac:dyDescent="0.25">
      <c r="A468" s="12">
        <v>10724</v>
      </c>
      <c r="B468" s="12" t="s">
        <v>794</v>
      </c>
      <c r="C468" s="12">
        <v>8</v>
      </c>
      <c r="D468" s="45">
        <v>35733</v>
      </c>
      <c r="E468" s="45">
        <v>35775</v>
      </c>
      <c r="F468" s="45">
        <v>35739</v>
      </c>
      <c r="G468" s="12">
        <v>2</v>
      </c>
      <c r="H468" s="12">
        <v>57.75</v>
      </c>
    </row>
    <row r="469" spans="1:8" x14ac:dyDescent="0.25">
      <c r="A469" s="12">
        <v>10277</v>
      </c>
      <c r="B469" s="12" t="s">
        <v>803</v>
      </c>
      <c r="C469" s="12">
        <v>2</v>
      </c>
      <c r="D469" s="45">
        <v>35286</v>
      </c>
      <c r="E469" s="45">
        <v>35314</v>
      </c>
      <c r="F469" s="45">
        <v>35290</v>
      </c>
      <c r="G469" s="12">
        <v>3</v>
      </c>
      <c r="H469" s="12">
        <v>125.77</v>
      </c>
    </row>
    <row r="470" spans="1:8" x14ac:dyDescent="0.25">
      <c r="A470" s="12">
        <v>10575</v>
      </c>
      <c r="B470" s="12" t="s">
        <v>803</v>
      </c>
      <c r="C470" s="12">
        <v>5</v>
      </c>
      <c r="D470" s="45">
        <v>35601</v>
      </c>
      <c r="E470" s="45">
        <v>35615</v>
      </c>
      <c r="F470" s="45">
        <v>35611</v>
      </c>
      <c r="G470" s="12">
        <v>1</v>
      </c>
      <c r="H470" s="12">
        <v>127.34</v>
      </c>
    </row>
    <row r="471" spans="1:8" x14ac:dyDescent="0.25">
      <c r="A471" s="12">
        <v>10699</v>
      </c>
      <c r="B471" s="12" t="s">
        <v>803</v>
      </c>
      <c r="C471" s="12">
        <v>3</v>
      </c>
      <c r="D471" s="45">
        <v>35712</v>
      </c>
      <c r="E471" s="45">
        <v>35740</v>
      </c>
      <c r="F471" s="45">
        <v>35716</v>
      </c>
      <c r="G471" s="12">
        <v>3</v>
      </c>
      <c r="H471" s="12">
        <v>0.57999999999999996</v>
      </c>
    </row>
    <row r="472" spans="1:8" x14ac:dyDescent="0.25">
      <c r="A472" s="12">
        <v>10779</v>
      </c>
      <c r="B472" s="12" t="s">
        <v>803</v>
      </c>
      <c r="C472" s="12">
        <v>3</v>
      </c>
      <c r="D472" s="45">
        <v>35780</v>
      </c>
      <c r="E472" s="45">
        <v>35808</v>
      </c>
      <c r="F472" s="45">
        <v>35809</v>
      </c>
      <c r="G472" s="12">
        <v>2</v>
      </c>
      <c r="H472" s="12">
        <v>58.13</v>
      </c>
    </row>
    <row r="473" spans="1:8" x14ac:dyDescent="0.25">
      <c r="A473" s="12">
        <v>10945</v>
      </c>
      <c r="B473" s="12" t="s">
        <v>803</v>
      </c>
      <c r="C473" s="12">
        <v>4</v>
      </c>
      <c r="D473" s="45">
        <v>35866</v>
      </c>
      <c r="E473" s="45">
        <v>35894</v>
      </c>
      <c r="F473" s="45">
        <v>35872</v>
      </c>
      <c r="G473" s="12">
        <v>1</v>
      </c>
      <c r="H473" s="12">
        <v>10.220000000000001</v>
      </c>
    </row>
    <row r="474" spans="1:8" x14ac:dyDescent="0.25">
      <c r="A474" s="12">
        <v>10517</v>
      </c>
      <c r="B474" s="12" t="s">
        <v>810</v>
      </c>
      <c r="C474" s="12">
        <v>3</v>
      </c>
      <c r="D474" s="45">
        <v>35544</v>
      </c>
      <c r="E474" s="45">
        <v>35572</v>
      </c>
      <c r="F474" s="45">
        <v>35549</v>
      </c>
      <c r="G474" s="12">
        <v>3</v>
      </c>
      <c r="H474" s="12">
        <v>32.07</v>
      </c>
    </row>
    <row r="475" spans="1:8" x14ac:dyDescent="0.25">
      <c r="A475" s="12">
        <v>10752</v>
      </c>
      <c r="B475" s="12" t="s">
        <v>810</v>
      </c>
      <c r="C475" s="12">
        <v>2</v>
      </c>
      <c r="D475" s="45">
        <v>35758</v>
      </c>
      <c r="E475" s="45">
        <v>35786</v>
      </c>
      <c r="F475" s="45">
        <v>35762</v>
      </c>
      <c r="G475" s="12">
        <v>3</v>
      </c>
      <c r="H475" s="12">
        <v>1.39</v>
      </c>
    </row>
    <row r="476" spans="1:8" x14ac:dyDescent="0.25">
      <c r="A476" s="12">
        <v>11057</v>
      </c>
      <c r="B476" s="12" t="s">
        <v>810</v>
      </c>
      <c r="C476" s="12">
        <v>3</v>
      </c>
      <c r="D476" s="45">
        <v>35914</v>
      </c>
      <c r="E476" s="45">
        <v>35942</v>
      </c>
      <c r="F476" s="45">
        <v>35916</v>
      </c>
      <c r="G476" s="12">
        <v>3</v>
      </c>
      <c r="H476" s="12">
        <v>4.13</v>
      </c>
    </row>
    <row r="477" spans="1:8" x14ac:dyDescent="0.25">
      <c r="A477" s="12">
        <v>10409</v>
      </c>
      <c r="B477" s="12" t="s">
        <v>817</v>
      </c>
      <c r="C477" s="12">
        <v>3</v>
      </c>
      <c r="D477" s="45">
        <v>35439</v>
      </c>
      <c r="E477" s="45">
        <v>35467</v>
      </c>
      <c r="F477" s="45">
        <v>35444</v>
      </c>
      <c r="G477" s="12">
        <v>1</v>
      </c>
      <c r="H477" s="12">
        <v>29.83</v>
      </c>
    </row>
    <row r="478" spans="1:8" x14ac:dyDescent="0.25">
      <c r="A478" s="12">
        <v>10531</v>
      </c>
      <c r="B478" s="12" t="s">
        <v>817</v>
      </c>
      <c r="C478" s="12">
        <v>7</v>
      </c>
      <c r="D478" s="45">
        <v>35558</v>
      </c>
      <c r="E478" s="45">
        <v>35586</v>
      </c>
      <c r="F478" s="45">
        <v>35569</v>
      </c>
      <c r="G478" s="12">
        <v>1</v>
      </c>
      <c r="H478" s="12">
        <v>8.1199999999999992</v>
      </c>
    </row>
    <row r="479" spans="1:8" x14ac:dyDescent="0.25">
      <c r="A479" s="12">
        <v>10898</v>
      </c>
      <c r="B479" s="12" t="s">
        <v>817</v>
      </c>
      <c r="C479" s="12">
        <v>4</v>
      </c>
      <c r="D479" s="45">
        <v>35846</v>
      </c>
      <c r="E479" s="45">
        <v>35874</v>
      </c>
      <c r="F479" s="45">
        <v>35860</v>
      </c>
      <c r="G479" s="12">
        <v>2</v>
      </c>
      <c r="H479" s="12">
        <v>1.27</v>
      </c>
    </row>
    <row r="480" spans="1:8" x14ac:dyDescent="0.25">
      <c r="A480" s="12">
        <v>10958</v>
      </c>
      <c r="B480" s="12" t="s">
        <v>817</v>
      </c>
      <c r="C480" s="12">
        <v>7</v>
      </c>
      <c r="D480" s="45">
        <v>35872</v>
      </c>
      <c r="E480" s="45">
        <v>35900</v>
      </c>
      <c r="F480" s="45">
        <v>35881</v>
      </c>
      <c r="G480" s="12">
        <v>2</v>
      </c>
      <c r="H480" s="12">
        <v>49.56</v>
      </c>
    </row>
    <row r="481" spans="1:8" x14ac:dyDescent="0.25">
      <c r="A481" s="12">
        <v>10986</v>
      </c>
      <c r="B481" s="12" t="s">
        <v>817</v>
      </c>
      <c r="C481" s="12">
        <v>8</v>
      </c>
      <c r="D481" s="45">
        <v>35884</v>
      </c>
      <c r="E481" s="45">
        <v>35912</v>
      </c>
      <c r="F481" s="45">
        <v>35906</v>
      </c>
      <c r="G481" s="12">
        <v>2</v>
      </c>
      <c r="H481" s="12">
        <v>217.86</v>
      </c>
    </row>
    <row r="482" spans="1:8" x14ac:dyDescent="0.25">
      <c r="A482" s="12">
        <v>10260</v>
      </c>
      <c r="B482" s="12" t="s">
        <v>823</v>
      </c>
      <c r="C482" s="12">
        <v>4</v>
      </c>
      <c r="D482" s="45">
        <v>35265</v>
      </c>
      <c r="E482" s="45">
        <v>35293</v>
      </c>
      <c r="F482" s="45">
        <v>35275</v>
      </c>
      <c r="G482" s="12">
        <v>1</v>
      </c>
      <c r="H482" s="12">
        <v>55.09</v>
      </c>
    </row>
    <row r="483" spans="1:8" x14ac:dyDescent="0.25">
      <c r="A483" s="12">
        <v>10305</v>
      </c>
      <c r="B483" s="12" t="s">
        <v>823</v>
      </c>
      <c r="C483" s="12">
        <v>8</v>
      </c>
      <c r="D483" s="45">
        <v>35321</v>
      </c>
      <c r="E483" s="45">
        <v>35349</v>
      </c>
      <c r="F483" s="45">
        <v>35347</v>
      </c>
      <c r="G483" s="12">
        <v>3</v>
      </c>
      <c r="H483" s="12">
        <v>257.62</v>
      </c>
    </row>
    <row r="484" spans="1:8" x14ac:dyDescent="0.25">
      <c r="A484" s="12">
        <v>10338</v>
      </c>
      <c r="B484" s="12" t="s">
        <v>823</v>
      </c>
      <c r="C484" s="12">
        <v>4</v>
      </c>
      <c r="D484" s="45">
        <v>35363</v>
      </c>
      <c r="E484" s="45">
        <v>35391</v>
      </c>
      <c r="F484" s="45">
        <v>35367</v>
      </c>
      <c r="G484" s="12">
        <v>3</v>
      </c>
      <c r="H484" s="12">
        <v>84.21</v>
      </c>
    </row>
    <row r="485" spans="1:8" x14ac:dyDescent="0.25">
      <c r="A485" s="12">
        <v>10441</v>
      </c>
      <c r="B485" s="12" t="s">
        <v>823</v>
      </c>
      <c r="C485" s="12">
        <v>3</v>
      </c>
      <c r="D485" s="45">
        <v>35471</v>
      </c>
      <c r="E485" s="45">
        <v>35513</v>
      </c>
      <c r="F485" s="45">
        <v>35503</v>
      </c>
      <c r="G485" s="12">
        <v>2</v>
      </c>
      <c r="H485" s="12">
        <v>73.02</v>
      </c>
    </row>
    <row r="486" spans="1:8" x14ac:dyDescent="0.25">
      <c r="A486" s="12">
        <v>10594</v>
      </c>
      <c r="B486" s="12" t="s">
        <v>823</v>
      </c>
      <c r="C486" s="12">
        <v>3</v>
      </c>
      <c r="D486" s="45">
        <v>35620</v>
      </c>
      <c r="E486" s="45">
        <v>35648</v>
      </c>
      <c r="F486" s="45">
        <v>35627</v>
      </c>
      <c r="G486" s="12">
        <v>2</v>
      </c>
      <c r="H486" s="12">
        <v>5.24</v>
      </c>
    </row>
    <row r="487" spans="1:8" x14ac:dyDescent="0.25">
      <c r="A487" s="12">
        <v>10680</v>
      </c>
      <c r="B487" s="12" t="s">
        <v>823</v>
      </c>
      <c r="C487" s="12">
        <v>1</v>
      </c>
      <c r="D487" s="45">
        <v>35697</v>
      </c>
      <c r="E487" s="45">
        <v>35725</v>
      </c>
      <c r="F487" s="45">
        <v>35699</v>
      </c>
      <c r="G487" s="12">
        <v>1</v>
      </c>
      <c r="H487" s="12">
        <v>26.61</v>
      </c>
    </row>
    <row r="488" spans="1:8" x14ac:dyDescent="0.25">
      <c r="A488" s="12">
        <v>10706</v>
      </c>
      <c r="B488" s="12" t="s">
        <v>823</v>
      </c>
      <c r="C488" s="12">
        <v>8</v>
      </c>
      <c r="D488" s="45">
        <v>35719</v>
      </c>
      <c r="E488" s="45">
        <v>35747</v>
      </c>
      <c r="F488" s="45">
        <v>35724</v>
      </c>
      <c r="G488" s="12">
        <v>3</v>
      </c>
      <c r="H488" s="12">
        <v>135.63</v>
      </c>
    </row>
    <row r="489" spans="1:8" x14ac:dyDescent="0.25">
      <c r="A489" s="12">
        <v>10855</v>
      </c>
      <c r="B489" s="12" t="s">
        <v>823</v>
      </c>
      <c r="C489" s="12">
        <v>3</v>
      </c>
      <c r="D489" s="45">
        <v>35822</v>
      </c>
      <c r="E489" s="45">
        <v>35850</v>
      </c>
      <c r="F489" s="45">
        <v>35830</v>
      </c>
      <c r="G489" s="12">
        <v>1</v>
      </c>
      <c r="H489" s="12">
        <v>170.97</v>
      </c>
    </row>
    <row r="490" spans="1:8" x14ac:dyDescent="0.25">
      <c r="A490" s="12">
        <v>10965</v>
      </c>
      <c r="B490" s="12" t="s">
        <v>823</v>
      </c>
      <c r="C490" s="12">
        <v>6</v>
      </c>
      <c r="D490" s="45">
        <v>35874</v>
      </c>
      <c r="E490" s="45">
        <v>35902</v>
      </c>
      <c r="F490" s="45">
        <v>35884</v>
      </c>
      <c r="G490" s="12">
        <v>3</v>
      </c>
      <c r="H490" s="12">
        <v>144.38</v>
      </c>
    </row>
    <row r="491" spans="1:8" x14ac:dyDescent="0.25">
      <c r="A491" s="12">
        <v>11034</v>
      </c>
      <c r="B491" s="12" t="s">
        <v>823</v>
      </c>
      <c r="C491" s="12">
        <v>8</v>
      </c>
      <c r="D491" s="45">
        <v>35905</v>
      </c>
      <c r="E491" s="45">
        <v>35947</v>
      </c>
      <c r="F491" s="45">
        <v>35912</v>
      </c>
      <c r="G491" s="12">
        <v>1</v>
      </c>
      <c r="H491" s="12">
        <v>40.32</v>
      </c>
    </row>
    <row r="492" spans="1:8" x14ac:dyDescent="0.25">
      <c r="A492" s="12">
        <v>10407</v>
      </c>
      <c r="B492" s="12" t="s">
        <v>832</v>
      </c>
      <c r="C492" s="12">
        <v>2</v>
      </c>
      <c r="D492" s="45">
        <v>35437</v>
      </c>
      <c r="E492" s="45">
        <v>35465</v>
      </c>
      <c r="F492" s="45">
        <v>35460</v>
      </c>
      <c r="G492" s="12">
        <v>2</v>
      </c>
      <c r="H492" s="12">
        <v>91.48</v>
      </c>
    </row>
    <row r="493" spans="1:8" x14ac:dyDescent="0.25">
      <c r="A493" s="12">
        <v>10508</v>
      </c>
      <c r="B493" s="12" t="s">
        <v>832</v>
      </c>
      <c r="C493" s="12">
        <v>1</v>
      </c>
      <c r="D493" s="45">
        <v>35536</v>
      </c>
      <c r="E493" s="45">
        <v>35564</v>
      </c>
      <c r="F493" s="45">
        <v>35563</v>
      </c>
      <c r="G493" s="12">
        <v>2</v>
      </c>
      <c r="H493" s="12">
        <v>4.99</v>
      </c>
    </row>
    <row r="494" spans="1:8" x14ac:dyDescent="0.25">
      <c r="A494" s="12">
        <v>10554</v>
      </c>
      <c r="B494" s="12" t="s">
        <v>832</v>
      </c>
      <c r="C494" s="12">
        <v>4</v>
      </c>
      <c r="D494" s="45">
        <v>35580</v>
      </c>
      <c r="E494" s="45">
        <v>35608</v>
      </c>
      <c r="F494" s="45">
        <v>35586</v>
      </c>
      <c r="G494" s="12">
        <v>3</v>
      </c>
      <c r="H494" s="12">
        <v>120.97</v>
      </c>
    </row>
    <row r="495" spans="1:8" x14ac:dyDescent="0.25">
      <c r="A495" s="12">
        <v>10580</v>
      </c>
      <c r="B495" s="12" t="s">
        <v>832</v>
      </c>
      <c r="C495" s="12">
        <v>4</v>
      </c>
      <c r="D495" s="45">
        <v>35607</v>
      </c>
      <c r="E495" s="45">
        <v>35635</v>
      </c>
      <c r="F495" s="45">
        <v>35612</v>
      </c>
      <c r="G495" s="12">
        <v>3</v>
      </c>
      <c r="H495" s="12">
        <v>75.89</v>
      </c>
    </row>
    <row r="496" spans="1:8" x14ac:dyDescent="0.25">
      <c r="A496" s="12">
        <v>10684</v>
      </c>
      <c r="B496" s="12" t="s">
        <v>832</v>
      </c>
      <c r="C496" s="12">
        <v>3</v>
      </c>
      <c r="D496" s="45">
        <v>35699</v>
      </c>
      <c r="E496" s="45">
        <v>35727</v>
      </c>
      <c r="F496" s="45">
        <v>35703</v>
      </c>
      <c r="G496" s="12">
        <v>1</v>
      </c>
      <c r="H496" s="12">
        <v>145.63</v>
      </c>
    </row>
    <row r="497" spans="1:8" x14ac:dyDescent="0.25">
      <c r="A497" s="12">
        <v>10766</v>
      </c>
      <c r="B497" s="12" t="s">
        <v>832</v>
      </c>
      <c r="C497" s="12">
        <v>4</v>
      </c>
      <c r="D497" s="45">
        <v>35769</v>
      </c>
      <c r="E497" s="45">
        <v>35797</v>
      </c>
      <c r="F497" s="45">
        <v>35773</v>
      </c>
      <c r="G497" s="12">
        <v>1</v>
      </c>
      <c r="H497" s="12">
        <v>157.55000000000001</v>
      </c>
    </row>
    <row r="498" spans="1:8" x14ac:dyDescent="0.25">
      <c r="A498" s="12">
        <v>10833</v>
      </c>
      <c r="B498" s="12" t="s">
        <v>832</v>
      </c>
      <c r="C498" s="12">
        <v>6</v>
      </c>
      <c r="D498" s="45">
        <v>35810</v>
      </c>
      <c r="E498" s="45">
        <v>35838</v>
      </c>
      <c r="F498" s="45">
        <v>35818</v>
      </c>
      <c r="G498" s="12">
        <v>2</v>
      </c>
      <c r="H498" s="12">
        <v>71.489999999999995</v>
      </c>
    </row>
    <row r="499" spans="1:8" x14ac:dyDescent="0.25">
      <c r="A499" s="12">
        <v>10999</v>
      </c>
      <c r="B499" s="12" t="s">
        <v>832</v>
      </c>
      <c r="C499" s="12">
        <v>6</v>
      </c>
      <c r="D499" s="45">
        <v>35888</v>
      </c>
      <c r="E499" s="45">
        <v>35916</v>
      </c>
      <c r="F499" s="45">
        <v>35895</v>
      </c>
      <c r="G499" s="12">
        <v>2</v>
      </c>
      <c r="H499" s="12">
        <v>96.35</v>
      </c>
    </row>
    <row r="500" spans="1:8" x14ac:dyDescent="0.25">
      <c r="A500" s="12">
        <v>11020</v>
      </c>
      <c r="B500" s="12" t="s">
        <v>832</v>
      </c>
      <c r="C500" s="12">
        <v>2</v>
      </c>
      <c r="D500" s="45">
        <v>35899</v>
      </c>
      <c r="E500" s="45">
        <v>35927</v>
      </c>
      <c r="F500" s="45">
        <v>35901</v>
      </c>
      <c r="G500" s="12">
        <v>2</v>
      </c>
      <c r="H500" s="12">
        <v>43.3</v>
      </c>
    </row>
    <row r="501" spans="1:8" x14ac:dyDescent="0.25">
      <c r="A501" s="12">
        <v>10322</v>
      </c>
      <c r="B501" s="12" t="s">
        <v>848</v>
      </c>
      <c r="C501" s="12">
        <v>7</v>
      </c>
      <c r="D501" s="45">
        <v>35342</v>
      </c>
      <c r="E501" s="45">
        <v>35370</v>
      </c>
      <c r="F501" s="45">
        <v>35361</v>
      </c>
      <c r="G501" s="12">
        <v>3</v>
      </c>
      <c r="H501" s="12">
        <v>0.4</v>
      </c>
    </row>
    <row r="502" spans="1:8" x14ac:dyDescent="0.25">
      <c r="A502" s="12">
        <v>10354</v>
      </c>
      <c r="B502" s="12" t="s">
        <v>848</v>
      </c>
      <c r="C502" s="12">
        <v>8</v>
      </c>
      <c r="D502" s="45">
        <v>35383</v>
      </c>
      <c r="E502" s="45">
        <v>35411</v>
      </c>
      <c r="F502" s="45">
        <v>35389</v>
      </c>
      <c r="G502" s="12">
        <v>3</v>
      </c>
      <c r="H502" s="12">
        <v>53.8</v>
      </c>
    </row>
    <row r="503" spans="1:8" x14ac:dyDescent="0.25">
      <c r="A503" s="12">
        <v>10474</v>
      </c>
      <c r="B503" s="12" t="s">
        <v>848</v>
      </c>
      <c r="C503" s="12">
        <v>5</v>
      </c>
      <c r="D503" s="45">
        <v>35502</v>
      </c>
      <c r="E503" s="45">
        <v>35530</v>
      </c>
      <c r="F503" s="45">
        <v>35510</v>
      </c>
      <c r="G503" s="12">
        <v>2</v>
      </c>
      <c r="H503" s="12">
        <v>83.49</v>
      </c>
    </row>
    <row r="504" spans="1:8" x14ac:dyDescent="0.25">
      <c r="A504" s="12">
        <v>10502</v>
      </c>
      <c r="B504" s="12" t="s">
        <v>848</v>
      </c>
      <c r="C504" s="12">
        <v>2</v>
      </c>
      <c r="D504" s="45">
        <v>35530</v>
      </c>
      <c r="E504" s="45">
        <v>35558</v>
      </c>
      <c r="F504" s="45">
        <v>35549</v>
      </c>
      <c r="G504" s="12">
        <v>1</v>
      </c>
      <c r="H504" s="12">
        <v>69.319999999999993</v>
      </c>
    </row>
    <row r="505" spans="1:8" x14ac:dyDescent="0.25">
      <c r="A505" s="12">
        <v>10995</v>
      </c>
      <c r="B505" s="12" t="s">
        <v>848</v>
      </c>
      <c r="C505" s="12">
        <v>1</v>
      </c>
      <c r="D505" s="45">
        <v>35887</v>
      </c>
      <c r="E505" s="45">
        <v>35915</v>
      </c>
      <c r="F505" s="45">
        <v>35891</v>
      </c>
      <c r="G505" s="12">
        <v>3</v>
      </c>
      <c r="H505" s="12">
        <v>46</v>
      </c>
    </row>
    <row r="506" spans="1:8" x14ac:dyDescent="0.25">
      <c r="A506" s="12">
        <v>11073</v>
      </c>
      <c r="B506" s="12" t="s">
        <v>848</v>
      </c>
      <c r="C506" s="12">
        <v>2</v>
      </c>
      <c r="D506" s="45">
        <v>35920</v>
      </c>
      <c r="E506" s="45">
        <v>35948</v>
      </c>
      <c r="F506" s="45"/>
      <c r="G506" s="12">
        <v>2</v>
      </c>
      <c r="H506" s="12">
        <v>24.95</v>
      </c>
    </row>
    <row r="507" spans="1:8" x14ac:dyDescent="0.25">
      <c r="A507" s="12">
        <v>10353</v>
      </c>
      <c r="B507" s="12" t="s">
        <v>855</v>
      </c>
      <c r="C507" s="12">
        <v>7</v>
      </c>
      <c r="D507" s="45">
        <v>35382</v>
      </c>
      <c r="E507" s="45">
        <v>35410</v>
      </c>
      <c r="F507" s="45">
        <v>35394</v>
      </c>
      <c r="G507" s="12">
        <v>3</v>
      </c>
      <c r="H507" s="12">
        <v>360.63</v>
      </c>
    </row>
    <row r="508" spans="1:8" x14ac:dyDescent="0.25">
      <c r="A508" s="12">
        <v>10392</v>
      </c>
      <c r="B508" s="12" t="s">
        <v>855</v>
      </c>
      <c r="C508" s="12">
        <v>2</v>
      </c>
      <c r="D508" s="45">
        <v>35423</v>
      </c>
      <c r="E508" s="45">
        <v>35451</v>
      </c>
      <c r="F508" s="45">
        <v>35431</v>
      </c>
      <c r="G508" s="12">
        <v>3</v>
      </c>
      <c r="H508" s="12">
        <v>122.46</v>
      </c>
    </row>
    <row r="509" spans="1:8" x14ac:dyDescent="0.25">
      <c r="A509" s="12">
        <v>10427</v>
      </c>
      <c r="B509" s="12" t="s">
        <v>855</v>
      </c>
      <c r="C509" s="12">
        <v>4</v>
      </c>
      <c r="D509" s="45">
        <v>35457</v>
      </c>
      <c r="E509" s="45">
        <v>35485</v>
      </c>
      <c r="F509" s="45">
        <v>35492</v>
      </c>
      <c r="G509" s="12">
        <v>2</v>
      </c>
      <c r="H509" s="12">
        <v>31.29</v>
      </c>
    </row>
    <row r="510" spans="1:8" x14ac:dyDescent="0.25">
      <c r="A510" s="12">
        <v>10489</v>
      </c>
      <c r="B510" s="12" t="s">
        <v>855</v>
      </c>
      <c r="C510" s="12">
        <v>6</v>
      </c>
      <c r="D510" s="45">
        <v>35517</v>
      </c>
      <c r="E510" s="45">
        <v>35545</v>
      </c>
      <c r="F510" s="45">
        <v>35529</v>
      </c>
      <c r="G510" s="12">
        <v>2</v>
      </c>
      <c r="H510" s="12">
        <v>5.29</v>
      </c>
    </row>
    <row r="511" spans="1:8" x14ac:dyDescent="0.25">
      <c r="A511" s="12">
        <v>10530</v>
      </c>
      <c r="B511" s="12" t="s">
        <v>855</v>
      </c>
      <c r="C511" s="12">
        <v>3</v>
      </c>
      <c r="D511" s="45">
        <v>35558</v>
      </c>
      <c r="E511" s="45">
        <v>35586</v>
      </c>
      <c r="F511" s="45">
        <v>35562</v>
      </c>
      <c r="G511" s="12">
        <v>2</v>
      </c>
      <c r="H511" s="12">
        <v>339.22</v>
      </c>
    </row>
    <row r="512" spans="1:8" x14ac:dyDescent="0.25">
      <c r="A512" s="12">
        <v>10597</v>
      </c>
      <c r="B512" s="12" t="s">
        <v>855</v>
      </c>
      <c r="C512" s="12">
        <v>7</v>
      </c>
      <c r="D512" s="45">
        <v>35622</v>
      </c>
      <c r="E512" s="45">
        <v>35650</v>
      </c>
      <c r="F512" s="45">
        <v>35629</v>
      </c>
      <c r="G512" s="12">
        <v>3</v>
      </c>
      <c r="H512" s="12">
        <v>35.119999999999997</v>
      </c>
    </row>
    <row r="513" spans="1:8" x14ac:dyDescent="0.25">
      <c r="A513" s="12">
        <v>10686</v>
      </c>
      <c r="B513" s="12" t="s">
        <v>855</v>
      </c>
      <c r="C513" s="12">
        <v>2</v>
      </c>
      <c r="D513" s="45">
        <v>35703</v>
      </c>
      <c r="E513" s="45">
        <v>35731</v>
      </c>
      <c r="F513" s="45">
        <v>35711</v>
      </c>
      <c r="G513" s="12">
        <v>1</v>
      </c>
      <c r="H513" s="12">
        <v>96.5</v>
      </c>
    </row>
    <row r="514" spans="1:8" x14ac:dyDescent="0.25">
      <c r="A514" s="12">
        <v>10747</v>
      </c>
      <c r="B514" s="12" t="s">
        <v>855</v>
      </c>
      <c r="C514" s="12">
        <v>6</v>
      </c>
      <c r="D514" s="45">
        <v>35753</v>
      </c>
      <c r="E514" s="45">
        <v>35781</v>
      </c>
      <c r="F514" s="45">
        <v>35760</v>
      </c>
      <c r="G514" s="12">
        <v>1</v>
      </c>
      <c r="H514" s="12">
        <v>117.33</v>
      </c>
    </row>
    <row r="515" spans="1:8" x14ac:dyDescent="0.25">
      <c r="A515" s="12">
        <v>10844</v>
      </c>
      <c r="B515" s="12" t="s">
        <v>855</v>
      </c>
      <c r="C515" s="12">
        <v>8</v>
      </c>
      <c r="D515" s="45">
        <v>35816</v>
      </c>
      <c r="E515" s="45">
        <v>35844</v>
      </c>
      <c r="F515" s="45">
        <v>35821</v>
      </c>
      <c r="G515" s="12">
        <v>2</v>
      </c>
      <c r="H515" s="12">
        <v>25.22</v>
      </c>
    </row>
    <row r="516" spans="1:8" x14ac:dyDescent="0.25">
      <c r="A516" s="12">
        <v>11053</v>
      </c>
      <c r="B516" s="12" t="s">
        <v>855</v>
      </c>
      <c r="C516" s="12">
        <v>2</v>
      </c>
      <c r="D516" s="45">
        <v>35912</v>
      </c>
      <c r="E516" s="45">
        <v>35940</v>
      </c>
      <c r="F516" s="45">
        <v>35914</v>
      </c>
      <c r="G516" s="12">
        <v>2</v>
      </c>
      <c r="H516" s="12">
        <v>53.05</v>
      </c>
    </row>
    <row r="517" spans="1:8" x14ac:dyDescent="0.25">
      <c r="A517" s="12">
        <v>10336</v>
      </c>
      <c r="B517" s="12" t="s">
        <v>863</v>
      </c>
      <c r="C517" s="12">
        <v>7</v>
      </c>
      <c r="D517" s="45">
        <v>35361</v>
      </c>
      <c r="E517" s="45">
        <v>35389</v>
      </c>
      <c r="F517" s="45">
        <v>35363</v>
      </c>
      <c r="G517" s="12">
        <v>2</v>
      </c>
      <c r="H517" s="12">
        <v>15.51</v>
      </c>
    </row>
    <row r="518" spans="1:8" x14ac:dyDescent="0.25">
      <c r="A518" s="12">
        <v>10397</v>
      </c>
      <c r="B518" s="12" t="s">
        <v>863</v>
      </c>
      <c r="C518" s="12">
        <v>5</v>
      </c>
      <c r="D518" s="45">
        <v>35426</v>
      </c>
      <c r="E518" s="45">
        <v>35454</v>
      </c>
      <c r="F518" s="45">
        <v>35432</v>
      </c>
      <c r="G518" s="12">
        <v>1</v>
      </c>
      <c r="H518" s="12">
        <v>60.26</v>
      </c>
    </row>
    <row r="519" spans="1:8" x14ac:dyDescent="0.25">
      <c r="A519" s="12">
        <v>10433</v>
      </c>
      <c r="B519" s="12" t="s">
        <v>863</v>
      </c>
      <c r="C519" s="12">
        <v>3</v>
      </c>
      <c r="D519" s="45">
        <v>35464</v>
      </c>
      <c r="E519" s="45">
        <v>35492</v>
      </c>
      <c r="F519" s="45">
        <v>35493</v>
      </c>
      <c r="G519" s="12">
        <v>3</v>
      </c>
      <c r="H519" s="12">
        <v>73.83</v>
      </c>
    </row>
    <row r="520" spans="1:8" x14ac:dyDescent="0.25">
      <c r="A520" s="12">
        <v>10477</v>
      </c>
      <c r="B520" s="12" t="s">
        <v>863</v>
      </c>
      <c r="C520" s="12">
        <v>5</v>
      </c>
      <c r="D520" s="45">
        <v>35506</v>
      </c>
      <c r="E520" s="45">
        <v>35534</v>
      </c>
      <c r="F520" s="45">
        <v>35514</v>
      </c>
      <c r="G520" s="12">
        <v>2</v>
      </c>
      <c r="H520" s="12">
        <v>13.02</v>
      </c>
    </row>
    <row r="521" spans="1:8" x14ac:dyDescent="0.25">
      <c r="A521" s="12">
        <v>10808</v>
      </c>
      <c r="B521" s="12" t="s">
        <v>863</v>
      </c>
      <c r="C521" s="12">
        <v>2</v>
      </c>
      <c r="D521" s="45">
        <v>35796</v>
      </c>
      <c r="E521" s="45">
        <v>35824</v>
      </c>
      <c r="F521" s="45">
        <v>35804</v>
      </c>
      <c r="G521" s="12">
        <v>3</v>
      </c>
      <c r="H521" s="12">
        <v>45.53</v>
      </c>
    </row>
    <row r="522" spans="1:8" x14ac:dyDescent="0.25">
      <c r="A522" s="12">
        <v>11007</v>
      </c>
      <c r="B522" s="12" t="s">
        <v>863</v>
      </c>
      <c r="C522" s="12">
        <v>8</v>
      </c>
      <c r="D522" s="45">
        <v>35893</v>
      </c>
      <c r="E522" s="45">
        <v>35921</v>
      </c>
      <c r="F522" s="45">
        <v>35898</v>
      </c>
      <c r="G522" s="12">
        <v>2</v>
      </c>
      <c r="H522" s="12">
        <v>202.24</v>
      </c>
    </row>
    <row r="523" spans="1:8" x14ac:dyDescent="0.25">
      <c r="A523" s="12">
        <v>10261</v>
      </c>
      <c r="B523" s="12" t="s">
        <v>869</v>
      </c>
      <c r="C523" s="12">
        <v>4</v>
      </c>
      <c r="D523" s="45">
        <v>35265</v>
      </c>
      <c r="E523" s="45">
        <v>35293</v>
      </c>
      <c r="F523" s="45">
        <v>35276</v>
      </c>
      <c r="G523" s="12">
        <v>2</v>
      </c>
      <c r="H523" s="12">
        <v>3.05</v>
      </c>
    </row>
    <row r="524" spans="1:8" x14ac:dyDescent="0.25">
      <c r="A524" s="12">
        <v>10291</v>
      </c>
      <c r="B524" s="12" t="s">
        <v>869</v>
      </c>
      <c r="C524" s="12">
        <v>6</v>
      </c>
      <c r="D524" s="45">
        <v>35304</v>
      </c>
      <c r="E524" s="45">
        <v>35332</v>
      </c>
      <c r="F524" s="45">
        <v>35312</v>
      </c>
      <c r="G524" s="12">
        <v>2</v>
      </c>
      <c r="H524" s="12">
        <v>6.4</v>
      </c>
    </row>
    <row r="525" spans="1:8" x14ac:dyDescent="0.25">
      <c r="A525" s="12">
        <v>10379</v>
      </c>
      <c r="B525" s="12" t="s">
        <v>869</v>
      </c>
      <c r="C525" s="12">
        <v>2</v>
      </c>
      <c r="D525" s="45">
        <v>35410</v>
      </c>
      <c r="E525" s="45">
        <v>35438</v>
      </c>
      <c r="F525" s="45">
        <v>35412</v>
      </c>
      <c r="G525" s="12">
        <v>1</v>
      </c>
      <c r="H525" s="12">
        <v>45.03</v>
      </c>
    </row>
    <row r="526" spans="1:8" x14ac:dyDescent="0.25">
      <c r="A526" s="12">
        <v>10421</v>
      </c>
      <c r="B526" s="12" t="s">
        <v>869</v>
      </c>
      <c r="C526" s="12">
        <v>8</v>
      </c>
      <c r="D526" s="45">
        <v>35451</v>
      </c>
      <c r="E526" s="45">
        <v>35493</v>
      </c>
      <c r="F526" s="45">
        <v>35457</v>
      </c>
      <c r="G526" s="12">
        <v>1</v>
      </c>
      <c r="H526" s="12">
        <v>99.23</v>
      </c>
    </row>
    <row r="527" spans="1:8" x14ac:dyDescent="0.25">
      <c r="A527" s="12">
        <v>10587</v>
      </c>
      <c r="B527" s="12" t="s">
        <v>869</v>
      </c>
      <c r="C527" s="12">
        <v>1</v>
      </c>
      <c r="D527" s="45">
        <v>35613</v>
      </c>
      <c r="E527" s="45">
        <v>35641</v>
      </c>
      <c r="F527" s="45">
        <v>35620</v>
      </c>
      <c r="G527" s="12">
        <v>1</v>
      </c>
      <c r="H527" s="12">
        <v>62.52</v>
      </c>
    </row>
    <row r="528" spans="1:8" x14ac:dyDescent="0.25">
      <c r="A528" s="12">
        <v>10647</v>
      </c>
      <c r="B528" s="12" t="s">
        <v>869</v>
      </c>
      <c r="C528" s="12">
        <v>4</v>
      </c>
      <c r="D528" s="45">
        <v>35669</v>
      </c>
      <c r="E528" s="45">
        <v>35683</v>
      </c>
      <c r="F528" s="45">
        <v>35676</v>
      </c>
      <c r="G528" s="12">
        <v>2</v>
      </c>
      <c r="H528" s="12">
        <v>45.54</v>
      </c>
    </row>
    <row r="529" spans="1:8" x14ac:dyDescent="0.25">
      <c r="A529" s="12">
        <v>10720</v>
      </c>
      <c r="B529" s="12" t="s">
        <v>869</v>
      </c>
      <c r="C529" s="12">
        <v>8</v>
      </c>
      <c r="D529" s="45">
        <v>35731</v>
      </c>
      <c r="E529" s="45">
        <v>35745</v>
      </c>
      <c r="F529" s="45">
        <v>35739</v>
      </c>
      <c r="G529" s="12">
        <v>2</v>
      </c>
      <c r="H529" s="12">
        <v>9.5299999999999994</v>
      </c>
    </row>
    <row r="530" spans="1:8" x14ac:dyDescent="0.25">
      <c r="A530" s="12">
        <v>10794</v>
      </c>
      <c r="B530" s="12" t="s">
        <v>869</v>
      </c>
      <c r="C530" s="12">
        <v>6</v>
      </c>
      <c r="D530" s="45">
        <v>35788</v>
      </c>
      <c r="E530" s="45">
        <v>35816</v>
      </c>
      <c r="F530" s="45">
        <v>35797</v>
      </c>
      <c r="G530" s="12">
        <v>1</v>
      </c>
      <c r="H530" s="12">
        <v>21.49</v>
      </c>
    </row>
    <row r="531" spans="1:8" x14ac:dyDescent="0.25">
      <c r="A531" s="12">
        <v>10989</v>
      </c>
      <c r="B531" s="12" t="s">
        <v>869</v>
      </c>
      <c r="C531" s="12">
        <v>2</v>
      </c>
      <c r="D531" s="45">
        <v>35885</v>
      </c>
      <c r="E531" s="45">
        <v>35913</v>
      </c>
      <c r="F531" s="45">
        <v>35887</v>
      </c>
      <c r="G531" s="12">
        <v>1</v>
      </c>
      <c r="H531" s="12">
        <v>34.76</v>
      </c>
    </row>
    <row r="532" spans="1:8" x14ac:dyDescent="0.25">
      <c r="A532" s="12">
        <v>10372</v>
      </c>
      <c r="B532" s="12" t="s">
        <v>876</v>
      </c>
      <c r="C532" s="12">
        <v>5</v>
      </c>
      <c r="D532" s="45">
        <v>35403</v>
      </c>
      <c r="E532" s="45">
        <v>35431</v>
      </c>
      <c r="F532" s="45">
        <v>35408</v>
      </c>
      <c r="G532" s="12">
        <v>2</v>
      </c>
      <c r="H532" s="12">
        <v>890.78</v>
      </c>
    </row>
    <row r="533" spans="1:8" x14ac:dyDescent="0.25">
      <c r="A533" s="12">
        <v>10406</v>
      </c>
      <c r="B533" s="12" t="s">
        <v>876</v>
      </c>
      <c r="C533" s="12">
        <v>7</v>
      </c>
      <c r="D533" s="45">
        <v>35437</v>
      </c>
      <c r="E533" s="45">
        <v>35479</v>
      </c>
      <c r="F533" s="45">
        <v>35443</v>
      </c>
      <c r="G533" s="12">
        <v>1</v>
      </c>
      <c r="H533" s="12">
        <v>108.04</v>
      </c>
    </row>
    <row r="534" spans="1:8" x14ac:dyDescent="0.25">
      <c r="A534" s="12">
        <v>10487</v>
      </c>
      <c r="B534" s="12" t="s">
        <v>876</v>
      </c>
      <c r="C534" s="12">
        <v>2</v>
      </c>
      <c r="D534" s="45">
        <v>35515</v>
      </c>
      <c r="E534" s="45">
        <v>35543</v>
      </c>
      <c r="F534" s="45">
        <v>35517</v>
      </c>
      <c r="G534" s="12">
        <v>2</v>
      </c>
      <c r="H534" s="12">
        <v>71.069999999999993</v>
      </c>
    </row>
    <row r="535" spans="1:8" x14ac:dyDescent="0.25">
      <c r="A535" s="12">
        <v>10637</v>
      </c>
      <c r="B535" s="12" t="s">
        <v>876</v>
      </c>
      <c r="C535" s="12">
        <v>6</v>
      </c>
      <c r="D535" s="45">
        <v>35661</v>
      </c>
      <c r="E535" s="45">
        <v>35689</v>
      </c>
      <c r="F535" s="45">
        <v>35668</v>
      </c>
      <c r="G535" s="12">
        <v>1</v>
      </c>
      <c r="H535" s="12">
        <v>201.29</v>
      </c>
    </row>
    <row r="536" spans="1:8" x14ac:dyDescent="0.25">
      <c r="A536" s="12">
        <v>10659</v>
      </c>
      <c r="B536" s="12" t="s">
        <v>876</v>
      </c>
      <c r="C536" s="12">
        <v>7</v>
      </c>
      <c r="D536" s="45">
        <v>35678</v>
      </c>
      <c r="E536" s="45">
        <v>35706</v>
      </c>
      <c r="F536" s="45">
        <v>35683</v>
      </c>
      <c r="G536" s="12">
        <v>2</v>
      </c>
      <c r="H536" s="12">
        <v>105.81</v>
      </c>
    </row>
    <row r="537" spans="1:8" x14ac:dyDescent="0.25">
      <c r="A537" s="12">
        <v>10704</v>
      </c>
      <c r="B537" s="12" t="s">
        <v>876</v>
      </c>
      <c r="C537" s="12">
        <v>6</v>
      </c>
      <c r="D537" s="45">
        <v>35717</v>
      </c>
      <c r="E537" s="45">
        <v>35745</v>
      </c>
      <c r="F537" s="45">
        <v>35741</v>
      </c>
      <c r="G537" s="12">
        <v>1</v>
      </c>
      <c r="H537" s="12">
        <v>4.78</v>
      </c>
    </row>
    <row r="538" spans="1:8" x14ac:dyDescent="0.25">
      <c r="A538" s="12">
        <v>10728</v>
      </c>
      <c r="B538" s="12" t="s">
        <v>876</v>
      </c>
      <c r="C538" s="12">
        <v>4</v>
      </c>
      <c r="D538" s="45">
        <v>35738</v>
      </c>
      <c r="E538" s="45">
        <v>35766</v>
      </c>
      <c r="F538" s="45">
        <v>35745</v>
      </c>
      <c r="G538" s="12">
        <v>2</v>
      </c>
      <c r="H538" s="12">
        <v>58.33</v>
      </c>
    </row>
    <row r="539" spans="1:8" x14ac:dyDescent="0.25">
      <c r="A539" s="12">
        <v>10786</v>
      </c>
      <c r="B539" s="12" t="s">
        <v>876</v>
      </c>
      <c r="C539" s="12">
        <v>8</v>
      </c>
      <c r="D539" s="45">
        <v>35783</v>
      </c>
      <c r="E539" s="45">
        <v>35811</v>
      </c>
      <c r="F539" s="45">
        <v>35787</v>
      </c>
      <c r="G539" s="12">
        <v>1</v>
      </c>
      <c r="H539" s="12">
        <v>110.87</v>
      </c>
    </row>
    <row r="540" spans="1:8" x14ac:dyDescent="0.25">
      <c r="A540" s="12">
        <v>10868</v>
      </c>
      <c r="B540" s="12" t="s">
        <v>876</v>
      </c>
      <c r="C540" s="12">
        <v>7</v>
      </c>
      <c r="D540" s="45">
        <v>35830</v>
      </c>
      <c r="E540" s="45">
        <v>35858</v>
      </c>
      <c r="F540" s="45">
        <v>35849</v>
      </c>
      <c r="G540" s="12">
        <v>2</v>
      </c>
      <c r="H540" s="12">
        <v>191.27</v>
      </c>
    </row>
    <row r="541" spans="1:8" x14ac:dyDescent="0.25">
      <c r="A541" s="12">
        <v>10913</v>
      </c>
      <c r="B541" s="12" t="s">
        <v>876</v>
      </c>
      <c r="C541" s="12">
        <v>4</v>
      </c>
      <c r="D541" s="45">
        <v>35852</v>
      </c>
      <c r="E541" s="45">
        <v>35880</v>
      </c>
      <c r="F541" s="45">
        <v>35858</v>
      </c>
      <c r="G541" s="12">
        <v>1</v>
      </c>
      <c r="H541" s="12">
        <v>33.049999999999997</v>
      </c>
    </row>
    <row r="542" spans="1:8" x14ac:dyDescent="0.25">
      <c r="A542" s="12">
        <v>10914</v>
      </c>
      <c r="B542" s="12" t="s">
        <v>876</v>
      </c>
      <c r="C542" s="12">
        <v>6</v>
      </c>
      <c r="D542" s="45">
        <v>35853</v>
      </c>
      <c r="E542" s="45">
        <v>35881</v>
      </c>
      <c r="F542" s="45">
        <v>35856</v>
      </c>
      <c r="G542" s="12">
        <v>1</v>
      </c>
      <c r="H542" s="12">
        <v>21.19</v>
      </c>
    </row>
    <row r="543" spans="1:8" x14ac:dyDescent="0.25">
      <c r="A543" s="12">
        <v>10961</v>
      </c>
      <c r="B543" s="12" t="s">
        <v>876</v>
      </c>
      <c r="C543" s="12">
        <v>8</v>
      </c>
      <c r="D543" s="45">
        <v>35873</v>
      </c>
      <c r="E543" s="45">
        <v>35901</v>
      </c>
      <c r="F543" s="45">
        <v>35884</v>
      </c>
      <c r="G543" s="12">
        <v>1</v>
      </c>
      <c r="H543" s="12">
        <v>104.47</v>
      </c>
    </row>
    <row r="544" spans="1:8" x14ac:dyDescent="0.25">
      <c r="A544" s="12">
        <v>11068</v>
      </c>
      <c r="B544" s="12" t="s">
        <v>876</v>
      </c>
      <c r="C544" s="12">
        <v>8</v>
      </c>
      <c r="D544" s="45">
        <v>35919</v>
      </c>
      <c r="E544" s="45">
        <v>35947</v>
      </c>
      <c r="F544" s="45"/>
      <c r="G544" s="12">
        <v>2</v>
      </c>
      <c r="H544" s="12">
        <v>81.75</v>
      </c>
    </row>
    <row r="545" spans="1:8" x14ac:dyDescent="0.25">
      <c r="A545" s="12">
        <v>10273</v>
      </c>
      <c r="B545" s="12" t="s">
        <v>882</v>
      </c>
      <c r="C545" s="12">
        <v>3</v>
      </c>
      <c r="D545" s="45">
        <v>35282</v>
      </c>
      <c r="E545" s="45">
        <v>35310</v>
      </c>
      <c r="F545" s="45">
        <v>35289</v>
      </c>
      <c r="G545" s="12">
        <v>3</v>
      </c>
      <c r="H545" s="12">
        <v>76.069999999999993</v>
      </c>
    </row>
    <row r="546" spans="1:8" x14ac:dyDescent="0.25">
      <c r="A546" s="12">
        <v>10285</v>
      </c>
      <c r="B546" s="12" t="s">
        <v>882</v>
      </c>
      <c r="C546" s="12">
        <v>1</v>
      </c>
      <c r="D546" s="45">
        <v>35297</v>
      </c>
      <c r="E546" s="45">
        <v>35325</v>
      </c>
      <c r="F546" s="45">
        <v>35303</v>
      </c>
      <c r="G546" s="12">
        <v>2</v>
      </c>
      <c r="H546" s="12">
        <v>76.83</v>
      </c>
    </row>
    <row r="547" spans="1:8" x14ac:dyDescent="0.25">
      <c r="A547" s="12">
        <v>10286</v>
      </c>
      <c r="B547" s="12" t="s">
        <v>882</v>
      </c>
      <c r="C547" s="12">
        <v>8</v>
      </c>
      <c r="D547" s="45">
        <v>35298</v>
      </c>
      <c r="E547" s="45">
        <v>35326</v>
      </c>
      <c r="F547" s="45">
        <v>35307</v>
      </c>
      <c r="G547" s="12">
        <v>3</v>
      </c>
      <c r="H547" s="12">
        <v>229.24</v>
      </c>
    </row>
    <row r="548" spans="1:8" x14ac:dyDescent="0.25">
      <c r="A548" s="12">
        <v>10313</v>
      </c>
      <c r="B548" s="12" t="s">
        <v>882</v>
      </c>
      <c r="C548" s="12">
        <v>2</v>
      </c>
      <c r="D548" s="45">
        <v>35332</v>
      </c>
      <c r="E548" s="45">
        <v>35360</v>
      </c>
      <c r="F548" s="45">
        <v>35342</v>
      </c>
      <c r="G548" s="12">
        <v>2</v>
      </c>
      <c r="H548" s="12">
        <v>1.96</v>
      </c>
    </row>
    <row r="549" spans="1:8" x14ac:dyDescent="0.25">
      <c r="A549" s="12">
        <v>10345</v>
      </c>
      <c r="B549" s="12" t="s">
        <v>882</v>
      </c>
      <c r="C549" s="12">
        <v>2</v>
      </c>
      <c r="D549" s="45">
        <v>35373</v>
      </c>
      <c r="E549" s="45">
        <v>35401</v>
      </c>
      <c r="F549" s="45">
        <v>35380</v>
      </c>
      <c r="G549" s="12">
        <v>2</v>
      </c>
      <c r="H549" s="12">
        <v>249.06</v>
      </c>
    </row>
    <row r="550" spans="1:8" x14ac:dyDescent="0.25">
      <c r="A550" s="12">
        <v>10361</v>
      </c>
      <c r="B550" s="12" t="s">
        <v>882</v>
      </c>
      <c r="C550" s="12">
        <v>1</v>
      </c>
      <c r="D550" s="45">
        <v>35391</v>
      </c>
      <c r="E550" s="45">
        <v>35419</v>
      </c>
      <c r="F550" s="45">
        <v>35402</v>
      </c>
      <c r="G550" s="12">
        <v>2</v>
      </c>
      <c r="H550" s="12">
        <v>183.17</v>
      </c>
    </row>
    <row r="551" spans="1:8" x14ac:dyDescent="0.25">
      <c r="A551" s="12">
        <v>10418</v>
      </c>
      <c r="B551" s="12" t="s">
        <v>882</v>
      </c>
      <c r="C551" s="12">
        <v>4</v>
      </c>
      <c r="D551" s="45">
        <v>35447</v>
      </c>
      <c r="E551" s="45">
        <v>35475</v>
      </c>
      <c r="F551" s="45">
        <v>35454</v>
      </c>
      <c r="G551" s="12">
        <v>1</v>
      </c>
      <c r="H551" s="12">
        <v>17.55</v>
      </c>
    </row>
    <row r="552" spans="1:8" x14ac:dyDescent="0.25">
      <c r="A552" s="12">
        <v>10451</v>
      </c>
      <c r="B552" s="12" t="s">
        <v>882</v>
      </c>
      <c r="C552" s="12">
        <v>4</v>
      </c>
      <c r="D552" s="45">
        <v>35480</v>
      </c>
      <c r="E552" s="45">
        <v>35494</v>
      </c>
      <c r="F552" s="45">
        <v>35501</v>
      </c>
      <c r="G552" s="12">
        <v>3</v>
      </c>
      <c r="H552" s="12">
        <v>189.09</v>
      </c>
    </row>
    <row r="553" spans="1:8" x14ac:dyDescent="0.25">
      <c r="A553" s="12">
        <v>10515</v>
      </c>
      <c r="B553" s="12" t="s">
        <v>882</v>
      </c>
      <c r="C553" s="12">
        <v>2</v>
      </c>
      <c r="D553" s="45">
        <v>35543</v>
      </c>
      <c r="E553" s="45">
        <v>35557</v>
      </c>
      <c r="F553" s="45">
        <v>35573</v>
      </c>
      <c r="G553" s="12">
        <v>1</v>
      </c>
      <c r="H553" s="12">
        <v>204.47</v>
      </c>
    </row>
    <row r="554" spans="1:8" x14ac:dyDescent="0.25">
      <c r="A554" s="12">
        <v>10527</v>
      </c>
      <c r="B554" s="12" t="s">
        <v>882</v>
      </c>
      <c r="C554" s="12">
        <v>7</v>
      </c>
      <c r="D554" s="45">
        <v>35555</v>
      </c>
      <c r="E554" s="45">
        <v>35583</v>
      </c>
      <c r="F554" s="45">
        <v>35557</v>
      </c>
      <c r="G554" s="12">
        <v>1</v>
      </c>
      <c r="H554" s="12">
        <v>41.9</v>
      </c>
    </row>
    <row r="555" spans="1:8" x14ac:dyDescent="0.25">
      <c r="A555" s="12">
        <v>10540</v>
      </c>
      <c r="B555" s="12" t="s">
        <v>882</v>
      </c>
      <c r="C555" s="12">
        <v>3</v>
      </c>
      <c r="D555" s="45">
        <v>35569</v>
      </c>
      <c r="E555" s="45">
        <v>35597</v>
      </c>
      <c r="F555" s="45">
        <v>35594</v>
      </c>
      <c r="G555" s="12">
        <v>3</v>
      </c>
      <c r="H555" s="12">
        <v>1007.64</v>
      </c>
    </row>
    <row r="556" spans="1:8" x14ac:dyDescent="0.25">
      <c r="A556" s="12">
        <v>10549</v>
      </c>
      <c r="B556" s="12" t="s">
        <v>882</v>
      </c>
      <c r="C556" s="12">
        <v>5</v>
      </c>
      <c r="D556" s="45">
        <v>35577</v>
      </c>
      <c r="E556" s="45">
        <v>35591</v>
      </c>
      <c r="F556" s="45">
        <v>35580</v>
      </c>
      <c r="G556" s="12">
        <v>1</v>
      </c>
      <c r="H556" s="12">
        <v>171.24</v>
      </c>
    </row>
    <row r="557" spans="1:8" x14ac:dyDescent="0.25">
      <c r="A557" s="12">
        <v>10588</v>
      </c>
      <c r="B557" s="12" t="s">
        <v>882</v>
      </c>
      <c r="C557" s="12">
        <v>2</v>
      </c>
      <c r="D557" s="45">
        <v>35614</v>
      </c>
      <c r="E557" s="45">
        <v>35642</v>
      </c>
      <c r="F557" s="45">
        <v>35621</v>
      </c>
      <c r="G557" s="12">
        <v>3</v>
      </c>
      <c r="H557" s="12">
        <v>194.67</v>
      </c>
    </row>
    <row r="558" spans="1:8" x14ac:dyDescent="0.25">
      <c r="A558" s="12">
        <v>10658</v>
      </c>
      <c r="B558" s="12" t="s">
        <v>882</v>
      </c>
      <c r="C558" s="12">
        <v>4</v>
      </c>
      <c r="D558" s="45">
        <v>35678</v>
      </c>
      <c r="E558" s="45">
        <v>35706</v>
      </c>
      <c r="F558" s="45">
        <v>35681</v>
      </c>
      <c r="G558" s="12">
        <v>1</v>
      </c>
      <c r="H558" s="12">
        <v>364.15</v>
      </c>
    </row>
    <row r="559" spans="1:8" x14ac:dyDescent="0.25">
      <c r="A559" s="12">
        <v>10691</v>
      </c>
      <c r="B559" s="12" t="s">
        <v>882</v>
      </c>
      <c r="C559" s="12">
        <v>2</v>
      </c>
      <c r="D559" s="45">
        <v>35706</v>
      </c>
      <c r="E559" s="45">
        <v>35748</v>
      </c>
      <c r="F559" s="45">
        <v>35725</v>
      </c>
      <c r="G559" s="12">
        <v>2</v>
      </c>
      <c r="H559" s="12">
        <v>810.05</v>
      </c>
    </row>
    <row r="560" spans="1:8" x14ac:dyDescent="0.25">
      <c r="A560" s="12">
        <v>10694</v>
      </c>
      <c r="B560" s="12" t="s">
        <v>882</v>
      </c>
      <c r="C560" s="12">
        <v>8</v>
      </c>
      <c r="D560" s="45">
        <v>35709</v>
      </c>
      <c r="E560" s="45">
        <v>35737</v>
      </c>
      <c r="F560" s="45">
        <v>35712</v>
      </c>
      <c r="G560" s="12">
        <v>3</v>
      </c>
      <c r="H560" s="12">
        <v>398.36</v>
      </c>
    </row>
    <row r="561" spans="1:8" x14ac:dyDescent="0.25">
      <c r="A561" s="12">
        <v>10721</v>
      </c>
      <c r="B561" s="12" t="s">
        <v>882</v>
      </c>
      <c r="C561" s="12">
        <v>5</v>
      </c>
      <c r="D561" s="45">
        <v>35732</v>
      </c>
      <c r="E561" s="45">
        <v>35760</v>
      </c>
      <c r="F561" s="45">
        <v>35734</v>
      </c>
      <c r="G561" s="12">
        <v>3</v>
      </c>
      <c r="H561" s="12">
        <v>48.92</v>
      </c>
    </row>
    <row r="562" spans="1:8" x14ac:dyDescent="0.25">
      <c r="A562" s="12">
        <v>10745</v>
      </c>
      <c r="B562" s="12" t="s">
        <v>882</v>
      </c>
      <c r="C562" s="12">
        <v>9</v>
      </c>
      <c r="D562" s="45">
        <v>35752</v>
      </c>
      <c r="E562" s="45">
        <v>35780</v>
      </c>
      <c r="F562" s="45">
        <v>35761</v>
      </c>
      <c r="G562" s="12">
        <v>1</v>
      </c>
      <c r="H562" s="12">
        <v>3.52</v>
      </c>
    </row>
    <row r="563" spans="1:8" x14ac:dyDescent="0.25">
      <c r="A563" s="12">
        <v>10765</v>
      </c>
      <c r="B563" s="12" t="s">
        <v>882</v>
      </c>
      <c r="C563" s="12">
        <v>3</v>
      </c>
      <c r="D563" s="45">
        <v>35768</v>
      </c>
      <c r="E563" s="45">
        <v>35796</v>
      </c>
      <c r="F563" s="45">
        <v>35773</v>
      </c>
      <c r="G563" s="12">
        <v>3</v>
      </c>
      <c r="H563" s="12">
        <v>42.74</v>
      </c>
    </row>
    <row r="564" spans="1:8" x14ac:dyDescent="0.25">
      <c r="A564" s="12">
        <v>10788</v>
      </c>
      <c r="B564" s="12" t="s">
        <v>882</v>
      </c>
      <c r="C564" s="12">
        <v>1</v>
      </c>
      <c r="D564" s="45">
        <v>35786</v>
      </c>
      <c r="E564" s="45">
        <v>35814</v>
      </c>
      <c r="F564" s="45">
        <v>35814</v>
      </c>
      <c r="G564" s="12">
        <v>2</v>
      </c>
      <c r="H564" s="12">
        <v>42.7</v>
      </c>
    </row>
    <row r="565" spans="1:8" x14ac:dyDescent="0.25">
      <c r="A565" s="12">
        <v>10845</v>
      </c>
      <c r="B565" s="12" t="s">
        <v>882</v>
      </c>
      <c r="C565" s="12">
        <v>8</v>
      </c>
      <c r="D565" s="45">
        <v>35816</v>
      </c>
      <c r="E565" s="45">
        <v>35830</v>
      </c>
      <c r="F565" s="45">
        <v>35825</v>
      </c>
      <c r="G565" s="12">
        <v>1</v>
      </c>
      <c r="H565" s="12">
        <v>212.98</v>
      </c>
    </row>
    <row r="566" spans="1:8" x14ac:dyDescent="0.25">
      <c r="A566" s="12">
        <v>10865</v>
      </c>
      <c r="B566" s="12" t="s">
        <v>882</v>
      </c>
      <c r="C566" s="12">
        <v>2</v>
      </c>
      <c r="D566" s="45">
        <v>35828</v>
      </c>
      <c r="E566" s="45">
        <v>35842</v>
      </c>
      <c r="F566" s="45">
        <v>35838</v>
      </c>
      <c r="G566" s="12">
        <v>1</v>
      </c>
      <c r="H566" s="12">
        <v>348.14</v>
      </c>
    </row>
    <row r="567" spans="1:8" x14ac:dyDescent="0.25">
      <c r="A567" s="12">
        <v>10878</v>
      </c>
      <c r="B567" s="12" t="s">
        <v>882</v>
      </c>
      <c r="C567" s="12">
        <v>4</v>
      </c>
      <c r="D567" s="45">
        <v>35836</v>
      </c>
      <c r="E567" s="45">
        <v>35864</v>
      </c>
      <c r="F567" s="45">
        <v>35838</v>
      </c>
      <c r="G567" s="12">
        <v>1</v>
      </c>
      <c r="H567" s="12">
        <v>46.69</v>
      </c>
    </row>
    <row r="568" spans="1:8" x14ac:dyDescent="0.25">
      <c r="A568" s="12">
        <v>10938</v>
      </c>
      <c r="B568" s="12" t="s">
        <v>882</v>
      </c>
      <c r="C568" s="12">
        <v>3</v>
      </c>
      <c r="D568" s="45">
        <v>35864</v>
      </c>
      <c r="E568" s="45">
        <v>35892</v>
      </c>
      <c r="F568" s="45">
        <v>35870</v>
      </c>
      <c r="G568" s="12">
        <v>2</v>
      </c>
      <c r="H568" s="12">
        <v>31.89</v>
      </c>
    </row>
    <row r="569" spans="1:8" x14ac:dyDescent="0.25">
      <c r="A569" s="12">
        <v>10962</v>
      </c>
      <c r="B569" s="12" t="s">
        <v>882</v>
      </c>
      <c r="C569" s="12">
        <v>8</v>
      </c>
      <c r="D569" s="45">
        <v>35873</v>
      </c>
      <c r="E569" s="45">
        <v>35901</v>
      </c>
      <c r="F569" s="45">
        <v>35877</v>
      </c>
      <c r="G569" s="12">
        <v>2</v>
      </c>
      <c r="H569" s="12">
        <v>275.79000000000002</v>
      </c>
    </row>
    <row r="570" spans="1:8" x14ac:dyDescent="0.25">
      <c r="A570" s="12">
        <v>10991</v>
      </c>
      <c r="B570" s="12" t="s">
        <v>882</v>
      </c>
      <c r="C570" s="12">
        <v>1</v>
      </c>
      <c r="D570" s="45">
        <v>35886</v>
      </c>
      <c r="E570" s="45">
        <v>35914</v>
      </c>
      <c r="F570" s="45">
        <v>35892</v>
      </c>
      <c r="G570" s="12">
        <v>1</v>
      </c>
      <c r="H570" s="12">
        <v>38.51</v>
      </c>
    </row>
    <row r="571" spans="1:8" x14ac:dyDescent="0.25">
      <c r="A571" s="12">
        <v>10996</v>
      </c>
      <c r="B571" s="12" t="s">
        <v>882</v>
      </c>
      <c r="C571" s="12">
        <v>4</v>
      </c>
      <c r="D571" s="45">
        <v>35887</v>
      </c>
      <c r="E571" s="45">
        <v>35915</v>
      </c>
      <c r="F571" s="45">
        <v>35895</v>
      </c>
      <c r="G571" s="12">
        <v>2</v>
      </c>
      <c r="H571" s="12">
        <v>1.1200000000000001</v>
      </c>
    </row>
    <row r="572" spans="1:8" x14ac:dyDescent="0.25">
      <c r="A572" s="12">
        <v>11021</v>
      </c>
      <c r="B572" s="12" t="s">
        <v>882</v>
      </c>
      <c r="C572" s="12">
        <v>3</v>
      </c>
      <c r="D572" s="45">
        <v>35899</v>
      </c>
      <c r="E572" s="45">
        <v>35927</v>
      </c>
      <c r="F572" s="45">
        <v>35906</v>
      </c>
      <c r="G572" s="12">
        <v>1</v>
      </c>
      <c r="H572" s="12">
        <v>297.18</v>
      </c>
    </row>
    <row r="573" spans="1:8" x14ac:dyDescent="0.25">
      <c r="A573" s="12">
        <v>10448</v>
      </c>
      <c r="B573" s="12" t="s">
        <v>889</v>
      </c>
      <c r="C573" s="12">
        <v>4</v>
      </c>
      <c r="D573" s="45">
        <v>35478</v>
      </c>
      <c r="E573" s="45">
        <v>35506</v>
      </c>
      <c r="F573" s="45">
        <v>35485</v>
      </c>
      <c r="G573" s="12">
        <v>2</v>
      </c>
      <c r="H573" s="12">
        <v>38.82</v>
      </c>
    </row>
    <row r="574" spans="1:8" x14ac:dyDescent="0.25">
      <c r="A574" s="12">
        <v>10716</v>
      </c>
      <c r="B574" s="12" t="s">
        <v>889</v>
      </c>
      <c r="C574" s="12">
        <v>4</v>
      </c>
      <c r="D574" s="45">
        <v>35727</v>
      </c>
      <c r="E574" s="45">
        <v>35755</v>
      </c>
      <c r="F574" s="45">
        <v>35730</v>
      </c>
      <c r="G574" s="12">
        <v>2</v>
      </c>
      <c r="H574" s="12">
        <v>22.57</v>
      </c>
    </row>
    <row r="575" spans="1:8" x14ac:dyDescent="0.25">
      <c r="A575" s="12">
        <v>10828</v>
      </c>
      <c r="B575" s="12" t="s">
        <v>889</v>
      </c>
      <c r="C575" s="12">
        <v>9</v>
      </c>
      <c r="D575" s="45">
        <v>35808</v>
      </c>
      <c r="E575" s="45">
        <v>35822</v>
      </c>
      <c r="F575" s="45">
        <v>35830</v>
      </c>
      <c r="G575" s="12">
        <v>1</v>
      </c>
      <c r="H575" s="12">
        <v>90.85</v>
      </c>
    </row>
    <row r="576" spans="1:8" x14ac:dyDescent="0.25">
      <c r="A576" s="12">
        <v>10916</v>
      </c>
      <c r="B576" s="12" t="s">
        <v>889</v>
      </c>
      <c r="C576" s="12">
        <v>1</v>
      </c>
      <c r="D576" s="45">
        <v>35853</v>
      </c>
      <c r="E576" s="45">
        <v>35881</v>
      </c>
      <c r="F576" s="45">
        <v>35863</v>
      </c>
      <c r="G576" s="12">
        <v>2</v>
      </c>
      <c r="H576" s="12">
        <v>63.77</v>
      </c>
    </row>
    <row r="577" spans="1:8" x14ac:dyDescent="0.25">
      <c r="A577" s="12">
        <v>11019</v>
      </c>
      <c r="B577" s="12" t="s">
        <v>889</v>
      </c>
      <c r="C577" s="12">
        <v>6</v>
      </c>
      <c r="D577" s="45">
        <v>35898</v>
      </c>
      <c r="E577" s="45">
        <v>35926</v>
      </c>
      <c r="F577" s="45"/>
      <c r="G577" s="12">
        <v>3</v>
      </c>
      <c r="H577" s="12">
        <v>3.17</v>
      </c>
    </row>
    <row r="578" spans="1:8" x14ac:dyDescent="0.25">
      <c r="A578" s="12">
        <v>10262</v>
      </c>
      <c r="B578" s="12" t="s">
        <v>895</v>
      </c>
      <c r="C578" s="12">
        <v>8</v>
      </c>
      <c r="D578" s="45">
        <v>35268</v>
      </c>
      <c r="E578" s="45">
        <v>35296</v>
      </c>
      <c r="F578" s="45">
        <v>35271</v>
      </c>
      <c r="G578" s="12">
        <v>3</v>
      </c>
      <c r="H578" s="12">
        <v>48.29</v>
      </c>
    </row>
    <row r="579" spans="1:8" x14ac:dyDescent="0.25">
      <c r="A579" s="12">
        <v>10272</v>
      </c>
      <c r="B579" s="12" t="s">
        <v>895</v>
      </c>
      <c r="C579" s="12">
        <v>6</v>
      </c>
      <c r="D579" s="45">
        <v>35279</v>
      </c>
      <c r="E579" s="45">
        <v>35307</v>
      </c>
      <c r="F579" s="45">
        <v>35283</v>
      </c>
      <c r="G579" s="12">
        <v>2</v>
      </c>
      <c r="H579" s="12">
        <v>98.03</v>
      </c>
    </row>
    <row r="580" spans="1:8" x14ac:dyDescent="0.25">
      <c r="A580" s="12">
        <v>10294</v>
      </c>
      <c r="B580" s="12" t="s">
        <v>895</v>
      </c>
      <c r="C580" s="12">
        <v>4</v>
      </c>
      <c r="D580" s="45">
        <v>35307</v>
      </c>
      <c r="E580" s="45">
        <v>35335</v>
      </c>
      <c r="F580" s="45">
        <v>35313</v>
      </c>
      <c r="G580" s="12">
        <v>2</v>
      </c>
      <c r="H580" s="12">
        <v>147.26</v>
      </c>
    </row>
    <row r="581" spans="1:8" x14ac:dyDescent="0.25">
      <c r="A581" s="12">
        <v>10314</v>
      </c>
      <c r="B581" s="12" t="s">
        <v>895</v>
      </c>
      <c r="C581" s="12">
        <v>1</v>
      </c>
      <c r="D581" s="45">
        <v>35333</v>
      </c>
      <c r="E581" s="45">
        <v>35361</v>
      </c>
      <c r="F581" s="45">
        <v>35342</v>
      </c>
      <c r="G581" s="12">
        <v>2</v>
      </c>
      <c r="H581" s="12">
        <v>74.16</v>
      </c>
    </row>
    <row r="582" spans="1:8" x14ac:dyDescent="0.25">
      <c r="A582" s="12">
        <v>10316</v>
      </c>
      <c r="B582" s="12" t="s">
        <v>895</v>
      </c>
      <c r="C582" s="12">
        <v>1</v>
      </c>
      <c r="D582" s="45">
        <v>35335</v>
      </c>
      <c r="E582" s="45">
        <v>35363</v>
      </c>
      <c r="F582" s="45">
        <v>35346</v>
      </c>
      <c r="G582" s="12">
        <v>3</v>
      </c>
      <c r="H582" s="12">
        <v>150.15</v>
      </c>
    </row>
    <row r="583" spans="1:8" x14ac:dyDescent="0.25">
      <c r="A583" s="12">
        <v>10346</v>
      </c>
      <c r="B583" s="12" t="s">
        <v>895</v>
      </c>
      <c r="C583" s="12">
        <v>3</v>
      </c>
      <c r="D583" s="45">
        <v>35374</v>
      </c>
      <c r="E583" s="45">
        <v>35416</v>
      </c>
      <c r="F583" s="45">
        <v>35377</v>
      </c>
      <c r="G583" s="12">
        <v>3</v>
      </c>
      <c r="H583" s="12">
        <v>142.08000000000001</v>
      </c>
    </row>
    <row r="584" spans="1:8" x14ac:dyDescent="0.25">
      <c r="A584" s="12">
        <v>10401</v>
      </c>
      <c r="B584" s="12" t="s">
        <v>895</v>
      </c>
      <c r="C584" s="12">
        <v>1</v>
      </c>
      <c r="D584" s="45">
        <v>35431</v>
      </c>
      <c r="E584" s="45">
        <v>35459</v>
      </c>
      <c r="F584" s="45">
        <v>35440</v>
      </c>
      <c r="G584" s="12">
        <v>1</v>
      </c>
      <c r="H584" s="12">
        <v>12.51</v>
      </c>
    </row>
    <row r="585" spans="1:8" x14ac:dyDescent="0.25">
      <c r="A585" s="12">
        <v>10479</v>
      </c>
      <c r="B585" s="12" t="s">
        <v>895</v>
      </c>
      <c r="C585" s="12">
        <v>3</v>
      </c>
      <c r="D585" s="45">
        <v>35508</v>
      </c>
      <c r="E585" s="45">
        <v>35536</v>
      </c>
      <c r="F585" s="45">
        <v>35510</v>
      </c>
      <c r="G585" s="12">
        <v>3</v>
      </c>
      <c r="H585" s="12">
        <v>708.95</v>
      </c>
    </row>
    <row r="586" spans="1:8" x14ac:dyDescent="0.25">
      <c r="A586" s="12">
        <v>10564</v>
      </c>
      <c r="B586" s="12" t="s">
        <v>895</v>
      </c>
      <c r="C586" s="12">
        <v>4</v>
      </c>
      <c r="D586" s="45">
        <v>35591</v>
      </c>
      <c r="E586" s="45">
        <v>35619</v>
      </c>
      <c r="F586" s="45">
        <v>35597</v>
      </c>
      <c r="G586" s="12">
        <v>3</v>
      </c>
      <c r="H586" s="12">
        <v>13.75</v>
      </c>
    </row>
    <row r="587" spans="1:8" x14ac:dyDescent="0.25">
      <c r="A587" s="12">
        <v>10569</v>
      </c>
      <c r="B587" s="12" t="s">
        <v>895</v>
      </c>
      <c r="C587" s="12">
        <v>5</v>
      </c>
      <c r="D587" s="45">
        <v>35597</v>
      </c>
      <c r="E587" s="45">
        <v>35625</v>
      </c>
      <c r="F587" s="45">
        <v>35622</v>
      </c>
      <c r="G587" s="12">
        <v>1</v>
      </c>
      <c r="H587" s="12">
        <v>58.98</v>
      </c>
    </row>
    <row r="588" spans="1:8" x14ac:dyDescent="0.25">
      <c r="A588" s="12">
        <v>10598</v>
      </c>
      <c r="B588" s="12" t="s">
        <v>895</v>
      </c>
      <c r="C588" s="12">
        <v>1</v>
      </c>
      <c r="D588" s="45">
        <v>35625</v>
      </c>
      <c r="E588" s="45">
        <v>35653</v>
      </c>
      <c r="F588" s="45">
        <v>35629</v>
      </c>
      <c r="G588" s="12">
        <v>3</v>
      </c>
      <c r="H588" s="12">
        <v>44.42</v>
      </c>
    </row>
    <row r="589" spans="1:8" x14ac:dyDescent="0.25">
      <c r="A589" s="12">
        <v>10761</v>
      </c>
      <c r="B589" s="12" t="s">
        <v>895</v>
      </c>
      <c r="C589" s="12">
        <v>5</v>
      </c>
      <c r="D589" s="45">
        <v>35766</v>
      </c>
      <c r="E589" s="45">
        <v>35794</v>
      </c>
      <c r="F589" s="45">
        <v>35772</v>
      </c>
      <c r="G589" s="12">
        <v>2</v>
      </c>
      <c r="H589" s="12">
        <v>18.66</v>
      </c>
    </row>
    <row r="590" spans="1:8" x14ac:dyDescent="0.25">
      <c r="A590" s="12">
        <v>10820</v>
      </c>
      <c r="B590" s="12" t="s">
        <v>895</v>
      </c>
      <c r="C590" s="12">
        <v>3</v>
      </c>
      <c r="D590" s="45">
        <v>35802</v>
      </c>
      <c r="E590" s="45">
        <v>35830</v>
      </c>
      <c r="F590" s="45">
        <v>35808</v>
      </c>
      <c r="G590" s="12">
        <v>2</v>
      </c>
      <c r="H590" s="12">
        <v>37.520000000000003</v>
      </c>
    </row>
    <row r="591" spans="1:8" x14ac:dyDescent="0.25">
      <c r="A591" s="12">
        <v>10852</v>
      </c>
      <c r="B591" s="12" t="s">
        <v>895</v>
      </c>
      <c r="C591" s="12">
        <v>8</v>
      </c>
      <c r="D591" s="45">
        <v>35821</v>
      </c>
      <c r="E591" s="45">
        <v>35835</v>
      </c>
      <c r="F591" s="45">
        <v>35825</v>
      </c>
      <c r="G591" s="12">
        <v>1</v>
      </c>
      <c r="H591" s="12">
        <v>174.05</v>
      </c>
    </row>
    <row r="592" spans="1:8" x14ac:dyDescent="0.25">
      <c r="A592" s="12">
        <v>10889</v>
      </c>
      <c r="B592" s="12" t="s">
        <v>895</v>
      </c>
      <c r="C592" s="12">
        <v>9</v>
      </c>
      <c r="D592" s="45">
        <v>35842</v>
      </c>
      <c r="E592" s="45">
        <v>35870</v>
      </c>
      <c r="F592" s="45">
        <v>35849</v>
      </c>
      <c r="G592" s="12">
        <v>3</v>
      </c>
      <c r="H592" s="12">
        <v>280.61</v>
      </c>
    </row>
    <row r="593" spans="1:8" x14ac:dyDescent="0.25">
      <c r="A593" s="12">
        <v>10988</v>
      </c>
      <c r="B593" s="12" t="s">
        <v>895</v>
      </c>
      <c r="C593" s="12">
        <v>3</v>
      </c>
      <c r="D593" s="45">
        <v>35885</v>
      </c>
      <c r="E593" s="45">
        <v>35913</v>
      </c>
      <c r="F593" s="45">
        <v>35895</v>
      </c>
      <c r="G593" s="12">
        <v>2</v>
      </c>
      <c r="H593" s="12">
        <v>61.14</v>
      </c>
    </row>
    <row r="594" spans="1:8" x14ac:dyDescent="0.25">
      <c r="A594" s="12">
        <v>11000</v>
      </c>
      <c r="B594" s="12" t="s">
        <v>895</v>
      </c>
      <c r="C594" s="12">
        <v>2</v>
      </c>
      <c r="D594" s="45">
        <v>35891</v>
      </c>
      <c r="E594" s="45">
        <v>35919</v>
      </c>
      <c r="F594" s="45">
        <v>35899</v>
      </c>
      <c r="G594" s="12">
        <v>3</v>
      </c>
      <c r="H594" s="12">
        <v>55.12</v>
      </c>
    </row>
    <row r="595" spans="1:8" x14ac:dyDescent="0.25">
      <c r="A595" s="12">
        <v>11077</v>
      </c>
      <c r="B595" s="12" t="s">
        <v>895</v>
      </c>
      <c r="C595" s="12">
        <v>1</v>
      </c>
      <c r="D595" s="45">
        <v>35921</v>
      </c>
      <c r="E595" s="45">
        <v>35949</v>
      </c>
      <c r="F595" s="45"/>
      <c r="G595" s="12">
        <v>2</v>
      </c>
      <c r="H595" s="12">
        <v>8.5299999999999994</v>
      </c>
    </row>
    <row r="596" spans="1:8" x14ac:dyDescent="0.25">
      <c r="A596" s="12">
        <v>10288</v>
      </c>
      <c r="B596" s="12" t="s">
        <v>905</v>
      </c>
      <c r="C596" s="12">
        <v>4</v>
      </c>
      <c r="D596" s="45">
        <v>35300</v>
      </c>
      <c r="E596" s="45">
        <v>35328</v>
      </c>
      <c r="F596" s="45">
        <v>35311</v>
      </c>
      <c r="G596" s="12">
        <v>1</v>
      </c>
      <c r="H596" s="12">
        <v>7.45</v>
      </c>
    </row>
    <row r="597" spans="1:8" x14ac:dyDescent="0.25">
      <c r="A597" s="12">
        <v>10428</v>
      </c>
      <c r="B597" s="12" t="s">
        <v>905</v>
      </c>
      <c r="C597" s="12">
        <v>7</v>
      </c>
      <c r="D597" s="45">
        <v>35458</v>
      </c>
      <c r="E597" s="45">
        <v>35486</v>
      </c>
      <c r="F597" s="45">
        <v>35465</v>
      </c>
      <c r="G597" s="12">
        <v>1</v>
      </c>
      <c r="H597" s="12">
        <v>11.09</v>
      </c>
    </row>
    <row r="598" spans="1:8" x14ac:dyDescent="0.25">
      <c r="A598" s="12">
        <v>10443</v>
      </c>
      <c r="B598" s="12" t="s">
        <v>905</v>
      </c>
      <c r="C598" s="12">
        <v>8</v>
      </c>
      <c r="D598" s="45">
        <v>35473</v>
      </c>
      <c r="E598" s="45">
        <v>35501</v>
      </c>
      <c r="F598" s="45">
        <v>35475</v>
      </c>
      <c r="G598" s="12">
        <v>1</v>
      </c>
      <c r="H598" s="12">
        <v>13.95</v>
      </c>
    </row>
    <row r="599" spans="1:8" x14ac:dyDescent="0.25">
      <c r="A599" s="12">
        <v>10562</v>
      </c>
      <c r="B599" s="12" t="s">
        <v>905</v>
      </c>
      <c r="C599" s="12">
        <v>1</v>
      </c>
      <c r="D599" s="45">
        <v>35590</v>
      </c>
      <c r="E599" s="45">
        <v>35618</v>
      </c>
      <c r="F599" s="45">
        <v>35593</v>
      </c>
      <c r="G599" s="12">
        <v>1</v>
      </c>
      <c r="H599" s="12">
        <v>22.95</v>
      </c>
    </row>
    <row r="600" spans="1:8" x14ac:dyDescent="0.25">
      <c r="A600" s="12">
        <v>10586</v>
      </c>
      <c r="B600" s="12" t="s">
        <v>905</v>
      </c>
      <c r="C600" s="12">
        <v>9</v>
      </c>
      <c r="D600" s="45">
        <v>35613</v>
      </c>
      <c r="E600" s="45">
        <v>35641</v>
      </c>
      <c r="F600" s="45">
        <v>35620</v>
      </c>
      <c r="G600" s="12">
        <v>1</v>
      </c>
      <c r="H600" s="12">
        <v>0.48</v>
      </c>
    </row>
    <row r="601" spans="1:8" x14ac:dyDescent="0.25">
      <c r="A601" s="12">
        <v>10655</v>
      </c>
      <c r="B601" s="12" t="s">
        <v>905</v>
      </c>
      <c r="C601" s="12">
        <v>1</v>
      </c>
      <c r="D601" s="45">
        <v>35676</v>
      </c>
      <c r="E601" s="45">
        <v>35704</v>
      </c>
      <c r="F601" s="45">
        <v>35684</v>
      </c>
      <c r="G601" s="12">
        <v>2</v>
      </c>
      <c r="H601" s="12">
        <v>4.41</v>
      </c>
    </row>
    <row r="602" spans="1:8" x14ac:dyDescent="0.25">
      <c r="A602" s="12">
        <v>10727</v>
      </c>
      <c r="B602" s="12" t="s">
        <v>905</v>
      </c>
      <c r="C602" s="12">
        <v>2</v>
      </c>
      <c r="D602" s="45">
        <v>35737</v>
      </c>
      <c r="E602" s="45">
        <v>35765</v>
      </c>
      <c r="F602" s="45">
        <v>35769</v>
      </c>
      <c r="G602" s="12">
        <v>1</v>
      </c>
      <c r="H602" s="12">
        <v>89.9</v>
      </c>
    </row>
    <row r="603" spans="1:8" x14ac:dyDescent="0.25">
      <c r="A603" s="12">
        <v>10812</v>
      </c>
      <c r="B603" s="12" t="s">
        <v>905</v>
      </c>
      <c r="C603" s="12">
        <v>5</v>
      </c>
      <c r="D603" s="45">
        <v>35797</v>
      </c>
      <c r="E603" s="45">
        <v>35825</v>
      </c>
      <c r="F603" s="45">
        <v>35807</v>
      </c>
      <c r="G603" s="12">
        <v>1</v>
      </c>
      <c r="H603" s="12">
        <v>59.78</v>
      </c>
    </row>
    <row r="604" spans="1:8" x14ac:dyDescent="0.25">
      <c r="A604" s="12">
        <v>10908</v>
      </c>
      <c r="B604" s="12" t="s">
        <v>905</v>
      </c>
      <c r="C604" s="12">
        <v>4</v>
      </c>
      <c r="D604" s="45">
        <v>35852</v>
      </c>
      <c r="E604" s="45">
        <v>35880</v>
      </c>
      <c r="F604" s="45">
        <v>35860</v>
      </c>
      <c r="G604" s="12">
        <v>2</v>
      </c>
      <c r="H604" s="12">
        <v>32.96</v>
      </c>
    </row>
    <row r="605" spans="1:8" x14ac:dyDescent="0.25">
      <c r="A605" s="12">
        <v>10942</v>
      </c>
      <c r="B605" s="12" t="s">
        <v>905</v>
      </c>
      <c r="C605" s="12">
        <v>9</v>
      </c>
      <c r="D605" s="45">
        <v>35865</v>
      </c>
      <c r="E605" s="45">
        <v>35893</v>
      </c>
      <c r="F605" s="45">
        <v>35872</v>
      </c>
      <c r="G605" s="12">
        <v>3</v>
      </c>
      <c r="H605" s="12">
        <v>17.95</v>
      </c>
    </row>
    <row r="606" spans="1:8" x14ac:dyDescent="0.25">
      <c r="A606" s="12">
        <v>11010</v>
      </c>
      <c r="B606" s="12" t="s">
        <v>905</v>
      </c>
      <c r="C606" s="12">
        <v>2</v>
      </c>
      <c r="D606" s="45">
        <v>35894</v>
      </c>
      <c r="E606" s="45">
        <v>35922</v>
      </c>
      <c r="F606" s="45">
        <v>35906</v>
      </c>
      <c r="G606" s="12">
        <v>2</v>
      </c>
      <c r="H606" s="12">
        <v>28.71</v>
      </c>
    </row>
    <row r="607" spans="1:8" x14ac:dyDescent="0.25">
      <c r="A607" s="12">
        <v>11062</v>
      </c>
      <c r="B607" s="12" t="s">
        <v>905</v>
      </c>
      <c r="C607" s="12">
        <v>4</v>
      </c>
      <c r="D607" s="45">
        <v>35915</v>
      </c>
      <c r="E607" s="45">
        <v>35943</v>
      </c>
      <c r="F607" s="45"/>
      <c r="G607" s="12">
        <v>2</v>
      </c>
      <c r="H607" s="12">
        <v>29.93</v>
      </c>
    </row>
    <row r="608" spans="1:8" x14ac:dyDescent="0.25">
      <c r="A608" s="12">
        <v>10287</v>
      </c>
      <c r="B608" s="12" t="s">
        <v>913</v>
      </c>
      <c r="C608" s="12">
        <v>8</v>
      </c>
      <c r="D608" s="45">
        <v>35299</v>
      </c>
      <c r="E608" s="45">
        <v>35327</v>
      </c>
      <c r="F608" s="45">
        <v>35305</v>
      </c>
      <c r="G608" s="12">
        <v>3</v>
      </c>
      <c r="H608" s="12">
        <v>12.76</v>
      </c>
    </row>
    <row r="609" spans="1:8" x14ac:dyDescent="0.25">
      <c r="A609" s="12">
        <v>10299</v>
      </c>
      <c r="B609" s="12" t="s">
        <v>913</v>
      </c>
      <c r="C609" s="12">
        <v>4</v>
      </c>
      <c r="D609" s="45">
        <v>35314</v>
      </c>
      <c r="E609" s="45">
        <v>35342</v>
      </c>
      <c r="F609" s="45">
        <v>35321</v>
      </c>
      <c r="G609" s="12">
        <v>2</v>
      </c>
      <c r="H609" s="12">
        <v>29.76</v>
      </c>
    </row>
    <row r="610" spans="1:8" x14ac:dyDescent="0.25">
      <c r="A610" s="12">
        <v>10447</v>
      </c>
      <c r="B610" s="12" t="s">
        <v>913</v>
      </c>
      <c r="C610" s="12">
        <v>4</v>
      </c>
      <c r="D610" s="45">
        <v>35475</v>
      </c>
      <c r="E610" s="45">
        <v>35503</v>
      </c>
      <c r="F610" s="45">
        <v>35496</v>
      </c>
      <c r="G610" s="12">
        <v>2</v>
      </c>
      <c r="H610" s="12">
        <v>68.66</v>
      </c>
    </row>
    <row r="611" spans="1:8" x14ac:dyDescent="0.25">
      <c r="A611" s="12">
        <v>10481</v>
      </c>
      <c r="B611" s="12" t="s">
        <v>913</v>
      </c>
      <c r="C611" s="12">
        <v>8</v>
      </c>
      <c r="D611" s="45">
        <v>35509</v>
      </c>
      <c r="E611" s="45">
        <v>35537</v>
      </c>
      <c r="F611" s="45">
        <v>35514</v>
      </c>
      <c r="G611" s="12">
        <v>2</v>
      </c>
      <c r="H611" s="12">
        <v>64.33</v>
      </c>
    </row>
    <row r="612" spans="1:8" x14ac:dyDescent="0.25">
      <c r="A612" s="12">
        <v>10563</v>
      </c>
      <c r="B612" s="12" t="s">
        <v>913</v>
      </c>
      <c r="C612" s="12">
        <v>2</v>
      </c>
      <c r="D612" s="45">
        <v>35591</v>
      </c>
      <c r="E612" s="45">
        <v>35633</v>
      </c>
      <c r="F612" s="45">
        <v>35605</v>
      </c>
      <c r="G612" s="12">
        <v>2</v>
      </c>
      <c r="H612" s="12">
        <v>60.43</v>
      </c>
    </row>
    <row r="613" spans="1:8" x14ac:dyDescent="0.25">
      <c r="A613" s="12">
        <v>10622</v>
      </c>
      <c r="B613" s="12" t="s">
        <v>913</v>
      </c>
      <c r="C613" s="12">
        <v>4</v>
      </c>
      <c r="D613" s="45">
        <v>35648</v>
      </c>
      <c r="E613" s="45">
        <v>35676</v>
      </c>
      <c r="F613" s="45">
        <v>35653</v>
      </c>
      <c r="G613" s="12">
        <v>3</v>
      </c>
      <c r="H613" s="12">
        <v>50.97</v>
      </c>
    </row>
    <row r="614" spans="1:8" x14ac:dyDescent="0.25">
      <c r="A614" s="12">
        <v>10648</v>
      </c>
      <c r="B614" s="12" t="s">
        <v>913</v>
      </c>
      <c r="C614" s="12">
        <v>5</v>
      </c>
      <c r="D614" s="45">
        <v>35670</v>
      </c>
      <c r="E614" s="45">
        <v>35712</v>
      </c>
      <c r="F614" s="45">
        <v>35682</v>
      </c>
      <c r="G614" s="12">
        <v>2</v>
      </c>
      <c r="H614" s="12">
        <v>14.25</v>
      </c>
    </row>
    <row r="615" spans="1:8" x14ac:dyDescent="0.25">
      <c r="A615" s="12">
        <v>10813</v>
      </c>
      <c r="B615" s="12" t="s">
        <v>913</v>
      </c>
      <c r="C615" s="12">
        <v>1</v>
      </c>
      <c r="D615" s="45">
        <v>35800</v>
      </c>
      <c r="E615" s="45">
        <v>35828</v>
      </c>
      <c r="F615" s="45">
        <v>35804</v>
      </c>
      <c r="G615" s="12">
        <v>1</v>
      </c>
      <c r="H615" s="12">
        <v>47.38</v>
      </c>
    </row>
    <row r="616" spans="1:8" x14ac:dyDescent="0.25">
      <c r="A616" s="12">
        <v>10851</v>
      </c>
      <c r="B616" s="12" t="s">
        <v>913</v>
      </c>
      <c r="C616" s="12">
        <v>5</v>
      </c>
      <c r="D616" s="45">
        <v>35821</v>
      </c>
      <c r="E616" s="45">
        <v>35849</v>
      </c>
      <c r="F616" s="45">
        <v>35828</v>
      </c>
      <c r="G616" s="12">
        <v>1</v>
      </c>
      <c r="H616" s="12">
        <v>160.55000000000001</v>
      </c>
    </row>
    <row r="617" spans="1:8" x14ac:dyDescent="0.25">
      <c r="A617" s="12">
        <v>10877</v>
      </c>
      <c r="B617" s="12" t="s">
        <v>913</v>
      </c>
      <c r="C617" s="12">
        <v>1</v>
      </c>
      <c r="D617" s="45">
        <v>35835</v>
      </c>
      <c r="E617" s="45">
        <v>35863</v>
      </c>
      <c r="F617" s="45">
        <v>35845</v>
      </c>
      <c r="G617" s="12">
        <v>1</v>
      </c>
      <c r="H617" s="12">
        <v>38.06</v>
      </c>
    </row>
    <row r="618" spans="1:8" x14ac:dyDescent="0.25">
      <c r="A618" s="12">
        <v>11059</v>
      </c>
      <c r="B618" s="12" t="s">
        <v>913</v>
      </c>
      <c r="C618" s="12">
        <v>2</v>
      </c>
      <c r="D618" s="45">
        <v>35914</v>
      </c>
      <c r="E618" s="45">
        <v>35956</v>
      </c>
      <c r="F618" s="45"/>
      <c r="G618" s="12">
        <v>2</v>
      </c>
      <c r="H618" s="12">
        <v>85.8</v>
      </c>
    </row>
    <row r="619" spans="1:8" x14ac:dyDescent="0.25">
      <c r="A619" s="12">
        <v>10255</v>
      </c>
      <c r="B619" s="12" t="s">
        <v>919</v>
      </c>
      <c r="C619" s="12">
        <v>9</v>
      </c>
      <c r="D619" s="45">
        <v>35258</v>
      </c>
      <c r="E619" s="45">
        <v>35286</v>
      </c>
      <c r="F619" s="45">
        <v>35261</v>
      </c>
      <c r="G619" s="12">
        <v>3</v>
      </c>
      <c r="H619" s="12">
        <v>148.33000000000001</v>
      </c>
    </row>
    <row r="620" spans="1:8" x14ac:dyDescent="0.25">
      <c r="A620" s="12">
        <v>10419</v>
      </c>
      <c r="B620" s="12" t="s">
        <v>919</v>
      </c>
      <c r="C620" s="12">
        <v>4</v>
      </c>
      <c r="D620" s="45">
        <v>35450</v>
      </c>
      <c r="E620" s="45">
        <v>35478</v>
      </c>
      <c r="F620" s="45">
        <v>35460</v>
      </c>
      <c r="G620" s="12">
        <v>2</v>
      </c>
      <c r="H620" s="12">
        <v>137.35</v>
      </c>
    </row>
    <row r="621" spans="1:8" x14ac:dyDescent="0.25">
      <c r="A621" s="12">
        <v>10537</v>
      </c>
      <c r="B621" s="12" t="s">
        <v>919</v>
      </c>
      <c r="C621" s="12">
        <v>1</v>
      </c>
      <c r="D621" s="45">
        <v>35564</v>
      </c>
      <c r="E621" s="45">
        <v>35578</v>
      </c>
      <c r="F621" s="45">
        <v>35569</v>
      </c>
      <c r="G621" s="12">
        <v>1</v>
      </c>
      <c r="H621" s="12">
        <v>78.849999999999994</v>
      </c>
    </row>
    <row r="622" spans="1:8" x14ac:dyDescent="0.25">
      <c r="A622" s="12">
        <v>10666</v>
      </c>
      <c r="B622" s="12" t="s">
        <v>919</v>
      </c>
      <c r="C622" s="12">
        <v>7</v>
      </c>
      <c r="D622" s="45">
        <v>35685</v>
      </c>
      <c r="E622" s="45">
        <v>35713</v>
      </c>
      <c r="F622" s="45">
        <v>35695</v>
      </c>
      <c r="G622" s="12">
        <v>2</v>
      </c>
      <c r="H622" s="12">
        <v>232.42</v>
      </c>
    </row>
    <row r="623" spans="1:8" x14ac:dyDescent="0.25">
      <c r="A623" s="12">
        <v>10751</v>
      </c>
      <c r="B623" s="12" t="s">
        <v>919</v>
      </c>
      <c r="C623" s="12">
        <v>3</v>
      </c>
      <c r="D623" s="45">
        <v>35758</v>
      </c>
      <c r="E623" s="45">
        <v>35786</v>
      </c>
      <c r="F623" s="45">
        <v>35767</v>
      </c>
      <c r="G623" s="12">
        <v>3</v>
      </c>
      <c r="H623" s="12">
        <v>130.79</v>
      </c>
    </row>
    <row r="624" spans="1:8" x14ac:dyDescent="0.25">
      <c r="A624" s="12">
        <v>10758</v>
      </c>
      <c r="B624" s="12" t="s">
        <v>919</v>
      </c>
      <c r="C624" s="12">
        <v>3</v>
      </c>
      <c r="D624" s="45">
        <v>35762</v>
      </c>
      <c r="E624" s="45">
        <v>35790</v>
      </c>
      <c r="F624" s="45">
        <v>35768</v>
      </c>
      <c r="G624" s="12">
        <v>3</v>
      </c>
      <c r="H624" s="12">
        <v>138.16999999999999</v>
      </c>
    </row>
    <row r="625" spans="1:8" x14ac:dyDescent="0.25">
      <c r="A625" s="12">
        <v>10931</v>
      </c>
      <c r="B625" s="12" t="s">
        <v>919</v>
      </c>
      <c r="C625" s="12">
        <v>4</v>
      </c>
      <c r="D625" s="45">
        <v>35860</v>
      </c>
      <c r="E625" s="45">
        <v>35874</v>
      </c>
      <c r="F625" s="45">
        <v>35873</v>
      </c>
      <c r="G625" s="12">
        <v>2</v>
      </c>
      <c r="H625" s="12">
        <v>13.6</v>
      </c>
    </row>
    <row r="626" spans="1:8" x14ac:dyDescent="0.25">
      <c r="A626" s="12">
        <v>10951</v>
      </c>
      <c r="B626" s="12" t="s">
        <v>919</v>
      </c>
      <c r="C626" s="12">
        <v>9</v>
      </c>
      <c r="D626" s="45">
        <v>35870</v>
      </c>
      <c r="E626" s="45">
        <v>35912</v>
      </c>
      <c r="F626" s="45">
        <v>35892</v>
      </c>
      <c r="G626" s="12">
        <v>2</v>
      </c>
      <c r="H626" s="12">
        <v>30.85</v>
      </c>
    </row>
    <row r="627" spans="1:8" x14ac:dyDescent="0.25">
      <c r="A627" s="12">
        <v>11033</v>
      </c>
      <c r="B627" s="12" t="s">
        <v>919</v>
      </c>
      <c r="C627" s="12">
        <v>7</v>
      </c>
      <c r="D627" s="45">
        <v>35902</v>
      </c>
      <c r="E627" s="45">
        <v>35930</v>
      </c>
      <c r="F627" s="45">
        <v>35908</v>
      </c>
      <c r="G627" s="12">
        <v>3</v>
      </c>
      <c r="H627" s="12">
        <v>84.74</v>
      </c>
    </row>
    <row r="628" spans="1:8" x14ac:dyDescent="0.25">
      <c r="A628" s="12">
        <v>11075</v>
      </c>
      <c r="B628" s="12" t="s">
        <v>919</v>
      </c>
      <c r="C628" s="12">
        <v>8</v>
      </c>
      <c r="D628" s="45">
        <v>35921</v>
      </c>
      <c r="E628" s="45">
        <v>35949</v>
      </c>
      <c r="F628" s="45"/>
      <c r="G628" s="12">
        <v>2</v>
      </c>
      <c r="H628" s="12">
        <v>6.19</v>
      </c>
    </row>
    <row r="629" spans="1:8" x14ac:dyDescent="0.25">
      <c r="A629" s="12">
        <v>10281</v>
      </c>
      <c r="B629" s="12" t="s">
        <v>926</v>
      </c>
      <c r="C629" s="12">
        <v>4</v>
      </c>
      <c r="D629" s="45">
        <v>35291</v>
      </c>
      <c r="E629" s="45">
        <v>35305</v>
      </c>
      <c r="F629" s="45">
        <v>35298</v>
      </c>
      <c r="G629" s="12">
        <v>1</v>
      </c>
      <c r="H629" s="12">
        <v>2.94</v>
      </c>
    </row>
    <row r="630" spans="1:8" x14ac:dyDescent="0.25">
      <c r="A630" s="12">
        <v>10282</v>
      </c>
      <c r="B630" s="12" t="s">
        <v>926</v>
      </c>
      <c r="C630" s="12">
        <v>4</v>
      </c>
      <c r="D630" s="45">
        <v>35292</v>
      </c>
      <c r="E630" s="45">
        <v>35320</v>
      </c>
      <c r="F630" s="45">
        <v>35298</v>
      </c>
      <c r="G630" s="12">
        <v>1</v>
      </c>
      <c r="H630" s="12">
        <v>12.69</v>
      </c>
    </row>
    <row r="631" spans="1:8" x14ac:dyDescent="0.25">
      <c r="A631" s="12">
        <v>10306</v>
      </c>
      <c r="B631" s="12" t="s">
        <v>926</v>
      </c>
      <c r="C631" s="12">
        <v>1</v>
      </c>
      <c r="D631" s="45">
        <v>35324</v>
      </c>
      <c r="E631" s="45">
        <v>35352</v>
      </c>
      <c r="F631" s="45">
        <v>35331</v>
      </c>
      <c r="G631" s="12">
        <v>3</v>
      </c>
      <c r="H631" s="12">
        <v>7.56</v>
      </c>
    </row>
    <row r="632" spans="1:8" x14ac:dyDescent="0.25">
      <c r="A632" s="12">
        <v>10917</v>
      </c>
      <c r="B632" s="12" t="s">
        <v>926</v>
      </c>
      <c r="C632" s="12">
        <v>4</v>
      </c>
      <c r="D632" s="45">
        <v>35856</v>
      </c>
      <c r="E632" s="45">
        <v>35884</v>
      </c>
      <c r="F632" s="45">
        <v>35865</v>
      </c>
      <c r="G632" s="12">
        <v>2</v>
      </c>
      <c r="H632" s="12">
        <v>8.2899999999999991</v>
      </c>
    </row>
    <row r="633" spans="1:8" x14ac:dyDescent="0.25">
      <c r="A633" s="12">
        <v>11013</v>
      </c>
      <c r="B633" s="12" t="s">
        <v>926</v>
      </c>
      <c r="C633" s="12">
        <v>2</v>
      </c>
      <c r="D633" s="45">
        <v>35894</v>
      </c>
      <c r="E633" s="45">
        <v>35922</v>
      </c>
      <c r="F633" s="45">
        <v>35895</v>
      </c>
      <c r="G633" s="12">
        <v>1</v>
      </c>
      <c r="H633" s="12">
        <v>32.99</v>
      </c>
    </row>
    <row r="634" spans="1:8" x14ac:dyDescent="0.25">
      <c r="A634" s="12">
        <v>10387</v>
      </c>
      <c r="B634" s="12" t="s">
        <v>933</v>
      </c>
      <c r="C634" s="12">
        <v>1</v>
      </c>
      <c r="D634" s="45">
        <v>35417</v>
      </c>
      <c r="E634" s="45">
        <v>35445</v>
      </c>
      <c r="F634" s="45">
        <v>35419</v>
      </c>
      <c r="G634" s="12">
        <v>2</v>
      </c>
      <c r="H634" s="12">
        <v>93.63</v>
      </c>
    </row>
    <row r="635" spans="1:8" x14ac:dyDescent="0.25">
      <c r="A635" s="12">
        <v>10520</v>
      </c>
      <c r="B635" s="12" t="s">
        <v>933</v>
      </c>
      <c r="C635" s="12">
        <v>7</v>
      </c>
      <c r="D635" s="45">
        <v>35549</v>
      </c>
      <c r="E635" s="45">
        <v>35577</v>
      </c>
      <c r="F635" s="45">
        <v>35551</v>
      </c>
      <c r="G635" s="12">
        <v>1</v>
      </c>
      <c r="H635" s="12">
        <v>13.37</v>
      </c>
    </row>
    <row r="636" spans="1:8" x14ac:dyDescent="0.25">
      <c r="A636" s="12">
        <v>10639</v>
      </c>
      <c r="B636" s="12" t="s">
        <v>933</v>
      </c>
      <c r="C636" s="12">
        <v>7</v>
      </c>
      <c r="D636" s="45">
        <v>35662</v>
      </c>
      <c r="E636" s="45">
        <v>35690</v>
      </c>
      <c r="F636" s="45">
        <v>35669</v>
      </c>
      <c r="G636" s="12">
        <v>3</v>
      </c>
      <c r="H636" s="12">
        <v>38.64</v>
      </c>
    </row>
    <row r="637" spans="1:8" x14ac:dyDescent="0.25">
      <c r="A637" s="12">
        <v>10831</v>
      </c>
      <c r="B637" s="12" t="s">
        <v>933</v>
      </c>
      <c r="C637" s="12">
        <v>3</v>
      </c>
      <c r="D637" s="45">
        <v>35809</v>
      </c>
      <c r="E637" s="45">
        <v>35837</v>
      </c>
      <c r="F637" s="45">
        <v>35818</v>
      </c>
      <c r="G637" s="12">
        <v>2</v>
      </c>
      <c r="H637" s="12">
        <v>72.19</v>
      </c>
    </row>
    <row r="638" spans="1:8" x14ac:dyDescent="0.25">
      <c r="A638" s="12">
        <v>10909</v>
      </c>
      <c r="B638" s="12" t="s">
        <v>933</v>
      </c>
      <c r="C638" s="12">
        <v>1</v>
      </c>
      <c r="D638" s="45">
        <v>35852</v>
      </c>
      <c r="E638" s="45">
        <v>35880</v>
      </c>
      <c r="F638" s="45">
        <v>35864</v>
      </c>
      <c r="G638" s="12">
        <v>2</v>
      </c>
      <c r="H638" s="12">
        <v>53.05</v>
      </c>
    </row>
    <row r="639" spans="1:8" x14ac:dyDescent="0.25">
      <c r="A639" s="12">
        <v>11015</v>
      </c>
      <c r="B639" s="12" t="s">
        <v>933</v>
      </c>
      <c r="C639" s="12">
        <v>2</v>
      </c>
      <c r="D639" s="45">
        <v>35895</v>
      </c>
      <c r="E639" s="45">
        <v>35909</v>
      </c>
      <c r="F639" s="45">
        <v>35905</v>
      </c>
      <c r="G639" s="12">
        <v>2</v>
      </c>
      <c r="H639" s="12">
        <v>4.62</v>
      </c>
    </row>
    <row r="640" spans="1:8" x14ac:dyDescent="0.25">
      <c r="A640" s="12">
        <v>10324</v>
      </c>
      <c r="B640" s="12" t="s">
        <v>942</v>
      </c>
      <c r="C640" s="12">
        <v>9</v>
      </c>
      <c r="D640" s="45">
        <v>35346</v>
      </c>
      <c r="E640" s="45">
        <v>35374</v>
      </c>
      <c r="F640" s="45">
        <v>35348</v>
      </c>
      <c r="G640" s="12">
        <v>1</v>
      </c>
      <c r="H640" s="12">
        <v>214.27</v>
      </c>
    </row>
    <row r="641" spans="1:8" x14ac:dyDescent="0.25">
      <c r="A641" s="12">
        <v>10393</v>
      </c>
      <c r="B641" s="12" t="s">
        <v>942</v>
      </c>
      <c r="C641" s="12">
        <v>1</v>
      </c>
      <c r="D641" s="45">
        <v>35424</v>
      </c>
      <c r="E641" s="45">
        <v>35452</v>
      </c>
      <c r="F641" s="45">
        <v>35433</v>
      </c>
      <c r="G641" s="12">
        <v>3</v>
      </c>
      <c r="H641" s="12">
        <v>126.56</v>
      </c>
    </row>
    <row r="642" spans="1:8" x14ac:dyDescent="0.25">
      <c r="A642" s="12">
        <v>10398</v>
      </c>
      <c r="B642" s="12" t="s">
        <v>942</v>
      </c>
      <c r="C642" s="12">
        <v>2</v>
      </c>
      <c r="D642" s="45">
        <v>35429</v>
      </c>
      <c r="E642" s="45">
        <v>35457</v>
      </c>
      <c r="F642" s="45">
        <v>35439</v>
      </c>
      <c r="G642" s="12">
        <v>3</v>
      </c>
      <c r="H642" s="12">
        <v>89.16</v>
      </c>
    </row>
    <row r="643" spans="1:8" x14ac:dyDescent="0.25">
      <c r="A643" s="12">
        <v>10440</v>
      </c>
      <c r="B643" s="12" t="s">
        <v>942</v>
      </c>
      <c r="C643" s="12">
        <v>4</v>
      </c>
      <c r="D643" s="45">
        <v>35471</v>
      </c>
      <c r="E643" s="45">
        <v>35499</v>
      </c>
      <c r="F643" s="45">
        <v>35489</v>
      </c>
      <c r="G643" s="12">
        <v>2</v>
      </c>
      <c r="H643" s="12">
        <v>86.53</v>
      </c>
    </row>
    <row r="644" spans="1:8" x14ac:dyDescent="0.25">
      <c r="A644" s="12">
        <v>10452</v>
      </c>
      <c r="B644" s="12" t="s">
        <v>942</v>
      </c>
      <c r="C644" s="12">
        <v>8</v>
      </c>
      <c r="D644" s="45">
        <v>35481</v>
      </c>
      <c r="E644" s="45">
        <v>35509</v>
      </c>
      <c r="F644" s="45">
        <v>35487</v>
      </c>
      <c r="G644" s="12">
        <v>1</v>
      </c>
      <c r="H644" s="12">
        <v>140.26</v>
      </c>
    </row>
    <row r="645" spans="1:8" x14ac:dyDescent="0.25">
      <c r="A645" s="12">
        <v>10510</v>
      </c>
      <c r="B645" s="12" t="s">
        <v>942</v>
      </c>
      <c r="C645" s="12">
        <v>6</v>
      </c>
      <c r="D645" s="45">
        <v>35538</v>
      </c>
      <c r="E645" s="45">
        <v>35566</v>
      </c>
      <c r="F645" s="45">
        <v>35548</v>
      </c>
      <c r="G645" s="12">
        <v>3</v>
      </c>
      <c r="H645" s="12">
        <v>367.63</v>
      </c>
    </row>
    <row r="646" spans="1:8" x14ac:dyDescent="0.25">
      <c r="A646" s="12">
        <v>10555</v>
      </c>
      <c r="B646" s="12" t="s">
        <v>942</v>
      </c>
      <c r="C646" s="12">
        <v>6</v>
      </c>
      <c r="D646" s="45">
        <v>35583</v>
      </c>
      <c r="E646" s="45">
        <v>35611</v>
      </c>
      <c r="F646" s="45">
        <v>35585</v>
      </c>
      <c r="G646" s="12">
        <v>3</v>
      </c>
      <c r="H646" s="12">
        <v>252.49</v>
      </c>
    </row>
    <row r="647" spans="1:8" x14ac:dyDescent="0.25">
      <c r="A647" s="12">
        <v>10603</v>
      </c>
      <c r="B647" s="12" t="s">
        <v>942</v>
      </c>
      <c r="C647" s="12">
        <v>8</v>
      </c>
      <c r="D647" s="45">
        <v>35629</v>
      </c>
      <c r="E647" s="45">
        <v>35657</v>
      </c>
      <c r="F647" s="45">
        <v>35650</v>
      </c>
      <c r="G647" s="12">
        <v>2</v>
      </c>
      <c r="H647" s="12">
        <v>48.77</v>
      </c>
    </row>
    <row r="648" spans="1:8" x14ac:dyDescent="0.25">
      <c r="A648" s="12">
        <v>10607</v>
      </c>
      <c r="B648" s="12" t="s">
        <v>942</v>
      </c>
      <c r="C648" s="12">
        <v>5</v>
      </c>
      <c r="D648" s="45">
        <v>35633</v>
      </c>
      <c r="E648" s="45">
        <v>35661</v>
      </c>
      <c r="F648" s="45">
        <v>35636</v>
      </c>
      <c r="G648" s="12">
        <v>1</v>
      </c>
      <c r="H648" s="12">
        <v>200.24</v>
      </c>
    </row>
    <row r="649" spans="1:8" x14ac:dyDescent="0.25">
      <c r="A649" s="12">
        <v>10612</v>
      </c>
      <c r="B649" s="12" t="s">
        <v>942</v>
      </c>
      <c r="C649" s="12">
        <v>1</v>
      </c>
      <c r="D649" s="45">
        <v>35639</v>
      </c>
      <c r="E649" s="45">
        <v>35667</v>
      </c>
      <c r="F649" s="45">
        <v>35643</v>
      </c>
      <c r="G649" s="12">
        <v>2</v>
      </c>
      <c r="H649" s="12">
        <v>544.08000000000004</v>
      </c>
    </row>
    <row r="650" spans="1:8" x14ac:dyDescent="0.25">
      <c r="A650" s="12">
        <v>10627</v>
      </c>
      <c r="B650" s="12" t="s">
        <v>942</v>
      </c>
      <c r="C650" s="12">
        <v>8</v>
      </c>
      <c r="D650" s="45">
        <v>35653</v>
      </c>
      <c r="E650" s="45">
        <v>35695</v>
      </c>
      <c r="F650" s="45">
        <v>35663</v>
      </c>
      <c r="G650" s="12">
        <v>3</v>
      </c>
      <c r="H650" s="12">
        <v>107.46</v>
      </c>
    </row>
    <row r="651" spans="1:8" x14ac:dyDescent="0.25">
      <c r="A651" s="12">
        <v>10657</v>
      </c>
      <c r="B651" s="12" t="s">
        <v>942</v>
      </c>
      <c r="C651" s="12">
        <v>2</v>
      </c>
      <c r="D651" s="45">
        <v>35677</v>
      </c>
      <c r="E651" s="45">
        <v>35705</v>
      </c>
      <c r="F651" s="45">
        <v>35688</v>
      </c>
      <c r="G651" s="12">
        <v>2</v>
      </c>
      <c r="H651" s="12">
        <v>352.69</v>
      </c>
    </row>
    <row r="652" spans="1:8" x14ac:dyDescent="0.25">
      <c r="A652" s="12">
        <v>10678</v>
      </c>
      <c r="B652" s="12" t="s">
        <v>942</v>
      </c>
      <c r="C652" s="12">
        <v>7</v>
      </c>
      <c r="D652" s="45">
        <v>35696</v>
      </c>
      <c r="E652" s="45">
        <v>35724</v>
      </c>
      <c r="F652" s="45">
        <v>35719</v>
      </c>
      <c r="G652" s="12">
        <v>3</v>
      </c>
      <c r="H652" s="12">
        <v>388.98</v>
      </c>
    </row>
    <row r="653" spans="1:8" x14ac:dyDescent="0.25">
      <c r="A653" s="12">
        <v>10700</v>
      </c>
      <c r="B653" s="12" t="s">
        <v>942</v>
      </c>
      <c r="C653" s="12">
        <v>3</v>
      </c>
      <c r="D653" s="45">
        <v>35713</v>
      </c>
      <c r="E653" s="45">
        <v>35741</v>
      </c>
      <c r="F653" s="45">
        <v>35719</v>
      </c>
      <c r="G653" s="12">
        <v>1</v>
      </c>
      <c r="H653" s="12">
        <v>65.099999999999994</v>
      </c>
    </row>
    <row r="654" spans="1:8" x14ac:dyDescent="0.25">
      <c r="A654" s="12">
        <v>10711</v>
      </c>
      <c r="B654" s="12" t="s">
        <v>942</v>
      </c>
      <c r="C654" s="12">
        <v>5</v>
      </c>
      <c r="D654" s="45">
        <v>35724</v>
      </c>
      <c r="E654" s="45">
        <v>35766</v>
      </c>
      <c r="F654" s="45">
        <v>35732</v>
      </c>
      <c r="G654" s="12">
        <v>2</v>
      </c>
      <c r="H654" s="12">
        <v>52.41</v>
      </c>
    </row>
    <row r="655" spans="1:8" x14ac:dyDescent="0.25">
      <c r="A655" s="12">
        <v>10713</v>
      </c>
      <c r="B655" s="12" t="s">
        <v>942</v>
      </c>
      <c r="C655" s="12">
        <v>1</v>
      </c>
      <c r="D655" s="45">
        <v>35725</v>
      </c>
      <c r="E655" s="45">
        <v>35753</v>
      </c>
      <c r="F655" s="45">
        <v>35727</v>
      </c>
      <c r="G655" s="12">
        <v>1</v>
      </c>
      <c r="H655" s="12">
        <v>167.05</v>
      </c>
    </row>
    <row r="656" spans="1:8" x14ac:dyDescent="0.25">
      <c r="A656" s="12">
        <v>10714</v>
      </c>
      <c r="B656" s="12" t="s">
        <v>942</v>
      </c>
      <c r="C656" s="12">
        <v>5</v>
      </c>
      <c r="D656" s="45">
        <v>35725</v>
      </c>
      <c r="E656" s="45">
        <v>35753</v>
      </c>
      <c r="F656" s="45">
        <v>35730</v>
      </c>
      <c r="G656" s="12">
        <v>3</v>
      </c>
      <c r="H656" s="12">
        <v>24.49</v>
      </c>
    </row>
    <row r="657" spans="1:8" x14ac:dyDescent="0.25">
      <c r="A657" s="12">
        <v>10722</v>
      </c>
      <c r="B657" s="12" t="s">
        <v>942</v>
      </c>
      <c r="C657" s="12">
        <v>8</v>
      </c>
      <c r="D657" s="45">
        <v>35732</v>
      </c>
      <c r="E657" s="45">
        <v>35774</v>
      </c>
      <c r="F657" s="45">
        <v>35738</v>
      </c>
      <c r="G657" s="12">
        <v>1</v>
      </c>
      <c r="H657" s="12">
        <v>74.58</v>
      </c>
    </row>
    <row r="658" spans="1:8" x14ac:dyDescent="0.25">
      <c r="A658" s="12">
        <v>10748</v>
      </c>
      <c r="B658" s="12" t="s">
        <v>942</v>
      </c>
      <c r="C658" s="12">
        <v>3</v>
      </c>
      <c r="D658" s="45">
        <v>35754</v>
      </c>
      <c r="E658" s="45">
        <v>35782</v>
      </c>
      <c r="F658" s="45">
        <v>35762</v>
      </c>
      <c r="G658" s="12">
        <v>1</v>
      </c>
      <c r="H658" s="12">
        <v>232.55</v>
      </c>
    </row>
    <row r="659" spans="1:8" x14ac:dyDescent="0.25">
      <c r="A659" s="12">
        <v>10757</v>
      </c>
      <c r="B659" s="12" t="s">
        <v>942</v>
      </c>
      <c r="C659" s="12">
        <v>6</v>
      </c>
      <c r="D659" s="45">
        <v>35761</v>
      </c>
      <c r="E659" s="45">
        <v>35789</v>
      </c>
      <c r="F659" s="45">
        <v>35779</v>
      </c>
      <c r="G659" s="12">
        <v>1</v>
      </c>
      <c r="H659" s="12">
        <v>8.19</v>
      </c>
    </row>
    <row r="660" spans="1:8" x14ac:dyDescent="0.25">
      <c r="A660" s="12">
        <v>10815</v>
      </c>
      <c r="B660" s="12" t="s">
        <v>942</v>
      </c>
      <c r="C660" s="12">
        <v>2</v>
      </c>
      <c r="D660" s="45">
        <v>35800</v>
      </c>
      <c r="E660" s="45">
        <v>35828</v>
      </c>
      <c r="F660" s="45">
        <v>35809</v>
      </c>
      <c r="G660" s="12">
        <v>3</v>
      </c>
      <c r="H660" s="12">
        <v>14.62</v>
      </c>
    </row>
    <row r="661" spans="1:8" x14ac:dyDescent="0.25">
      <c r="A661" s="12">
        <v>10847</v>
      </c>
      <c r="B661" s="12" t="s">
        <v>942</v>
      </c>
      <c r="C661" s="12">
        <v>4</v>
      </c>
      <c r="D661" s="45">
        <v>35817</v>
      </c>
      <c r="E661" s="45">
        <v>35831</v>
      </c>
      <c r="F661" s="45">
        <v>35836</v>
      </c>
      <c r="G661" s="12">
        <v>3</v>
      </c>
      <c r="H661" s="12">
        <v>487.57</v>
      </c>
    </row>
    <row r="662" spans="1:8" x14ac:dyDescent="0.25">
      <c r="A662" s="12">
        <v>10882</v>
      </c>
      <c r="B662" s="12" t="s">
        <v>942</v>
      </c>
      <c r="C662" s="12">
        <v>4</v>
      </c>
      <c r="D662" s="45">
        <v>35837</v>
      </c>
      <c r="E662" s="45">
        <v>35865</v>
      </c>
      <c r="F662" s="45">
        <v>35846</v>
      </c>
      <c r="G662" s="12">
        <v>3</v>
      </c>
      <c r="H662" s="12">
        <v>23.1</v>
      </c>
    </row>
    <row r="663" spans="1:8" x14ac:dyDescent="0.25">
      <c r="A663" s="12">
        <v>10894</v>
      </c>
      <c r="B663" s="12" t="s">
        <v>942</v>
      </c>
      <c r="C663" s="12">
        <v>1</v>
      </c>
      <c r="D663" s="45">
        <v>35844</v>
      </c>
      <c r="E663" s="45">
        <v>35872</v>
      </c>
      <c r="F663" s="45">
        <v>35846</v>
      </c>
      <c r="G663" s="12">
        <v>1</v>
      </c>
      <c r="H663" s="12">
        <v>116.13</v>
      </c>
    </row>
    <row r="664" spans="1:8" x14ac:dyDescent="0.25">
      <c r="A664" s="12">
        <v>10941</v>
      </c>
      <c r="B664" s="12" t="s">
        <v>942</v>
      </c>
      <c r="C664" s="12">
        <v>7</v>
      </c>
      <c r="D664" s="45">
        <v>35865</v>
      </c>
      <c r="E664" s="45">
        <v>35893</v>
      </c>
      <c r="F664" s="45">
        <v>35874</v>
      </c>
      <c r="G664" s="12">
        <v>2</v>
      </c>
      <c r="H664" s="12">
        <v>400.81</v>
      </c>
    </row>
    <row r="665" spans="1:8" x14ac:dyDescent="0.25">
      <c r="A665" s="12">
        <v>10983</v>
      </c>
      <c r="B665" s="12" t="s">
        <v>942</v>
      </c>
      <c r="C665" s="12">
        <v>2</v>
      </c>
      <c r="D665" s="45">
        <v>35881</v>
      </c>
      <c r="E665" s="45">
        <v>35909</v>
      </c>
      <c r="F665" s="45">
        <v>35891</v>
      </c>
      <c r="G665" s="12">
        <v>2</v>
      </c>
      <c r="H665" s="12">
        <v>657.54</v>
      </c>
    </row>
    <row r="666" spans="1:8" x14ac:dyDescent="0.25">
      <c r="A666" s="12">
        <v>10984</v>
      </c>
      <c r="B666" s="12" t="s">
        <v>942</v>
      </c>
      <c r="C666" s="12">
        <v>1</v>
      </c>
      <c r="D666" s="45">
        <v>35884</v>
      </c>
      <c r="E666" s="45">
        <v>35912</v>
      </c>
      <c r="F666" s="45">
        <v>35888</v>
      </c>
      <c r="G666" s="12">
        <v>3</v>
      </c>
      <c r="H666" s="12">
        <v>211.22</v>
      </c>
    </row>
    <row r="667" spans="1:8" x14ac:dyDescent="0.25">
      <c r="A667" s="12">
        <v>11002</v>
      </c>
      <c r="B667" s="12" t="s">
        <v>942</v>
      </c>
      <c r="C667" s="12">
        <v>4</v>
      </c>
      <c r="D667" s="45">
        <v>35891</v>
      </c>
      <c r="E667" s="45">
        <v>35919</v>
      </c>
      <c r="F667" s="45">
        <v>35901</v>
      </c>
      <c r="G667" s="12">
        <v>1</v>
      </c>
      <c r="H667" s="12">
        <v>141.16</v>
      </c>
    </row>
    <row r="668" spans="1:8" x14ac:dyDescent="0.25">
      <c r="A668" s="12">
        <v>11030</v>
      </c>
      <c r="B668" s="12" t="s">
        <v>942</v>
      </c>
      <c r="C668" s="12">
        <v>7</v>
      </c>
      <c r="D668" s="45">
        <v>35902</v>
      </c>
      <c r="E668" s="45">
        <v>35930</v>
      </c>
      <c r="F668" s="45">
        <v>35912</v>
      </c>
      <c r="G668" s="12">
        <v>2</v>
      </c>
      <c r="H668" s="12">
        <v>830.75</v>
      </c>
    </row>
    <row r="669" spans="1:8" x14ac:dyDescent="0.25">
      <c r="A669" s="12">
        <v>11031</v>
      </c>
      <c r="B669" s="12" t="s">
        <v>942</v>
      </c>
      <c r="C669" s="12">
        <v>6</v>
      </c>
      <c r="D669" s="45">
        <v>35902</v>
      </c>
      <c r="E669" s="45">
        <v>35930</v>
      </c>
      <c r="F669" s="45">
        <v>35909</v>
      </c>
      <c r="G669" s="12">
        <v>2</v>
      </c>
      <c r="H669" s="12">
        <v>227.22</v>
      </c>
    </row>
    <row r="670" spans="1:8" x14ac:dyDescent="0.25">
      <c r="A670" s="12">
        <v>11064</v>
      </c>
      <c r="B670" s="12" t="s">
        <v>942</v>
      </c>
      <c r="C670" s="12">
        <v>1</v>
      </c>
      <c r="D670" s="45">
        <v>35916</v>
      </c>
      <c r="E670" s="45">
        <v>35944</v>
      </c>
      <c r="F670" s="45">
        <v>35919</v>
      </c>
      <c r="G670" s="12">
        <v>1</v>
      </c>
      <c r="H670" s="12">
        <v>30.09</v>
      </c>
    </row>
    <row r="671" spans="1:8" x14ac:dyDescent="0.25">
      <c r="A671" s="12">
        <v>10359</v>
      </c>
      <c r="B671" s="12" t="s">
        <v>950</v>
      </c>
      <c r="C671" s="12">
        <v>5</v>
      </c>
      <c r="D671" s="45">
        <v>35390</v>
      </c>
      <c r="E671" s="45">
        <v>35418</v>
      </c>
      <c r="F671" s="45">
        <v>35395</v>
      </c>
      <c r="G671" s="12">
        <v>3</v>
      </c>
      <c r="H671" s="12">
        <v>288.43</v>
      </c>
    </row>
    <row r="672" spans="1:8" x14ac:dyDescent="0.25">
      <c r="A672" s="12">
        <v>10377</v>
      </c>
      <c r="B672" s="12" t="s">
        <v>950</v>
      </c>
      <c r="C672" s="12">
        <v>1</v>
      </c>
      <c r="D672" s="45">
        <v>35408</v>
      </c>
      <c r="E672" s="45">
        <v>35436</v>
      </c>
      <c r="F672" s="45">
        <v>35412</v>
      </c>
      <c r="G672" s="12">
        <v>3</v>
      </c>
      <c r="H672" s="12">
        <v>22.21</v>
      </c>
    </row>
    <row r="673" spans="1:8" x14ac:dyDescent="0.25">
      <c r="A673" s="12">
        <v>10388</v>
      </c>
      <c r="B673" s="12" t="s">
        <v>950</v>
      </c>
      <c r="C673" s="12">
        <v>2</v>
      </c>
      <c r="D673" s="45">
        <v>35418</v>
      </c>
      <c r="E673" s="45">
        <v>35446</v>
      </c>
      <c r="F673" s="45">
        <v>35419</v>
      </c>
      <c r="G673" s="12">
        <v>1</v>
      </c>
      <c r="H673" s="12">
        <v>34.86</v>
      </c>
    </row>
    <row r="674" spans="1:8" x14ac:dyDescent="0.25">
      <c r="A674" s="12">
        <v>10472</v>
      </c>
      <c r="B674" s="12" t="s">
        <v>950</v>
      </c>
      <c r="C674" s="12">
        <v>8</v>
      </c>
      <c r="D674" s="45">
        <v>35501</v>
      </c>
      <c r="E674" s="45">
        <v>35529</v>
      </c>
      <c r="F674" s="45">
        <v>35508</v>
      </c>
      <c r="G674" s="12">
        <v>1</v>
      </c>
      <c r="H674" s="12">
        <v>4.2</v>
      </c>
    </row>
    <row r="675" spans="1:8" x14ac:dyDescent="0.25">
      <c r="A675" s="12">
        <v>10523</v>
      </c>
      <c r="B675" s="12" t="s">
        <v>950</v>
      </c>
      <c r="C675" s="12">
        <v>7</v>
      </c>
      <c r="D675" s="45">
        <v>35551</v>
      </c>
      <c r="E675" s="45">
        <v>35579</v>
      </c>
      <c r="F675" s="45">
        <v>35580</v>
      </c>
      <c r="G675" s="12">
        <v>2</v>
      </c>
      <c r="H675" s="12">
        <v>77.63</v>
      </c>
    </row>
    <row r="676" spans="1:8" x14ac:dyDescent="0.25">
      <c r="A676" s="12">
        <v>10547</v>
      </c>
      <c r="B676" s="12" t="s">
        <v>950</v>
      </c>
      <c r="C676" s="12">
        <v>3</v>
      </c>
      <c r="D676" s="45">
        <v>35573</v>
      </c>
      <c r="E676" s="45">
        <v>35601</v>
      </c>
      <c r="F676" s="45">
        <v>35583</v>
      </c>
      <c r="G676" s="12">
        <v>2</v>
      </c>
      <c r="H676" s="12">
        <v>178.43</v>
      </c>
    </row>
    <row r="677" spans="1:8" x14ac:dyDescent="0.25">
      <c r="A677" s="12">
        <v>10800</v>
      </c>
      <c r="B677" s="12" t="s">
        <v>950</v>
      </c>
      <c r="C677" s="12">
        <v>1</v>
      </c>
      <c r="D677" s="45">
        <v>35790</v>
      </c>
      <c r="E677" s="45">
        <v>35818</v>
      </c>
      <c r="F677" s="45">
        <v>35800</v>
      </c>
      <c r="G677" s="12">
        <v>3</v>
      </c>
      <c r="H677" s="12">
        <v>137.44</v>
      </c>
    </row>
    <row r="678" spans="1:8" x14ac:dyDescent="0.25">
      <c r="A678" s="12">
        <v>10804</v>
      </c>
      <c r="B678" s="12" t="s">
        <v>950</v>
      </c>
      <c r="C678" s="12">
        <v>6</v>
      </c>
      <c r="D678" s="45">
        <v>35794</v>
      </c>
      <c r="E678" s="45">
        <v>35822</v>
      </c>
      <c r="F678" s="45">
        <v>35802</v>
      </c>
      <c r="G678" s="12">
        <v>2</v>
      </c>
      <c r="H678" s="12">
        <v>27.33</v>
      </c>
    </row>
    <row r="679" spans="1:8" x14ac:dyDescent="0.25">
      <c r="A679" s="12">
        <v>10869</v>
      </c>
      <c r="B679" s="12" t="s">
        <v>950</v>
      </c>
      <c r="C679" s="12">
        <v>5</v>
      </c>
      <c r="D679" s="45">
        <v>35830</v>
      </c>
      <c r="E679" s="45">
        <v>35858</v>
      </c>
      <c r="F679" s="45">
        <v>35835</v>
      </c>
      <c r="G679" s="12">
        <v>1</v>
      </c>
      <c r="H679" s="12">
        <v>143.28</v>
      </c>
    </row>
    <row r="680" spans="1:8" x14ac:dyDescent="0.25">
      <c r="A680" s="12">
        <v>10341</v>
      </c>
      <c r="B680" s="12" t="s">
        <v>957</v>
      </c>
      <c r="C680" s="12">
        <v>7</v>
      </c>
      <c r="D680" s="45">
        <v>35367</v>
      </c>
      <c r="E680" s="45">
        <v>35395</v>
      </c>
      <c r="F680" s="45">
        <v>35374</v>
      </c>
      <c r="G680" s="12">
        <v>3</v>
      </c>
      <c r="H680" s="12">
        <v>26.78</v>
      </c>
    </row>
    <row r="681" spans="1:8" x14ac:dyDescent="0.25">
      <c r="A681" s="12">
        <v>10417</v>
      </c>
      <c r="B681" s="12" t="s">
        <v>957</v>
      </c>
      <c r="C681" s="12">
        <v>4</v>
      </c>
      <c r="D681" s="45">
        <v>35446</v>
      </c>
      <c r="E681" s="45">
        <v>35474</v>
      </c>
      <c r="F681" s="45">
        <v>35458</v>
      </c>
      <c r="G681" s="12">
        <v>3</v>
      </c>
      <c r="H681" s="12">
        <v>70.290000000000006</v>
      </c>
    </row>
    <row r="682" spans="1:8" x14ac:dyDescent="0.25">
      <c r="A682" s="12">
        <v>10556</v>
      </c>
      <c r="B682" s="12" t="s">
        <v>957</v>
      </c>
      <c r="C682" s="12">
        <v>2</v>
      </c>
      <c r="D682" s="45">
        <v>35584</v>
      </c>
      <c r="E682" s="45">
        <v>35626</v>
      </c>
      <c r="F682" s="45">
        <v>35594</v>
      </c>
      <c r="G682" s="12">
        <v>1</v>
      </c>
      <c r="H682" s="12">
        <v>9.8000000000000007</v>
      </c>
    </row>
    <row r="683" spans="1:8" x14ac:dyDescent="0.25">
      <c r="A683" s="12">
        <v>10642</v>
      </c>
      <c r="B683" s="12" t="s">
        <v>957</v>
      </c>
      <c r="C683" s="12">
        <v>7</v>
      </c>
      <c r="D683" s="45">
        <v>35664</v>
      </c>
      <c r="E683" s="45">
        <v>35692</v>
      </c>
      <c r="F683" s="45">
        <v>35678</v>
      </c>
      <c r="G683" s="12">
        <v>3</v>
      </c>
      <c r="H683" s="12">
        <v>41.89</v>
      </c>
    </row>
    <row r="684" spans="1:8" x14ac:dyDescent="0.25">
      <c r="A684" s="12">
        <v>10669</v>
      </c>
      <c r="B684" s="12" t="s">
        <v>957</v>
      </c>
      <c r="C684" s="12">
        <v>2</v>
      </c>
      <c r="D684" s="45">
        <v>35688</v>
      </c>
      <c r="E684" s="45">
        <v>35716</v>
      </c>
      <c r="F684" s="45">
        <v>35695</v>
      </c>
      <c r="G684" s="12">
        <v>1</v>
      </c>
      <c r="H684" s="12">
        <v>24.39</v>
      </c>
    </row>
    <row r="685" spans="1:8" x14ac:dyDescent="0.25">
      <c r="A685" s="12">
        <v>10802</v>
      </c>
      <c r="B685" s="12" t="s">
        <v>957</v>
      </c>
      <c r="C685" s="12">
        <v>4</v>
      </c>
      <c r="D685" s="45">
        <v>35793</v>
      </c>
      <c r="E685" s="45">
        <v>35821</v>
      </c>
      <c r="F685" s="45">
        <v>35797</v>
      </c>
      <c r="G685" s="12">
        <v>2</v>
      </c>
      <c r="H685" s="12">
        <v>257.26</v>
      </c>
    </row>
    <row r="686" spans="1:8" x14ac:dyDescent="0.25">
      <c r="A686" s="12">
        <v>11074</v>
      </c>
      <c r="B686" s="12" t="s">
        <v>957</v>
      </c>
      <c r="C686" s="12">
        <v>7</v>
      </c>
      <c r="D686" s="45">
        <v>35921</v>
      </c>
      <c r="E686" s="45">
        <v>35949</v>
      </c>
      <c r="F686" s="45"/>
      <c r="G686" s="12">
        <v>2</v>
      </c>
      <c r="H686" s="12">
        <v>18.440000000000001</v>
      </c>
    </row>
    <row r="687" spans="1:8" x14ac:dyDescent="0.25">
      <c r="A687" s="12">
        <v>10738</v>
      </c>
      <c r="B687" s="12" t="s">
        <v>966</v>
      </c>
      <c r="C687" s="12">
        <v>2</v>
      </c>
      <c r="D687" s="45">
        <v>35746</v>
      </c>
      <c r="E687" s="45">
        <v>35774</v>
      </c>
      <c r="F687" s="45">
        <v>35752</v>
      </c>
      <c r="G687" s="12">
        <v>1</v>
      </c>
      <c r="H687" s="12">
        <v>2.91</v>
      </c>
    </row>
    <row r="688" spans="1:8" x14ac:dyDescent="0.25">
      <c r="A688" s="12">
        <v>10907</v>
      </c>
      <c r="B688" s="12" t="s">
        <v>966</v>
      </c>
      <c r="C688" s="12">
        <v>6</v>
      </c>
      <c r="D688" s="45">
        <v>35851</v>
      </c>
      <c r="E688" s="45">
        <v>35879</v>
      </c>
      <c r="F688" s="45">
        <v>35853</v>
      </c>
      <c r="G688" s="12">
        <v>3</v>
      </c>
      <c r="H688" s="12">
        <v>9.19</v>
      </c>
    </row>
    <row r="689" spans="1:8" x14ac:dyDescent="0.25">
      <c r="A689" s="12">
        <v>10964</v>
      </c>
      <c r="B689" s="12" t="s">
        <v>966</v>
      </c>
      <c r="C689" s="12">
        <v>3</v>
      </c>
      <c r="D689" s="45">
        <v>35874</v>
      </c>
      <c r="E689" s="45">
        <v>35902</v>
      </c>
      <c r="F689" s="45">
        <v>35878</v>
      </c>
      <c r="G689" s="12">
        <v>2</v>
      </c>
      <c r="H689" s="12">
        <v>87.38</v>
      </c>
    </row>
    <row r="690" spans="1:8" x14ac:dyDescent="0.25">
      <c r="A690" s="12">
        <v>11043</v>
      </c>
      <c r="B690" s="12" t="s">
        <v>966</v>
      </c>
      <c r="C690" s="12">
        <v>5</v>
      </c>
      <c r="D690" s="45">
        <v>35907</v>
      </c>
      <c r="E690" s="45">
        <v>35935</v>
      </c>
      <c r="F690" s="45">
        <v>35914</v>
      </c>
      <c r="G690" s="12">
        <v>2</v>
      </c>
      <c r="H690" s="12">
        <v>8.8000000000000007</v>
      </c>
    </row>
    <row r="691" spans="1:8" x14ac:dyDescent="0.25">
      <c r="A691" s="12">
        <v>10271</v>
      </c>
      <c r="B691" s="12" t="s">
        <v>973</v>
      </c>
      <c r="C691" s="12">
        <v>6</v>
      </c>
      <c r="D691" s="45">
        <v>35278</v>
      </c>
      <c r="E691" s="45">
        <v>35306</v>
      </c>
      <c r="F691" s="45">
        <v>35307</v>
      </c>
      <c r="G691" s="12">
        <v>2</v>
      </c>
      <c r="H691" s="12">
        <v>4.54</v>
      </c>
    </row>
    <row r="692" spans="1:8" x14ac:dyDescent="0.25">
      <c r="A692" s="12">
        <v>10329</v>
      </c>
      <c r="B692" s="12" t="s">
        <v>973</v>
      </c>
      <c r="C692" s="12">
        <v>4</v>
      </c>
      <c r="D692" s="45">
        <v>35353</v>
      </c>
      <c r="E692" s="45">
        <v>35395</v>
      </c>
      <c r="F692" s="45">
        <v>35361</v>
      </c>
      <c r="G692" s="12">
        <v>2</v>
      </c>
      <c r="H692" s="12">
        <v>191.67</v>
      </c>
    </row>
    <row r="693" spans="1:8" x14ac:dyDescent="0.25">
      <c r="A693" s="12">
        <v>10349</v>
      </c>
      <c r="B693" s="12" t="s">
        <v>973</v>
      </c>
      <c r="C693" s="12">
        <v>7</v>
      </c>
      <c r="D693" s="45">
        <v>35377</v>
      </c>
      <c r="E693" s="45">
        <v>35405</v>
      </c>
      <c r="F693" s="45">
        <v>35384</v>
      </c>
      <c r="G693" s="12">
        <v>1</v>
      </c>
      <c r="H693" s="12">
        <v>8.6300000000000008</v>
      </c>
    </row>
    <row r="694" spans="1:8" x14ac:dyDescent="0.25">
      <c r="A694" s="12">
        <v>10369</v>
      </c>
      <c r="B694" s="12" t="s">
        <v>973</v>
      </c>
      <c r="C694" s="12">
        <v>8</v>
      </c>
      <c r="D694" s="45">
        <v>35401</v>
      </c>
      <c r="E694" s="45">
        <v>35429</v>
      </c>
      <c r="F694" s="45">
        <v>35408</v>
      </c>
      <c r="G694" s="12">
        <v>2</v>
      </c>
      <c r="H694" s="12">
        <v>195.68</v>
      </c>
    </row>
    <row r="695" spans="1:8" x14ac:dyDescent="0.25">
      <c r="A695" s="12">
        <v>10385</v>
      </c>
      <c r="B695" s="12" t="s">
        <v>973</v>
      </c>
      <c r="C695" s="12">
        <v>1</v>
      </c>
      <c r="D695" s="45">
        <v>35416</v>
      </c>
      <c r="E695" s="45">
        <v>35444</v>
      </c>
      <c r="F695" s="45">
        <v>35422</v>
      </c>
      <c r="G695" s="12">
        <v>2</v>
      </c>
      <c r="H695" s="12">
        <v>30.96</v>
      </c>
    </row>
    <row r="696" spans="1:8" x14ac:dyDescent="0.25">
      <c r="A696" s="12">
        <v>10432</v>
      </c>
      <c r="B696" s="12" t="s">
        <v>973</v>
      </c>
      <c r="C696" s="12">
        <v>3</v>
      </c>
      <c r="D696" s="45">
        <v>35461</v>
      </c>
      <c r="E696" s="45">
        <v>35475</v>
      </c>
      <c r="F696" s="45">
        <v>35468</v>
      </c>
      <c r="G696" s="12">
        <v>2</v>
      </c>
      <c r="H696" s="12">
        <v>4.34</v>
      </c>
    </row>
    <row r="697" spans="1:8" x14ac:dyDescent="0.25">
      <c r="A697" s="12">
        <v>10756</v>
      </c>
      <c r="B697" s="12" t="s">
        <v>973</v>
      </c>
      <c r="C697" s="12">
        <v>8</v>
      </c>
      <c r="D697" s="45">
        <v>35761</v>
      </c>
      <c r="E697" s="45">
        <v>35789</v>
      </c>
      <c r="F697" s="45">
        <v>35766</v>
      </c>
      <c r="G697" s="12">
        <v>2</v>
      </c>
      <c r="H697" s="12">
        <v>73.209999999999994</v>
      </c>
    </row>
    <row r="698" spans="1:8" x14ac:dyDescent="0.25">
      <c r="A698" s="12">
        <v>10821</v>
      </c>
      <c r="B698" s="12" t="s">
        <v>973</v>
      </c>
      <c r="C698" s="12">
        <v>1</v>
      </c>
      <c r="D698" s="45">
        <v>35803</v>
      </c>
      <c r="E698" s="45">
        <v>35831</v>
      </c>
      <c r="F698" s="45">
        <v>35810</v>
      </c>
      <c r="G698" s="12">
        <v>1</v>
      </c>
      <c r="H698" s="12">
        <v>36.68</v>
      </c>
    </row>
    <row r="699" spans="1:8" x14ac:dyDescent="0.25">
      <c r="A699" s="12">
        <v>10974</v>
      </c>
      <c r="B699" s="12" t="s">
        <v>973</v>
      </c>
      <c r="C699" s="12">
        <v>3</v>
      </c>
      <c r="D699" s="45">
        <v>35879</v>
      </c>
      <c r="E699" s="45">
        <v>35893</v>
      </c>
      <c r="F699" s="45">
        <v>35888</v>
      </c>
      <c r="G699" s="12">
        <v>3</v>
      </c>
      <c r="H699" s="12">
        <v>12.96</v>
      </c>
    </row>
    <row r="700" spans="1:8" x14ac:dyDescent="0.25">
      <c r="A700" s="12">
        <v>10252</v>
      </c>
      <c r="B700" s="12" t="s">
        <v>982</v>
      </c>
      <c r="C700" s="12">
        <v>4</v>
      </c>
      <c r="D700" s="45">
        <v>35255</v>
      </c>
      <c r="E700" s="45">
        <v>35283</v>
      </c>
      <c r="F700" s="45">
        <v>35257</v>
      </c>
      <c r="G700" s="12">
        <v>2</v>
      </c>
      <c r="H700" s="12">
        <v>51.3</v>
      </c>
    </row>
    <row r="701" spans="1:8" x14ac:dyDescent="0.25">
      <c r="A701" s="12">
        <v>10302</v>
      </c>
      <c r="B701" s="12" t="s">
        <v>982</v>
      </c>
      <c r="C701" s="12">
        <v>4</v>
      </c>
      <c r="D701" s="45">
        <v>35318</v>
      </c>
      <c r="E701" s="45">
        <v>35346</v>
      </c>
      <c r="F701" s="45">
        <v>35347</v>
      </c>
      <c r="G701" s="12">
        <v>2</v>
      </c>
      <c r="H701" s="12">
        <v>6.27</v>
      </c>
    </row>
    <row r="702" spans="1:8" x14ac:dyDescent="0.25">
      <c r="A702" s="12">
        <v>10458</v>
      </c>
      <c r="B702" s="12" t="s">
        <v>982</v>
      </c>
      <c r="C702" s="12">
        <v>7</v>
      </c>
      <c r="D702" s="45">
        <v>35487</v>
      </c>
      <c r="E702" s="45">
        <v>35515</v>
      </c>
      <c r="F702" s="45">
        <v>35493</v>
      </c>
      <c r="G702" s="12">
        <v>3</v>
      </c>
      <c r="H702" s="12">
        <v>147.06</v>
      </c>
    </row>
    <row r="703" spans="1:8" x14ac:dyDescent="0.25">
      <c r="A703" s="12">
        <v>10463</v>
      </c>
      <c r="B703" s="12" t="s">
        <v>982</v>
      </c>
      <c r="C703" s="12">
        <v>5</v>
      </c>
      <c r="D703" s="45">
        <v>35493</v>
      </c>
      <c r="E703" s="45">
        <v>35521</v>
      </c>
      <c r="F703" s="45">
        <v>35495</v>
      </c>
      <c r="G703" s="12">
        <v>3</v>
      </c>
      <c r="H703" s="12">
        <v>14.78</v>
      </c>
    </row>
    <row r="704" spans="1:8" x14ac:dyDescent="0.25">
      <c r="A704" s="12">
        <v>10475</v>
      </c>
      <c r="B704" s="12" t="s">
        <v>982</v>
      </c>
      <c r="C704" s="12">
        <v>9</v>
      </c>
      <c r="D704" s="45">
        <v>35503</v>
      </c>
      <c r="E704" s="45">
        <v>35531</v>
      </c>
      <c r="F704" s="45">
        <v>35524</v>
      </c>
      <c r="G704" s="12">
        <v>1</v>
      </c>
      <c r="H704" s="12">
        <v>68.52</v>
      </c>
    </row>
    <row r="705" spans="1:8" x14ac:dyDescent="0.25">
      <c r="A705" s="12">
        <v>10767</v>
      </c>
      <c r="B705" s="12" t="s">
        <v>982</v>
      </c>
      <c r="C705" s="12">
        <v>4</v>
      </c>
      <c r="D705" s="45">
        <v>35769</v>
      </c>
      <c r="E705" s="45">
        <v>35797</v>
      </c>
      <c r="F705" s="45">
        <v>35779</v>
      </c>
      <c r="G705" s="12">
        <v>3</v>
      </c>
      <c r="H705" s="12">
        <v>1.59</v>
      </c>
    </row>
    <row r="706" spans="1:8" x14ac:dyDescent="0.25">
      <c r="A706" s="12">
        <v>10841</v>
      </c>
      <c r="B706" s="12" t="s">
        <v>982</v>
      </c>
      <c r="C706" s="12">
        <v>5</v>
      </c>
      <c r="D706" s="45">
        <v>35815</v>
      </c>
      <c r="E706" s="45">
        <v>35843</v>
      </c>
      <c r="F706" s="45">
        <v>35824</v>
      </c>
      <c r="G706" s="12">
        <v>2</v>
      </c>
      <c r="H706" s="12">
        <v>424.3</v>
      </c>
    </row>
    <row r="707" spans="1:8" x14ac:dyDescent="0.25">
      <c r="A707" s="12">
        <v>10846</v>
      </c>
      <c r="B707" s="12" t="s">
        <v>982</v>
      </c>
      <c r="C707" s="12">
        <v>2</v>
      </c>
      <c r="D707" s="45">
        <v>35817</v>
      </c>
      <c r="E707" s="45">
        <v>35859</v>
      </c>
      <c r="F707" s="45">
        <v>35818</v>
      </c>
      <c r="G707" s="12">
        <v>3</v>
      </c>
      <c r="H707" s="12">
        <v>56.46</v>
      </c>
    </row>
    <row r="708" spans="1:8" x14ac:dyDescent="0.25">
      <c r="A708" s="12">
        <v>10885</v>
      </c>
      <c r="B708" s="12" t="s">
        <v>982</v>
      </c>
      <c r="C708" s="12">
        <v>6</v>
      </c>
      <c r="D708" s="45">
        <v>35838</v>
      </c>
      <c r="E708" s="45">
        <v>35866</v>
      </c>
      <c r="F708" s="45">
        <v>35844</v>
      </c>
      <c r="G708" s="12">
        <v>3</v>
      </c>
      <c r="H708" s="12">
        <v>5.64</v>
      </c>
    </row>
    <row r="709" spans="1:8" x14ac:dyDescent="0.25">
      <c r="A709" s="12">
        <v>10930</v>
      </c>
      <c r="B709" s="12" t="s">
        <v>982</v>
      </c>
      <c r="C709" s="12">
        <v>4</v>
      </c>
      <c r="D709" s="45">
        <v>35860</v>
      </c>
      <c r="E709" s="45">
        <v>35902</v>
      </c>
      <c r="F709" s="45">
        <v>35872</v>
      </c>
      <c r="G709" s="12">
        <v>3</v>
      </c>
      <c r="H709" s="12">
        <v>15.55</v>
      </c>
    </row>
    <row r="710" spans="1:8" x14ac:dyDescent="0.25">
      <c r="A710" s="12">
        <v>11035</v>
      </c>
      <c r="B710" s="12" t="s">
        <v>982</v>
      </c>
      <c r="C710" s="12">
        <v>2</v>
      </c>
      <c r="D710" s="45">
        <v>35905</v>
      </c>
      <c r="E710" s="45">
        <v>35933</v>
      </c>
      <c r="F710" s="45">
        <v>35909</v>
      </c>
      <c r="G710" s="12">
        <v>2</v>
      </c>
      <c r="H710" s="12">
        <v>0.17</v>
      </c>
    </row>
    <row r="711" spans="1:8" x14ac:dyDescent="0.25">
      <c r="A711" s="12">
        <v>11038</v>
      </c>
      <c r="B711" s="12" t="s">
        <v>982</v>
      </c>
      <c r="C711" s="12">
        <v>1</v>
      </c>
      <c r="D711" s="45">
        <v>35906</v>
      </c>
      <c r="E711" s="45">
        <v>35934</v>
      </c>
      <c r="F711" s="45">
        <v>35915</v>
      </c>
      <c r="G711" s="12">
        <v>2</v>
      </c>
      <c r="H711" s="12">
        <v>29.59</v>
      </c>
    </row>
    <row r="712" spans="1:8" x14ac:dyDescent="0.25">
      <c r="A712" s="12">
        <v>10310</v>
      </c>
      <c r="B712" s="12" t="s">
        <v>990</v>
      </c>
      <c r="C712" s="12">
        <v>8</v>
      </c>
      <c r="D712" s="45">
        <v>35328</v>
      </c>
      <c r="E712" s="45">
        <v>35356</v>
      </c>
      <c r="F712" s="45">
        <v>35335</v>
      </c>
      <c r="G712" s="12">
        <v>2</v>
      </c>
      <c r="H712" s="12">
        <v>17.52</v>
      </c>
    </row>
    <row r="713" spans="1:8" x14ac:dyDescent="0.25">
      <c r="A713" s="12">
        <v>10708</v>
      </c>
      <c r="B713" s="12" t="s">
        <v>990</v>
      </c>
      <c r="C713" s="12">
        <v>6</v>
      </c>
      <c r="D713" s="45">
        <v>35720</v>
      </c>
      <c r="E713" s="45">
        <v>35762</v>
      </c>
      <c r="F713" s="45">
        <v>35739</v>
      </c>
      <c r="G713" s="12">
        <v>2</v>
      </c>
      <c r="H713" s="12">
        <v>2.96</v>
      </c>
    </row>
    <row r="714" spans="1:8" x14ac:dyDescent="0.25">
      <c r="A714" s="12">
        <v>10805</v>
      </c>
      <c r="B714" s="12" t="s">
        <v>990</v>
      </c>
      <c r="C714" s="12">
        <v>2</v>
      </c>
      <c r="D714" s="45">
        <v>35794</v>
      </c>
      <c r="E714" s="45">
        <v>35822</v>
      </c>
      <c r="F714" s="45">
        <v>35804</v>
      </c>
      <c r="G714" s="12">
        <v>3</v>
      </c>
      <c r="H714" s="12">
        <v>237.34</v>
      </c>
    </row>
    <row r="715" spans="1:8" x14ac:dyDescent="0.25">
      <c r="A715" s="12">
        <v>10992</v>
      </c>
      <c r="B715" s="12" t="s">
        <v>990</v>
      </c>
      <c r="C715" s="12">
        <v>1</v>
      </c>
      <c r="D715" s="45">
        <v>35886</v>
      </c>
      <c r="E715" s="45">
        <v>35914</v>
      </c>
      <c r="F715" s="45">
        <v>35888</v>
      </c>
      <c r="G715" s="12">
        <v>3</v>
      </c>
      <c r="H715" s="12">
        <v>4.2699999999999996</v>
      </c>
    </row>
    <row r="716" spans="1:8" x14ac:dyDescent="0.25">
      <c r="A716" s="12">
        <v>10624</v>
      </c>
      <c r="B716" s="12" t="s">
        <v>996</v>
      </c>
      <c r="C716" s="12">
        <v>4</v>
      </c>
      <c r="D716" s="45">
        <v>35649</v>
      </c>
      <c r="E716" s="45">
        <v>35677</v>
      </c>
      <c r="F716" s="45">
        <v>35661</v>
      </c>
      <c r="G716" s="12">
        <v>2</v>
      </c>
      <c r="H716" s="12">
        <v>94.8</v>
      </c>
    </row>
    <row r="717" spans="1:8" x14ac:dyDescent="0.25">
      <c r="A717" s="12">
        <v>10775</v>
      </c>
      <c r="B717" s="12" t="s">
        <v>996</v>
      </c>
      <c r="C717" s="12">
        <v>7</v>
      </c>
      <c r="D717" s="45">
        <v>35776</v>
      </c>
      <c r="E717" s="45">
        <v>35804</v>
      </c>
      <c r="F717" s="45">
        <v>35790</v>
      </c>
      <c r="G717" s="12">
        <v>1</v>
      </c>
      <c r="H717" s="12">
        <v>20.25</v>
      </c>
    </row>
    <row r="718" spans="1:8" x14ac:dyDescent="0.25">
      <c r="A718" s="12">
        <v>11003</v>
      </c>
      <c r="B718" s="12" t="s">
        <v>996</v>
      </c>
      <c r="C718" s="12">
        <v>3</v>
      </c>
      <c r="D718" s="45">
        <v>35891</v>
      </c>
      <c r="E718" s="45">
        <v>35919</v>
      </c>
      <c r="F718" s="45">
        <v>35893</v>
      </c>
      <c r="G718" s="12">
        <v>3</v>
      </c>
      <c r="H718" s="12">
        <v>14.91</v>
      </c>
    </row>
    <row r="719" spans="1:8" x14ac:dyDescent="0.25">
      <c r="A719" s="12">
        <v>10438</v>
      </c>
      <c r="B719" s="12" t="s">
        <v>1005</v>
      </c>
      <c r="C719" s="12">
        <v>3</v>
      </c>
      <c r="D719" s="45">
        <v>35467</v>
      </c>
      <c r="E719" s="45">
        <v>35495</v>
      </c>
      <c r="F719" s="45">
        <v>35475</v>
      </c>
      <c r="G719" s="12">
        <v>2</v>
      </c>
      <c r="H719" s="12">
        <v>8.24</v>
      </c>
    </row>
    <row r="720" spans="1:8" x14ac:dyDescent="0.25">
      <c r="A720" s="12">
        <v>10446</v>
      </c>
      <c r="B720" s="12" t="s">
        <v>1005</v>
      </c>
      <c r="C720" s="12">
        <v>6</v>
      </c>
      <c r="D720" s="45">
        <v>35475</v>
      </c>
      <c r="E720" s="45">
        <v>35503</v>
      </c>
      <c r="F720" s="45">
        <v>35480</v>
      </c>
      <c r="G720" s="12">
        <v>1</v>
      </c>
      <c r="H720" s="12">
        <v>14.68</v>
      </c>
    </row>
    <row r="721" spans="1:8" x14ac:dyDescent="0.25">
      <c r="A721" s="12">
        <v>10548</v>
      </c>
      <c r="B721" s="12" t="s">
        <v>1005</v>
      </c>
      <c r="C721" s="12">
        <v>3</v>
      </c>
      <c r="D721" s="45">
        <v>35576</v>
      </c>
      <c r="E721" s="45">
        <v>35604</v>
      </c>
      <c r="F721" s="45">
        <v>35583</v>
      </c>
      <c r="G721" s="12">
        <v>2</v>
      </c>
      <c r="H721" s="12">
        <v>1.43</v>
      </c>
    </row>
    <row r="722" spans="1:8" x14ac:dyDescent="0.25">
      <c r="A722" s="12">
        <v>10608</v>
      </c>
      <c r="B722" s="12" t="s">
        <v>1005</v>
      </c>
      <c r="C722" s="12">
        <v>4</v>
      </c>
      <c r="D722" s="45">
        <v>35634</v>
      </c>
      <c r="E722" s="45">
        <v>35662</v>
      </c>
      <c r="F722" s="45">
        <v>35643</v>
      </c>
      <c r="G722" s="12">
        <v>2</v>
      </c>
      <c r="H722" s="12">
        <v>27.79</v>
      </c>
    </row>
    <row r="723" spans="1:8" x14ac:dyDescent="0.25">
      <c r="A723" s="12">
        <v>10967</v>
      </c>
      <c r="B723" s="12" t="s">
        <v>1005</v>
      </c>
      <c r="C723" s="12">
        <v>2</v>
      </c>
      <c r="D723" s="45">
        <v>35877</v>
      </c>
      <c r="E723" s="45">
        <v>35905</v>
      </c>
      <c r="F723" s="45">
        <v>35887</v>
      </c>
      <c r="G723" s="12">
        <v>2</v>
      </c>
      <c r="H723" s="12">
        <v>62.22</v>
      </c>
    </row>
    <row r="724" spans="1:8" x14ac:dyDescent="0.25">
      <c r="A724" s="12">
        <v>10276</v>
      </c>
      <c r="B724" s="12" t="s">
        <v>1013</v>
      </c>
      <c r="C724" s="12">
        <v>8</v>
      </c>
      <c r="D724" s="45">
        <v>35285</v>
      </c>
      <c r="E724" s="45">
        <v>35299</v>
      </c>
      <c r="F724" s="45">
        <v>35291</v>
      </c>
      <c r="G724" s="12">
        <v>3</v>
      </c>
      <c r="H724" s="12">
        <v>13.84</v>
      </c>
    </row>
    <row r="725" spans="1:8" x14ac:dyDescent="0.25">
      <c r="A725" s="12">
        <v>10293</v>
      </c>
      <c r="B725" s="12" t="s">
        <v>1013</v>
      </c>
      <c r="C725" s="12">
        <v>1</v>
      </c>
      <c r="D725" s="45">
        <v>35306</v>
      </c>
      <c r="E725" s="45">
        <v>35334</v>
      </c>
      <c r="F725" s="45">
        <v>35319</v>
      </c>
      <c r="G725" s="12">
        <v>3</v>
      </c>
      <c r="H725" s="12">
        <v>21.18</v>
      </c>
    </row>
    <row r="726" spans="1:8" x14ac:dyDescent="0.25">
      <c r="A726" s="12">
        <v>10304</v>
      </c>
      <c r="B726" s="12" t="s">
        <v>1013</v>
      </c>
      <c r="C726" s="12">
        <v>1</v>
      </c>
      <c r="D726" s="45">
        <v>35320</v>
      </c>
      <c r="E726" s="45">
        <v>35348</v>
      </c>
      <c r="F726" s="45">
        <v>35325</v>
      </c>
      <c r="G726" s="12">
        <v>2</v>
      </c>
      <c r="H726" s="12">
        <v>63.79</v>
      </c>
    </row>
    <row r="727" spans="1:8" x14ac:dyDescent="0.25">
      <c r="A727" s="12">
        <v>10319</v>
      </c>
      <c r="B727" s="12" t="s">
        <v>1013</v>
      </c>
      <c r="C727" s="12">
        <v>7</v>
      </c>
      <c r="D727" s="45">
        <v>35340</v>
      </c>
      <c r="E727" s="45">
        <v>35368</v>
      </c>
      <c r="F727" s="45">
        <v>35349</v>
      </c>
      <c r="G727" s="12">
        <v>3</v>
      </c>
      <c r="H727" s="12">
        <v>64.5</v>
      </c>
    </row>
    <row r="728" spans="1:8" x14ac:dyDescent="0.25">
      <c r="A728" s="12">
        <v>10518</v>
      </c>
      <c r="B728" s="12" t="s">
        <v>1013</v>
      </c>
      <c r="C728" s="12">
        <v>4</v>
      </c>
      <c r="D728" s="45">
        <v>35545</v>
      </c>
      <c r="E728" s="45">
        <v>35559</v>
      </c>
      <c r="F728" s="45">
        <v>35555</v>
      </c>
      <c r="G728" s="12">
        <v>2</v>
      </c>
      <c r="H728" s="12">
        <v>218.15</v>
      </c>
    </row>
    <row r="729" spans="1:8" x14ac:dyDescent="0.25">
      <c r="A729" s="12">
        <v>10576</v>
      </c>
      <c r="B729" s="12" t="s">
        <v>1013</v>
      </c>
      <c r="C729" s="12">
        <v>3</v>
      </c>
      <c r="D729" s="45">
        <v>35604</v>
      </c>
      <c r="E729" s="45">
        <v>35618</v>
      </c>
      <c r="F729" s="45">
        <v>35611</v>
      </c>
      <c r="G729" s="12">
        <v>3</v>
      </c>
      <c r="H729" s="12">
        <v>18.559999999999999</v>
      </c>
    </row>
    <row r="730" spans="1:8" x14ac:dyDescent="0.25">
      <c r="A730" s="12">
        <v>10676</v>
      </c>
      <c r="B730" s="12" t="s">
        <v>1013</v>
      </c>
      <c r="C730" s="12">
        <v>2</v>
      </c>
      <c r="D730" s="45">
        <v>35695</v>
      </c>
      <c r="E730" s="45">
        <v>35723</v>
      </c>
      <c r="F730" s="45">
        <v>35702</v>
      </c>
      <c r="G730" s="12">
        <v>2</v>
      </c>
      <c r="H730" s="12">
        <v>2.0099999999999998</v>
      </c>
    </row>
    <row r="731" spans="1:8" x14ac:dyDescent="0.25">
      <c r="A731" s="12">
        <v>10842</v>
      </c>
      <c r="B731" s="12" t="s">
        <v>1013</v>
      </c>
      <c r="C731" s="12">
        <v>1</v>
      </c>
      <c r="D731" s="45">
        <v>35815</v>
      </c>
      <c r="E731" s="45">
        <v>35843</v>
      </c>
      <c r="F731" s="45">
        <v>35824</v>
      </c>
      <c r="G731" s="12">
        <v>3</v>
      </c>
      <c r="H731" s="12">
        <v>54.42</v>
      </c>
    </row>
    <row r="732" spans="1:8" x14ac:dyDescent="0.25">
      <c r="A732" s="12">
        <v>10915</v>
      </c>
      <c r="B732" s="12" t="s">
        <v>1013</v>
      </c>
      <c r="C732" s="12">
        <v>2</v>
      </c>
      <c r="D732" s="45">
        <v>35853</v>
      </c>
      <c r="E732" s="45">
        <v>35881</v>
      </c>
      <c r="F732" s="45">
        <v>35856</v>
      </c>
      <c r="G732" s="12">
        <v>2</v>
      </c>
      <c r="H732" s="12">
        <v>3.51</v>
      </c>
    </row>
    <row r="733" spans="1:8" x14ac:dyDescent="0.25">
      <c r="A733" s="12">
        <v>11069</v>
      </c>
      <c r="B733" s="12" t="s">
        <v>1013</v>
      </c>
      <c r="C733" s="12">
        <v>1</v>
      </c>
      <c r="D733" s="45">
        <v>35919</v>
      </c>
      <c r="E733" s="45">
        <v>35947</v>
      </c>
      <c r="F733" s="45">
        <v>35921</v>
      </c>
      <c r="G733" s="12">
        <v>2</v>
      </c>
      <c r="H733" s="12">
        <v>15.67</v>
      </c>
    </row>
    <row r="734" spans="1:8" x14ac:dyDescent="0.25">
      <c r="A734" s="12">
        <v>10249</v>
      </c>
      <c r="B734" s="12" t="s">
        <v>1018</v>
      </c>
      <c r="C734" s="12">
        <v>6</v>
      </c>
      <c r="D734" s="45">
        <v>35251</v>
      </c>
      <c r="E734" s="45">
        <v>35293</v>
      </c>
      <c r="F734" s="45">
        <v>35256</v>
      </c>
      <c r="G734" s="12">
        <v>1</v>
      </c>
      <c r="H734" s="12">
        <v>11.61</v>
      </c>
    </row>
    <row r="735" spans="1:8" x14ac:dyDescent="0.25">
      <c r="A735" s="12">
        <v>10292</v>
      </c>
      <c r="B735" s="12" t="s">
        <v>1018</v>
      </c>
      <c r="C735" s="12">
        <v>1</v>
      </c>
      <c r="D735" s="45">
        <v>35305</v>
      </c>
      <c r="E735" s="45">
        <v>35333</v>
      </c>
      <c r="F735" s="45">
        <v>35310</v>
      </c>
      <c r="G735" s="12">
        <v>2</v>
      </c>
      <c r="H735" s="12">
        <v>1.35</v>
      </c>
    </row>
    <row r="736" spans="1:8" x14ac:dyDescent="0.25">
      <c r="A736" s="12">
        <v>10496</v>
      </c>
      <c r="B736" s="12" t="s">
        <v>1018</v>
      </c>
      <c r="C736" s="12">
        <v>7</v>
      </c>
      <c r="D736" s="45">
        <v>35524</v>
      </c>
      <c r="E736" s="45">
        <v>35552</v>
      </c>
      <c r="F736" s="45">
        <v>35527</v>
      </c>
      <c r="G736" s="12">
        <v>2</v>
      </c>
      <c r="H736" s="12">
        <v>46.77</v>
      </c>
    </row>
    <row r="737" spans="1:8" x14ac:dyDescent="0.25">
      <c r="A737" s="12">
        <v>10606</v>
      </c>
      <c r="B737" s="12" t="s">
        <v>1018</v>
      </c>
      <c r="C737" s="12">
        <v>4</v>
      </c>
      <c r="D737" s="45">
        <v>35633</v>
      </c>
      <c r="E737" s="45">
        <v>35661</v>
      </c>
      <c r="F737" s="45">
        <v>35642</v>
      </c>
      <c r="G737" s="12">
        <v>3</v>
      </c>
      <c r="H737" s="12">
        <v>79.400000000000006</v>
      </c>
    </row>
    <row r="738" spans="1:8" x14ac:dyDescent="0.25">
      <c r="A738" s="12">
        <v>10830</v>
      </c>
      <c r="B738" s="12" t="s">
        <v>1018</v>
      </c>
      <c r="C738" s="12">
        <v>4</v>
      </c>
      <c r="D738" s="45">
        <v>35808</v>
      </c>
      <c r="E738" s="45">
        <v>35850</v>
      </c>
      <c r="F738" s="45">
        <v>35816</v>
      </c>
      <c r="G738" s="12">
        <v>2</v>
      </c>
      <c r="H738" s="12">
        <v>81.83</v>
      </c>
    </row>
    <row r="739" spans="1:8" x14ac:dyDescent="0.25">
      <c r="A739" s="12">
        <v>10834</v>
      </c>
      <c r="B739" s="12" t="s">
        <v>1018</v>
      </c>
      <c r="C739" s="12">
        <v>1</v>
      </c>
      <c r="D739" s="45">
        <v>35810</v>
      </c>
      <c r="E739" s="45">
        <v>35838</v>
      </c>
      <c r="F739" s="45">
        <v>35814</v>
      </c>
      <c r="G739" s="12">
        <v>3</v>
      </c>
      <c r="H739" s="12">
        <v>29.78</v>
      </c>
    </row>
    <row r="740" spans="1:8" x14ac:dyDescent="0.25">
      <c r="A740" s="12">
        <v>10839</v>
      </c>
      <c r="B740" s="12" t="s">
        <v>1018</v>
      </c>
      <c r="C740" s="12">
        <v>3</v>
      </c>
      <c r="D740" s="45">
        <v>35814</v>
      </c>
      <c r="E740" s="45">
        <v>35842</v>
      </c>
      <c r="F740" s="45">
        <v>35817</v>
      </c>
      <c r="G740" s="12">
        <v>3</v>
      </c>
      <c r="H740" s="12">
        <v>35.43</v>
      </c>
    </row>
    <row r="741" spans="1:8" x14ac:dyDescent="0.25">
      <c r="A741" s="12">
        <v>10574</v>
      </c>
      <c r="B741" s="12" t="s">
        <v>1025</v>
      </c>
      <c r="C741" s="12">
        <v>4</v>
      </c>
      <c r="D741" s="45">
        <v>35600</v>
      </c>
      <c r="E741" s="45">
        <v>35628</v>
      </c>
      <c r="F741" s="45">
        <v>35611</v>
      </c>
      <c r="G741" s="12">
        <v>2</v>
      </c>
      <c r="H741" s="12">
        <v>37.6</v>
      </c>
    </row>
    <row r="742" spans="1:8" x14ac:dyDescent="0.25">
      <c r="A742" s="12">
        <v>10577</v>
      </c>
      <c r="B742" s="12" t="s">
        <v>1025</v>
      </c>
      <c r="C742" s="12">
        <v>9</v>
      </c>
      <c r="D742" s="45">
        <v>35604</v>
      </c>
      <c r="E742" s="45">
        <v>35646</v>
      </c>
      <c r="F742" s="45">
        <v>35611</v>
      </c>
      <c r="G742" s="12">
        <v>2</v>
      </c>
      <c r="H742" s="12">
        <v>25.41</v>
      </c>
    </row>
    <row r="743" spans="1:8" x14ac:dyDescent="0.25">
      <c r="A743" s="12">
        <v>10822</v>
      </c>
      <c r="B743" s="12" t="s">
        <v>1025</v>
      </c>
      <c r="C743" s="12">
        <v>6</v>
      </c>
      <c r="D743" s="45">
        <v>35803</v>
      </c>
      <c r="E743" s="45">
        <v>35831</v>
      </c>
      <c r="F743" s="45">
        <v>35811</v>
      </c>
      <c r="G743" s="12">
        <v>3</v>
      </c>
      <c r="H743" s="12">
        <v>7</v>
      </c>
    </row>
    <row r="744" spans="1:8" x14ac:dyDescent="0.25">
      <c r="A744" s="12">
        <v>10367</v>
      </c>
      <c r="B744" s="12" t="s">
        <v>1033</v>
      </c>
      <c r="C744" s="12">
        <v>7</v>
      </c>
      <c r="D744" s="45">
        <v>35397</v>
      </c>
      <c r="E744" s="45">
        <v>35425</v>
      </c>
      <c r="F744" s="45">
        <v>35401</v>
      </c>
      <c r="G744" s="12">
        <v>3</v>
      </c>
      <c r="H744" s="12">
        <v>13.55</v>
      </c>
    </row>
    <row r="745" spans="1:8" x14ac:dyDescent="0.25">
      <c r="A745" s="12">
        <v>10399</v>
      </c>
      <c r="B745" s="12" t="s">
        <v>1033</v>
      </c>
      <c r="C745" s="12">
        <v>8</v>
      </c>
      <c r="D745" s="45">
        <v>35430</v>
      </c>
      <c r="E745" s="45">
        <v>35444</v>
      </c>
      <c r="F745" s="45">
        <v>35438</v>
      </c>
      <c r="G745" s="12">
        <v>3</v>
      </c>
      <c r="H745" s="12">
        <v>27.36</v>
      </c>
    </row>
    <row r="746" spans="1:8" x14ac:dyDescent="0.25">
      <c r="A746" s="12">
        <v>10465</v>
      </c>
      <c r="B746" s="12" t="s">
        <v>1033</v>
      </c>
      <c r="C746" s="12">
        <v>1</v>
      </c>
      <c r="D746" s="45">
        <v>35494</v>
      </c>
      <c r="E746" s="45">
        <v>35522</v>
      </c>
      <c r="F746" s="45">
        <v>35503</v>
      </c>
      <c r="G746" s="12">
        <v>3</v>
      </c>
      <c r="H746" s="12">
        <v>145.04</v>
      </c>
    </row>
    <row r="747" spans="1:8" x14ac:dyDescent="0.25">
      <c r="A747" s="12">
        <v>10591</v>
      </c>
      <c r="B747" s="12" t="s">
        <v>1033</v>
      </c>
      <c r="C747" s="12">
        <v>1</v>
      </c>
      <c r="D747" s="45">
        <v>35618</v>
      </c>
      <c r="E747" s="45">
        <v>35632</v>
      </c>
      <c r="F747" s="45">
        <v>35627</v>
      </c>
      <c r="G747" s="12">
        <v>1</v>
      </c>
      <c r="H747" s="12">
        <v>55.92</v>
      </c>
    </row>
    <row r="748" spans="1:8" x14ac:dyDescent="0.25">
      <c r="A748" s="12">
        <v>10602</v>
      </c>
      <c r="B748" s="12" t="s">
        <v>1033</v>
      </c>
      <c r="C748" s="12">
        <v>8</v>
      </c>
      <c r="D748" s="45">
        <v>35628</v>
      </c>
      <c r="E748" s="45">
        <v>35656</v>
      </c>
      <c r="F748" s="45">
        <v>35633</v>
      </c>
      <c r="G748" s="12">
        <v>2</v>
      </c>
      <c r="H748" s="12">
        <v>2.92</v>
      </c>
    </row>
    <row r="749" spans="1:8" x14ac:dyDescent="0.25">
      <c r="A749" s="12">
        <v>10688</v>
      </c>
      <c r="B749" s="12" t="s">
        <v>1033</v>
      </c>
      <c r="C749" s="12">
        <v>4</v>
      </c>
      <c r="D749" s="45">
        <v>35704</v>
      </c>
      <c r="E749" s="45">
        <v>35718</v>
      </c>
      <c r="F749" s="45">
        <v>35710</v>
      </c>
      <c r="G749" s="12">
        <v>2</v>
      </c>
      <c r="H749" s="12">
        <v>299.08999999999997</v>
      </c>
    </row>
    <row r="750" spans="1:8" x14ac:dyDescent="0.25">
      <c r="A750" s="12">
        <v>10744</v>
      </c>
      <c r="B750" s="12" t="s">
        <v>1033</v>
      </c>
      <c r="C750" s="12">
        <v>6</v>
      </c>
      <c r="D750" s="45">
        <v>35751</v>
      </c>
      <c r="E750" s="45">
        <v>35779</v>
      </c>
      <c r="F750" s="45">
        <v>35758</v>
      </c>
      <c r="G750" s="12">
        <v>1</v>
      </c>
      <c r="H750" s="12">
        <v>69.19</v>
      </c>
    </row>
    <row r="751" spans="1:8" x14ac:dyDescent="0.25">
      <c r="A751" s="12">
        <v>10769</v>
      </c>
      <c r="B751" s="12" t="s">
        <v>1033</v>
      </c>
      <c r="C751" s="12">
        <v>3</v>
      </c>
      <c r="D751" s="45">
        <v>35772</v>
      </c>
      <c r="E751" s="45">
        <v>35800</v>
      </c>
      <c r="F751" s="45">
        <v>35776</v>
      </c>
      <c r="G751" s="12">
        <v>1</v>
      </c>
      <c r="H751" s="12">
        <v>65.06</v>
      </c>
    </row>
    <row r="752" spans="1:8" x14ac:dyDescent="0.25">
      <c r="A752" s="12">
        <v>10921</v>
      </c>
      <c r="B752" s="12" t="s">
        <v>1033</v>
      </c>
      <c r="C752" s="12">
        <v>1</v>
      </c>
      <c r="D752" s="45">
        <v>35857</v>
      </c>
      <c r="E752" s="45">
        <v>35899</v>
      </c>
      <c r="F752" s="45">
        <v>35863</v>
      </c>
      <c r="G752" s="12">
        <v>1</v>
      </c>
      <c r="H752" s="12">
        <v>176.48</v>
      </c>
    </row>
    <row r="753" spans="1:8" x14ac:dyDescent="0.25">
      <c r="A753" s="12">
        <v>10946</v>
      </c>
      <c r="B753" s="12" t="s">
        <v>1033</v>
      </c>
      <c r="C753" s="12">
        <v>1</v>
      </c>
      <c r="D753" s="45">
        <v>35866</v>
      </c>
      <c r="E753" s="45">
        <v>35894</v>
      </c>
      <c r="F753" s="45">
        <v>35873</v>
      </c>
      <c r="G753" s="12">
        <v>2</v>
      </c>
      <c r="H753" s="12">
        <v>27.2</v>
      </c>
    </row>
    <row r="754" spans="1:8" x14ac:dyDescent="0.25">
      <c r="A754" s="12">
        <v>10994</v>
      </c>
      <c r="B754" s="12" t="s">
        <v>1033</v>
      </c>
      <c r="C754" s="12">
        <v>2</v>
      </c>
      <c r="D754" s="45">
        <v>35887</v>
      </c>
      <c r="E754" s="45">
        <v>35901</v>
      </c>
      <c r="F754" s="45">
        <v>35894</v>
      </c>
      <c r="G754" s="12">
        <v>3</v>
      </c>
      <c r="H754" s="12">
        <v>65.53</v>
      </c>
    </row>
    <row r="755" spans="1:8" x14ac:dyDescent="0.25">
      <c r="A755" s="12">
        <v>10251</v>
      </c>
      <c r="B755" s="12" t="s">
        <v>1041</v>
      </c>
      <c r="C755" s="12">
        <v>3</v>
      </c>
      <c r="D755" s="45">
        <v>35254</v>
      </c>
      <c r="E755" s="45">
        <v>35282</v>
      </c>
      <c r="F755" s="45">
        <v>35261</v>
      </c>
      <c r="G755" s="12">
        <v>1</v>
      </c>
      <c r="H755" s="12">
        <v>41.34</v>
      </c>
    </row>
    <row r="756" spans="1:8" x14ac:dyDescent="0.25">
      <c r="A756" s="12">
        <v>10334</v>
      </c>
      <c r="B756" s="12" t="s">
        <v>1041</v>
      </c>
      <c r="C756" s="12">
        <v>8</v>
      </c>
      <c r="D756" s="45">
        <v>35359</v>
      </c>
      <c r="E756" s="45">
        <v>35387</v>
      </c>
      <c r="F756" s="45">
        <v>35366</v>
      </c>
      <c r="G756" s="12">
        <v>2</v>
      </c>
      <c r="H756" s="12">
        <v>8.56</v>
      </c>
    </row>
    <row r="757" spans="1:8" x14ac:dyDescent="0.25">
      <c r="A757" s="12">
        <v>10450</v>
      </c>
      <c r="B757" s="12" t="s">
        <v>1041</v>
      </c>
      <c r="C757" s="12">
        <v>8</v>
      </c>
      <c r="D757" s="45">
        <v>35480</v>
      </c>
      <c r="E757" s="45">
        <v>35508</v>
      </c>
      <c r="F757" s="45">
        <v>35500</v>
      </c>
      <c r="G757" s="12">
        <v>2</v>
      </c>
      <c r="H757" s="12">
        <v>7.23</v>
      </c>
    </row>
    <row r="758" spans="1:8" x14ac:dyDescent="0.25">
      <c r="A758" s="12">
        <v>10459</v>
      </c>
      <c r="B758" s="12" t="s">
        <v>1041</v>
      </c>
      <c r="C758" s="12">
        <v>4</v>
      </c>
      <c r="D758" s="45">
        <v>35488</v>
      </c>
      <c r="E758" s="45">
        <v>35516</v>
      </c>
      <c r="F758" s="45">
        <v>35489</v>
      </c>
      <c r="G758" s="12">
        <v>2</v>
      </c>
      <c r="H758" s="12">
        <v>25.09</v>
      </c>
    </row>
    <row r="759" spans="1:8" x14ac:dyDescent="0.25">
      <c r="A759" s="12">
        <v>10478</v>
      </c>
      <c r="B759" s="12" t="s">
        <v>1041</v>
      </c>
      <c r="C759" s="12">
        <v>2</v>
      </c>
      <c r="D759" s="45">
        <v>35507</v>
      </c>
      <c r="E759" s="45">
        <v>35521</v>
      </c>
      <c r="F759" s="45">
        <v>35515</v>
      </c>
      <c r="G759" s="12">
        <v>3</v>
      </c>
      <c r="H759" s="12">
        <v>4.8099999999999996</v>
      </c>
    </row>
    <row r="760" spans="1:8" x14ac:dyDescent="0.25">
      <c r="A760" s="12">
        <v>10546</v>
      </c>
      <c r="B760" s="12" t="s">
        <v>1041</v>
      </c>
      <c r="C760" s="12">
        <v>1</v>
      </c>
      <c r="D760" s="45">
        <v>35573</v>
      </c>
      <c r="E760" s="45">
        <v>35601</v>
      </c>
      <c r="F760" s="45">
        <v>35577</v>
      </c>
      <c r="G760" s="12">
        <v>3</v>
      </c>
      <c r="H760" s="12">
        <v>194.72</v>
      </c>
    </row>
    <row r="761" spans="1:8" x14ac:dyDescent="0.25">
      <c r="A761" s="12">
        <v>10806</v>
      </c>
      <c r="B761" s="12" t="s">
        <v>1041</v>
      </c>
      <c r="C761" s="12">
        <v>3</v>
      </c>
      <c r="D761" s="45">
        <v>35795</v>
      </c>
      <c r="E761" s="45">
        <v>35823</v>
      </c>
      <c r="F761" s="45">
        <v>35800</v>
      </c>
      <c r="G761" s="12">
        <v>2</v>
      </c>
      <c r="H761" s="12">
        <v>22.11</v>
      </c>
    </row>
    <row r="762" spans="1:8" x14ac:dyDescent="0.25">
      <c r="A762" s="12">
        <v>10814</v>
      </c>
      <c r="B762" s="12" t="s">
        <v>1041</v>
      </c>
      <c r="C762" s="12">
        <v>3</v>
      </c>
      <c r="D762" s="45">
        <v>35800</v>
      </c>
      <c r="E762" s="45">
        <v>35828</v>
      </c>
      <c r="F762" s="45">
        <v>35809</v>
      </c>
      <c r="G762" s="12">
        <v>3</v>
      </c>
      <c r="H762" s="12">
        <v>130.94</v>
      </c>
    </row>
    <row r="763" spans="1:8" x14ac:dyDescent="0.25">
      <c r="A763" s="12">
        <v>10843</v>
      </c>
      <c r="B763" s="12" t="s">
        <v>1041</v>
      </c>
      <c r="C763" s="12">
        <v>4</v>
      </c>
      <c r="D763" s="45">
        <v>35816</v>
      </c>
      <c r="E763" s="45">
        <v>35844</v>
      </c>
      <c r="F763" s="45">
        <v>35821</v>
      </c>
      <c r="G763" s="12">
        <v>2</v>
      </c>
      <c r="H763" s="12">
        <v>9.26</v>
      </c>
    </row>
    <row r="764" spans="1:8" x14ac:dyDescent="0.25">
      <c r="A764" s="12">
        <v>10850</v>
      </c>
      <c r="B764" s="12" t="s">
        <v>1041</v>
      </c>
      <c r="C764" s="12">
        <v>1</v>
      </c>
      <c r="D764" s="45">
        <v>35818</v>
      </c>
      <c r="E764" s="45">
        <v>35860</v>
      </c>
      <c r="F764" s="45">
        <v>35825</v>
      </c>
      <c r="G764" s="12">
        <v>1</v>
      </c>
      <c r="H764" s="12">
        <v>49.19</v>
      </c>
    </row>
    <row r="765" spans="1:8" x14ac:dyDescent="0.25">
      <c r="A765" s="12">
        <v>10274</v>
      </c>
      <c r="B765" s="12" t="s">
        <v>1049</v>
      </c>
      <c r="C765" s="12">
        <v>6</v>
      </c>
      <c r="D765" s="45">
        <v>35283</v>
      </c>
      <c r="E765" s="45">
        <v>35311</v>
      </c>
      <c r="F765" s="45">
        <v>35293</v>
      </c>
      <c r="G765" s="12">
        <v>1</v>
      </c>
      <c r="H765" s="12">
        <v>6.01</v>
      </c>
    </row>
    <row r="766" spans="1:8" x14ac:dyDescent="0.25">
      <c r="A766" s="12">
        <v>10295</v>
      </c>
      <c r="B766" s="12" t="s">
        <v>1049</v>
      </c>
      <c r="C766" s="12">
        <v>2</v>
      </c>
      <c r="D766" s="45">
        <v>35310</v>
      </c>
      <c r="E766" s="45">
        <v>35338</v>
      </c>
      <c r="F766" s="45">
        <v>35318</v>
      </c>
      <c r="G766" s="12">
        <v>2</v>
      </c>
      <c r="H766" s="12">
        <v>1.1499999999999999</v>
      </c>
    </row>
    <row r="767" spans="1:8" x14ac:dyDescent="0.25">
      <c r="A767" s="12">
        <v>10737</v>
      </c>
      <c r="B767" s="12" t="s">
        <v>1049</v>
      </c>
      <c r="C767" s="12">
        <v>2</v>
      </c>
      <c r="D767" s="45">
        <v>35745</v>
      </c>
      <c r="E767" s="45">
        <v>35773</v>
      </c>
      <c r="F767" s="45">
        <v>35752</v>
      </c>
      <c r="G767" s="12">
        <v>2</v>
      </c>
      <c r="H767" s="12">
        <v>7.79</v>
      </c>
    </row>
    <row r="768" spans="1:8" x14ac:dyDescent="0.25">
      <c r="A768" s="12">
        <v>10739</v>
      </c>
      <c r="B768" s="12" t="s">
        <v>1049</v>
      </c>
      <c r="C768" s="12">
        <v>3</v>
      </c>
      <c r="D768" s="45">
        <v>35746</v>
      </c>
      <c r="E768" s="45">
        <v>35774</v>
      </c>
      <c r="F768" s="45">
        <v>35751</v>
      </c>
      <c r="G768" s="12">
        <v>3</v>
      </c>
      <c r="H768" s="12">
        <v>11.08</v>
      </c>
    </row>
    <row r="769" spans="1:8" x14ac:dyDescent="0.25">
      <c r="A769" s="12">
        <v>10301</v>
      </c>
      <c r="B769" s="12" t="s">
        <v>1057</v>
      </c>
      <c r="C769" s="12">
        <v>8</v>
      </c>
      <c r="D769" s="45">
        <v>35317</v>
      </c>
      <c r="E769" s="45">
        <v>35345</v>
      </c>
      <c r="F769" s="45">
        <v>35325</v>
      </c>
      <c r="G769" s="12">
        <v>2</v>
      </c>
      <c r="H769" s="12">
        <v>45.08</v>
      </c>
    </row>
    <row r="770" spans="1:8" x14ac:dyDescent="0.25">
      <c r="A770" s="12">
        <v>10312</v>
      </c>
      <c r="B770" s="12" t="s">
        <v>1057</v>
      </c>
      <c r="C770" s="12">
        <v>2</v>
      </c>
      <c r="D770" s="45">
        <v>35331</v>
      </c>
      <c r="E770" s="45">
        <v>35359</v>
      </c>
      <c r="F770" s="45">
        <v>35341</v>
      </c>
      <c r="G770" s="12">
        <v>2</v>
      </c>
      <c r="H770" s="12">
        <v>40.26</v>
      </c>
    </row>
    <row r="771" spans="1:8" x14ac:dyDescent="0.25">
      <c r="A771" s="12">
        <v>10348</v>
      </c>
      <c r="B771" s="12" t="s">
        <v>1057</v>
      </c>
      <c r="C771" s="12">
        <v>4</v>
      </c>
      <c r="D771" s="45">
        <v>35376</v>
      </c>
      <c r="E771" s="45">
        <v>35404</v>
      </c>
      <c r="F771" s="45">
        <v>35384</v>
      </c>
      <c r="G771" s="12">
        <v>2</v>
      </c>
      <c r="H771" s="12">
        <v>0.78</v>
      </c>
    </row>
    <row r="772" spans="1:8" x14ac:dyDescent="0.25">
      <c r="A772" s="12">
        <v>10356</v>
      </c>
      <c r="B772" s="12" t="s">
        <v>1057</v>
      </c>
      <c r="C772" s="12">
        <v>6</v>
      </c>
      <c r="D772" s="45">
        <v>35387</v>
      </c>
      <c r="E772" s="45">
        <v>35415</v>
      </c>
      <c r="F772" s="45">
        <v>35396</v>
      </c>
      <c r="G772" s="12">
        <v>2</v>
      </c>
      <c r="H772" s="12">
        <v>36.71</v>
      </c>
    </row>
    <row r="773" spans="1:8" x14ac:dyDescent="0.25">
      <c r="A773" s="12">
        <v>10513</v>
      </c>
      <c r="B773" s="12" t="s">
        <v>1057</v>
      </c>
      <c r="C773" s="12">
        <v>7</v>
      </c>
      <c r="D773" s="45">
        <v>35542</v>
      </c>
      <c r="E773" s="45">
        <v>35584</v>
      </c>
      <c r="F773" s="45">
        <v>35548</v>
      </c>
      <c r="G773" s="12">
        <v>1</v>
      </c>
      <c r="H773" s="12">
        <v>105.65</v>
      </c>
    </row>
    <row r="774" spans="1:8" x14ac:dyDescent="0.25">
      <c r="A774" s="12">
        <v>10632</v>
      </c>
      <c r="B774" s="12" t="s">
        <v>1057</v>
      </c>
      <c r="C774" s="12">
        <v>8</v>
      </c>
      <c r="D774" s="45">
        <v>35656</v>
      </c>
      <c r="E774" s="45">
        <v>35684</v>
      </c>
      <c r="F774" s="45">
        <v>35661</v>
      </c>
      <c r="G774" s="12">
        <v>1</v>
      </c>
      <c r="H774" s="12">
        <v>41.38</v>
      </c>
    </row>
    <row r="775" spans="1:8" x14ac:dyDescent="0.25">
      <c r="A775" s="12">
        <v>10640</v>
      </c>
      <c r="B775" s="12" t="s">
        <v>1057</v>
      </c>
      <c r="C775" s="12">
        <v>4</v>
      </c>
      <c r="D775" s="45">
        <v>35663</v>
      </c>
      <c r="E775" s="45">
        <v>35691</v>
      </c>
      <c r="F775" s="45">
        <v>35670</v>
      </c>
      <c r="G775" s="12">
        <v>1</v>
      </c>
      <c r="H775" s="12">
        <v>23.55</v>
      </c>
    </row>
    <row r="776" spans="1:8" x14ac:dyDescent="0.25">
      <c r="A776" s="12">
        <v>10651</v>
      </c>
      <c r="B776" s="12" t="s">
        <v>1057</v>
      </c>
      <c r="C776" s="12">
        <v>8</v>
      </c>
      <c r="D776" s="45">
        <v>35674</v>
      </c>
      <c r="E776" s="45">
        <v>35702</v>
      </c>
      <c r="F776" s="45">
        <v>35684</v>
      </c>
      <c r="G776" s="12">
        <v>2</v>
      </c>
      <c r="H776" s="12">
        <v>20.6</v>
      </c>
    </row>
    <row r="777" spans="1:8" x14ac:dyDescent="0.25">
      <c r="A777" s="12">
        <v>10668</v>
      </c>
      <c r="B777" s="12" t="s">
        <v>1057</v>
      </c>
      <c r="C777" s="12">
        <v>1</v>
      </c>
      <c r="D777" s="45">
        <v>35688</v>
      </c>
      <c r="E777" s="45">
        <v>35716</v>
      </c>
      <c r="F777" s="45">
        <v>35696</v>
      </c>
      <c r="G777" s="12">
        <v>2</v>
      </c>
      <c r="H777" s="12">
        <v>47.22</v>
      </c>
    </row>
    <row r="778" spans="1:8" x14ac:dyDescent="0.25">
      <c r="A778" s="12">
        <v>11046</v>
      </c>
      <c r="B778" s="12" t="s">
        <v>1057</v>
      </c>
      <c r="C778" s="12">
        <v>8</v>
      </c>
      <c r="D778" s="45">
        <v>35908</v>
      </c>
      <c r="E778" s="45">
        <v>35936</v>
      </c>
      <c r="F778" s="45">
        <v>35909</v>
      </c>
      <c r="G778" s="12">
        <v>2</v>
      </c>
      <c r="H778" s="12">
        <v>71.64</v>
      </c>
    </row>
    <row r="779" spans="1:8" x14ac:dyDescent="0.25">
      <c r="A779" s="12">
        <v>10266</v>
      </c>
      <c r="B779" s="12" t="s">
        <v>1065</v>
      </c>
      <c r="C779" s="12">
        <v>3</v>
      </c>
      <c r="D779" s="45">
        <v>35272</v>
      </c>
      <c r="E779" s="45">
        <v>35314</v>
      </c>
      <c r="F779" s="45">
        <v>35277</v>
      </c>
      <c r="G779" s="12">
        <v>3</v>
      </c>
      <c r="H779" s="12">
        <v>25.73</v>
      </c>
    </row>
    <row r="780" spans="1:8" x14ac:dyDescent="0.25">
      <c r="A780" s="12">
        <v>10270</v>
      </c>
      <c r="B780" s="12" t="s">
        <v>1065</v>
      </c>
      <c r="C780" s="12">
        <v>1</v>
      </c>
      <c r="D780" s="45">
        <v>35278</v>
      </c>
      <c r="E780" s="45">
        <v>35306</v>
      </c>
      <c r="F780" s="45">
        <v>35279</v>
      </c>
      <c r="G780" s="12">
        <v>1</v>
      </c>
      <c r="H780" s="12">
        <v>136.54</v>
      </c>
    </row>
    <row r="781" spans="1:8" x14ac:dyDescent="0.25">
      <c r="A781" s="12">
        <v>10320</v>
      </c>
      <c r="B781" s="12" t="s">
        <v>1065</v>
      </c>
      <c r="C781" s="12">
        <v>5</v>
      </c>
      <c r="D781" s="45">
        <v>35341</v>
      </c>
      <c r="E781" s="45">
        <v>35355</v>
      </c>
      <c r="F781" s="45">
        <v>35356</v>
      </c>
      <c r="G781" s="12">
        <v>3</v>
      </c>
      <c r="H781" s="12">
        <v>34.57</v>
      </c>
    </row>
    <row r="782" spans="1:8" x14ac:dyDescent="0.25">
      <c r="A782" s="12">
        <v>10333</v>
      </c>
      <c r="B782" s="12" t="s">
        <v>1065</v>
      </c>
      <c r="C782" s="12">
        <v>5</v>
      </c>
      <c r="D782" s="45">
        <v>35356</v>
      </c>
      <c r="E782" s="45">
        <v>35384</v>
      </c>
      <c r="F782" s="45">
        <v>35363</v>
      </c>
      <c r="G782" s="12">
        <v>3</v>
      </c>
      <c r="H782" s="12">
        <v>0.59</v>
      </c>
    </row>
    <row r="783" spans="1:8" x14ac:dyDescent="0.25">
      <c r="A783" s="12">
        <v>10412</v>
      </c>
      <c r="B783" s="12" t="s">
        <v>1065</v>
      </c>
      <c r="C783" s="12">
        <v>8</v>
      </c>
      <c r="D783" s="45">
        <v>35443</v>
      </c>
      <c r="E783" s="45">
        <v>35471</v>
      </c>
      <c r="F783" s="45">
        <v>35445</v>
      </c>
      <c r="G783" s="12">
        <v>2</v>
      </c>
      <c r="H783" s="12">
        <v>3.77</v>
      </c>
    </row>
    <row r="784" spans="1:8" x14ac:dyDescent="0.25">
      <c r="A784" s="12">
        <v>10416</v>
      </c>
      <c r="B784" s="12" t="s">
        <v>1065</v>
      </c>
      <c r="C784" s="12">
        <v>8</v>
      </c>
      <c r="D784" s="45">
        <v>35446</v>
      </c>
      <c r="E784" s="45">
        <v>35474</v>
      </c>
      <c r="F784" s="45">
        <v>35457</v>
      </c>
      <c r="G784" s="12">
        <v>3</v>
      </c>
      <c r="H784" s="12">
        <v>22.72</v>
      </c>
    </row>
    <row r="785" spans="1:8" x14ac:dyDescent="0.25">
      <c r="A785" s="12">
        <v>10437</v>
      </c>
      <c r="B785" s="12" t="s">
        <v>1065</v>
      </c>
      <c r="C785" s="12">
        <v>8</v>
      </c>
      <c r="D785" s="45">
        <v>35466</v>
      </c>
      <c r="E785" s="45">
        <v>35494</v>
      </c>
      <c r="F785" s="45">
        <v>35473</v>
      </c>
      <c r="G785" s="12">
        <v>1</v>
      </c>
      <c r="H785" s="12">
        <v>19.97</v>
      </c>
    </row>
    <row r="786" spans="1:8" x14ac:dyDescent="0.25">
      <c r="A786" s="12">
        <v>10455</v>
      </c>
      <c r="B786" s="12" t="s">
        <v>1065</v>
      </c>
      <c r="C786" s="12">
        <v>8</v>
      </c>
      <c r="D786" s="45">
        <v>35485</v>
      </c>
      <c r="E786" s="45">
        <v>35527</v>
      </c>
      <c r="F786" s="45">
        <v>35492</v>
      </c>
      <c r="G786" s="12">
        <v>2</v>
      </c>
      <c r="H786" s="12">
        <v>180.45</v>
      </c>
    </row>
    <row r="787" spans="1:8" x14ac:dyDescent="0.25">
      <c r="A787" s="12">
        <v>10526</v>
      </c>
      <c r="B787" s="12" t="s">
        <v>1065</v>
      </c>
      <c r="C787" s="12">
        <v>4</v>
      </c>
      <c r="D787" s="45">
        <v>35555</v>
      </c>
      <c r="E787" s="45">
        <v>35583</v>
      </c>
      <c r="F787" s="45">
        <v>35565</v>
      </c>
      <c r="G787" s="12">
        <v>2</v>
      </c>
      <c r="H787" s="12">
        <v>58.59</v>
      </c>
    </row>
    <row r="788" spans="1:8" x14ac:dyDescent="0.25">
      <c r="A788" s="12">
        <v>10553</v>
      </c>
      <c r="B788" s="12" t="s">
        <v>1065</v>
      </c>
      <c r="C788" s="12">
        <v>2</v>
      </c>
      <c r="D788" s="45">
        <v>35580</v>
      </c>
      <c r="E788" s="45">
        <v>35608</v>
      </c>
      <c r="F788" s="45">
        <v>35584</v>
      </c>
      <c r="G788" s="12">
        <v>2</v>
      </c>
      <c r="H788" s="12">
        <v>149.49</v>
      </c>
    </row>
    <row r="789" spans="1:8" x14ac:dyDescent="0.25">
      <c r="A789" s="12">
        <v>10583</v>
      </c>
      <c r="B789" s="12" t="s">
        <v>1065</v>
      </c>
      <c r="C789" s="12">
        <v>2</v>
      </c>
      <c r="D789" s="45">
        <v>35611</v>
      </c>
      <c r="E789" s="45">
        <v>35639</v>
      </c>
      <c r="F789" s="45">
        <v>35615</v>
      </c>
      <c r="G789" s="12">
        <v>2</v>
      </c>
      <c r="H789" s="12">
        <v>7.28</v>
      </c>
    </row>
    <row r="790" spans="1:8" x14ac:dyDescent="0.25">
      <c r="A790" s="12">
        <v>10636</v>
      </c>
      <c r="B790" s="12" t="s">
        <v>1065</v>
      </c>
      <c r="C790" s="12">
        <v>4</v>
      </c>
      <c r="D790" s="45">
        <v>35661</v>
      </c>
      <c r="E790" s="45">
        <v>35689</v>
      </c>
      <c r="F790" s="45">
        <v>35668</v>
      </c>
      <c r="G790" s="12">
        <v>1</v>
      </c>
      <c r="H790" s="12">
        <v>1.1499999999999999</v>
      </c>
    </row>
    <row r="791" spans="1:8" x14ac:dyDescent="0.25">
      <c r="A791" s="12">
        <v>10750</v>
      </c>
      <c r="B791" s="12" t="s">
        <v>1065</v>
      </c>
      <c r="C791" s="12">
        <v>9</v>
      </c>
      <c r="D791" s="45">
        <v>35755</v>
      </c>
      <c r="E791" s="45">
        <v>35783</v>
      </c>
      <c r="F791" s="45">
        <v>35758</v>
      </c>
      <c r="G791" s="12">
        <v>1</v>
      </c>
      <c r="H791" s="12">
        <v>79.3</v>
      </c>
    </row>
    <row r="792" spans="1:8" x14ac:dyDescent="0.25">
      <c r="A792" s="12">
        <v>10781</v>
      </c>
      <c r="B792" s="12" t="s">
        <v>1065</v>
      </c>
      <c r="C792" s="12">
        <v>2</v>
      </c>
      <c r="D792" s="45">
        <v>35781</v>
      </c>
      <c r="E792" s="45">
        <v>35809</v>
      </c>
      <c r="F792" s="45">
        <v>35783</v>
      </c>
      <c r="G792" s="12">
        <v>3</v>
      </c>
      <c r="H792" s="12">
        <v>73.16</v>
      </c>
    </row>
    <row r="793" spans="1:8" x14ac:dyDescent="0.25">
      <c r="A793" s="12">
        <v>11025</v>
      </c>
      <c r="B793" s="12" t="s">
        <v>1065</v>
      </c>
      <c r="C793" s="12">
        <v>6</v>
      </c>
      <c r="D793" s="45">
        <v>35900</v>
      </c>
      <c r="E793" s="45">
        <v>35928</v>
      </c>
      <c r="F793" s="45">
        <v>35909</v>
      </c>
      <c r="G793" s="12">
        <v>3</v>
      </c>
      <c r="H793" s="12">
        <v>29.17</v>
      </c>
    </row>
    <row r="794" spans="1:8" x14ac:dyDescent="0.25">
      <c r="A794" s="12">
        <v>10256</v>
      </c>
      <c r="B794" s="12" t="s">
        <v>1073</v>
      </c>
      <c r="C794" s="12">
        <v>3</v>
      </c>
      <c r="D794" s="45">
        <v>35261</v>
      </c>
      <c r="E794" s="45">
        <v>35289</v>
      </c>
      <c r="F794" s="45">
        <v>35263</v>
      </c>
      <c r="G794" s="12">
        <v>2</v>
      </c>
      <c r="H794" s="12">
        <v>13.97</v>
      </c>
    </row>
    <row r="795" spans="1:8" x14ac:dyDescent="0.25">
      <c r="A795" s="12">
        <v>10420</v>
      </c>
      <c r="B795" s="12" t="s">
        <v>1073</v>
      </c>
      <c r="C795" s="12">
        <v>3</v>
      </c>
      <c r="D795" s="45">
        <v>35451</v>
      </c>
      <c r="E795" s="45">
        <v>35479</v>
      </c>
      <c r="F795" s="45">
        <v>35457</v>
      </c>
      <c r="G795" s="12">
        <v>1</v>
      </c>
      <c r="H795" s="12">
        <v>44.12</v>
      </c>
    </row>
    <row r="796" spans="1:8" x14ac:dyDescent="0.25">
      <c r="A796" s="12">
        <v>10585</v>
      </c>
      <c r="B796" s="12" t="s">
        <v>1073</v>
      </c>
      <c r="C796" s="12">
        <v>7</v>
      </c>
      <c r="D796" s="45">
        <v>35612</v>
      </c>
      <c r="E796" s="45">
        <v>35640</v>
      </c>
      <c r="F796" s="45">
        <v>35621</v>
      </c>
      <c r="G796" s="12">
        <v>1</v>
      </c>
      <c r="H796" s="12">
        <v>13.41</v>
      </c>
    </row>
    <row r="797" spans="1:8" x14ac:dyDescent="0.25">
      <c r="A797" s="12">
        <v>10644</v>
      </c>
      <c r="B797" s="12" t="s">
        <v>1073</v>
      </c>
      <c r="C797" s="12">
        <v>3</v>
      </c>
      <c r="D797" s="45">
        <v>35667</v>
      </c>
      <c r="E797" s="45">
        <v>35695</v>
      </c>
      <c r="F797" s="45">
        <v>35674</v>
      </c>
      <c r="G797" s="12">
        <v>2</v>
      </c>
      <c r="H797" s="12">
        <v>0.14000000000000001</v>
      </c>
    </row>
    <row r="798" spans="1:8" x14ac:dyDescent="0.25">
      <c r="A798" s="12">
        <v>10803</v>
      </c>
      <c r="B798" s="12" t="s">
        <v>1073</v>
      </c>
      <c r="C798" s="12">
        <v>4</v>
      </c>
      <c r="D798" s="45">
        <v>35794</v>
      </c>
      <c r="E798" s="45">
        <v>35822</v>
      </c>
      <c r="F798" s="45">
        <v>35801</v>
      </c>
      <c r="G798" s="12">
        <v>1</v>
      </c>
      <c r="H798" s="12">
        <v>55.23</v>
      </c>
    </row>
    <row r="799" spans="1:8" x14ac:dyDescent="0.25">
      <c r="A799" s="12">
        <v>10809</v>
      </c>
      <c r="B799" s="12" t="s">
        <v>1073</v>
      </c>
      <c r="C799" s="12">
        <v>7</v>
      </c>
      <c r="D799" s="45">
        <v>35796</v>
      </c>
      <c r="E799" s="45">
        <v>35824</v>
      </c>
      <c r="F799" s="45">
        <v>35802</v>
      </c>
      <c r="G799" s="12">
        <v>1</v>
      </c>
      <c r="H799" s="12">
        <v>4.87</v>
      </c>
    </row>
    <row r="800" spans="1:8" x14ac:dyDescent="0.25">
      <c r="A800" s="12">
        <v>10900</v>
      </c>
      <c r="B800" s="12" t="s">
        <v>1073</v>
      </c>
      <c r="C800" s="12">
        <v>1</v>
      </c>
      <c r="D800" s="45">
        <v>35846</v>
      </c>
      <c r="E800" s="45">
        <v>35874</v>
      </c>
      <c r="F800" s="45">
        <v>35858</v>
      </c>
      <c r="G800" s="12">
        <v>2</v>
      </c>
      <c r="H800" s="12">
        <v>1.66</v>
      </c>
    </row>
    <row r="801" spans="1:8" x14ac:dyDescent="0.25">
      <c r="A801" s="12">
        <v>10905</v>
      </c>
      <c r="B801" s="12" t="s">
        <v>1073</v>
      </c>
      <c r="C801" s="12">
        <v>9</v>
      </c>
      <c r="D801" s="45">
        <v>35850</v>
      </c>
      <c r="E801" s="45">
        <v>35878</v>
      </c>
      <c r="F801" s="45">
        <v>35860</v>
      </c>
      <c r="G801" s="12">
        <v>2</v>
      </c>
      <c r="H801" s="12">
        <v>13.72</v>
      </c>
    </row>
    <row r="802" spans="1:8" x14ac:dyDescent="0.25">
      <c r="A802" s="12">
        <v>10935</v>
      </c>
      <c r="B802" s="12" t="s">
        <v>1073</v>
      </c>
      <c r="C802" s="12">
        <v>4</v>
      </c>
      <c r="D802" s="45">
        <v>35863</v>
      </c>
      <c r="E802" s="45">
        <v>35891</v>
      </c>
      <c r="F802" s="45">
        <v>35872</v>
      </c>
      <c r="G802" s="12">
        <v>3</v>
      </c>
      <c r="H802" s="12">
        <v>47.59</v>
      </c>
    </row>
    <row r="803" spans="1:8" x14ac:dyDescent="0.25">
      <c r="A803" s="12">
        <v>10269</v>
      </c>
      <c r="B803" s="12" t="s">
        <v>1080</v>
      </c>
      <c r="C803" s="12">
        <v>5</v>
      </c>
      <c r="D803" s="45">
        <v>35277</v>
      </c>
      <c r="E803" s="45">
        <v>35291</v>
      </c>
      <c r="F803" s="45">
        <v>35286</v>
      </c>
      <c r="G803" s="12">
        <v>1</v>
      </c>
      <c r="H803" s="12">
        <v>4.5599999999999996</v>
      </c>
    </row>
    <row r="804" spans="1:8" x14ac:dyDescent="0.25">
      <c r="A804" s="12">
        <v>10344</v>
      </c>
      <c r="B804" s="12" t="s">
        <v>1080</v>
      </c>
      <c r="C804" s="12">
        <v>4</v>
      </c>
      <c r="D804" s="45">
        <v>35370</v>
      </c>
      <c r="E804" s="45">
        <v>35398</v>
      </c>
      <c r="F804" s="45">
        <v>35374</v>
      </c>
      <c r="G804" s="12">
        <v>2</v>
      </c>
      <c r="H804" s="12">
        <v>23.29</v>
      </c>
    </row>
    <row r="805" spans="1:8" x14ac:dyDescent="0.25">
      <c r="A805" s="12">
        <v>10469</v>
      </c>
      <c r="B805" s="12" t="s">
        <v>1080</v>
      </c>
      <c r="C805" s="12">
        <v>1</v>
      </c>
      <c r="D805" s="45">
        <v>35499</v>
      </c>
      <c r="E805" s="45">
        <v>35527</v>
      </c>
      <c r="F805" s="45">
        <v>35503</v>
      </c>
      <c r="G805" s="12">
        <v>1</v>
      </c>
      <c r="H805" s="12">
        <v>60.18</v>
      </c>
    </row>
    <row r="806" spans="1:8" x14ac:dyDescent="0.25">
      <c r="A806" s="12">
        <v>10483</v>
      </c>
      <c r="B806" s="12" t="s">
        <v>1080</v>
      </c>
      <c r="C806" s="12">
        <v>7</v>
      </c>
      <c r="D806" s="45">
        <v>35513</v>
      </c>
      <c r="E806" s="45">
        <v>35541</v>
      </c>
      <c r="F806" s="45">
        <v>35545</v>
      </c>
      <c r="G806" s="12">
        <v>2</v>
      </c>
      <c r="H806" s="12">
        <v>15.28</v>
      </c>
    </row>
    <row r="807" spans="1:8" x14ac:dyDescent="0.25">
      <c r="A807" s="12">
        <v>10504</v>
      </c>
      <c r="B807" s="12" t="s">
        <v>1080</v>
      </c>
      <c r="C807" s="12">
        <v>4</v>
      </c>
      <c r="D807" s="45">
        <v>35531</v>
      </c>
      <c r="E807" s="45">
        <v>35559</v>
      </c>
      <c r="F807" s="45">
        <v>35538</v>
      </c>
      <c r="G807" s="12">
        <v>3</v>
      </c>
      <c r="H807" s="12">
        <v>59.13</v>
      </c>
    </row>
    <row r="808" spans="1:8" x14ac:dyDescent="0.25">
      <c r="A808" s="12">
        <v>10596</v>
      </c>
      <c r="B808" s="12" t="s">
        <v>1080</v>
      </c>
      <c r="C808" s="12">
        <v>8</v>
      </c>
      <c r="D808" s="45">
        <v>35622</v>
      </c>
      <c r="E808" s="45">
        <v>35650</v>
      </c>
      <c r="F808" s="45">
        <v>35654</v>
      </c>
      <c r="G808" s="12">
        <v>1</v>
      </c>
      <c r="H808" s="12">
        <v>16.34</v>
      </c>
    </row>
    <row r="809" spans="1:8" x14ac:dyDescent="0.25">
      <c r="A809" s="12">
        <v>10693</v>
      </c>
      <c r="B809" s="12" t="s">
        <v>1080</v>
      </c>
      <c r="C809" s="12">
        <v>3</v>
      </c>
      <c r="D809" s="45">
        <v>35709</v>
      </c>
      <c r="E809" s="45">
        <v>35723</v>
      </c>
      <c r="F809" s="45">
        <v>35713</v>
      </c>
      <c r="G809" s="12">
        <v>3</v>
      </c>
      <c r="H809" s="12">
        <v>139.34</v>
      </c>
    </row>
    <row r="810" spans="1:8" x14ac:dyDescent="0.25">
      <c r="A810" s="12">
        <v>10696</v>
      </c>
      <c r="B810" s="12" t="s">
        <v>1080</v>
      </c>
      <c r="C810" s="12">
        <v>8</v>
      </c>
      <c r="D810" s="45">
        <v>35711</v>
      </c>
      <c r="E810" s="45">
        <v>35753</v>
      </c>
      <c r="F810" s="45">
        <v>35717</v>
      </c>
      <c r="G810" s="12">
        <v>3</v>
      </c>
      <c r="H810" s="12">
        <v>102.55</v>
      </c>
    </row>
    <row r="811" spans="1:8" x14ac:dyDescent="0.25">
      <c r="A811" s="12">
        <v>10723</v>
      </c>
      <c r="B811" s="12" t="s">
        <v>1080</v>
      </c>
      <c r="C811" s="12">
        <v>3</v>
      </c>
      <c r="D811" s="45">
        <v>35733</v>
      </c>
      <c r="E811" s="45">
        <v>35761</v>
      </c>
      <c r="F811" s="45">
        <v>35759</v>
      </c>
      <c r="G811" s="12">
        <v>1</v>
      </c>
      <c r="H811" s="12">
        <v>21.72</v>
      </c>
    </row>
    <row r="812" spans="1:8" x14ac:dyDescent="0.25">
      <c r="A812" s="12">
        <v>10740</v>
      </c>
      <c r="B812" s="12" t="s">
        <v>1080</v>
      </c>
      <c r="C812" s="12">
        <v>4</v>
      </c>
      <c r="D812" s="45">
        <v>35747</v>
      </c>
      <c r="E812" s="45">
        <v>35775</v>
      </c>
      <c r="F812" s="45">
        <v>35759</v>
      </c>
      <c r="G812" s="12">
        <v>2</v>
      </c>
      <c r="H812" s="12">
        <v>81.88</v>
      </c>
    </row>
    <row r="813" spans="1:8" x14ac:dyDescent="0.25">
      <c r="A813" s="12">
        <v>10861</v>
      </c>
      <c r="B813" s="12" t="s">
        <v>1080</v>
      </c>
      <c r="C813" s="12">
        <v>4</v>
      </c>
      <c r="D813" s="45">
        <v>35825</v>
      </c>
      <c r="E813" s="45">
        <v>35853</v>
      </c>
      <c r="F813" s="45">
        <v>35843</v>
      </c>
      <c r="G813" s="12">
        <v>2</v>
      </c>
      <c r="H813" s="12">
        <v>14.93</v>
      </c>
    </row>
    <row r="814" spans="1:8" x14ac:dyDescent="0.25">
      <c r="A814" s="12">
        <v>10904</v>
      </c>
      <c r="B814" s="12" t="s">
        <v>1080</v>
      </c>
      <c r="C814" s="12">
        <v>3</v>
      </c>
      <c r="D814" s="45">
        <v>35850</v>
      </c>
      <c r="E814" s="45">
        <v>35878</v>
      </c>
      <c r="F814" s="45">
        <v>35853</v>
      </c>
      <c r="G814" s="12">
        <v>3</v>
      </c>
      <c r="H814" s="12">
        <v>162.94999999999999</v>
      </c>
    </row>
    <row r="815" spans="1:8" x14ac:dyDescent="0.25">
      <c r="A815" s="12">
        <v>11032</v>
      </c>
      <c r="B815" s="12" t="s">
        <v>1080</v>
      </c>
      <c r="C815" s="12">
        <v>2</v>
      </c>
      <c r="D815" s="45">
        <v>35902</v>
      </c>
      <c r="E815" s="45">
        <v>35930</v>
      </c>
      <c r="F815" s="45">
        <v>35908</v>
      </c>
      <c r="G815" s="12">
        <v>3</v>
      </c>
      <c r="H815" s="12">
        <v>606.19000000000005</v>
      </c>
    </row>
    <row r="816" spans="1:8" x14ac:dyDescent="0.25">
      <c r="A816" s="12">
        <v>11066</v>
      </c>
      <c r="B816" s="12" t="s">
        <v>1080</v>
      </c>
      <c r="C816" s="12">
        <v>7</v>
      </c>
      <c r="D816" s="45">
        <v>35916</v>
      </c>
      <c r="E816" s="45">
        <v>35944</v>
      </c>
      <c r="F816" s="45">
        <v>35919</v>
      </c>
      <c r="G816" s="12">
        <v>2</v>
      </c>
      <c r="H816" s="12">
        <v>44.72</v>
      </c>
    </row>
    <row r="817" spans="1:8" x14ac:dyDescent="0.25">
      <c r="A817" s="12">
        <v>10248</v>
      </c>
      <c r="B817" s="12" t="s">
        <v>1088</v>
      </c>
      <c r="C817" s="12">
        <v>5</v>
      </c>
      <c r="D817" s="45">
        <v>35250</v>
      </c>
      <c r="E817" s="45">
        <v>35278</v>
      </c>
      <c r="F817" s="45">
        <v>35262</v>
      </c>
      <c r="G817" s="12">
        <v>3</v>
      </c>
      <c r="H817" s="12">
        <v>32.380000000000003</v>
      </c>
    </row>
    <row r="818" spans="1:8" x14ac:dyDescent="0.25">
      <c r="A818" s="12">
        <v>10615</v>
      </c>
      <c r="B818" s="12" t="s">
        <v>1088</v>
      </c>
      <c r="C818" s="12">
        <v>2</v>
      </c>
      <c r="D818" s="45">
        <v>35641</v>
      </c>
      <c r="E818" s="45">
        <v>35669</v>
      </c>
      <c r="F818" s="45">
        <v>35648</v>
      </c>
      <c r="G818" s="12">
        <v>3</v>
      </c>
      <c r="H818" s="12">
        <v>0.75</v>
      </c>
    </row>
    <row r="819" spans="1:8" x14ac:dyDescent="0.25">
      <c r="A819" s="12">
        <v>10673</v>
      </c>
      <c r="B819" s="12" t="s">
        <v>1088</v>
      </c>
      <c r="C819" s="12">
        <v>2</v>
      </c>
      <c r="D819" s="45">
        <v>35691</v>
      </c>
      <c r="E819" s="45">
        <v>35719</v>
      </c>
      <c r="F819" s="45">
        <v>35692</v>
      </c>
      <c r="G819" s="12">
        <v>1</v>
      </c>
      <c r="H819" s="12">
        <v>22.76</v>
      </c>
    </row>
    <row r="820" spans="1:8" x14ac:dyDescent="0.25">
      <c r="A820" s="12">
        <v>10695</v>
      </c>
      <c r="B820" s="12" t="s">
        <v>1088</v>
      </c>
      <c r="C820" s="12">
        <v>7</v>
      </c>
      <c r="D820" s="45">
        <v>35710</v>
      </c>
      <c r="E820" s="45">
        <v>35752</v>
      </c>
      <c r="F820" s="45">
        <v>35717</v>
      </c>
      <c r="G820" s="12">
        <v>1</v>
      </c>
      <c r="H820" s="12">
        <v>16.72</v>
      </c>
    </row>
    <row r="821" spans="1:8" x14ac:dyDescent="0.25">
      <c r="A821" s="12">
        <v>10873</v>
      </c>
      <c r="B821" s="12" t="s">
        <v>1088</v>
      </c>
      <c r="C821" s="12">
        <v>4</v>
      </c>
      <c r="D821" s="45">
        <v>35832</v>
      </c>
      <c r="E821" s="45">
        <v>35860</v>
      </c>
      <c r="F821" s="45">
        <v>35835</v>
      </c>
      <c r="G821" s="12">
        <v>1</v>
      </c>
      <c r="H821" s="12">
        <v>0.82</v>
      </c>
    </row>
    <row r="822" spans="1:8" x14ac:dyDescent="0.25">
      <c r="A822" s="12">
        <v>10879</v>
      </c>
      <c r="B822" s="12" t="s">
        <v>1088</v>
      </c>
      <c r="C822" s="12">
        <v>3</v>
      </c>
      <c r="D822" s="45">
        <v>35836</v>
      </c>
      <c r="E822" s="45">
        <v>35864</v>
      </c>
      <c r="F822" s="45">
        <v>35838</v>
      </c>
      <c r="G822" s="12">
        <v>3</v>
      </c>
      <c r="H822" s="12">
        <v>8.5</v>
      </c>
    </row>
    <row r="823" spans="1:8" x14ac:dyDescent="0.25">
      <c r="A823" s="12">
        <v>10910</v>
      </c>
      <c r="B823" s="12" t="s">
        <v>1088</v>
      </c>
      <c r="C823" s="12">
        <v>1</v>
      </c>
      <c r="D823" s="45">
        <v>35852</v>
      </c>
      <c r="E823" s="45">
        <v>35880</v>
      </c>
      <c r="F823" s="45">
        <v>35858</v>
      </c>
      <c r="G823" s="12">
        <v>3</v>
      </c>
      <c r="H823" s="12">
        <v>38.11</v>
      </c>
    </row>
    <row r="824" spans="1:8" x14ac:dyDescent="0.25">
      <c r="A824" s="12">
        <v>11005</v>
      </c>
      <c r="B824" s="12" t="s">
        <v>1088</v>
      </c>
      <c r="C824" s="12">
        <v>2</v>
      </c>
      <c r="D824" s="45">
        <v>35892</v>
      </c>
      <c r="E824" s="45">
        <v>35920</v>
      </c>
      <c r="F824" s="45">
        <v>35895</v>
      </c>
      <c r="G824" s="12">
        <v>1</v>
      </c>
      <c r="H824" s="12">
        <v>0.75</v>
      </c>
    </row>
    <row r="825" spans="1:8" x14ac:dyDescent="0.25">
      <c r="A825" s="12">
        <v>10374</v>
      </c>
      <c r="B825" s="12" t="s">
        <v>1096</v>
      </c>
      <c r="C825" s="12">
        <v>1</v>
      </c>
      <c r="D825" s="45">
        <v>35404</v>
      </c>
      <c r="E825" s="45">
        <v>35432</v>
      </c>
      <c r="F825" s="45">
        <v>35408</v>
      </c>
      <c r="G825" s="12">
        <v>3</v>
      </c>
      <c r="H825" s="12">
        <v>3.94</v>
      </c>
    </row>
    <row r="826" spans="1:8" x14ac:dyDescent="0.25">
      <c r="A826" s="12">
        <v>10611</v>
      </c>
      <c r="B826" s="12" t="s">
        <v>1096</v>
      </c>
      <c r="C826" s="12">
        <v>6</v>
      </c>
      <c r="D826" s="45">
        <v>35636</v>
      </c>
      <c r="E826" s="45">
        <v>35664</v>
      </c>
      <c r="F826" s="45">
        <v>35643</v>
      </c>
      <c r="G826" s="12">
        <v>2</v>
      </c>
      <c r="H826" s="12">
        <v>80.650000000000006</v>
      </c>
    </row>
    <row r="827" spans="1:8" x14ac:dyDescent="0.25">
      <c r="A827" s="12">
        <v>10792</v>
      </c>
      <c r="B827" s="12" t="s">
        <v>1096</v>
      </c>
      <c r="C827" s="12">
        <v>1</v>
      </c>
      <c r="D827" s="45">
        <v>35787</v>
      </c>
      <c r="E827" s="45">
        <v>35815</v>
      </c>
      <c r="F827" s="45">
        <v>35795</v>
      </c>
      <c r="G827" s="12">
        <v>3</v>
      </c>
      <c r="H827" s="12">
        <v>23.79</v>
      </c>
    </row>
    <row r="828" spans="1:8" x14ac:dyDescent="0.25">
      <c r="A828" s="12">
        <v>10870</v>
      </c>
      <c r="B828" s="12" t="s">
        <v>1096</v>
      </c>
      <c r="C828" s="12">
        <v>5</v>
      </c>
      <c r="D828" s="45">
        <v>35830</v>
      </c>
      <c r="E828" s="45">
        <v>35858</v>
      </c>
      <c r="F828" s="45">
        <v>35839</v>
      </c>
      <c r="G828" s="12">
        <v>3</v>
      </c>
      <c r="H828" s="12">
        <v>12.04</v>
      </c>
    </row>
    <row r="829" spans="1:8" x14ac:dyDescent="0.25">
      <c r="A829" s="12">
        <v>10906</v>
      </c>
      <c r="B829" s="12" t="s">
        <v>1096</v>
      </c>
      <c r="C829" s="12">
        <v>4</v>
      </c>
      <c r="D829" s="45">
        <v>35851</v>
      </c>
      <c r="E829" s="45">
        <v>35865</v>
      </c>
      <c r="F829" s="45">
        <v>35857</v>
      </c>
      <c r="G829" s="12">
        <v>3</v>
      </c>
      <c r="H829" s="12">
        <v>26.29</v>
      </c>
    </row>
    <row r="830" spans="1:8" x14ac:dyDescent="0.25">
      <c r="A830" s="12">
        <v>10998</v>
      </c>
      <c r="B830" s="12" t="s">
        <v>1096</v>
      </c>
      <c r="C830" s="12">
        <v>8</v>
      </c>
      <c r="D830" s="45">
        <v>35888</v>
      </c>
      <c r="E830" s="45">
        <v>35902</v>
      </c>
      <c r="F830" s="45">
        <v>35902</v>
      </c>
      <c r="G830" s="12">
        <v>2</v>
      </c>
      <c r="H830" s="12">
        <v>20.309999999999999</v>
      </c>
    </row>
    <row r="831" spans="1:8" x14ac:dyDescent="0.25">
      <c r="A831" s="12">
        <v>11044</v>
      </c>
      <c r="B831" s="12" t="s">
        <v>1096</v>
      </c>
      <c r="C831" s="12">
        <v>4</v>
      </c>
      <c r="D831" s="45">
        <v>35908</v>
      </c>
      <c r="E831" s="45">
        <v>35936</v>
      </c>
      <c r="F831" s="45">
        <v>35916</v>
      </c>
      <c r="G831" s="12">
        <v>1</v>
      </c>
      <c r="H831" s="12">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6BF2-1646-4F7A-A658-01173779950E}">
  <sheetPr codeName="Sheet9">
    <tabColor theme="9" tint="-0.249977111117893"/>
  </sheetPr>
  <dimension ref="B2:F25"/>
  <sheetViews>
    <sheetView workbookViewId="0">
      <selection activeCell="J158" sqref="J158"/>
    </sheetView>
  </sheetViews>
  <sheetFormatPr defaultRowHeight="14.4" x14ac:dyDescent="0.3"/>
  <cols>
    <col min="2" max="2" width="10.77734375" bestFit="1" customWidth="1"/>
    <col min="3" max="3" width="15.44140625" bestFit="1" customWidth="1"/>
    <col min="4" max="4" width="22.33203125" bestFit="1" customWidth="1"/>
    <col min="5" max="5" width="16.44140625" bestFit="1" customWidth="1"/>
  </cols>
  <sheetData>
    <row r="2" spans="2:6" x14ac:dyDescent="0.3">
      <c r="F2" t="s">
        <v>1591</v>
      </c>
    </row>
    <row r="3" spans="2:6" x14ac:dyDescent="0.3">
      <c r="B3" s="41" t="s">
        <v>1593</v>
      </c>
      <c r="C3" t="s">
        <v>1590</v>
      </c>
      <c r="D3" t="s">
        <v>1594</v>
      </c>
      <c r="E3" t="s">
        <v>1595</v>
      </c>
    </row>
    <row r="4" spans="2:6" x14ac:dyDescent="0.3">
      <c r="B4" s="42" t="s">
        <v>481</v>
      </c>
      <c r="C4">
        <v>16</v>
      </c>
      <c r="D4">
        <v>0</v>
      </c>
      <c r="E4">
        <v>37.411250000000003</v>
      </c>
      <c r="F4" t="s">
        <v>1592</v>
      </c>
    </row>
    <row r="5" spans="2:6" x14ac:dyDescent="0.3">
      <c r="B5" s="42" t="s">
        <v>546</v>
      </c>
      <c r="C5">
        <v>40</v>
      </c>
      <c r="D5">
        <v>1</v>
      </c>
      <c r="E5">
        <v>184.78749999999999</v>
      </c>
    </row>
    <row r="6" spans="2:6" x14ac:dyDescent="0.3">
      <c r="B6" s="42" t="s">
        <v>791</v>
      </c>
      <c r="C6">
        <v>19</v>
      </c>
      <c r="D6">
        <v>1</v>
      </c>
      <c r="E6">
        <v>67.375789473684222</v>
      </c>
      <c r="F6" t="s">
        <v>1596</v>
      </c>
    </row>
    <row r="7" spans="2:6" x14ac:dyDescent="0.3">
      <c r="B7" s="42" t="s">
        <v>507</v>
      </c>
      <c r="C7">
        <v>84</v>
      </c>
      <c r="D7">
        <v>1</v>
      </c>
      <c r="E7">
        <v>58.235714285714288</v>
      </c>
    </row>
    <row r="8" spans="2:6" x14ac:dyDescent="0.3">
      <c r="B8" s="42" t="s">
        <v>465</v>
      </c>
      <c r="C8">
        <v>30</v>
      </c>
      <c r="D8">
        <v>1</v>
      </c>
      <c r="E8">
        <v>73.269666666666666</v>
      </c>
    </row>
    <row r="9" spans="2:6" x14ac:dyDescent="0.3">
      <c r="B9" s="42" t="s">
        <v>963</v>
      </c>
      <c r="C9">
        <v>18</v>
      </c>
      <c r="D9">
        <v>1</v>
      </c>
      <c r="E9">
        <v>77.566111111111113</v>
      </c>
    </row>
    <row r="10" spans="2:6" x14ac:dyDescent="0.3">
      <c r="B10" s="42" t="s">
        <v>1071</v>
      </c>
      <c r="C10">
        <v>23</v>
      </c>
      <c r="D10">
        <v>1</v>
      </c>
      <c r="E10">
        <v>41.011739130434783</v>
      </c>
    </row>
    <row r="11" spans="2:6" x14ac:dyDescent="0.3">
      <c r="B11" s="42" t="s">
        <v>437</v>
      </c>
      <c r="C11">
        <v>76</v>
      </c>
      <c r="D11">
        <v>1</v>
      </c>
      <c r="E11">
        <v>55.335000000000001</v>
      </c>
    </row>
    <row r="12" spans="2:6" x14ac:dyDescent="0.3">
      <c r="B12" s="42" t="s">
        <v>384</v>
      </c>
      <c r="C12">
        <v>120</v>
      </c>
      <c r="D12">
        <v>1</v>
      </c>
      <c r="E12">
        <v>93.471500000000006</v>
      </c>
    </row>
    <row r="13" spans="2:6" x14ac:dyDescent="0.3">
      <c r="B13" s="42" t="s">
        <v>684</v>
      </c>
      <c r="C13">
        <v>19</v>
      </c>
      <c r="D13">
        <v>1</v>
      </c>
      <c r="E13">
        <v>145.01263157894735</v>
      </c>
    </row>
    <row r="14" spans="2:6" x14ac:dyDescent="0.3">
      <c r="B14" s="42" t="s">
        <v>599</v>
      </c>
      <c r="C14">
        <v>28</v>
      </c>
      <c r="D14">
        <v>0</v>
      </c>
      <c r="E14">
        <v>30.872857142857146</v>
      </c>
    </row>
    <row r="15" spans="2:6" x14ac:dyDescent="0.3">
      <c r="B15" s="42" t="s">
        <v>394</v>
      </c>
      <c r="C15">
        <v>28</v>
      </c>
      <c r="D15">
        <v>1</v>
      </c>
      <c r="E15">
        <v>40.099285714285713</v>
      </c>
    </row>
    <row r="16" spans="2:6" x14ac:dyDescent="0.3">
      <c r="B16" s="42" t="s">
        <v>939</v>
      </c>
      <c r="C16">
        <v>6</v>
      </c>
      <c r="D16">
        <v>1</v>
      </c>
      <c r="E16">
        <v>45.916666666666664</v>
      </c>
    </row>
    <row r="17" spans="2:5" x14ac:dyDescent="0.3">
      <c r="B17" s="42" t="s">
        <v>1102</v>
      </c>
      <c r="C17">
        <v>7</v>
      </c>
      <c r="D17">
        <v>0</v>
      </c>
      <c r="E17">
        <v>25.105714285714289</v>
      </c>
    </row>
    <row r="18" spans="2:5" x14ac:dyDescent="0.3">
      <c r="B18" s="42" t="s">
        <v>608</v>
      </c>
      <c r="C18">
        <v>14</v>
      </c>
      <c r="D18">
        <v>1</v>
      </c>
      <c r="E18">
        <v>49.218571428571423</v>
      </c>
    </row>
    <row r="19" spans="2:5" x14ac:dyDescent="0.3">
      <c r="B19" s="42" t="s">
        <v>446</v>
      </c>
      <c r="C19">
        <v>23</v>
      </c>
      <c r="D19">
        <v>0</v>
      </c>
      <c r="E19">
        <v>37.473478260869562</v>
      </c>
    </row>
    <row r="20" spans="2:5" x14ac:dyDescent="0.3">
      <c r="B20" s="42" t="s">
        <v>419</v>
      </c>
      <c r="C20">
        <v>37</v>
      </c>
      <c r="D20">
        <v>1</v>
      </c>
      <c r="E20">
        <v>87.502702702702706</v>
      </c>
    </row>
    <row r="21" spans="2:5" x14ac:dyDescent="0.3">
      <c r="B21" s="42" t="s">
        <v>497</v>
      </c>
      <c r="C21">
        <v>18</v>
      </c>
      <c r="D21">
        <v>1</v>
      </c>
      <c r="E21">
        <v>76.029444444444437</v>
      </c>
    </row>
    <row r="22" spans="2:5" x14ac:dyDescent="0.3">
      <c r="B22" s="42" t="s">
        <v>409</v>
      </c>
      <c r="C22">
        <v>56</v>
      </c>
      <c r="D22">
        <v>1</v>
      </c>
      <c r="E22">
        <v>52.754821428571425</v>
      </c>
    </row>
    <row r="23" spans="2:5" x14ac:dyDescent="0.3">
      <c r="B23" s="42" t="s">
        <v>640</v>
      </c>
      <c r="C23">
        <v>122</v>
      </c>
      <c r="D23">
        <v>1</v>
      </c>
      <c r="E23">
        <v>112.95778688524591</v>
      </c>
    </row>
    <row r="24" spans="2:5" x14ac:dyDescent="0.3">
      <c r="B24" s="42" t="s">
        <v>649</v>
      </c>
      <c r="C24">
        <v>46</v>
      </c>
      <c r="D24">
        <v>1</v>
      </c>
      <c r="E24">
        <v>59.460434782608694</v>
      </c>
    </row>
    <row r="25" spans="2:5" x14ac:dyDescent="0.3">
      <c r="B25" s="42" t="s">
        <v>280</v>
      </c>
      <c r="C25">
        <v>830</v>
      </c>
      <c r="D25">
        <v>1</v>
      </c>
      <c r="E25">
        <v>78.244204819277115</v>
      </c>
    </row>
  </sheetData>
  <conditionalFormatting pivot="1" sqref="D4:D25">
    <cfRule type="iconSet" priority="1">
      <iconSet showValue="0">
        <cfvo type="num" val="-1"/>
        <cfvo type="num" val="-0.5"/>
        <cfvo type="num" val="0.5"/>
      </iconSet>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CBD96-8C0B-4FCF-80E2-9C317B247D12}">
  <sheetPr codeName="Sheet10">
    <tabColor theme="9" tint="-0.249977111117893"/>
  </sheetPr>
  <dimension ref="A1:J92"/>
  <sheetViews>
    <sheetView topLeftCell="A149" workbookViewId="0">
      <selection activeCell="J158" sqref="J158"/>
    </sheetView>
  </sheetViews>
  <sheetFormatPr defaultRowHeight="13.2" x14ac:dyDescent="0.25"/>
  <cols>
    <col min="1" max="1" width="13.44140625" style="12" customWidth="1"/>
    <col min="2" max="2" width="36" style="12" customWidth="1"/>
    <col min="3" max="3" width="25.5546875" style="12" customWidth="1"/>
    <col min="4" max="4" width="33.88671875" style="12" customWidth="1"/>
    <col min="5" max="5" width="47" style="12" customWidth="1"/>
    <col min="6" max="10" width="16.109375" style="12" customWidth="1"/>
    <col min="11" max="16384" width="8.88671875" style="12"/>
  </cols>
  <sheetData>
    <row r="1" spans="1:10" x14ac:dyDescent="0.25">
      <c r="A1" s="12" t="s">
        <v>1589</v>
      </c>
      <c r="B1" s="12" t="s">
        <v>1588</v>
      </c>
      <c r="C1" s="12" t="s">
        <v>1587</v>
      </c>
      <c r="D1" s="12" t="s">
        <v>1586</v>
      </c>
      <c r="E1" s="12" t="s">
        <v>371</v>
      </c>
      <c r="F1" s="12" t="s">
        <v>372</v>
      </c>
      <c r="G1" s="12" t="s">
        <v>311</v>
      </c>
      <c r="H1" s="12" t="s">
        <v>1585</v>
      </c>
      <c r="I1" s="12" t="s">
        <v>374</v>
      </c>
      <c r="J1" s="12" t="s">
        <v>375</v>
      </c>
    </row>
    <row r="2" spans="1:10" ht="14.4" x14ac:dyDescent="0.3">
      <c r="A2" s="46" t="s">
        <v>377</v>
      </c>
      <c r="B2" s="46" t="s">
        <v>378</v>
      </c>
      <c r="C2" s="46" t="s">
        <v>379</v>
      </c>
      <c r="D2" s="46" t="s">
        <v>380</v>
      </c>
      <c r="E2" s="46" t="s">
        <v>381</v>
      </c>
      <c r="F2" s="46" t="s">
        <v>382</v>
      </c>
      <c r="G2" s="46" t="s">
        <v>1576</v>
      </c>
      <c r="H2" s="46" t="s">
        <v>383</v>
      </c>
      <c r="I2" s="46" t="s">
        <v>384</v>
      </c>
      <c r="J2" s="46" t="s">
        <v>385</v>
      </c>
    </row>
    <row r="3" spans="1:10" ht="14.4" x14ac:dyDescent="0.3">
      <c r="A3" s="46" t="s">
        <v>387</v>
      </c>
      <c r="B3" s="46" t="s">
        <v>388</v>
      </c>
      <c r="C3" s="46" t="s">
        <v>389</v>
      </c>
      <c r="D3" s="46" t="s">
        <v>390</v>
      </c>
      <c r="E3" s="46" t="s">
        <v>391</v>
      </c>
      <c r="F3" s="46" t="s">
        <v>392</v>
      </c>
      <c r="G3" s="46" t="s">
        <v>1576</v>
      </c>
      <c r="H3" s="46" t="s">
        <v>393</v>
      </c>
      <c r="I3" s="46" t="s">
        <v>394</v>
      </c>
      <c r="J3" s="46" t="s">
        <v>395</v>
      </c>
    </row>
    <row r="4" spans="1:10" ht="14.4" x14ac:dyDescent="0.3">
      <c r="A4" s="46" t="s">
        <v>397</v>
      </c>
      <c r="B4" s="46" t="s">
        <v>398</v>
      </c>
      <c r="C4" s="46" t="s">
        <v>399</v>
      </c>
      <c r="D4" s="46" t="s">
        <v>390</v>
      </c>
      <c r="E4" s="46" t="s">
        <v>400</v>
      </c>
      <c r="F4" s="46" t="s">
        <v>392</v>
      </c>
      <c r="G4" s="46" t="s">
        <v>1576</v>
      </c>
      <c r="H4" s="46" t="s">
        <v>401</v>
      </c>
      <c r="I4" s="46" t="s">
        <v>394</v>
      </c>
      <c r="J4" s="46" t="s">
        <v>402</v>
      </c>
    </row>
    <row r="5" spans="1:10" ht="14.4" x14ac:dyDescent="0.3">
      <c r="A5" s="46" t="s">
        <v>403</v>
      </c>
      <c r="B5" s="46" t="s">
        <v>404</v>
      </c>
      <c r="C5" s="46" t="s">
        <v>405</v>
      </c>
      <c r="D5" s="46" t="s">
        <v>380</v>
      </c>
      <c r="E5" s="46" t="s">
        <v>406</v>
      </c>
      <c r="F5" s="46" t="s">
        <v>407</v>
      </c>
      <c r="G5" s="46" t="s">
        <v>1576</v>
      </c>
      <c r="H5" s="46" t="s">
        <v>408</v>
      </c>
      <c r="I5" s="46" t="s">
        <v>409</v>
      </c>
      <c r="J5" s="46" t="s">
        <v>410</v>
      </c>
    </row>
    <row r="6" spans="1:10" ht="14.4" x14ac:dyDescent="0.3">
      <c r="A6" s="46" t="s">
        <v>412</v>
      </c>
      <c r="B6" s="46" t="s">
        <v>413</v>
      </c>
      <c r="C6" s="46" t="s">
        <v>414</v>
      </c>
      <c r="D6" s="46" t="s">
        <v>415</v>
      </c>
      <c r="E6" s="46" t="s">
        <v>416</v>
      </c>
      <c r="F6" s="46" t="s">
        <v>417</v>
      </c>
      <c r="G6" s="46" t="s">
        <v>1576</v>
      </c>
      <c r="H6" s="46" t="s">
        <v>418</v>
      </c>
      <c r="I6" s="46" t="s">
        <v>419</v>
      </c>
      <c r="J6" s="46" t="s">
        <v>420</v>
      </c>
    </row>
    <row r="7" spans="1:10" ht="14.4" x14ac:dyDescent="0.3">
      <c r="A7" s="46" t="s">
        <v>422</v>
      </c>
      <c r="B7" s="46" t="s">
        <v>423</v>
      </c>
      <c r="C7" s="46" t="s">
        <v>424</v>
      </c>
      <c r="D7" s="46" t="s">
        <v>380</v>
      </c>
      <c r="E7" s="46" t="s">
        <v>425</v>
      </c>
      <c r="F7" s="46" t="s">
        <v>426</v>
      </c>
      <c r="G7" s="46" t="s">
        <v>1576</v>
      </c>
      <c r="H7" s="46" t="s">
        <v>427</v>
      </c>
      <c r="I7" s="46" t="s">
        <v>384</v>
      </c>
      <c r="J7" s="46" t="s">
        <v>428</v>
      </c>
    </row>
    <row r="8" spans="1:10" ht="14.4" x14ac:dyDescent="0.3">
      <c r="A8" s="46" t="s">
        <v>430</v>
      </c>
      <c r="B8" s="46" t="s">
        <v>431</v>
      </c>
      <c r="C8" s="46" t="s">
        <v>432</v>
      </c>
      <c r="D8" s="46" t="s">
        <v>433</v>
      </c>
      <c r="E8" s="46" t="s">
        <v>434</v>
      </c>
      <c r="F8" s="46" t="s">
        <v>435</v>
      </c>
      <c r="G8" s="46" t="s">
        <v>1576</v>
      </c>
      <c r="H8" s="46" t="s">
        <v>436</v>
      </c>
      <c r="I8" s="46" t="s">
        <v>437</v>
      </c>
      <c r="J8" s="46" t="s">
        <v>438</v>
      </c>
    </row>
    <row r="9" spans="1:10" ht="14.4" x14ac:dyDescent="0.3">
      <c r="A9" s="46" t="s">
        <v>440</v>
      </c>
      <c r="B9" s="46" t="s">
        <v>441</v>
      </c>
      <c r="C9" s="46" t="s">
        <v>442</v>
      </c>
      <c r="D9" s="46" t="s">
        <v>390</v>
      </c>
      <c r="E9" s="46" t="s">
        <v>443</v>
      </c>
      <c r="F9" s="46" t="s">
        <v>444</v>
      </c>
      <c r="G9" s="46" t="s">
        <v>1576</v>
      </c>
      <c r="H9" s="46" t="s">
        <v>445</v>
      </c>
      <c r="I9" s="46" t="s">
        <v>446</v>
      </c>
      <c r="J9" s="46" t="s">
        <v>447</v>
      </c>
    </row>
    <row r="10" spans="1:10" ht="14.4" x14ac:dyDescent="0.3">
      <c r="A10" s="46" t="s">
        <v>449</v>
      </c>
      <c r="B10" s="46" t="s">
        <v>450</v>
      </c>
      <c r="C10" s="46" t="s">
        <v>451</v>
      </c>
      <c r="D10" s="46" t="s">
        <v>390</v>
      </c>
      <c r="E10" s="46" t="s">
        <v>452</v>
      </c>
      <c r="F10" s="46" t="s">
        <v>453</v>
      </c>
      <c r="G10" s="46" t="s">
        <v>1576</v>
      </c>
      <c r="H10" s="46" t="s">
        <v>454</v>
      </c>
      <c r="I10" s="46" t="s">
        <v>437</v>
      </c>
      <c r="J10" s="46" t="s">
        <v>455</v>
      </c>
    </row>
    <row r="11" spans="1:10" ht="14.4" x14ac:dyDescent="0.3">
      <c r="A11" s="46" t="s">
        <v>457</v>
      </c>
      <c r="B11" s="46" t="s">
        <v>458</v>
      </c>
      <c r="C11" s="46" t="s">
        <v>459</v>
      </c>
      <c r="D11" s="46" t="s">
        <v>460</v>
      </c>
      <c r="E11" s="46" t="s">
        <v>461</v>
      </c>
      <c r="F11" s="46" t="s">
        <v>462</v>
      </c>
      <c r="G11" s="46" t="s">
        <v>463</v>
      </c>
      <c r="H11" s="46" t="s">
        <v>464</v>
      </c>
      <c r="I11" s="46" t="s">
        <v>465</v>
      </c>
      <c r="J11" s="46" t="s">
        <v>466</v>
      </c>
    </row>
    <row r="12" spans="1:10" ht="14.4" x14ac:dyDescent="0.3">
      <c r="A12" s="46" t="s">
        <v>468</v>
      </c>
      <c r="B12" s="46" t="s">
        <v>469</v>
      </c>
      <c r="C12" s="46" t="s">
        <v>470</v>
      </c>
      <c r="D12" s="46" t="s">
        <v>380</v>
      </c>
      <c r="E12" s="46" t="s">
        <v>471</v>
      </c>
      <c r="F12" s="46" t="s">
        <v>407</v>
      </c>
      <c r="G12" s="46" t="s">
        <v>1576</v>
      </c>
      <c r="H12" s="46" t="s">
        <v>472</v>
      </c>
      <c r="I12" s="46" t="s">
        <v>409</v>
      </c>
      <c r="J12" s="46" t="s">
        <v>473</v>
      </c>
    </row>
    <row r="13" spans="1:10" ht="14.4" x14ac:dyDescent="0.3">
      <c r="A13" s="46" t="s">
        <v>474</v>
      </c>
      <c r="B13" s="46" t="s">
        <v>475</v>
      </c>
      <c r="C13" s="46" t="s">
        <v>476</v>
      </c>
      <c r="D13" s="46" t="s">
        <v>477</v>
      </c>
      <c r="E13" s="46" t="s">
        <v>478</v>
      </c>
      <c r="F13" s="46" t="s">
        <v>479</v>
      </c>
      <c r="G13" s="46" t="s">
        <v>1576</v>
      </c>
      <c r="H13" s="46" t="s">
        <v>480</v>
      </c>
      <c r="I13" s="46" t="s">
        <v>481</v>
      </c>
      <c r="J13" s="46" t="s">
        <v>482</v>
      </c>
    </row>
    <row r="14" spans="1:10" ht="14.4" x14ac:dyDescent="0.3">
      <c r="A14" s="46" t="s">
        <v>484</v>
      </c>
      <c r="B14" s="46" t="s">
        <v>485</v>
      </c>
      <c r="C14" s="46" t="s">
        <v>486</v>
      </c>
      <c r="D14" s="46" t="s">
        <v>433</v>
      </c>
      <c r="E14" s="46" t="s">
        <v>487</v>
      </c>
      <c r="F14" s="46" t="s">
        <v>392</v>
      </c>
      <c r="G14" s="46" t="s">
        <v>1576</v>
      </c>
      <c r="H14" s="46" t="s">
        <v>488</v>
      </c>
      <c r="I14" s="46" t="s">
        <v>394</v>
      </c>
      <c r="J14" s="46" t="s">
        <v>489</v>
      </c>
    </row>
    <row r="15" spans="1:10" ht="14.4" x14ac:dyDescent="0.3">
      <c r="A15" s="46" t="s">
        <v>491</v>
      </c>
      <c r="B15" s="46" t="s">
        <v>492</v>
      </c>
      <c r="C15" s="46" t="s">
        <v>493</v>
      </c>
      <c r="D15" s="46" t="s">
        <v>390</v>
      </c>
      <c r="E15" s="46" t="s">
        <v>494</v>
      </c>
      <c r="F15" s="46" t="s">
        <v>495</v>
      </c>
      <c r="G15" s="46" t="s">
        <v>1576</v>
      </c>
      <c r="H15" s="46" t="s">
        <v>496</v>
      </c>
      <c r="I15" s="46" t="s">
        <v>497</v>
      </c>
      <c r="J15" s="46" t="s">
        <v>498</v>
      </c>
    </row>
    <row r="16" spans="1:10" ht="14.4" x14ac:dyDescent="0.3">
      <c r="A16" s="46" t="s">
        <v>499</v>
      </c>
      <c r="B16" s="46" t="s">
        <v>500</v>
      </c>
      <c r="C16" s="46" t="s">
        <v>501</v>
      </c>
      <c r="D16" s="46" t="s">
        <v>502</v>
      </c>
      <c r="E16" s="46" t="s">
        <v>503</v>
      </c>
      <c r="F16" s="46" t="s">
        <v>504</v>
      </c>
      <c r="G16" s="46" t="s">
        <v>505</v>
      </c>
      <c r="H16" s="46" t="s">
        <v>506</v>
      </c>
      <c r="I16" s="46" t="s">
        <v>507</v>
      </c>
      <c r="J16" s="46" t="s">
        <v>508</v>
      </c>
    </row>
    <row r="17" spans="1:10" ht="14.4" x14ac:dyDescent="0.3">
      <c r="A17" s="46" t="s">
        <v>509</v>
      </c>
      <c r="B17" s="46" t="s">
        <v>510</v>
      </c>
      <c r="C17" s="46" t="s">
        <v>511</v>
      </c>
      <c r="D17" s="46" t="s">
        <v>380</v>
      </c>
      <c r="E17" s="46" t="s">
        <v>1584</v>
      </c>
      <c r="F17" s="46" t="s">
        <v>407</v>
      </c>
      <c r="G17" s="46" t="s">
        <v>1576</v>
      </c>
      <c r="H17" s="46" t="s">
        <v>513</v>
      </c>
      <c r="I17" s="46" t="s">
        <v>409</v>
      </c>
      <c r="J17" s="46" t="s">
        <v>514</v>
      </c>
    </row>
    <row r="18" spans="1:10" ht="14.4" x14ac:dyDescent="0.3">
      <c r="A18" s="46" t="s">
        <v>516</v>
      </c>
      <c r="B18" s="46" t="s">
        <v>517</v>
      </c>
      <c r="C18" s="46" t="s">
        <v>518</v>
      </c>
      <c r="D18" s="46" t="s">
        <v>415</v>
      </c>
      <c r="E18" s="46" t="s">
        <v>519</v>
      </c>
      <c r="F18" s="46" t="s">
        <v>520</v>
      </c>
      <c r="G18" s="46" t="s">
        <v>1576</v>
      </c>
      <c r="H18" s="46" t="s">
        <v>521</v>
      </c>
      <c r="I18" s="46" t="s">
        <v>384</v>
      </c>
      <c r="J18" s="46" t="s">
        <v>522</v>
      </c>
    </row>
    <row r="19" spans="1:10" ht="14.4" x14ac:dyDescent="0.3">
      <c r="A19" s="46" t="s">
        <v>524</v>
      </c>
      <c r="B19" s="46" t="s">
        <v>525</v>
      </c>
      <c r="C19" s="46" t="s">
        <v>526</v>
      </c>
      <c r="D19" s="46" t="s">
        <v>390</v>
      </c>
      <c r="E19" s="46" t="s">
        <v>527</v>
      </c>
      <c r="F19" s="46" t="s">
        <v>528</v>
      </c>
      <c r="G19" s="46" t="s">
        <v>1576</v>
      </c>
      <c r="H19" s="46" t="s">
        <v>529</v>
      </c>
      <c r="I19" s="46" t="s">
        <v>437</v>
      </c>
      <c r="J19" s="46" t="s">
        <v>530</v>
      </c>
    </row>
    <row r="20" spans="1:10" ht="14.4" x14ac:dyDescent="0.3">
      <c r="A20" s="46" t="s">
        <v>532</v>
      </c>
      <c r="B20" s="46" t="s">
        <v>533</v>
      </c>
      <c r="C20" s="46" t="s">
        <v>534</v>
      </c>
      <c r="D20" s="46" t="s">
        <v>477</v>
      </c>
      <c r="E20" s="46" t="s">
        <v>535</v>
      </c>
      <c r="F20" s="46" t="s">
        <v>407</v>
      </c>
      <c r="G20" s="46" t="s">
        <v>1576</v>
      </c>
      <c r="H20" s="46" t="s">
        <v>536</v>
      </c>
      <c r="I20" s="46" t="s">
        <v>409</v>
      </c>
      <c r="J20" s="46" t="s">
        <v>537</v>
      </c>
    </row>
    <row r="21" spans="1:10" ht="14.4" x14ac:dyDescent="0.3">
      <c r="A21" s="46" t="s">
        <v>539</v>
      </c>
      <c r="B21" s="46" t="s">
        <v>540</v>
      </c>
      <c r="C21" s="46" t="s">
        <v>541</v>
      </c>
      <c r="D21" s="46" t="s">
        <v>542</v>
      </c>
      <c r="E21" s="46" t="s">
        <v>543</v>
      </c>
      <c r="F21" s="46" t="s">
        <v>544</v>
      </c>
      <c r="G21" s="46" t="s">
        <v>1576</v>
      </c>
      <c r="H21" s="46" t="s">
        <v>545</v>
      </c>
      <c r="I21" s="46" t="s">
        <v>546</v>
      </c>
      <c r="J21" s="46" t="s">
        <v>547</v>
      </c>
    </row>
    <row r="22" spans="1:10" ht="14.4" x14ac:dyDescent="0.3">
      <c r="A22" s="46" t="s">
        <v>549</v>
      </c>
      <c r="B22" s="46" t="s">
        <v>550</v>
      </c>
      <c r="C22" s="46" t="s">
        <v>551</v>
      </c>
      <c r="D22" s="46" t="s">
        <v>552</v>
      </c>
      <c r="E22" s="46" t="s">
        <v>553</v>
      </c>
      <c r="F22" s="46" t="s">
        <v>504</v>
      </c>
      <c r="G22" s="46" t="s">
        <v>505</v>
      </c>
      <c r="H22" s="46" t="s">
        <v>554</v>
      </c>
      <c r="I22" s="46" t="s">
        <v>507</v>
      </c>
      <c r="J22" s="46" t="s">
        <v>555</v>
      </c>
    </row>
    <row r="23" spans="1:10" ht="14.4" x14ac:dyDescent="0.3">
      <c r="A23" s="46" t="s">
        <v>556</v>
      </c>
      <c r="B23" s="46" t="s">
        <v>557</v>
      </c>
      <c r="C23" s="46" t="s">
        <v>558</v>
      </c>
      <c r="D23" s="46" t="s">
        <v>460</v>
      </c>
      <c r="E23" s="46" t="s">
        <v>559</v>
      </c>
      <c r="F23" s="46" t="s">
        <v>444</v>
      </c>
      <c r="G23" s="46" t="s">
        <v>1576</v>
      </c>
      <c r="H23" s="46" t="s">
        <v>560</v>
      </c>
      <c r="I23" s="46" t="s">
        <v>446</v>
      </c>
      <c r="J23" s="46" t="s">
        <v>561</v>
      </c>
    </row>
    <row r="24" spans="1:10" ht="14.4" x14ac:dyDescent="0.3">
      <c r="A24" s="46" t="s">
        <v>563</v>
      </c>
      <c r="B24" s="46" t="s">
        <v>564</v>
      </c>
      <c r="C24" s="46" t="s">
        <v>565</v>
      </c>
      <c r="D24" s="46" t="s">
        <v>566</v>
      </c>
      <c r="E24" s="46" t="s">
        <v>567</v>
      </c>
      <c r="F24" s="46" t="s">
        <v>568</v>
      </c>
      <c r="G24" s="46" t="s">
        <v>1576</v>
      </c>
      <c r="H24" s="46" t="s">
        <v>569</v>
      </c>
      <c r="I24" s="46" t="s">
        <v>437</v>
      </c>
      <c r="J24" s="46" t="s">
        <v>570</v>
      </c>
    </row>
    <row r="25" spans="1:10" ht="14.4" x14ac:dyDescent="0.3">
      <c r="A25" s="46" t="s">
        <v>572</v>
      </c>
      <c r="B25" s="46" t="s">
        <v>573</v>
      </c>
      <c r="C25" s="46" t="s">
        <v>574</v>
      </c>
      <c r="D25" s="46" t="s">
        <v>390</v>
      </c>
      <c r="E25" s="46" t="s">
        <v>575</v>
      </c>
      <c r="F25" s="46" t="s">
        <v>576</v>
      </c>
      <c r="G25" s="46" t="s">
        <v>1576</v>
      </c>
      <c r="H25" s="46" t="s">
        <v>577</v>
      </c>
      <c r="I25" s="46" t="s">
        <v>419</v>
      </c>
      <c r="J25" s="46" t="s">
        <v>578</v>
      </c>
    </row>
    <row r="26" spans="1:10" ht="14.4" x14ac:dyDescent="0.3">
      <c r="A26" s="46" t="s">
        <v>579</v>
      </c>
      <c r="B26" s="46" t="s">
        <v>580</v>
      </c>
      <c r="C26" s="46" t="s">
        <v>581</v>
      </c>
      <c r="D26" s="46" t="s">
        <v>433</v>
      </c>
      <c r="E26" s="46" t="s">
        <v>582</v>
      </c>
      <c r="F26" s="46" t="s">
        <v>583</v>
      </c>
      <c r="G26" s="46" t="s">
        <v>1576</v>
      </c>
      <c r="H26" s="46" t="s">
        <v>584</v>
      </c>
      <c r="I26" s="46" t="s">
        <v>384</v>
      </c>
      <c r="J26" s="46" t="s">
        <v>585</v>
      </c>
    </row>
    <row r="27" spans="1:10" ht="14.4" x14ac:dyDescent="0.3">
      <c r="A27" s="46" t="s">
        <v>587</v>
      </c>
      <c r="B27" s="46" t="s">
        <v>588</v>
      </c>
      <c r="C27" s="46" t="s">
        <v>589</v>
      </c>
      <c r="D27" s="46" t="s">
        <v>433</v>
      </c>
      <c r="E27" s="46" t="s">
        <v>590</v>
      </c>
      <c r="F27" s="46" t="s">
        <v>528</v>
      </c>
      <c r="G27" s="46" t="s">
        <v>1576</v>
      </c>
      <c r="H27" s="46" t="s">
        <v>529</v>
      </c>
      <c r="I27" s="46" t="s">
        <v>437</v>
      </c>
      <c r="J27" s="46" t="s">
        <v>591</v>
      </c>
    </row>
    <row r="28" spans="1:10" ht="14.4" x14ac:dyDescent="0.3">
      <c r="A28" s="46" t="s">
        <v>593</v>
      </c>
      <c r="B28" s="46" t="s">
        <v>594</v>
      </c>
      <c r="C28" s="46" t="s">
        <v>595</v>
      </c>
      <c r="D28" s="46" t="s">
        <v>380</v>
      </c>
      <c r="E28" s="46" t="s">
        <v>596</v>
      </c>
      <c r="F28" s="46" t="s">
        <v>597</v>
      </c>
      <c r="G28" s="46" t="s">
        <v>1576</v>
      </c>
      <c r="H28" s="46" t="s">
        <v>598</v>
      </c>
      <c r="I28" s="46" t="s">
        <v>599</v>
      </c>
      <c r="J28" s="46" t="s">
        <v>600</v>
      </c>
    </row>
    <row r="29" spans="1:10" ht="14.4" x14ac:dyDescent="0.3">
      <c r="A29" s="46" t="s">
        <v>602</v>
      </c>
      <c r="B29" s="46" t="s">
        <v>603</v>
      </c>
      <c r="C29" s="46" t="s">
        <v>604</v>
      </c>
      <c r="D29" s="46" t="s">
        <v>542</v>
      </c>
      <c r="E29" s="46" t="s">
        <v>605</v>
      </c>
      <c r="F29" s="46" t="s">
        <v>606</v>
      </c>
      <c r="G29" s="46" t="s">
        <v>1576</v>
      </c>
      <c r="H29" s="46" t="s">
        <v>607</v>
      </c>
      <c r="I29" s="46" t="s">
        <v>608</v>
      </c>
      <c r="J29" s="46" t="s">
        <v>609</v>
      </c>
    </row>
    <row r="30" spans="1:10" ht="14.4" x14ac:dyDescent="0.3">
      <c r="A30" s="46" t="s">
        <v>611</v>
      </c>
      <c r="B30" s="46" t="s">
        <v>612</v>
      </c>
      <c r="C30" s="46" t="s">
        <v>613</v>
      </c>
      <c r="D30" s="46" t="s">
        <v>433</v>
      </c>
      <c r="E30" s="46" t="s">
        <v>614</v>
      </c>
      <c r="F30" s="46" t="s">
        <v>615</v>
      </c>
      <c r="G30" s="46" t="s">
        <v>1576</v>
      </c>
      <c r="H30" s="46" t="s">
        <v>616</v>
      </c>
      <c r="I30" s="46" t="s">
        <v>446</v>
      </c>
      <c r="J30" s="46" t="s">
        <v>617</v>
      </c>
    </row>
    <row r="31" spans="1:10" ht="14.4" x14ac:dyDescent="0.3">
      <c r="A31" s="46" t="s">
        <v>619</v>
      </c>
      <c r="B31" s="46" t="s">
        <v>620</v>
      </c>
      <c r="C31" s="46" t="s">
        <v>621</v>
      </c>
      <c r="D31" s="46" t="s">
        <v>542</v>
      </c>
      <c r="E31" s="46" t="s">
        <v>622</v>
      </c>
      <c r="F31" s="46" t="s">
        <v>623</v>
      </c>
      <c r="G31" s="46" t="s">
        <v>1576</v>
      </c>
      <c r="H31" s="46" t="s">
        <v>624</v>
      </c>
      <c r="I31" s="46" t="s">
        <v>446</v>
      </c>
      <c r="J31" s="46" t="s">
        <v>625</v>
      </c>
    </row>
    <row r="32" spans="1:10" ht="14.4" x14ac:dyDescent="0.3">
      <c r="A32" s="46" t="s">
        <v>626</v>
      </c>
      <c r="B32" s="46" t="s">
        <v>627</v>
      </c>
      <c r="C32" s="46" t="s">
        <v>628</v>
      </c>
      <c r="D32" s="46" t="s">
        <v>502</v>
      </c>
      <c r="E32" s="46" t="s">
        <v>629</v>
      </c>
      <c r="F32" s="46" t="s">
        <v>630</v>
      </c>
      <c r="G32" s="46" t="s">
        <v>505</v>
      </c>
      <c r="H32" s="46" t="s">
        <v>631</v>
      </c>
      <c r="I32" s="46" t="s">
        <v>507</v>
      </c>
      <c r="J32" s="46" t="s">
        <v>632</v>
      </c>
    </row>
    <row r="33" spans="1:10" ht="14.4" x14ac:dyDescent="0.3">
      <c r="A33" s="46" t="s">
        <v>633</v>
      </c>
      <c r="B33" s="46" t="s">
        <v>634</v>
      </c>
      <c r="C33" s="46" t="s">
        <v>635</v>
      </c>
      <c r="D33" s="46" t="s">
        <v>433</v>
      </c>
      <c r="E33" s="46" t="s">
        <v>636</v>
      </c>
      <c r="F33" s="46" t="s">
        <v>637</v>
      </c>
      <c r="G33" s="46" t="s">
        <v>638</v>
      </c>
      <c r="H33" s="46" t="s">
        <v>639</v>
      </c>
      <c r="I33" s="46" t="s">
        <v>640</v>
      </c>
      <c r="J33" s="46" t="s">
        <v>641</v>
      </c>
    </row>
    <row r="34" spans="1:10" ht="14.4" x14ac:dyDescent="0.3">
      <c r="A34" s="46" t="s">
        <v>642</v>
      </c>
      <c r="B34" s="46" t="s">
        <v>643</v>
      </c>
      <c r="C34" s="46" t="s">
        <v>644</v>
      </c>
      <c r="D34" s="46" t="s">
        <v>390</v>
      </c>
      <c r="E34" s="46" t="s">
        <v>645</v>
      </c>
      <c r="F34" s="46" t="s">
        <v>646</v>
      </c>
      <c r="G34" s="46" t="s">
        <v>647</v>
      </c>
      <c r="H34" s="46" t="s">
        <v>648</v>
      </c>
      <c r="I34" s="46" t="s">
        <v>649</v>
      </c>
      <c r="J34" s="46" t="s">
        <v>650</v>
      </c>
    </row>
    <row r="35" spans="1:10" ht="14.4" x14ac:dyDescent="0.3">
      <c r="A35" s="46" t="s">
        <v>652</v>
      </c>
      <c r="B35" s="46" t="s">
        <v>653</v>
      </c>
      <c r="C35" s="46" t="s">
        <v>654</v>
      </c>
      <c r="D35" s="46" t="s">
        <v>460</v>
      </c>
      <c r="E35" s="46" t="s">
        <v>655</v>
      </c>
      <c r="F35" s="46" t="s">
        <v>656</v>
      </c>
      <c r="G35" s="46" t="s">
        <v>657</v>
      </c>
      <c r="H35" s="46" t="s">
        <v>658</v>
      </c>
      <c r="I35" s="46" t="s">
        <v>507</v>
      </c>
      <c r="J35" s="46" t="s">
        <v>659</v>
      </c>
    </row>
    <row r="36" spans="1:10" ht="14.4" x14ac:dyDescent="0.3">
      <c r="A36" s="46" t="s">
        <v>661</v>
      </c>
      <c r="B36" s="46" t="s">
        <v>662</v>
      </c>
      <c r="C36" s="46" t="s">
        <v>663</v>
      </c>
      <c r="D36" s="46" t="s">
        <v>380</v>
      </c>
      <c r="E36" s="46" t="s">
        <v>664</v>
      </c>
      <c r="F36" s="46" t="s">
        <v>665</v>
      </c>
      <c r="G36" s="46" t="s">
        <v>666</v>
      </c>
      <c r="H36" s="46" t="s">
        <v>667</v>
      </c>
      <c r="I36" s="46" t="s">
        <v>649</v>
      </c>
      <c r="J36" s="46" t="s">
        <v>668</v>
      </c>
    </row>
    <row r="37" spans="1:10" ht="14.4" x14ac:dyDescent="0.3">
      <c r="A37" s="46" t="s">
        <v>670</v>
      </c>
      <c r="B37" s="46" t="s">
        <v>671</v>
      </c>
      <c r="C37" s="46" t="s">
        <v>672</v>
      </c>
      <c r="D37" s="46" t="s">
        <v>380</v>
      </c>
      <c r="E37" s="46" t="s">
        <v>1583</v>
      </c>
      <c r="F37" s="46" t="s">
        <v>674</v>
      </c>
      <c r="G37" s="46" t="s">
        <v>638</v>
      </c>
      <c r="H37" s="46" t="s">
        <v>675</v>
      </c>
      <c r="I37" s="46" t="s">
        <v>640</v>
      </c>
      <c r="J37" s="46" t="s">
        <v>676</v>
      </c>
    </row>
    <row r="38" spans="1:10" ht="14.4" x14ac:dyDescent="0.3">
      <c r="A38" s="46" t="s">
        <v>678</v>
      </c>
      <c r="B38" s="46" t="s">
        <v>679</v>
      </c>
      <c r="C38" s="46" t="s">
        <v>680</v>
      </c>
      <c r="D38" s="46" t="s">
        <v>502</v>
      </c>
      <c r="E38" s="46" t="s">
        <v>681</v>
      </c>
      <c r="F38" s="46" t="s">
        <v>682</v>
      </c>
      <c r="G38" s="46" t="s">
        <v>683</v>
      </c>
      <c r="H38" s="46" t="s">
        <v>1576</v>
      </c>
      <c r="I38" s="46" t="s">
        <v>684</v>
      </c>
      <c r="J38" s="46" t="s">
        <v>685</v>
      </c>
    </row>
    <row r="39" spans="1:10" ht="14.4" x14ac:dyDescent="0.3">
      <c r="A39" s="46" t="s">
        <v>687</v>
      </c>
      <c r="B39" s="46" t="s">
        <v>688</v>
      </c>
      <c r="C39" s="46" t="s">
        <v>689</v>
      </c>
      <c r="D39" s="46" t="s">
        <v>433</v>
      </c>
      <c r="E39" s="46" t="s">
        <v>1582</v>
      </c>
      <c r="F39" s="46" t="s">
        <v>691</v>
      </c>
      <c r="G39" s="46" t="s">
        <v>692</v>
      </c>
      <c r="H39" s="46" t="s">
        <v>693</v>
      </c>
      <c r="I39" s="46" t="s">
        <v>409</v>
      </c>
      <c r="J39" s="46" t="s">
        <v>694</v>
      </c>
    </row>
    <row r="40" spans="1:10" ht="14.4" x14ac:dyDescent="0.3">
      <c r="A40" s="46" t="s">
        <v>695</v>
      </c>
      <c r="B40" s="46" t="s">
        <v>696</v>
      </c>
      <c r="C40" s="46" t="s">
        <v>697</v>
      </c>
      <c r="D40" s="46" t="s">
        <v>502</v>
      </c>
      <c r="E40" s="46" t="s">
        <v>698</v>
      </c>
      <c r="F40" s="46" t="s">
        <v>699</v>
      </c>
      <c r="G40" s="46" t="s">
        <v>1576</v>
      </c>
      <c r="H40" s="46" t="s">
        <v>700</v>
      </c>
      <c r="I40" s="46" t="s">
        <v>384</v>
      </c>
      <c r="J40" s="46" t="s">
        <v>701</v>
      </c>
    </row>
    <row r="41" spans="1:10" ht="14.4" x14ac:dyDescent="0.3">
      <c r="A41" s="46" t="s">
        <v>702</v>
      </c>
      <c r="B41" s="46" t="s">
        <v>703</v>
      </c>
      <c r="C41" s="46" t="s">
        <v>704</v>
      </c>
      <c r="D41" s="46" t="s">
        <v>380</v>
      </c>
      <c r="E41" s="46" t="s">
        <v>705</v>
      </c>
      <c r="F41" s="46" t="s">
        <v>706</v>
      </c>
      <c r="G41" s="46" t="s">
        <v>1576</v>
      </c>
      <c r="H41" s="46" t="s">
        <v>707</v>
      </c>
      <c r="I41" s="46" t="s">
        <v>437</v>
      </c>
      <c r="J41" s="46" t="s">
        <v>708</v>
      </c>
    </row>
    <row r="42" spans="1:10" ht="14.4" x14ac:dyDescent="0.3">
      <c r="A42" s="46" t="s">
        <v>710</v>
      </c>
      <c r="B42" s="46" t="s">
        <v>711</v>
      </c>
      <c r="C42" s="46" t="s">
        <v>712</v>
      </c>
      <c r="D42" s="46" t="s">
        <v>542</v>
      </c>
      <c r="E42" s="46" t="s">
        <v>713</v>
      </c>
      <c r="F42" s="46" t="s">
        <v>714</v>
      </c>
      <c r="G42" s="46" t="s">
        <v>1576</v>
      </c>
      <c r="H42" s="46" t="s">
        <v>715</v>
      </c>
      <c r="I42" s="46" t="s">
        <v>437</v>
      </c>
      <c r="J42" s="46" t="s">
        <v>716</v>
      </c>
    </row>
    <row r="43" spans="1:10" ht="14.4" x14ac:dyDescent="0.3">
      <c r="A43" s="46" t="s">
        <v>718</v>
      </c>
      <c r="B43" s="46" t="s">
        <v>719</v>
      </c>
      <c r="C43" s="46" t="s">
        <v>720</v>
      </c>
      <c r="D43" s="46" t="s">
        <v>552</v>
      </c>
      <c r="E43" s="46" t="s">
        <v>721</v>
      </c>
      <c r="F43" s="46" t="s">
        <v>722</v>
      </c>
      <c r="G43" s="46" t="s">
        <v>463</v>
      </c>
      <c r="H43" s="46" t="s">
        <v>723</v>
      </c>
      <c r="I43" s="46" t="s">
        <v>465</v>
      </c>
      <c r="J43" s="46" t="s">
        <v>724</v>
      </c>
    </row>
    <row r="44" spans="1:10" ht="14.4" x14ac:dyDescent="0.3">
      <c r="A44" s="46" t="s">
        <v>726</v>
      </c>
      <c r="B44" s="46" t="s">
        <v>727</v>
      </c>
      <c r="C44" s="46" t="s">
        <v>728</v>
      </c>
      <c r="D44" s="46" t="s">
        <v>433</v>
      </c>
      <c r="E44" s="46" t="s">
        <v>729</v>
      </c>
      <c r="F44" s="46" t="s">
        <v>730</v>
      </c>
      <c r="G44" s="46" t="s">
        <v>731</v>
      </c>
      <c r="H44" s="46" t="s">
        <v>732</v>
      </c>
      <c r="I44" s="46" t="s">
        <v>640</v>
      </c>
      <c r="J44" s="46" t="s">
        <v>733</v>
      </c>
    </row>
    <row r="45" spans="1:10" ht="14.4" x14ac:dyDescent="0.3">
      <c r="A45" s="46" t="s">
        <v>735</v>
      </c>
      <c r="B45" s="46" t="s">
        <v>736</v>
      </c>
      <c r="C45" s="46" t="s">
        <v>737</v>
      </c>
      <c r="D45" s="46" t="s">
        <v>380</v>
      </c>
      <c r="E45" s="46" t="s">
        <v>738</v>
      </c>
      <c r="F45" s="46" t="s">
        <v>739</v>
      </c>
      <c r="G45" s="46" t="s">
        <v>1576</v>
      </c>
      <c r="H45" s="46" t="s">
        <v>740</v>
      </c>
      <c r="I45" s="46" t="s">
        <v>384</v>
      </c>
      <c r="J45" s="46" t="s">
        <v>741</v>
      </c>
    </row>
    <row r="46" spans="1:10" ht="14.4" x14ac:dyDescent="0.3">
      <c r="A46" s="46" t="s">
        <v>743</v>
      </c>
      <c r="B46" s="46" t="s">
        <v>744</v>
      </c>
      <c r="C46" s="46" t="s">
        <v>745</v>
      </c>
      <c r="D46" s="46" t="s">
        <v>390</v>
      </c>
      <c r="E46" s="46" t="s">
        <v>1581</v>
      </c>
      <c r="F46" s="46" t="s">
        <v>747</v>
      </c>
      <c r="G46" s="46" t="s">
        <v>748</v>
      </c>
      <c r="H46" s="46" t="s">
        <v>749</v>
      </c>
      <c r="I46" s="46" t="s">
        <v>640</v>
      </c>
      <c r="J46" s="46" t="s">
        <v>750</v>
      </c>
    </row>
    <row r="47" spans="1:10" ht="14.4" x14ac:dyDescent="0.3">
      <c r="A47" s="46" t="s">
        <v>751</v>
      </c>
      <c r="B47" s="46" t="s">
        <v>752</v>
      </c>
      <c r="C47" s="46" t="s">
        <v>753</v>
      </c>
      <c r="D47" s="46" t="s">
        <v>460</v>
      </c>
      <c r="E47" s="46" t="s">
        <v>754</v>
      </c>
      <c r="F47" s="46" t="s">
        <v>755</v>
      </c>
      <c r="G47" s="46" t="s">
        <v>756</v>
      </c>
      <c r="H47" s="46" t="s">
        <v>757</v>
      </c>
      <c r="I47" s="46" t="s">
        <v>649</v>
      </c>
      <c r="J47" s="46" t="s">
        <v>758</v>
      </c>
    </row>
    <row r="48" spans="1:10" ht="14.4" x14ac:dyDescent="0.3">
      <c r="A48" s="46" t="s">
        <v>760</v>
      </c>
      <c r="B48" s="46" t="s">
        <v>761</v>
      </c>
      <c r="C48" s="46" t="s">
        <v>762</v>
      </c>
      <c r="D48" s="46" t="s">
        <v>390</v>
      </c>
      <c r="E48" s="46" t="s">
        <v>763</v>
      </c>
      <c r="F48" s="46" t="s">
        <v>764</v>
      </c>
      <c r="G48" s="46" t="s">
        <v>765</v>
      </c>
      <c r="H48" s="46" t="s">
        <v>766</v>
      </c>
      <c r="I48" s="46" t="s">
        <v>649</v>
      </c>
      <c r="J48" s="46" t="s">
        <v>767</v>
      </c>
    </row>
    <row r="49" spans="1:10" ht="14.4" x14ac:dyDescent="0.3">
      <c r="A49" s="46" t="s">
        <v>769</v>
      </c>
      <c r="B49" s="46" t="s">
        <v>770</v>
      </c>
      <c r="C49" s="46" t="s">
        <v>771</v>
      </c>
      <c r="D49" s="46" t="s">
        <v>542</v>
      </c>
      <c r="E49" s="46" t="s">
        <v>772</v>
      </c>
      <c r="F49" s="46" t="s">
        <v>773</v>
      </c>
      <c r="G49" s="46" t="s">
        <v>638</v>
      </c>
      <c r="H49" s="46" t="s">
        <v>774</v>
      </c>
      <c r="I49" s="46" t="s">
        <v>640</v>
      </c>
      <c r="J49" s="46" t="s">
        <v>775</v>
      </c>
    </row>
    <row r="50" spans="1:10" ht="14.4" x14ac:dyDescent="0.3">
      <c r="A50" s="46" t="s">
        <v>777</v>
      </c>
      <c r="B50" s="46" t="s">
        <v>778</v>
      </c>
      <c r="C50" s="46" t="s">
        <v>779</v>
      </c>
      <c r="D50" s="46" t="s">
        <v>433</v>
      </c>
      <c r="E50" s="46" t="s">
        <v>780</v>
      </c>
      <c r="F50" s="46" t="s">
        <v>781</v>
      </c>
      <c r="G50" s="46" t="s">
        <v>1576</v>
      </c>
      <c r="H50" s="46" t="s">
        <v>782</v>
      </c>
      <c r="I50" s="46" t="s">
        <v>599</v>
      </c>
      <c r="J50" s="46" t="s">
        <v>783</v>
      </c>
    </row>
    <row r="51" spans="1:10" ht="14.4" x14ac:dyDescent="0.3">
      <c r="A51" s="46" t="s">
        <v>785</v>
      </c>
      <c r="B51" s="46" t="s">
        <v>786</v>
      </c>
      <c r="C51" s="46" t="s">
        <v>787</v>
      </c>
      <c r="D51" s="46" t="s">
        <v>477</v>
      </c>
      <c r="E51" s="46" t="s">
        <v>788</v>
      </c>
      <c r="F51" s="46" t="s">
        <v>789</v>
      </c>
      <c r="G51" s="46" t="s">
        <v>1576</v>
      </c>
      <c r="H51" s="46" t="s">
        <v>790</v>
      </c>
      <c r="I51" s="46" t="s">
        <v>791</v>
      </c>
      <c r="J51" s="46" t="s">
        <v>792</v>
      </c>
    </row>
    <row r="52" spans="1:10" ht="14.4" x14ac:dyDescent="0.3">
      <c r="A52" s="46" t="s">
        <v>794</v>
      </c>
      <c r="B52" s="46" t="s">
        <v>795</v>
      </c>
      <c r="C52" s="46" t="s">
        <v>796</v>
      </c>
      <c r="D52" s="46" t="s">
        <v>552</v>
      </c>
      <c r="E52" s="46" t="s">
        <v>797</v>
      </c>
      <c r="F52" s="46" t="s">
        <v>798</v>
      </c>
      <c r="G52" s="46" t="s">
        <v>799</v>
      </c>
      <c r="H52" s="46" t="s">
        <v>800</v>
      </c>
      <c r="I52" s="46" t="s">
        <v>465</v>
      </c>
      <c r="J52" s="46" t="s">
        <v>801</v>
      </c>
    </row>
    <row r="53" spans="1:10" ht="14.4" x14ac:dyDescent="0.3">
      <c r="A53" s="46" t="s">
        <v>803</v>
      </c>
      <c r="B53" s="46" t="s">
        <v>804</v>
      </c>
      <c r="C53" s="46" t="s">
        <v>805</v>
      </c>
      <c r="D53" s="46" t="s">
        <v>552</v>
      </c>
      <c r="E53" s="46" t="s">
        <v>806</v>
      </c>
      <c r="F53" s="46" t="s">
        <v>807</v>
      </c>
      <c r="G53" s="46" t="s">
        <v>1576</v>
      </c>
      <c r="H53" s="46" t="s">
        <v>808</v>
      </c>
      <c r="I53" s="46" t="s">
        <v>384</v>
      </c>
      <c r="J53" s="46" t="s">
        <v>809</v>
      </c>
    </row>
    <row r="54" spans="1:10" ht="14.4" x14ac:dyDescent="0.3">
      <c r="A54" s="46" t="s">
        <v>810</v>
      </c>
      <c r="B54" s="46" t="s">
        <v>811</v>
      </c>
      <c r="C54" s="46" t="s">
        <v>812</v>
      </c>
      <c r="D54" s="46" t="s">
        <v>502</v>
      </c>
      <c r="E54" s="46" t="s">
        <v>1580</v>
      </c>
      <c r="F54" s="46" t="s">
        <v>407</v>
      </c>
      <c r="G54" s="46" t="s">
        <v>1576</v>
      </c>
      <c r="H54" s="46" t="s">
        <v>814</v>
      </c>
      <c r="I54" s="46" t="s">
        <v>409</v>
      </c>
      <c r="J54" s="46" t="s">
        <v>815</v>
      </c>
    </row>
    <row r="55" spans="1:10" ht="14.4" x14ac:dyDescent="0.3">
      <c r="A55" s="46" t="s">
        <v>817</v>
      </c>
      <c r="B55" s="46" t="s">
        <v>818</v>
      </c>
      <c r="C55" s="46" t="s">
        <v>819</v>
      </c>
      <c r="D55" s="46" t="s">
        <v>477</v>
      </c>
      <c r="E55" s="46" t="s">
        <v>1579</v>
      </c>
      <c r="F55" s="46" t="s">
        <v>479</v>
      </c>
      <c r="G55" s="46" t="s">
        <v>1576</v>
      </c>
      <c r="H55" s="46" t="s">
        <v>480</v>
      </c>
      <c r="I55" s="46" t="s">
        <v>481</v>
      </c>
      <c r="J55" s="46" t="s">
        <v>821</v>
      </c>
    </row>
    <row r="56" spans="1:10" ht="14.4" x14ac:dyDescent="0.3">
      <c r="A56" s="46" t="s">
        <v>823</v>
      </c>
      <c r="B56" s="46" t="s">
        <v>824</v>
      </c>
      <c r="C56" s="46" t="s">
        <v>825</v>
      </c>
      <c r="D56" s="46" t="s">
        <v>380</v>
      </c>
      <c r="E56" s="46" t="s">
        <v>826</v>
      </c>
      <c r="F56" s="46" t="s">
        <v>827</v>
      </c>
      <c r="G56" s="46" t="s">
        <v>828</v>
      </c>
      <c r="H56" s="46" t="s">
        <v>829</v>
      </c>
      <c r="I56" s="46" t="s">
        <v>640</v>
      </c>
      <c r="J56" s="46" t="s">
        <v>830</v>
      </c>
    </row>
    <row r="57" spans="1:10" ht="14.4" x14ac:dyDescent="0.3">
      <c r="A57" s="46" t="s">
        <v>832</v>
      </c>
      <c r="B57" s="46" t="s">
        <v>833</v>
      </c>
      <c r="C57" s="46" t="s">
        <v>834</v>
      </c>
      <c r="D57" s="46" t="s">
        <v>390</v>
      </c>
      <c r="E57" s="46" t="s">
        <v>835</v>
      </c>
      <c r="F57" s="46" t="s">
        <v>836</v>
      </c>
      <c r="G57" s="46" t="s">
        <v>1576</v>
      </c>
      <c r="H57" s="46" t="s">
        <v>837</v>
      </c>
      <c r="I57" s="46" t="s">
        <v>384</v>
      </c>
      <c r="J57" s="46" t="s">
        <v>838</v>
      </c>
    </row>
    <row r="58" spans="1:10" ht="14.4" x14ac:dyDescent="0.3">
      <c r="A58" s="46" t="s">
        <v>840</v>
      </c>
      <c r="B58" s="46" t="s">
        <v>841</v>
      </c>
      <c r="C58" s="46" t="s">
        <v>842</v>
      </c>
      <c r="D58" s="46" t="s">
        <v>390</v>
      </c>
      <c r="E58" s="46" t="s">
        <v>843</v>
      </c>
      <c r="F58" s="46" t="s">
        <v>844</v>
      </c>
      <c r="G58" s="46" t="s">
        <v>1576</v>
      </c>
      <c r="H58" s="46" t="s">
        <v>845</v>
      </c>
      <c r="I58" s="46" t="s">
        <v>437</v>
      </c>
      <c r="J58" s="46" t="s">
        <v>846</v>
      </c>
    </row>
    <row r="59" spans="1:10" ht="14.4" x14ac:dyDescent="0.3">
      <c r="A59" s="46" t="s">
        <v>848</v>
      </c>
      <c r="B59" s="46" t="s">
        <v>849</v>
      </c>
      <c r="C59" s="46" t="s">
        <v>850</v>
      </c>
      <c r="D59" s="46" t="s">
        <v>380</v>
      </c>
      <c r="E59" s="46" t="s">
        <v>851</v>
      </c>
      <c r="F59" s="46" t="s">
        <v>392</v>
      </c>
      <c r="G59" s="46" t="s">
        <v>1576</v>
      </c>
      <c r="H59" s="46" t="s">
        <v>852</v>
      </c>
      <c r="I59" s="46" t="s">
        <v>394</v>
      </c>
      <c r="J59" s="46" t="s">
        <v>853</v>
      </c>
    </row>
    <row r="60" spans="1:10" ht="14.4" x14ac:dyDescent="0.3">
      <c r="A60" s="46" t="s">
        <v>855</v>
      </c>
      <c r="B60" s="46" t="s">
        <v>856</v>
      </c>
      <c r="C60" s="46" t="s">
        <v>857</v>
      </c>
      <c r="D60" s="46" t="s">
        <v>542</v>
      </c>
      <c r="E60" s="46" t="s">
        <v>858</v>
      </c>
      <c r="F60" s="46" t="s">
        <v>859</v>
      </c>
      <c r="G60" s="46" t="s">
        <v>1576</v>
      </c>
      <c r="H60" s="46" t="s">
        <v>860</v>
      </c>
      <c r="I60" s="46" t="s">
        <v>546</v>
      </c>
      <c r="J60" s="46" t="s">
        <v>861</v>
      </c>
    </row>
    <row r="61" spans="1:10" ht="14.4" x14ac:dyDescent="0.3">
      <c r="A61" s="46" t="s">
        <v>863</v>
      </c>
      <c r="B61" s="46" t="s">
        <v>864</v>
      </c>
      <c r="C61" s="46" t="s">
        <v>865</v>
      </c>
      <c r="D61" s="46" t="s">
        <v>380</v>
      </c>
      <c r="E61" s="46" t="s">
        <v>866</v>
      </c>
      <c r="F61" s="46" t="s">
        <v>606</v>
      </c>
      <c r="G61" s="46" t="s">
        <v>1576</v>
      </c>
      <c r="H61" s="46" t="s">
        <v>867</v>
      </c>
      <c r="I61" s="46" t="s">
        <v>608</v>
      </c>
      <c r="J61" s="46" t="s">
        <v>868</v>
      </c>
    </row>
    <row r="62" spans="1:10" ht="14.4" x14ac:dyDescent="0.3">
      <c r="A62" s="46" t="s">
        <v>869</v>
      </c>
      <c r="B62" s="46" t="s">
        <v>870</v>
      </c>
      <c r="C62" s="46" t="s">
        <v>871</v>
      </c>
      <c r="D62" s="46" t="s">
        <v>460</v>
      </c>
      <c r="E62" s="46" t="s">
        <v>872</v>
      </c>
      <c r="F62" s="46" t="s">
        <v>656</v>
      </c>
      <c r="G62" s="46" t="s">
        <v>657</v>
      </c>
      <c r="H62" s="46" t="s">
        <v>873</v>
      </c>
      <c r="I62" s="46" t="s">
        <v>507</v>
      </c>
      <c r="J62" s="46" t="s">
        <v>874</v>
      </c>
    </row>
    <row r="63" spans="1:10" ht="14.4" x14ac:dyDescent="0.3">
      <c r="A63" s="46" t="s">
        <v>876</v>
      </c>
      <c r="B63" s="46" t="s">
        <v>877</v>
      </c>
      <c r="C63" s="46" t="s">
        <v>878</v>
      </c>
      <c r="D63" s="46" t="s">
        <v>552</v>
      </c>
      <c r="E63" s="46" t="s">
        <v>879</v>
      </c>
      <c r="F63" s="46" t="s">
        <v>504</v>
      </c>
      <c r="G63" s="46" t="s">
        <v>505</v>
      </c>
      <c r="H63" s="46" t="s">
        <v>880</v>
      </c>
      <c r="I63" s="46" t="s">
        <v>507</v>
      </c>
      <c r="J63" s="46" t="s">
        <v>881</v>
      </c>
    </row>
    <row r="64" spans="1:10" ht="14.4" x14ac:dyDescent="0.3">
      <c r="A64" s="46" t="s">
        <v>882</v>
      </c>
      <c r="B64" s="46" t="s">
        <v>883</v>
      </c>
      <c r="C64" s="46" t="s">
        <v>884</v>
      </c>
      <c r="D64" s="46" t="s">
        <v>460</v>
      </c>
      <c r="E64" s="46" t="s">
        <v>885</v>
      </c>
      <c r="F64" s="46" t="s">
        <v>886</v>
      </c>
      <c r="G64" s="46" t="s">
        <v>1576</v>
      </c>
      <c r="H64" s="46" t="s">
        <v>887</v>
      </c>
      <c r="I64" s="46" t="s">
        <v>384</v>
      </c>
      <c r="J64" s="46" t="s">
        <v>888</v>
      </c>
    </row>
    <row r="65" spans="1:10" ht="14.4" x14ac:dyDescent="0.3">
      <c r="A65" s="46" t="s">
        <v>889</v>
      </c>
      <c r="B65" s="46" t="s">
        <v>890</v>
      </c>
      <c r="C65" s="46" t="s">
        <v>891</v>
      </c>
      <c r="D65" s="46" t="s">
        <v>380</v>
      </c>
      <c r="E65" s="46" t="s">
        <v>892</v>
      </c>
      <c r="F65" s="46" t="s">
        <v>479</v>
      </c>
      <c r="G65" s="46" t="s">
        <v>1576</v>
      </c>
      <c r="H65" s="46" t="s">
        <v>480</v>
      </c>
      <c r="I65" s="46" t="s">
        <v>481</v>
      </c>
      <c r="J65" s="46" t="s">
        <v>893</v>
      </c>
    </row>
    <row r="66" spans="1:10" ht="14.4" x14ac:dyDescent="0.3">
      <c r="A66" s="46" t="s">
        <v>895</v>
      </c>
      <c r="B66" s="46" t="s">
        <v>896</v>
      </c>
      <c r="C66" s="46" t="s">
        <v>897</v>
      </c>
      <c r="D66" s="46" t="s">
        <v>898</v>
      </c>
      <c r="E66" s="46" t="s">
        <v>899</v>
      </c>
      <c r="F66" s="46" t="s">
        <v>900</v>
      </c>
      <c r="G66" s="46" t="s">
        <v>901</v>
      </c>
      <c r="H66" s="46" t="s">
        <v>902</v>
      </c>
      <c r="I66" s="46" t="s">
        <v>640</v>
      </c>
      <c r="J66" s="46" t="s">
        <v>903</v>
      </c>
    </row>
    <row r="67" spans="1:10" ht="14.4" x14ac:dyDescent="0.3">
      <c r="A67" s="46" t="s">
        <v>905</v>
      </c>
      <c r="B67" s="46" t="s">
        <v>906</v>
      </c>
      <c r="C67" s="46" t="s">
        <v>907</v>
      </c>
      <c r="D67" s="46" t="s">
        <v>502</v>
      </c>
      <c r="E67" s="46" t="s">
        <v>908</v>
      </c>
      <c r="F67" s="46" t="s">
        <v>909</v>
      </c>
      <c r="G67" s="46" t="s">
        <v>1576</v>
      </c>
      <c r="H67" s="46" t="s">
        <v>910</v>
      </c>
      <c r="I67" s="46" t="s">
        <v>599</v>
      </c>
      <c r="J67" s="46" t="s">
        <v>911</v>
      </c>
    </row>
    <row r="68" spans="1:10" ht="14.4" x14ac:dyDescent="0.3">
      <c r="A68" s="46" t="s">
        <v>913</v>
      </c>
      <c r="B68" s="46" t="s">
        <v>914</v>
      </c>
      <c r="C68" s="46" t="s">
        <v>915</v>
      </c>
      <c r="D68" s="46" t="s">
        <v>566</v>
      </c>
      <c r="E68" s="46" t="s">
        <v>916</v>
      </c>
      <c r="F68" s="46" t="s">
        <v>656</v>
      </c>
      <c r="G68" s="46" t="s">
        <v>657</v>
      </c>
      <c r="H68" s="46" t="s">
        <v>917</v>
      </c>
      <c r="I68" s="46" t="s">
        <v>507</v>
      </c>
      <c r="J68" s="46" t="s">
        <v>918</v>
      </c>
    </row>
    <row r="69" spans="1:10" ht="14.4" x14ac:dyDescent="0.3">
      <c r="A69" s="46" t="s">
        <v>919</v>
      </c>
      <c r="B69" s="46" t="s">
        <v>920</v>
      </c>
      <c r="C69" s="46" t="s">
        <v>921</v>
      </c>
      <c r="D69" s="46" t="s">
        <v>542</v>
      </c>
      <c r="E69" s="46" t="s">
        <v>922</v>
      </c>
      <c r="F69" s="46" t="s">
        <v>923</v>
      </c>
      <c r="G69" s="46" t="s">
        <v>1576</v>
      </c>
      <c r="H69" s="46" t="s">
        <v>924</v>
      </c>
      <c r="I69" s="46" t="s">
        <v>497</v>
      </c>
      <c r="J69" s="46" t="s">
        <v>925</v>
      </c>
    </row>
    <row r="70" spans="1:10" ht="14.4" x14ac:dyDescent="0.3">
      <c r="A70" s="46" t="s">
        <v>926</v>
      </c>
      <c r="B70" s="46" t="s">
        <v>927</v>
      </c>
      <c r="C70" s="46" t="s">
        <v>928</v>
      </c>
      <c r="D70" s="46" t="s">
        <v>460</v>
      </c>
      <c r="E70" s="46" t="s">
        <v>929</v>
      </c>
      <c r="F70" s="46" t="s">
        <v>444</v>
      </c>
      <c r="G70" s="46" t="s">
        <v>1576</v>
      </c>
      <c r="H70" s="46" t="s">
        <v>930</v>
      </c>
      <c r="I70" s="46" t="s">
        <v>446</v>
      </c>
      <c r="J70" s="46" t="s">
        <v>931</v>
      </c>
    </row>
    <row r="71" spans="1:10" ht="14.4" x14ac:dyDescent="0.3">
      <c r="A71" s="46" t="s">
        <v>933</v>
      </c>
      <c r="B71" s="46" t="s">
        <v>934</v>
      </c>
      <c r="C71" s="46" t="s">
        <v>935</v>
      </c>
      <c r="D71" s="46" t="s">
        <v>390</v>
      </c>
      <c r="E71" s="46" t="s">
        <v>936</v>
      </c>
      <c r="F71" s="46" t="s">
        <v>937</v>
      </c>
      <c r="G71" s="46" t="s">
        <v>1576</v>
      </c>
      <c r="H71" s="46" t="s">
        <v>938</v>
      </c>
      <c r="I71" s="46" t="s">
        <v>939</v>
      </c>
      <c r="J71" s="46" t="s">
        <v>940</v>
      </c>
    </row>
    <row r="72" spans="1:10" ht="14.4" x14ac:dyDescent="0.3">
      <c r="A72" s="46" t="s">
        <v>942</v>
      </c>
      <c r="B72" s="46" t="s">
        <v>943</v>
      </c>
      <c r="C72" s="46" t="s">
        <v>944</v>
      </c>
      <c r="D72" s="46" t="s">
        <v>380</v>
      </c>
      <c r="E72" s="46" t="s">
        <v>945</v>
      </c>
      <c r="F72" s="46" t="s">
        <v>946</v>
      </c>
      <c r="G72" s="46" t="s">
        <v>947</v>
      </c>
      <c r="H72" s="46" t="s">
        <v>948</v>
      </c>
      <c r="I72" s="46" t="s">
        <v>640</v>
      </c>
      <c r="J72" s="46" t="s">
        <v>949</v>
      </c>
    </row>
    <row r="73" spans="1:10" ht="14.4" x14ac:dyDescent="0.3">
      <c r="A73" s="46" t="s">
        <v>950</v>
      </c>
      <c r="B73" s="46" t="s">
        <v>951</v>
      </c>
      <c r="C73" s="46" t="s">
        <v>952</v>
      </c>
      <c r="D73" s="46" t="s">
        <v>542</v>
      </c>
      <c r="E73" s="46" t="s">
        <v>953</v>
      </c>
      <c r="F73" s="46" t="s">
        <v>407</v>
      </c>
      <c r="G73" s="46" t="s">
        <v>1576</v>
      </c>
      <c r="H73" s="46" t="s">
        <v>954</v>
      </c>
      <c r="I73" s="46" t="s">
        <v>409</v>
      </c>
      <c r="J73" s="46" t="s">
        <v>955</v>
      </c>
    </row>
    <row r="74" spans="1:10" ht="14.4" x14ac:dyDescent="0.3">
      <c r="A74" s="46" t="s">
        <v>957</v>
      </c>
      <c r="B74" s="46" t="s">
        <v>958</v>
      </c>
      <c r="C74" s="46" t="s">
        <v>959</v>
      </c>
      <c r="D74" s="46" t="s">
        <v>390</v>
      </c>
      <c r="E74" s="46" t="s">
        <v>960</v>
      </c>
      <c r="F74" s="46" t="s">
        <v>961</v>
      </c>
      <c r="G74" s="46" t="s">
        <v>1576</v>
      </c>
      <c r="H74" s="46" t="s">
        <v>962</v>
      </c>
      <c r="I74" s="46" t="s">
        <v>963</v>
      </c>
      <c r="J74" s="46" t="s">
        <v>964</v>
      </c>
    </row>
    <row r="75" spans="1:10" ht="14.4" x14ac:dyDescent="0.3">
      <c r="A75" s="46" t="s">
        <v>966</v>
      </c>
      <c r="B75" s="46" t="s">
        <v>967</v>
      </c>
      <c r="C75" s="46" t="s">
        <v>968</v>
      </c>
      <c r="D75" s="46" t="s">
        <v>433</v>
      </c>
      <c r="E75" s="46" t="s">
        <v>969</v>
      </c>
      <c r="F75" s="46" t="s">
        <v>844</v>
      </c>
      <c r="G75" s="46" t="s">
        <v>1576</v>
      </c>
      <c r="H75" s="46" t="s">
        <v>970</v>
      </c>
      <c r="I75" s="46" t="s">
        <v>437</v>
      </c>
      <c r="J75" s="46" t="s">
        <v>971</v>
      </c>
    </row>
    <row r="76" spans="1:10" ht="14.4" x14ac:dyDescent="0.3">
      <c r="A76" s="46" t="s">
        <v>973</v>
      </c>
      <c r="B76" s="46" t="s">
        <v>974</v>
      </c>
      <c r="C76" s="46" t="s">
        <v>975</v>
      </c>
      <c r="D76" s="46" t="s">
        <v>542</v>
      </c>
      <c r="E76" s="46" t="s">
        <v>976</v>
      </c>
      <c r="F76" s="46" t="s">
        <v>977</v>
      </c>
      <c r="G76" s="46" t="s">
        <v>978</v>
      </c>
      <c r="H76" s="46" t="s">
        <v>979</v>
      </c>
      <c r="I76" s="46" t="s">
        <v>640</v>
      </c>
      <c r="J76" s="46" t="s">
        <v>980</v>
      </c>
    </row>
    <row r="77" spans="1:10" ht="14.4" x14ac:dyDescent="0.3">
      <c r="A77" s="46" t="s">
        <v>982</v>
      </c>
      <c r="B77" s="46" t="s">
        <v>983</v>
      </c>
      <c r="C77" s="46" t="s">
        <v>984</v>
      </c>
      <c r="D77" s="46" t="s">
        <v>460</v>
      </c>
      <c r="E77" s="46" t="s">
        <v>985</v>
      </c>
      <c r="F77" s="46" t="s">
        <v>986</v>
      </c>
      <c r="G77" s="46" t="s">
        <v>1576</v>
      </c>
      <c r="H77" s="46" t="s">
        <v>987</v>
      </c>
      <c r="I77" s="46" t="s">
        <v>791</v>
      </c>
      <c r="J77" s="46" t="s">
        <v>988</v>
      </c>
    </row>
    <row r="78" spans="1:10" ht="28.8" x14ac:dyDescent="0.3">
      <c r="A78" s="46" t="s">
        <v>990</v>
      </c>
      <c r="B78" s="46" t="s">
        <v>991</v>
      </c>
      <c r="C78" s="46" t="s">
        <v>992</v>
      </c>
      <c r="D78" s="46" t="s">
        <v>433</v>
      </c>
      <c r="E78" s="46" t="s">
        <v>1578</v>
      </c>
      <c r="F78" s="46" t="s">
        <v>773</v>
      </c>
      <c r="G78" s="46" t="s">
        <v>638</v>
      </c>
      <c r="H78" s="46" t="s">
        <v>994</v>
      </c>
      <c r="I78" s="46" t="s">
        <v>640</v>
      </c>
      <c r="J78" s="46" t="s">
        <v>995</v>
      </c>
    </row>
    <row r="79" spans="1:10" ht="14.4" x14ac:dyDescent="0.3">
      <c r="A79" s="46" t="s">
        <v>996</v>
      </c>
      <c r="B79" s="46" t="s">
        <v>997</v>
      </c>
      <c r="C79" s="46" t="s">
        <v>998</v>
      </c>
      <c r="D79" s="46" t="s">
        <v>552</v>
      </c>
      <c r="E79" s="46" t="s">
        <v>999</v>
      </c>
      <c r="F79" s="46" t="s">
        <v>1000</v>
      </c>
      <c r="G79" s="46" t="s">
        <v>1001</v>
      </c>
      <c r="H79" s="46" t="s">
        <v>1002</v>
      </c>
      <c r="I79" s="46" t="s">
        <v>640</v>
      </c>
      <c r="J79" s="46" t="s">
        <v>1003</v>
      </c>
    </row>
    <row r="80" spans="1:10" ht="14.4" x14ac:dyDescent="0.3">
      <c r="A80" s="46" t="s">
        <v>1005</v>
      </c>
      <c r="B80" s="46" t="s">
        <v>1006</v>
      </c>
      <c r="C80" s="46" t="s">
        <v>1007</v>
      </c>
      <c r="D80" s="46" t="s">
        <v>433</v>
      </c>
      <c r="E80" s="46" t="s">
        <v>1008</v>
      </c>
      <c r="F80" s="46" t="s">
        <v>1009</v>
      </c>
      <c r="G80" s="46" t="s">
        <v>1576</v>
      </c>
      <c r="H80" s="46" t="s">
        <v>1010</v>
      </c>
      <c r="I80" s="46" t="s">
        <v>384</v>
      </c>
      <c r="J80" s="46" t="s">
        <v>1011</v>
      </c>
    </row>
    <row r="81" spans="1:10" ht="14.4" x14ac:dyDescent="0.3">
      <c r="A81" s="46" t="s">
        <v>1013</v>
      </c>
      <c r="B81" s="46" t="s">
        <v>1014</v>
      </c>
      <c r="C81" s="46" t="s">
        <v>1015</v>
      </c>
      <c r="D81" s="46" t="s">
        <v>390</v>
      </c>
      <c r="E81" s="46" t="s">
        <v>1016</v>
      </c>
      <c r="F81" s="46" t="s">
        <v>392</v>
      </c>
      <c r="G81" s="46" t="s">
        <v>1576</v>
      </c>
      <c r="H81" s="46" t="s">
        <v>852</v>
      </c>
      <c r="I81" s="46" t="s">
        <v>394</v>
      </c>
      <c r="J81" s="46" t="s">
        <v>1017</v>
      </c>
    </row>
    <row r="82" spans="1:10" ht="14.4" x14ac:dyDescent="0.3">
      <c r="A82" s="46" t="s">
        <v>1018</v>
      </c>
      <c r="B82" s="46" t="s">
        <v>1019</v>
      </c>
      <c r="C82" s="46" t="s">
        <v>1020</v>
      </c>
      <c r="D82" s="46" t="s">
        <v>380</v>
      </c>
      <c r="E82" s="46" t="s">
        <v>1021</v>
      </c>
      <c r="F82" s="46" t="s">
        <v>504</v>
      </c>
      <c r="G82" s="46" t="s">
        <v>505</v>
      </c>
      <c r="H82" s="46" t="s">
        <v>1022</v>
      </c>
      <c r="I82" s="46" t="s">
        <v>507</v>
      </c>
      <c r="J82" s="46" t="s">
        <v>1023</v>
      </c>
    </row>
    <row r="83" spans="1:10" ht="14.4" x14ac:dyDescent="0.3">
      <c r="A83" s="46" t="s">
        <v>1025</v>
      </c>
      <c r="B83" s="46" t="s">
        <v>1026</v>
      </c>
      <c r="C83" s="46" t="s">
        <v>1027</v>
      </c>
      <c r="D83" s="46" t="s">
        <v>502</v>
      </c>
      <c r="E83" s="46" t="s">
        <v>1028</v>
      </c>
      <c r="F83" s="46" t="s">
        <v>1029</v>
      </c>
      <c r="G83" s="46" t="s">
        <v>731</v>
      </c>
      <c r="H83" s="46" t="s">
        <v>1030</v>
      </c>
      <c r="I83" s="46" t="s">
        <v>640</v>
      </c>
      <c r="J83" s="46" t="s">
        <v>1031</v>
      </c>
    </row>
    <row r="84" spans="1:10" ht="14.4" x14ac:dyDescent="0.3">
      <c r="A84" s="46" t="s">
        <v>1033</v>
      </c>
      <c r="B84" s="46" t="s">
        <v>1034</v>
      </c>
      <c r="C84" s="46" t="s">
        <v>1035</v>
      </c>
      <c r="D84" s="46" t="s">
        <v>542</v>
      </c>
      <c r="E84" s="46" t="s">
        <v>1036</v>
      </c>
      <c r="F84" s="46" t="s">
        <v>1037</v>
      </c>
      <c r="G84" s="46" t="s">
        <v>1576</v>
      </c>
      <c r="H84" s="46" t="s">
        <v>1038</v>
      </c>
      <c r="I84" s="46" t="s">
        <v>963</v>
      </c>
      <c r="J84" s="46" t="s">
        <v>1039</v>
      </c>
    </row>
    <row r="85" spans="1:10" ht="14.4" x14ac:dyDescent="0.3">
      <c r="A85" s="46" t="s">
        <v>1041</v>
      </c>
      <c r="B85" s="46" t="s">
        <v>1042</v>
      </c>
      <c r="C85" s="46" t="s">
        <v>1043</v>
      </c>
      <c r="D85" s="46" t="s">
        <v>477</v>
      </c>
      <c r="E85" s="46" t="s">
        <v>1044</v>
      </c>
      <c r="F85" s="46" t="s">
        <v>1045</v>
      </c>
      <c r="G85" s="46" t="s">
        <v>1576</v>
      </c>
      <c r="H85" s="46" t="s">
        <v>1046</v>
      </c>
      <c r="I85" s="46" t="s">
        <v>437</v>
      </c>
      <c r="J85" s="46" t="s">
        <v>1047</v>
      </c>
    </row>
    <row r="86" spans="1:10" ht="14.4" x14ac:dyDescent="0.3">
      <c r="A86" s="46" t="s">
        <v>1049</v>
      </c>
      <c r="B86" s="46" t="s">
        <v>1050</v>
      </c>
      <c r="C86" s="46" t="s">
        <v>1051</v>
      </c>
      <c r="D86" s="46" t="s">
        <v>460</v>
      </c>
      <c r="E86" s="46" t="s">
        <v>1052</v>
      </c>
      <c r="F86" s="46" t="s">
        <v>1053</v>
      </c>
      <c r="G86" s="46" t="s">
        <v>1576</v>
      </c>
      <c r="H86" s="46" t="s">
        <v>1054</v>
      </c>
      <c r="I86" s="46" t="s">
        <v>437</v>
      </c>
      <c r="J86" s="46" t="s">
        <v>1055</v>
      </c>
    </row>
    <row r="87" spans="1:10" ht="14.4" x14ac:dyDescent="0.3">
      <c r="A87" s="46" t="s">
        <v>1057</v>
      </c>
      <c r="B87" s="46" t="s">
        <v>1058</v>
      </c>
      <c r="C87" s="46" t="s">
        <v>1059</v>
      </c>
      <c r="D87" s="46" t="s">
        <v>380</v>
      </c>
      <c r="E87" s="46" t="s">
        <v>1060</v>
      </c>
      <c r="F87" s="46" t="s">
        <v>1061</v>
      </c>
      <c r="G87" s="46" t="s">
        <v>1576</v>
      </c>
      <c r="H87" s="46" t="s">
        <v>1062</v>
      </c>
      <c r="I87" s="46" t="s">
        <v>384</v>
      </c>
      <c r="J87" s="46" t="s">
        <v>1063</v>
      </c>
    </row>
    <row r="88" spans="1:10" ht="14.4" x14ac:dyDescent="0.3">
      <c r="A88" s="46" t="s">
        <v>1065</v>
      </c>
      <c r="B88" s="46" t="s">
        <v>1066</v>
      </c>
      <c r="C88" s="46" t="s">
        <v>1067</v>
      </c>
      <c r="D88" s="46" t="s">
        <v>460</v>
      </c>
      <c r="E88" s="46" t="s">
        <v>1068</v>
      </c>
      <c r="F88" s="46" t="s">
        <v>1069</v>
      </c>
      <c r="G88" s="46" t="s">
        <v>1576</v>
      </c>
      <c r="H88" s="46" t="s">
        <v>1070</v>
      </c>
      <c r="I88" s="46" t="s">
        <v>1071</v>
      </c>
      <c r="J88" s="46" t="s">
        <v>1072</v>
      </c>
    </row>
    <row r="89" spans="1:10" ht="14.4" x14ac:dyDescent="0.3">
      <c r="A89" s="46" t="s">
        <v>1073</v>
      </c>
      <c r="B89" s="46" t="s">
        <v>1074</v>
      </c>
      <c r="C89" s="46" t="s">
        <v>1075</v>
      </c>
      <c r="D89" s="46" t="s">
        <v>542</v>
      </c>
      <c r="E89" s="46" t="s">
        <v>1076</v>
      </c>
      <c r="F89" s="46" t="s">
        <v>1077</v>
      </c>
      <c r="G89" s="46" t="s">
        <v>505</v>
      </c>
      <c r="H89" s="46" t="s">
        <v>1078</v>
      </c>
      <c r="I89" s="46" t="s">
        <v>507</v>
      </c>
      <c r="J89" s="46" t="s">
        <v>1079</v>
      </c>
    </row>
    <row r="90" spans="1:10" ht="14.4" x14ac:dyDescent="0.3">
      <c r="A90" s="46" t="s">
        <v>1080</v>
      </c>
      <c r="B90" s="46" t="s">
        <v>1081</v>
      </c>
      <c r="C90" s="46" t="s">
        <v>1082</v>
      </c>
      <c r="D90" s="46" t="s">
        <v>390</v>
      </c>
      <c r="E90" s="46" t="s">
        <v>1577</v>
      </c>
      <c r="F90" s="46" t="s">
        <v>1084</v>
      </c>
      <c r="G90" s="46" t="s">
        <v>731</v>
      </c>
      <c r="H90" s="46" t="s">
        <v>1085</v>
      </c>
      <c r="I90" s="46" t="s">
        <v>640</v>
      </c>
      <c r="J90" s="46" t="s">
        <v>1086</v>
      </c>
    </row>
    <row r="91" spans="1:10" ht="14.4" x14ac:dyDescent="0.3">
      <c r="A91" s="46" t="s">
        <v>1088</v>
      </c>
      <c r="B91" s="46" t="s">
        <v>1089</v>
      </c>
      <c r="C91" s="46" t="s">
        <v>1090</v>
      </c>
      <c r="D91" s="46" t="s">
        <v>1091</v>
      </c>
      <c r="E91" s="46" t="s">
        <v>1092</v>
      </c>
      <c r="F91" s="46" t="s">
        <v>1093</v>
      </c>
      <c r="G91" s="46" t="s">
        <v>1576</v>
      </c>
      <c r="H91" s="46" t="s">
        <v>1094</v>
      </c>
      <c r="I91" s="46" t="s">
        <v>1071</v>
      </c>
      <c r="J91" s="46" t="s">
        <v>1095</v>
      </c>
    </row>
    <row r="92" spans="1:10" ht="14.4" x14ac:dyDescent="0.3">
      <c r="A92" s="47" t="s">
        <v>1096</v>
      </c>
      <c r="B92" s="47" t="s">
        <v>1097</v>
      </c>
      <c r="C92" s="47" t="s">
        <v>1098</v>
      </c>
      <c r="D92" s="47" t="s">
        <v>390</v>
      </c>
      <c r="E92" s="47" t="s">
        <v>1099</v>
      </c>
      <c r="F92" s="47" t="s">
        <v>1100</v>
      </c>
      <c r="G92" s="47" t="s">
        <v>1576</v>
      </c>
      <c r="H92" s="47" t="s">
        <v>1101</v>
      </c>
      <c r="I92" s="47" t="s">
        <v>1102</v>
      </c>
      <c r="J92" s="47" t="s">
        <v>1103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60C0D-95FC-4C56-857C-A5E7C83C7AAB}">
  <sheetPr codeName="Sheet11"/>
  <dimension ref="A1:R107"/>
  <sheetViews>
    <sheetView topLeftCell="A42" zoomScale="80" zoomScaleNormal="80" workbookViewId="0">
      <selection activeCell="I65" sqref="I65"/>
    </sheetView>
  </sheetViews>
  <sheetFormatPr defaultRowHeight="14.4" x14ac:dyDescent="0.3"/>
  <cols>
    <col min="1" max="1" width="19.6640625" customWidth="1"/>
    <col min="2" max="2" width="12.6640625" bestFit="1" customWidth="1"/>
    <col min="3" max="3" width="12.44140625" bestFit="1" customWidth="1"/>
    <col min="7" max="7" width="19.6640625" customWidth="1"/>
    <col min="8" max="8" width="10.44140625" bestFit="1" customWidth="1"/>
    <col min="11" max="11" width="12.33203125" bestFit="1" customWidth="1"/>
    <col min="12" max="12" width="25" bestFit="1" customWidth="1"/>
    <col min="13" max="13" width="10.88671875" bestFit="1" customWidth="1"/>
    <col min="15" max="15" width="10.5546875" bestFit="1" customWidth="1"/>
    <col min="16" max="16" width="6.21875" bestFit="1" customWidth="1"/>
    <col min="17" max="17" width="13.21875" bestFit="1" customWidth="1"/>
    <col min="18" max="18" width="10.77734375" bestFit="1" customWidth="1"/>
  </cols>
  <sheetData>
    <row r="1" spans="1:10" ht="15" x14ac:dyDescent="0.3">
      <c r="B1" s="79"/>
    </row>
    <row r="2" spans="1:10" ht="15" x14ac:dyDescent="0.3">
      <c r="A2" t="s">
        <v>1629</v>
      </c>
      <c r="B2" s="80"/>
      <c r="F2" t="s">
        <v>1641</v>
      </c>
    </row>
    <row r="3" spans="1:10" ht="15" x14ac:dyDescent="0.3">
      <c r="B3" s="81"/>
    </row>
    <row r="4" spans="1:10" ht="15" x14ac:dyDescent="0.3">
      <c r="B4" s="79"/>
    </row>
    <row r="5" spans="1:10" ht="15" x14ac:dyDescent="0.3">
      <c r="A5" t="s">
        <v>1630</v>
      </c>
      <c r="B5" s="80"/>
      <c r="G5" t="s">
        <v>1640</v>
      </c>
    </row>
    <row r="6" spans="1:10" ht="15" x14ac:dyDescent="0.3">
      <c r="B6" s="81"/>
    </row>
    <row r="7" spans="1:10" ht="15" x14ac:dyDescent="0.3">
      <c r="B7" s="79"/>
    </row>
    <row r="8" spans="1:10" ht="15" x14ac:dyDescent="0.3">
      <c r="A8" t="s">
        <v>1631</v>
      </c>
      <c r="B8" s="80"/>
      <c r="E8" t="s">
        <v>1639</v>
      </c>
    </row>
    <row r="9" spans="1:10" ht="15" x14ac:dyDescent="0.3">
      <c r="B9" s="81"/>
    </row>
    <row r="10" spans="1:10" ht="15" x14ac:dyDescent="0.3">
      <c r="B10" s="79"/>
    </row>
    <row r="11" spans="1:10" ht="15" x14ac:dyDescent="0.3">
      <c r="A11" t="s">
        <v>1632</v>
      </c>
      <c r="B11" s="80"/>
    </row>
    <row r="12" spans="1:10" ht="15" x14ac:dyDescent="0.3">
      <c r="B12" s="81"/>
    </row>
    <row r="13" spans="1:10" ht="15" x14ac:dyDescent="0.3">
      <c r="B13" s="79"/>
      <c r="I13" t="s">
        <v>1642</v>
      </c>
      <c r="J13">
        <v>100</v>
      </c>
    </row>
    <row r="14" spans="1:10" ht="15" x14ac:dyDescent="0.3">
      <c r="A14" t="s">
        <v>1633</v>
      </c>
      <c r="B14" s="80"/>
      <c r="I14" t="s">
        <v>1643</v>
      </c>
      <c r="J14">
        <v>200</v>
      </c>
    </row>
    <row r="15" spans="1:10" ht="15" x14ac:dyDescent="0.3">
      <c r="B15" s="81"/>
      <c r="I15" t="s">
        <v>1642</v>
      </c>
      <c r="J15">
        <v>300</v>
      </c>
    </row>
    <row r="16" spans="1:10" ht="15" x14ac:dyDescent="0.3">
      <c r="B16" s="79"/>
    </row>
    <row r="17" spans="1:18" ht="15" x14ac:dyDescent="0.3">
      <c r="A17" t="s">
        <v>1634</v>
      </c>
      <c r="B17" s="80"/>
    </row>
    <row r="18" spans="1:18" ht="15" x14ac:dyDescent="0.3">
      <c r="B18" s="81"/>
    </row>
    <row r="19" spans="1:18" ht="15" x14ac:dyDescent="0.3">
      <c r="B19" s="79"/>
    </row>
    <row r="20" spans="1:18" ht="15" x14ac:dyDescent="0.3">
      <c r="A20" t="s">
        <v>1635</v>
      </c>
      <c r="B20" s="80"/>
    </row>
    <row r="21" spans="1:18" ht="15" x14ac:dyDescent="0.3">
      <c r="B21" s="81"/>
    </row>
    <row r="22" spans="1:18" ht="15" x14ac:dyDescent="0.3">
      <c r="B22" s="79"/>
    </row>
    <row r="23" spans="1:18" ht="15" x14ac:dyDescent="0.3">
      <c r="A23" t="s">
        <v>1636</v>
      </c>
      <c r="B23" s="80"/>
      <c r="F23">
        <f>COUNTIF(I13:I15,"yes")</f>
        <v>2</v>
      </c>
      <c r="M23" t="s">
        <v>1673</v>
      </c>
    </row>
    <row r="24" spans="1:18" ht="15" x14ac:dyDescent="0.3">
      <c r="B24" s="81"/>
    </row>
    <row r="25" spans="1:18" ht="15" x14ac:dyDescent="0.3">
      <c r="B25" s="79"/>
    </row>
    <row r="26" spans="1:18" ht="15" x14ac:dyDescent="0.3">
      <c r="A26" t="s">
        <v>1637</v>
      </c>
      <c r="B26" s="80"/>
      <c r="F26">
        <f>SUMIF(I13:I15,"yes",J13:J15)</f>
        <v>400</v>
      </c>
      <c r="K26" s="82" t="s">
        <v>1644</v>
      </c>
      <c r="L26" s="82" t="s">
        <v>1645</v>
      </c>
      <c r="M26" s="82" t="s">
        <v>1646</v>
      </c>
      <c r="N26" s="83"/>
      <c r="O26" s="84" t="s">
        <v>1647</v>
      </c>
      <c r="P26" s="84" t="s">
        <v>1648</v>
      </c>
      <c r="Q26" s="84" t="s">
        <v>1649</v>
      </c>
      <c r="R26" s="85" t="s">
        <v>1650</v>
      </c>
    </row>
    <row r="27" spans="1:18" ht="15" x14ac:dyDescent="0.3">
      <c r="B27" s="81"/>
      <c r="K27" s="86" t="s">
        <v>1651</v>
      </c>
      <c r="L27" s="87" t="s">
        <v>1652</v>
      </c>
      <c r="M27" s="88">
        <v>13.65</v>
      </c>
      <c r="N27" s="89"/>
      <c r="O27" s="90" t="str">
        <f>LEFT(K27,3)</f>
        <v>ACM</v>
      </c>
      <c r="P27" s="90" t="str">
        <f>MID(K27,4,3)</f>
        <v>110</v>
      </c>
      <c r="Q27" s="90" t="str">
        <f>RIGHT(K27,2)</f>
        <v>WW</v>
      </c>
    </row>
    <row r="28" spans="1:18" x14ac:dyDescent="0.3">
      <c r="K28" s="86" t="s">
        <v>1653</v>
      </c>
      <c r="L28" s="87" t="s">
        <v>1654</v>
      </c>
      <c r="M28" s="88">
        <v>12.19</v>
      </c>
      <c r="N28" s="89"/>
      <c r="O28" s="90" t="str">
        <f>LEFT(K28,3)</f>
        <v>ACM</v>
      </c>
      <c r="P28" s="90" t="str">
        <f>MID(K28,4,3)</f>
        <v>111</v>
      </c>
      <c r="Q28" s="90" t="str">
        <f>RIGHT(K28,2)</f>
        <v>WW</v>
      </c>
    </row>
    <row r="29" spans="1:18" ht="15" x14ac:dyDescent="0.3">
      <c r="A29" t="s">
        <v>1638</v>
      </c>
      <c r="B29" s="80"/>
      <c r="K29" s="86" t="s">
        <v>1655</v>
      </c>
      <c r="L29" s="87" t="s">
        <v>1656</v>
      </c>
      <c r="M29" s="88">
        <v>10.89</v>
      </c>
      <c r="N29" s="89"/>
      <c r="O29" s="90" t="str">
        <f t="shared" ref="O29:O37" si="0">LEFT(K29,3)</f>
        <v>ACM</v>
      </c>
      <c r="P29" s="90" t="str">
        <f t="shared" ref="P29:P37" si="1">MID(K29,4,3)</f>
        <v>150</v>
      </c>
      <c r="Q29" s="90" t="str">
        <f t="shared" ref="Q29:Q37" si="2">RIGHT(K29,2)</f>
        <v>WW</v>
      </c>
    </row>
    <row r="30" spans="1:18" ht="15" x14ac:dyDescent="0.3">
      <c r="B30" s="80"/>
      <c r="K30" s="86" t="s">
        <v>1657</v>
      </c>
      <c r="L30" s="87" t="s">
        <v>1658</v>
      </c>
      <c r="M30" s="88">
        <v>9.75</v>
      </c>
      <c r="N30" s="89"/>
      <c r="O30" s="90" t="str">
        <f t="shared" si="0"/>
        <v>ACM</v>
      </c>
      <c r="P30" s="90" t="str">
        <f t="shared" si="1"/>
        <v>321</v>
      </c>
      <c r="Q30" s="90" t="str">
        <f t="shared" si="2"/>
        <v>DP</v>
      </c>
    </row>
    <row r="31" spans="1:18" x14ac:dyDescent="0.3">
      <c r="K31" s="86" t="s">
        <v>1659</v>
      </c>
      <c r="L31" s="87" t="s">
        <v>1660</v>
      </c>
      <c r="M31" s="88">
        <v>9.59</v>
      </c>
      <c r="N31" s="89"/>
      <c r="O31" s="90" t="str">
        <f t="shared" si="0"/>
        <v>ACM</v>
      </c>
      <c r="P31" s="90" t="str">
        <f t="shared" si="1"/>
        <v>322</v>
      </c>
      <c r="Q31" s="90" t="str">
        <f t="shared" si="2"/>
        <v>DP</v>
      </c>
    </row>
    <row r="32" spans="1:18" x14ac:dyDescent="0.3">
      <c r="K32" s="86" t="s">
        <v>1661</v>
      </c>
      <c r="L32" s="87" t="s">
        <v>1662</v>
      </c>
      <c r="M32" s="88">
        <v>10.4</v>
      </c>
      <c r="N32" s="89"/>
      <c r="O32" s="90" t="str">
        <f t="shared" si="0"/>
        <v>ACM</v>
      </c>
      <c r="P32" s="90" t="str">
        <f t="shared" si="1"/>
        <v>325</v>
      </c>
      <c r="Q32" s="90" t="str">
        <f t="shared" si="2"/>
        <v>DP</v>
      </c>
    </row>
    <row r="33" spans="1:17" x14ac:dyDescent="0.3">
      <c r="K33" s="86" t="s">
        <v>1663</v>
      </c>
      <c r="L33" s="87" t="s">
        <v>1664</v>
      </c>
      <c r="M33" s="88">
        <v>10.56</v>
      </c>
      <c r="N33" s="89"/>
      <c r="O33" s="90" t="str">
        <f t="shared" si="0"/>
        <v>ACM</v>
      </c>
      <c r="P33" s="90" t="str">
        <f t="shared" si="1"/>
        <v>330</v>
      </c>
      <c r="Q33" s="90" t="str">
        <f t="shared" si="2"/>
        <v>DP</v>
      </c>
    </row>
    <row r="34" spans="1:17" x14ac:dyDescent="0.3">
      <c r="K34" s="86" t="s">
        <v>1665</v>
      </c>
      <c r="L34" s="87" t="s">
        <v>1666</v>
      </c>
      <c r="M34" s="88">
        <v>9.75</v>
      </c>
      <c r="N34" s="89"/>
      <c r="O34" s="90" t="str">
        <f t="shared" si="0"/>
        <v>ACM</v>
      </c>
      <c r="P34" s="90" t="str">
        <f t="shared" si="1"/>
        <v>450</v>
      </c>
      <c r="Q34" s="90" t="str">
        <f t="shared" si="2"/>
        <v>DP</v>
      </c>
    </row>
    <row r="35" spans="1:17" x14ac:dyDescent="0.3">
      <c r="K35" s="86" t="s">
        <v>1667</v>
      </c>
      <c r="L35" s="87" t="s">
        <v>1668</v>
      </c>
      <c r="M35" s="88">
        <v>9.75</v>
      </c>
      <c r="N35" s="89"/>
      <c r="O35" s="90" t="str">
        <f t="shared" si="0"/>
        <v>ACM</v>
      </c>
      <c r="P35" s="90" t="str">
        <f t="shared" si="1"/>
        <v>460</v>
      </c>
      <c r="Q35" s="90" t="str">
        <f t="shared" si="2"/>
        <v>DP</v>
      </c>
    </row>
    <row r="36" spans="1:17" x14ac:dyDescent="0.3">
      <c r="K36" s="86" t="s">
        <v>1669</v>
      </c>
      <c r="L36" s="87" t="s">
        <v>1670</v>
      </c>
      <c r="M36" s="88">
        <v>4.0599999999999996</v>
      </c>
      <c r="N36" s="89"/>
      <c r="O36" s="90" t="str">
        <f t="shared" si="0"/>
        <v>AST</v>
      </c>
      <c r="P36" s="90" t="str">
        <f t="shared" si="1"/>
        <v>530</v>
      </c>
      <c r="Q36" s="90" t="str">
        <f t="shared" si="2"/>
        <v>OL</v>
      </c>
    </row>
    <row r="37" spans="1:17" x14ac:dyDescent="0.3">
      <c r="K37" s="86" t="s">
        <v>1671</v>
      </c>
      <c r="L37" s="87" t="s">
        <v>1672</v>
      </c>
      <c r="M37" s="88">
        <v>5.04</v>
      </c>
      <c r="N37" s="89"/>
      <c r="O37" s="90" t="str">
        <f t="shared" si="0"/>
        <v>AST</v>
      </c>
      <c r="P37" s="90" t="str">
        <f t="shared" si="1"/>
        <v>100</v>
      </c>
      <c r="Q37" s="90" t="str">
        <f t="shared" si="2"/>
        <v>TF</v>
      </c>
    </row>
    <row r="39" spans="1:17" x14ac:dyDescent="0.3">
      <c r="G39" t="s">
        <v>1674</v>
      </c>
    </row>
    <row r="40" spans="1:17" x14ac:dyDescent="0.3">
      <c r="A40" t="s">
        <v>1681</v>
      </c>
    </row>
    <row r="42" spans="1:17" x14ac:dyDescent="0.3">
      <c r="H42" t="s">
        <v>1683</v>
      </c>
    </row>
    <row r="43" spans="1:17" ht="15.6" x14ac:dyDescent="0.3">
      <c r="A43" s="93" t="s">
        <v>1675</v>
      </c>
      <c r="B43" s="93" t="s">
        <v>78</v>
      </c>
      <c r="C43" s="93" t="s">
        <v>77</v>
      </c>
    </row>
    <row r="44" spans="1:17" x14ac:dyDescent="0.3">
      <c r="A44" t="s">
        <v>1676</v>
      </c>
      <c r="B44" t="str">
        <f>LEFT(A44,SEARCH(" ",A44))</f>
        <v xml:space="preserve">Patrick </v>
      </c>
      <c r="C44" t="str">
        <f>RIGHT(A44,LEN(A44)-SEARCH(" ",A44))</f>
        <v>Marleau</v>
      </c>
      <c r="G44" s="94" t="s">
        <v>77</v>
      </c>
      <c r="H44" s="94" t="s">
        <v>78</v>
      </c>
      <c r="J44" s="152" t="s">
        <v>1682</v>
      </c>
      <c r="K44" s="152"/>
    </row>
    <row r="45" spans="1:17" x14ac:dyDescent="0.3">
      <c r="A45" t="s">
        <v>1677</v>
      </c>
      <c r="B45" t="str">
        <f t="shared" ref="B45:B48" si="3">LEFT(A45,SEARCH(" ",A45))</f>
        <v xml:space="preserve">Joe </v>
      </c>
      <c r="C45" t="str">
        <f t="shared" ref="C45:C48" si="4">RIGHT(A45,LEN(A45)-SEARCH(" ",A45))</f>
        <v>Thornton</v>
      </c>
      <c r="G45" s="95" t="s">
        <v>207</v>
      </c>
      <c r="H45" s="95" t="s">
        <v>214</v>
      </c>
      <c r="J45" s="150" t="str">
        <f>CONCATENATE(H45," ",G45)</f>
        <v>Howard Smith</v>
      </c>
      <c r="K45" s="151"/>
    </row>
    <row r="46" spans="1:17" x14ac:dyDescent="0.3">
      <c r="A46" t="s">
        <v>1678</v>
      </c>
      <c r="B46" t="str">
        <f t="shared" si="3"/>
        <v xml:space="preserve">Brent </v>
      </c>
      <c r="C46" t="str">
        <f t="shared" si="4"/>
        <v>Burns</v>
      </c>
      <c r="G46" s="95" t="s">
        <v>154</v>
      </c>
      <c r="H46" s="95" t="s">
        <v>155</v>
      </c>
      <c r="J46" s="150" t="str">
        <f>CONCATENATE(H46," ",G46)</f>
        <v>Joe Gonzales</v>
      </c>
      <c r="K46" s="151"/>
    </row>
    <row r="47" spans="1:17" x14ac:dyDescent="0.3">
      <c r="A47" t="s">
        <v>1679</v>
      </c>
      <c r="B47" t="str">
        <f t="shared" si="3"/>
        <v xml:space="preserve">Joe </v>
      </c>
      <c r="C47" t="str">
        <f t="shared" si="4"/>
        <v>Pavelski</v>
      </c>
      <c r="G47" s="95" t="s">
        <v>198</v>
      </c>
      <c r="H47" s="95" t="s">
        <v>199</v>
      </c>
      <c r="J47" s="150" t="str">
        <f t="shared" ref="J47:J49" si="5">CONCATENATE(H47," ",G47)</f>
        <v>Gail Scote</v>
      </c>
      <c r="K47" s="151"/>
    </row>
    <row r="48" spans="1:17" x14ac:dyDescent="0.3">
      <c r="A48" t="s">
        <v>1680</v>
      </c>
      <c r="B48" t="str">
        <f t="shared" si="3"/>
        <v xml:space="preserve">Martin </v>
      </c>
      <c r="C48" t="str">
        <f t="shared" si="4"/>
        <v>Jones</v>
      </c>
      <c r="G48" s="95" t="s">
        <v>163</v>
      </c>
      <c r="H48" s="95" t="s">
        <v>164</v>
      </c>
      <c r="J48" s="150" t="str">
        <f t="shared" si="5"/>
        <v>Sheryl Kane</v>
      </c>
      <c r="K48" s="151"/>
    </row>
    <row r="49" spans="3:11" ht="26.4" customHeight="1" x14ac:dyDescent="0.3">
      <c r="G49" s="95" t="s">
        <v>157</v>
      </c>
      <c r="H49" s="95" t="s">
        <v>158</v>
      </c>
      <c r="J49" s="150" t="str">
        <f t="shared" si="5"/>
        <v>Kendrick Hapsbuch</v>
      </c>
      <c r="K49" s="151"/>
    </row>
    <row r="51" spans="3:11" x14ac:dyDescent="0.3">
      <c r="J51" t="s">
        <v>1687</v>
      </c>
    </row>
    <row r="52" spans="3:11" x14ac:dyDescent="0.3">
      <c r="J52" t="s">
        <v>1686</v>
      </c>
    </row>
    <row r="53" spans="3:11" x14ac:dyDescent="0.3">
      <c r="J53" t="s">
        <v>1684</v>
      </c>
    </row>
    <row r="54" spans="3:11" x14ac:dyDescent="0.3">
      <c r="J54" t="s">
        <v>1685</v>
      </c>
    </row>
    <row r="55" spans="3:11" x14ac:dyDescent="0.3">
      <c r="J55" t="s">
        <v>1688</v>
      </c>
    </row>
    <row r="57" spans="3:11" x14ac:dyDescent="0.3">
      <c r="C57" t="s">
        <v>1689</v>
      </c>
      <c r="D57" t="str" cm="1">
        <f t="array" ref="D57:D71">INDEX(C57:C59, INT((_xlfn.SEQUENCE(COUNTA(C57:C59)*5, 1, 0))/5) + 1)</f>
        <v>d</v>
      </c>
    </row>
    <row r="58" spans="3:11" x14ac:dyDescent="0.3">
      <c r="C58" t="s">
        <v>1690</v>
      </c>
      <c r="D58" t="str">
        <v>d</v>
      </c>
    </row>
    <row r="59" spans="3:11" x14ac:dyDescent="0.3">
      <c r="C59" t="s">
        <v>1691</v>
      </c>
      <c r="D59" t="str">
        <v>d</v>
      </c>
      <c r="I59" t="s">
        <v>1693</v>
      </c>
    </row>
    <row r="60" spans="3:11" x14ac:dyDescent="0.3">
      <c r="D60" t="str">
        <v>d</v>
      </c>
      <c r="I60" t="s">
        <v>1692</v>
      </c>
    </row>
    <row r="61" spans="3:11" x14ac:dyDescent="0.3">
      <c r="D61" t="str">
        <v>d</v>
      </c>
      <c r="I61" t="s">
        <v>1694</v>
      </c>
    </row>
    <row r="62" spans="3:11" x14ac:dyDescent="0.3">
      <c r="D62" t="str">
        <v>f</v>
      </c>
      <c r="I62" t="s">
        <v>1695</v>
      </c>
    </row>
    <row r="63" spans="3:11" x14ac:dyDescent="0.3">
      <c r="D63" t="str">
        <v>f</v>
      </c>
      <c r="I63" t="s">
        <v>1696</v>
      </c>
    </row>
    <row r="64" spans="3:11" x14ac:dyDescent="0.3">
      <c r="D64" t="str">
        <v>f</v>
      </c>
      <c r="I64" t="s">
        <v>1697</v>
      </c>
    </row>
    <row r="65" spans="4:4" x14ac:dyDescent="0.3">
      <c r="D65" t="str">
        <v>f</v>
      </c>
    </row>
    <row r="66" spans="4:4" x14ac:dyDescent="0.3">
      <c r="D66" t="str">
        <v>f</v>
      </c>
    </row>
    <row r="67" spans="4:4" x14ac:dyDescent="0.3">
      <c r="D67" t="str">
        <v>s</v>
      </c>
    </row>
    <row r="68" spans="4:4" x14ac:dyDescent="0.3">
      <c r="D68" t="str">
        <v>s</v>
      </c>
    </row>
    <row r="69" spans="4:4" x14ac:dyDescent="0.3">
      <c r="D69" t="str">
        <v>s</v>
      </c>
    </row>
    <row r="70" spans="4:4" x14ac:dyDescent="0.3">
      <c r="D70" t="str">
        <v>s</v>
      </c>
    </row>
    <row r="71" spans="4:4" x14ac:dyDescent="0.3">
      <c r="D71" t="str">
        <v>s</v>
      </c>
    </row>
    <row r="85" spans="12:12" ht="15" x14ac:dyDescent="0.3">
      <c r="L85" s="79"/>
    </row>
    <row r="86" spans="12:12" ht="15" x14ac:dyDescent="0.3">
      <c r="L86" s="80"/>
    </row>
    <row r="87" spans="12:12" ht="15" x14ac:dyDescent="0.3">
      <c r="L87" s="81"/>
    </row>
    <row r="89" spans="12:12" ht="15" x14ac:dyDescent="0.3">
      <c r="L89" s="80"/>
    </row>
    <row r="90" spans="12:12" ht="15" x14ac:dyDescent="0.3">
      <c r="L90" s="80"/>
    </row>
    <row r="91" spans="12:12" ht="15" x14ac:dyDescent="0.3">
      <c r="L91" s="79"/>
    </row>
    <row r="92" spans="12:12" ht="15" x14ac:dyDescent="0.3">
      <c r="L92" s="80"/>
    </row>
    <row r="93" spans="12:12" ht="15" x14ac:dyDescent="0.3">
      <c r="L93" s="81"/>
    </row>
    <row r="94" spans="12:12" ht="15" x14ac:dyDescent="0.3">
      <c r="L94" s="79"/>
    </row>
    <row r="95" spans="12:12" ht="15" x14ac:dyDescent="0.3">
      <c r="L95" s="80"/>
    </row>
    <row r="96" spans="12:12" ht="15" x14ac:dyDescent="0.3">
      <c r="L96" s="81"/>
    </row>
    <row r="97" spans="12:12" ht="15" x14ac:dyDescent="0.3">
      <c r="L97" s="79"/>
    </row>
    <row r="98" spans="12:12" ht="15" x14ac:dyDescent="0.3">
      <c r="L98" s="80"/>
    </row>
    <row r="99" spans="12:12" ht="15" x14ac:dyDescent="0.3">
      <c r="L99" s="81"/>
    </row>
    <row r="100" spans="12:12" x14ac:dyDescent="0.3">
      <c r="L100" s="91"/>
    </row>
    <row r="101" spans="12:12" x14ac:dyDescent="0.3">
      <c r="L101" s="91"/>
    </row>
    <row r="102" spans="12:12" ht="15" x14ac:dyDescent="0.3">
      <c r="L102" s="92"/>
    </row>
    <row r="103" spans="12:12" ht="15" x14ac:dyDescent="0.3">
      <c r="L103" s="79"/>
    </row>
    <row r="104" spans="12:12" ht="15" x14ac:dyDescent="0.3">
      <c r="L104" s="79"/>
    </row>
    <row r="105" spans="12:12" ht="15" x14ac:dyDescent="0.3">
      <c r="L105" s="79"/>
    </row>
    <row r="106" spans="12:12" ht="15" x14ac:dyDescent="0.3">
      <c r="L106" s="79"/>
    </row>
    <row r="107" spans="12:12" x14ac:dyDescent="0.3">
      <c r="L107" s="91"/>
    </row>
  </sheetData>
  <mergeCells count="6">
    <mergeCell ref="J49:K49"/>
    <mergeCell ref="J44:K44"/>
    <mergeCell ref="J45:K45"/>
    <mergeCell ref="J46:K46"/>
    <mergeCell ref="J47:K47"/>
    <mergeCell ref="J48:K4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B73D-AA17-4D7A-856A-4015D08A91C7}">
  <sheetPr codeName="Sheet12"/>
  <dimension ref="B1:G18"/>
  <sheetViews>
    <sheetView showGridLines="0" zoomScale="82" zoomScaleNormal="82" workbookViewId="0">
      <selection activeCell="J15" sqref="J15"/>
    </sheetView>
  </sheetViews>
  <sheetFormatPr defaultRowHeight="13.2" x14ac:dyDescent="0.25"/>
  <cols>
    <col min="1" max="1" width="3.44140625" style="12" customWidth="1"/>
    <col min="2" max="3" width="13.88671875" style="12" customWidth="1"/>
    <col min="4" max="4" width="18.5546875" style="12" customWidth="1"/>
    <col min="5" max="6" width="13.88671875" style="12" customWidth="1"/>
    <col min="7" max="7" width="3.109375" style="12" customWidth="1"/>
    <col min="8" max="16384" width="8.88671875" style="12"/>
  </cols>
  <sheetData>
    <row r="1" spans="2:7" ht="13.8" thickBot="1" x14ac:dyDescent="0.3"/>
    <row r="2" spans="2:7" ht="21.75" customHeight="1" x14ac:dyDescent="0.25">
      <c r="B2" s="48" t="s">
        <v>76</v>
      </c>
      <c r="C2" s="49" t="s">
        <v>78</v>
      </c>
      <c r="D2" s="49" t="s">
        <v>77</v>
      </c>
      <c r="E2" s="49" t="s">
        <v>79</v>
      </c>
      <c r="F2" s="49" t="s">
        <v>1606</v>
      </c>
      <c r="G2" s="50"/>
    </row>
    <row r="3" spans="2:7" ht="14.4" x14ac:dyDescent="0.3">
      <c r="B3" s="51">
        <v>1054</v>
      </c>
      <c r="C3" s="52" t="str">
        <f>VLOOKUP($B3,'Master Emp List'!$A$1:$I$38,3,FALSE)</f>
        <v>Howard</v>
      </c>
      <c r="D3" s="52" t="str">
        <f>VLOOKUP(B3,'Master Emp List'!A1:I38,2,FALSE)</f>
        <v>Smith</v>
      </c>
      <c r="E3" s="52" t="str">
        <f>VLOOKUP(B3,'Master Emp List'!A1:I38,4)</f>
        <v>AT</v>
      </c>
      <c r="F3" s="52"/>
      <c r="G3" s="53"/>
    </row>
    <row r="4" spans="2:7" ht="14.4" x14ac:dyDescent="0.3">
      <c r="B4" s="51">
        <v>1056</v>
      </c>
      <c r="C4" s="52" t="str">
        <f>VLOOKUP($B4,'Master Emp List'!$A$1:$I$38,3,FALSE)</f>
        <v>Joe</v>
      </c>
      <c r="D4" s="52" t="str">
        <f>VLOOKUP(B4,'Master Emp List'!A2:I39,2,FALSE)</f>
        <v>Gonzales</v>
      </c>
      <c r="E4" s="52" t="str">
        <f>VLOOKUP(B4,'Master Emp List'!A2:I39,4)</f>
        <v>AT</v>
      </c>
      <c r="F4" s="52"/>
      <c r="G4" s="53"/>
    </row>
    <row r="5" spans="2:7" ht="14.4" x14ac:dyDescent="0.3">
      <c r="B5" s="51">
        <v>1067</v>
      </c>
      <c r="C5" s="52" t="str">
        <f>VLOOKUP($B5,'Master Emp List'!$A$1:$I$38,3,FALSE)</f>
        <v>Gail</v>
      </c>
      <c r="D5" s="52" t="str">
        <f>VLOOKUP(B5,'Master Emp List'!A3:I40,2,FALSE)</f>
        <v>Scote</v>
      </c>
      <c r="E5" s="52" t="str">
        <f>VLOOKUP(B5,'Master Emp List'!A3:I40,4)</f>
        <v>AT</v>
      </c>
      <c r="F5" s="52"/>
      <c r="G5" s="53"/>
    </row>
    <row r="6" spans="2:7" ht="14.4" x14ac:dyDescent="0.3">
      <c r="B6" s="51">
        <v>1075</v>
      </c>
      <c r="C6" s="52" t="str">
        <f>VLOOKUP($B6,'Master Emp List'!$A$1:$I$38,3,FALSE)</f>
        <v>Sheryl</v>
      </c>
      <c r="D6" s="52" t="str">
        <f>VLOOKUP(B6,'Master Emp List'!A4:I41,2,FALSE)</f>
        <v>Kane</v>
      </c>
      <c r="E6" s="52" t="str">
        <f>VLOOKUP(B6,'Master Emp List'!A4:I41,4)</f>
        <v>AD</v>
      </c>
      <c r="F6" s="52"/>
      <c r="G6" s="53"/>
    </row>
    <row r="7" spans="2:7" ht="14.4" x14ac:dyDescent="0.3">
      <c r="B7" s="51">
        <v>1078</v>
      </c>
      <c r="C7" s="52" t="str">
        <f>VLOOKUP($B7,'Master Emp List'!$A$1:$I$38,3,FALSE)</f>
        <v>Kendrick</v>
      </c>
      <c r="D7" s="52" t="str">
        <f>VLOOKUP(B7,'Master Emp List'!A5:I42,2,FALSE)</f>
        <v>Hapsbuch</v>
      </c>
      <c r="E7" s="52" t="str">
        <f>VLOOKUP(B7,'Master Emp List'!A5:I42,4)</f>
        <v>AC</v>
      </c>
      <c r="F7" s="52"/>
      <c r="G7" s="53"/>
    </row>
    <row r="8" spans="2:7" ht="14.4" x14ac:dyDescent="0.3">
      <c r="B8" s="51">
        <v>1152</v>
      </c>
      <c r="C8" s="52" t="str">
        <f>VLOOKUP($B8,'Master Emp List'!$A$1:$I$38,3,FALSE)</f>
        <v>Mark</v>
      </c>
      <c r="D8" s="52" t="str">
        <f>VLOOKUP(B8,'Master Emp List'!A6:I43,2,FALSE)</f>
        <v>Henders</v>
      </c>
      <c r="E8" s="52" t="str">
        <f>VLOOKUP(B8,'Master Emp List'!A6:I43,4)</f>
        <v>AD</v>
      </c>
      <c r="F8" s="52"/>
      <c r="G8" s="53"/>
    </row>
    <row r="9" spans="2:7" ht="14.4" x14ac:dyDescent="0.3">
      <c r="B9" s="51">
        <v>1196</v>
      </c>
      <c r="C9" s="52" t="str">
        <f>VLOOKUP($B9,'Master Emp List'!$A$1:$I$38,3,FALSE)</f>
        <v>Katie</v>
      </c>
      <c r="D9" s="52" t="str">
        <f>VLOOKUP(B9,'Master Emp List'!A7:I44,2,FALSE)</f>
        <v>Atherton</v>
      </c>
      <c r="E9" s="52" t="str">
        <f>VLOOKUP(B9,'Master Emp List'!A7:I44,4)</f>
        <v>HR</v>
      </c>
      <c r="F9" s="52"/>
      <c r="G9" s="53"/>
    </row>
    <row r="10" spans="2:7" ht="14.4" x14ac:dyDescent="0.3">
      <c r="B10" s="51">
        <v>1284</v>
      </c>
      <c r="C10" s="52" t="str">
        <f>VLOOKUP($B10,'Master Emp List'!$A$1:$I$38,3,FALSE)</f>
        <v>Frank</v>
      </c>
      <c r="D10" s="52" t="str">
        <f>VLOOKUP(B10,'Master Emp List'!A8:I45,2,FALSE)</f>
        <v>Bellwood</v>
      </c>
      <c r="E10" s="52" t="str">
        <f>VLOOKUP(B10,'Master Emp List'!A8:I45,4)</f>
        <v>MK</v>
      </c>
      <c r="F10" s="52"/>
      <c r="G10" s="53"/>
    </row>
    <row r="11" spans="2:7" ht="14.4" x14ac:dyDescent="0.3">
      <c r="B11" s="51"/>
      <c r="C11" s="52" t="e">
        <f>VLOOKUP($B11,'Master Emp List'!$A$1:$I$38,3,FALSE)</f>
        <v>#N/A</v>
      </c>
      <c r="D11" s="52" t="e">
        <f>VLOOKUP(B11,'Master Emp List'!A9:I46,2,FALSE)</f>
        <v>#N/A</v>
      </c>
      <c r="E11" s="52" t="e">
        <f>VLOOKUP(B11,'Master Emp List'!A9:I46,4)</f>
        <v>#N/A</v>
      </c>
      <c r="F11" s="52"/>
      <c r="G11" s="53"/>
    </row>
    <row r="12" spans="2:7" ht="14.4" x14ac:dyDescent="0.3">
      <c r="B12" s="51"/>
      <c r="C12" s="52" t="e">
        <f>VLOOKUP($B12,'Master Emp List'!$A$1:$I$38,3,FALSE)</f>
        <v>#N/A</v>
      </c>
      <c r="D12" s="52" t="e">
        <f>VLOOKUP(B12,'Master Emp List'!A10:I47,2,FALSE)</f>
        <v>#N/A</v>
      </c>
      <c r="E12" s="52" t="e">
        <f>VLOOKUP(B12,'Master Emp List'!A10:I47,4)</f>
        <v>#N/A</v>
      </c>
      <c r="F12" s="52"/>
      <c r="G12" s="53"/>
    </row>
    <row r="13" spans="2:7" ht="14.4" x14ac:dyDescent="0.3">
      <c r="B13" s="51"/>
      <c r="C13" s="52" t="e">
        <f>VLOOKUP($B13,'Master Emp List'!$A$1:$I$38,3,FALSE)</f>
        <v>#N/A</v>
      </c>
      <c r="D13" s="52" t="e">
        <f>VLOOKUP(B13,'Master Emp List'!A11:I48,2,FALSE)</f>
        <v>#N/A</v>
      </c>
      <c r="E13" s="52" t="e">
        <f>VLOOKUP(B13,'Master Emp List'!A11:I48,4)</f>
        <v>#N/A</v>
      </c>
      <c r="F13" s="52"/>
      <c r="G13" s="53"/>
    </row>
    <row r="14" spans="2:7" ht="14.4" x14ac:dyDescent="0.3">
      <c r="B14" s="51">
        <v>1302</v>
      </c>
      <c r="C14" s="52" t="str">
        <f>VLOOKUP($B14,'Master Emp List'!$A$1:$I$38,3,FALSE)</f>
        <v>Randy</v>
      </c>
      <c r="D14" s="52" t="str">
        <f>VLOOKUP(B14,'Master Emp List'!A12:I49,2,FALSE)</f>
        <v>Sindole</v>
      </c>
      <c r="E14" s="52" t="str">
        <f>VLOOKUP(B14,'Master Emp List'!A12:I49,4)</f>
        <v>MK</v>
      </c>
      <c r="F14" s="52"/>
      <c r="G14" s="53"/>
    </row>
    <row r="15" spans="2:7" ht="14.4" x14ac:dyDescent="0.3">
      <c r="B15" s="51">
        <v>1310</v>
      </c>
      <c r="C15" s="52" t="str">
        <f>VLOOKUP($B15,'Master Emp List'!$A$1:$I$38,3,FALSE)</f>
        <v>Ellen</v>
      </c>
      <c r="D15" s="52" t="str">
        <f>VLOOKUP(B15,'Master Emp List'!A13:I50,2,FALSE)</f>
        <v>Smith</v>
      </c>
      <c r="E15" s="52" t="str">
        <f>VLOOKUP(B15,'Master Emp List'!A13:I50,4)</f>
        <v>MF</v>
      </c>
      <c r="F15" s="52"/>
      <c r="G15" s="53"/>
    </row>
    <row r="16" spans="2:7" ht="14.4" x14ac:dyDescent="0.3">
      <c r="B16" s="51">
        <v>1329</v>
      </c>
      <c r="C16" s="52" t="str">
        <f>VLOOKUP($B16,'Master Emp List'!$A$1:$I$38,3,FALSE)</f>
        <v>Tuome</v>
      </c>
      <c r="D16" s="52" t="str">
        <f>VLOOKUP(B16,'Master Emp List'!A14:I51,2,FALSE)</f>
        <v>Vuanuo</v>
      </c>
      <c r="E16" s="52" t="str">
        <f>VLOOKUP(B16,'Master Emp List'!A14:I51,4)</f>
        <v>AC</v>
      </c>
      <c r="F16" s="52"/>
      <c r="G16" s="53"/>
    </row>
    <row r="17" spans="2:7" ht="14.4" x14ac:dyDescent="0.3">
      <c r="B17" s="51">
        <v>1333</v>
      </c>
      <c r="C17" s="52" t="str">
        <f>VLOOKUP($B17,'Master Emp List'!$A$1:$I$38,3,FALSE)</f>
        <v>Tadeuz</v>
      </c>
      <c r="D17" s="52" t="str">
        <f>VLOOKUP(B17,'Master Emp List'!A15:I52,2,FALSE)</f>
        <v>Szcznyck</v>
      </c>
      <c r="E17" s="52" t="str">
        <f>VLOOKUP(B17,'Master Emp List'!A15:I52,4)</f>
        <v>HR</v>
      </c>
      <c r="F17" s="52"/>
      <c r="G17" s="53"/>
    </row>
    <row r="18" spans="2:7" ht="15" thickBot="1" x14ac:dyDescent="0.35">
      <c r="B18" s="54">
        <v>1368</v>
      </c>
      <c r="C18" s="52" t="str">
        <f>VLOOKUP($B18,'Master Emp List'!$A$1:$I$38,3,FALSE)</f>
        <v>Tammy</v>
      </c>
      <c r="D18" s="52" t="str">
        <f>VLOOKUP(B18,'Master Emp List'!A16:I53,2,FALSE)</f>
        <v>Wu</v>
      </c>
      <c r="E18" s="52" t="str">
        <f>VLOOKUP(B18,'Master Emp List'!A16:I53,4)</f>
        <v>AD</v>
      </c>
      <c r="F18" s="52"/>
      <c r="G18" s="53"/>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C28B6-6428-429B-B9A7-6CDE0DD81175}">
  <sheetPr codeName="Sheet13"/>
  <dimension ref="A1:I38"/>
  <sheetViews>
    <sheetView zoomScale="115" zoomScaleNormal="115" workbookViewId="0">
      <selection activeCell="D19" sqref="D19"/>
    </sheetView>
  </sheetViews>
  <sheetFormatPr defaultRowHeight="14.25" customHeight="1" x14ac:dyDescent="0.25"/>
  <cols>
    <col min="1" max="8" width="14.109375" style="17" customWidth="1"/>
    <col min="9" max="9" width="14.109375" style="12" customWidth="1"/>
    <col min="10" max="16384" width="8.88671875" style="12"/>
  </cols>
  <sheetData>
    <row r="1" spans="1:9" ht="24.75" customHeight="1" x14ac:dyDescent="0.25">
      <c r="A1" s="55" t="s">
        <v>76</v>
      </c>
      <c r="B1" s="55" t="s">
        <v>77</v>
      </c>
      <c r="C1" s="55" t="s">
        <v>78</v>
      </c>
      <c r="D1" s="55" t="s">
        <v>79</v>
      </c>
      <c r="E1" s="55" t="s">
        <v>80</v>
      </c>
      <c r="F1" s="55" t="s">
        <v>81</v>
      </c>
      <c r="G1" s="55" t="s">
        <v>82</v>
      </c>
      <c r="H1" s="55" t="s">
        <v>83</v>
      </c>
      <c r="I1" s="55" t="s">
        <v>1606</v>
      </c>
    </row>
    <row r="2" spans="1:9" ht="14.25" customHeight="1" x14ac:dyDescent="0.3">
      <c r="A2" s="15">
        <v>1054</v>
      </c>
      <c r="B2" s="15" t="s">
        <v>207</v>
      </c>
      <c r="C2" s="15" t="s">
        <v>214</v>
      </c>
      <c r="D2" s="15" t="s">
        <v>104</v>
      </c>
      <c r="E2" s="15" t="s">
        <v>215</v>
      </c>
      <c r="F2" s="15">
        <v>148</v>
      </c>
      <c r="G2" s="15" t="s">
        <v>106</v>
      </c>
      <c r="H2" s="16">
        <v>33344</v>
      </c>
      <c r="I2" s="56">
        <v>11.25</v>
      </c>
    </row>
    <row r="3" spans="1:9" ht="14.25" customHeight="1" x14ac:dyDescent="0.3">
      <c r="A3" s="15">
        <v>1056</v>
      </c>
      <c r="B3" s="15" t="s">
        <v>154</v>
      </c>
      <c r="C3" s="15" t="s">
        <v>155</v>
      </c>
      <c r="D3" s="15" t="s">
        <v>104</v>
      </c>
      <c r="E3" s="15" t="s">
        <v>156</v>
      </c>
      <c r="F3" s="15">
        <v>121</v>
      </c>
      <c r="G3" s="15" t="s">
        <v>106</v>
      </c>
      <c r="H3" s="16">
        <v>29153</v>
      </c>
      <c r="I3" s="56">
        <v>12.25</v>
      </c>
    </row>
    <row r="4" spans="1:9" ht="14.25" customHeight="1" x14ac:dyDescent="0.3">
      <c r="A4" s="15">
        <v>1067</v>
      </c>
      <c r="B4" s="15" t="s">
        <v>198</v>
      </c>
      <c r="C4" s="15" t="s">
        <v>199</v>
      </c>
      <c r="D4" s="15" t="s">
        <v>104</v>
      </c>
      <c r="E4" s="15" t="s">
        <v>200</v>
      </c>
      <c r="F4" s="15">
        <v>123</v>
      </c>
      <c r="G4" s="15" t="s">
        <v>106</v>
      </c>
      <c r="H4" s="16">
        <v>32040</v>
      </c>
      <c r="I4" s="56">
        <v>14.55</v>
      </c>
    </row>
    <row r="5" spans="1:9" ht="14.25" customHeight="1" x14ac:dyDescent="0.3">
      <c r="A5" s="15">
        <v>1075</v>
      </c>
      <c r="B5" s="15" t="s">
        <v>163</v>
      </c>
      <c r="C5" s="15" t="s">
        <v>164</v>
      </c>
      <c r="D5" s="15" t="s">
        <v>122</v>
      </c>
      <c r="E5" s="15" t="s">
        <v>165</v>
      </c>
      <c r="F5" s="15">
        <v>126</v>
      </c>
      <c r="G5" s="15" t="s">
        <v>111</v>
      </c>
      <c r="H5" s="16">
        <v>33823</v>
      </c>
      <c r="I5" s="56">
        <v>11.25</v>
      </c>
    </row>
    <row r="6" spans="1:9" ht="14.25" customHeight="1" x14ac:dyDescent="0.3">
      <c r="A6" s="15">
        <v>1078</v>
      </c>
      <c r="B6" s="15" t="s">
        <v>157</v>
      </c>
      <c r="C6" s="15" t="s">
        <v>158</v>
      </c>
      <c r="D6" s="15" t="s">
        <v>109</v>
      </c>
      <c r="E6" s="15" t="s">
        <v>159</v>
      </c>
      <c r="F6" s="15">
        <v>101</v>
      </c>
      <c r="G6" s="15" t="s">
        <v>111</v>
      </c>
      <c r="H6" s="16">
        <v>31503</v>
      </c>
      <c r="I6" s="56">
        <v>10.199999999999999</v>
      </c>
    </row>
    <row r="7" spans="1:9" ht="14.25" customHeight="1" x14ac:dyDescent="0.3">
      <c r="A7" s="15">
        <v>1152</v>
      </c>
      <c r="B7" s="15" t="s">
        <v>160</v>
      </c>
      <c r="C7" s="15" t="s">
        <v>161</v>
      </c>
      <c r="D7" s="15" t="s">
        <v>122</v>
      </c>
      <c r="E7" s="15" t="s">
        <v>162</v>
      </c>
      <c r="F7" s="15">
        <v>118</v>
      </c>
      <c r="G7" s="15" t="s">
        <v>111</v>
      </c>
      <c r="H7" s="16">
        <v>32894</v>
      </c>
      <c r="I7" s="56">
        <v>12.25</v>
      </c>
    </row>
    <row r="8" spans="1:9" ht="14.25" customHeight="1" x14ac:dyDescent="0.3">
      <c r="A8" s="15">
        <v>1196</v>
      </c>
      <c r="B8" s="15" t="s">
        <v>95</v>
      </c>
      <c r="C8" s="15" t="s">
        <v>96</v>
      </c>
      <c r="D8" s="15" t="s">
        <v>86</v>
      </c>
      <c r="E8" s="15" t="s">
        <v>97</v>
      </c>
      <c r="F8" s="15">
        <v>289</v>
      </c>
      <c r="G8" s="15" t="s">
        <v>88</v>
      </c>
      <c r="H8" s="16">
        <v>35886</v>
      </c>
      <c r="I8" s="56">
        <v>9.9499999999999993</v>
      </c>
    </row>
    <row r="9" spans="1:9" ht="14.25" customHeight="1" x14ac:dyDescent="0.3">
      <c r="A9" s="15">
        <v>1284</v>
      </c>
      <c r="B9" s="15" t="s">
        <v>112</v>
      </c>
      <c r="C9" s="15" t="s">
        <v>113</v>
      </c>
      <c r="D9" s="15" t="s">
        <v>114</v>
      </c>
      <c r="E9" s="15" t="s">
        <v>115</v>
      </c>
      <c r="F9" s="15">
        <v>124</v>
      </c>
      <c r="G9" s="15" t="s">
        <v>106</v>
      </c>
      <c r="H9" s="16">
        <v>31051</v>
      </c>
      <c r="I9" s="56">
        <v>12.3</v>
      </c>
    </row>
    <row r="10" spans="1:9" ht="14.25" customHeight="1" x14ac:dyDescent="0.3">
      <c r="A10" s="15">
        <v>1290</v>
      </c>
      <c r="B10" s="15" t="s">
        <v>131</v>
      </c>
      <c r="C10" s="15" t="s">
        <v>132</v>
      </c>
      <c r="D10" s="15" t="s">
        <v>122</v>
      </c>
      <c r="E10" s="15" t="s">
        <v>133</v>
      </c>
      <c r="F10" s="15">
        <v>113</v>
      </c>
      <c r="G10" s="15" t="s">
        <v>111</v>
      </c>
      <c r="H10" s="16">
        <v>31050</v>
      </c>
      <c r="I10" s="56">
        <v>13.25</v>
      </c>
    </row>
    <row r="11" spans="1:9" ht="14.25" customHeight="1" x14ac:dyDescent="0.3">
      <c r="A11" s="15">
        <v>1293</v>
      </c>
      <c r="B11" s="15" t="s">
        <v>142</v>
      </c>
      <c r="C11" s="15" t="s">
        <v>143</v>
      </c>
      <c r="D11" s="15" t="s">
        <v>86</v>
      </c>
      <c r="E11" s="15" t="s">
        <v>144</v>
      </c>
      <c r="F11" s="15">
        <v>205</v>
      </c>
      <c r="G11" s="15" t="s">
        <v>88</v>
      </c>
      <c r="H11" s="16">
        <v>30939</v>
      </c>
      <c r="I11" s="56">
        <v>10.199999999999999</v>
      </c>
    </row>
    <row r="12" spans="1:9" ht="14.25" customHeight="1" x14ac:dyDescent="0.3">
      <c r="A12" s="15">
        <v>1299</v>
      </c>
      <c r="B12" s="15" t="s">
        <v>201</v>
      </c>
      <c r="C12" s="15" t="s">
        <v>202</v>
      </c>
      <c r="D12" s="15" t="s">
        <v>129</v>
      </c>
      <c r="E12" s="15" t="s">
        <v>203</v>
      </c>
      <c r="F12" s="15">
        <v>127</v>
      </c>
      <c r="G12" s="15" t="s">
        <v>106</v>
      </c>
      <c r="H12" s="16">
        <v>32863</v>
      </c>
      <c r="I12" s="56">
        <v>12.2</v>
      </c>
    </row>
    <row r="13" spans="1:9" ht="14.25" customHeight="1" x14ac:dyDescent="0.3">
      <c r="A13" s="15">
        <v>1302</v>
      </c>
      <c r="B13" s="15" t="s">
        <v>204</v>
      </c>
      <c r="C13" s="15" t="s">
        <v>205</v>
      </c>
      <c r="D13" s="15" t="s">
        <v>114</v>
      </c>
      <c r="E13" s="15" t="s">
        <v>206</v>
      </c>
      <c r="F13" s="15">
        <v>139</v>
      </c>
      <c r="G13" s="15" t="s">
        <v>106</v>
      </c>
      <c r="H13" s="16">
        <v>30900</v>
      </c>
      <c r="I13" s="56">
        <v>14.25</v>
      </c>
    </row>
    <row r="14" spans="1:9" ht="14.25" customHeight="1" x14ac:dyDescent="0.3">
      <c r="A14" s="15">
        <v>1310</v>
      </c>
      <c r="B14" s="15" t="s">
        <v>207</v>
      </c>
      <c r="C14" s="15" t="s">
        <v>210</v>
      </c>
      <c r="D14" s="15" t="s">
        <v>129</v>
      </c>
      <c r="E14" s="15" t="s">
        <v>211</v>
      </c>
      <c r="F14" s="15">
        <v>137</v>
      </c>
      <c r="G14" s="15" t="s">
        <v>106</v>
      </c>
      <c r="H14" s="16">
        <v>31689</v>
      </c>
      <c r="I14" s="56">
        <v>11.5</v>
      </c>
    </row>
    <row r="15" spans="1:9" ht="14.25" customHeight="1" x14ac:dyDescent="0.3">
      <c r="A15" s="15">
        <v>1329</v>
      </c>
      <c r="B15" s="15" t="s">
        <v>222</v>
      </c>
      <c r="C15" s="15" t="s">
        <v>223</v>
      </c>
      <c r="D15" s="15" t="s">
        <v>109</v>
      </c>
      <c r="E15" s="15" t="s">
        <v>224</v>
      </c>
      <c r="F15" s="15">
        <v>151</v>
      </c>
      <c r="G15" s="15" t="s">
        <v>111</v>
      </c>
      <c r="H15" s="16">
        <v>32561</v>
      </c>
      <c r="I15" s="56">
        <v>10.35</v>
      </c>
    </row>
    <row r="16" spans="1:9" ht="14.25" customHeight="1" x14ac:dyDescent="0.3">
      <c r="A16" s="15">
        <v>1333</v>
      </c>
      <c r="B16" s="15" t="s">
        <v>216</v>
      </c>
      <c r="C16" s="15" t="s">
        <v>217</v>
      </c>
      <c r="D16" s="15" t="s">
        <v>86</v>
      </c>
      <c r="E16" s="15" t="s">
        <v>218</v>
      </c>
      <c r="F16" s="15">
        <v>122</v>
      </c>
      <c r="G16" s="15" t="s">
        <v>88</v>
      </c>
      <c r="H16" s="16">
        <v>32979</v>
      </c>
      <c r="I16" s="56">
        <v>10.15</v>
      </c>
    </row>
    <row r="17" spans="1:9" ht="14.25" customHeight="1" x14ac:dyDescent="0.3">
      <c r="A17" s="15">
        <v>1368</v>
      </c>
      <c r="B17" s="15" t="s">
        <v>225</v>
      </c>
      <c r="C17" s="15" t="s">
        <v>226</v>
      </c>
      <c r="D17" s="15" t="s">
        <v>122</v>
      </c>
      <c r="E17" s="15" t="s">
        <v>227</v>
      </c>
      <c r="F17" s="15">
        <v>132</v>
      </c>
      <c r="G17" s="15" t="s">
        <v>111</v>
      </c>
      <c r="H17" s="16">
        <v>30386</v>
      </c>
      <c r="I17" s="56">
        <v>12.25</v>
      </c>
    </row>
    <row r="18" spans="1:9" ht="14.25" customHeight="1" x14ac:dyDescent="0.3">
      <c r="A18" s="15">
        <v>1509</v>
      </c>
      <c r="B18" s="15" t="s">
        <v>166</v>
      </c>
      <c r="C18" s="15" t="s">
        <v>167</v>
      </c>
      <c r="D18" s="15" t="s">
        <v>104</v>
      </c>
      <c r="E18" s="15" t="s">
        <v>168</v>
      </c>
      <c r="F18" s="15">
        <v>135</v>
      </c>
      <c r="G18" s="15" t="s">
        <v>106</v>
      </c>
      <c r="H18" s="16">
        <v>31217</v>
      </c>
      <c r="I18" s="56">
        <v>13.25</v>
      </c>
    </row>
    <row r="19" spans="1:9" ht="14.25" customHeight="1" x14ac:dyDescent="0.3">
      <c r="A19" s="15">
        <v>1516</v>
      </c>
      <c r="B19" s="15" t="s">
        <v>107</v>
      </c>
      <c r="C19" s="15" t="s">
        <v>108</v>
      </c>
      <c r="D19" s="15" t="s">
        <v>109</v>
      </c>
      <c r="E19" s="15" t="s">
        <v>110</v>
      </c>
      <c r="F19" s="15">
        <v>105</v>
      </c>
      <c r="G19" s="15" t="s">
        <v>111</v>
      </c>
      <c r="H19" s="16">
        <v>31112</v>
      </c>
      <c r="I19" s="56">
        <v>9.5</v>
      </c>
    </row>
    <row r="20" spans="1:9" ht="14.25" customHeight="1" x14ac:dyDescent="0.3">
      <c r="A20" s="15">
        <v>1529</v>
      </c>
      <c r="B20" s="15" t="s">
        <v>169</v>
      </c>
      <c r="C20" s="15" t="s">
        <v>170</v>
      </c>
      <c r="D20" s="15" t="s">
        <v>114</v>
      </c>
      <c r="E20" s="15" t="s">
        <v>171</v>
      </c>
      <c r="F20" s="15">
        <v>129</v>
      </c>
      <c r="G20" s="15" t="s">
        <v>106</v>
      </c>
      <c r="H20" s="16">
        <v>31805</v>
      </c>
      <c r="I20" s="56">
        <v>11.3</v>
      </c>
    </row>
    <row r="21" spans="1:9" ht="14.25" customHeight="1" x14ac:dyDescent="0.3">
      <c r="A21" s="15">
        <v>1656</v>
      </c>
      <c r="B21" s="15" t="s">
        <v>172</v>
      </c>
      <c r="C21" s="15" t="s">
        <v>173</v>
      </c>
      <c r="D21" s="15" t="s">
        <v>129</v>
      </c>
      <c r="E21" s="15" t="s">
        <v>174</v>
      </c>
      <c r="F21" s="15">
        <v>149</v>
      </c>
      <c r="G21" s="15" t="s">
        <v>106</v>
      </c>
      <c r="H21" s="16">
        <v>32125</v>
      </c>
      <c r="I21" s="56">
        <v>12.35</v>
      </c>
    </row>
    <row r="22" spans="1:9" ht="14.25" customHeight="1" x14ac:dyDescent="0.3">
      <c r="A22" s="15">
        <v>1672</v>
      </c>
      <c r="B22" s="15" t="s">
        <v>145</v>
      </c>
      <c r="C22" s="15" t="s">
        <v>146</v>
      </c>
      <c r="D22" s="15" t="s">
        <v>129</v>
      </c>
      <c r="E22" s="15" t="s">
        <v>147</v>
      </c>
      <c r="F22" s="15">
        <v>114</v>
      </c>
      <c r="G22" s="15" t="s">
        <v>106</v>
      </c>
      <c r="H22" s="16">
        <v>32979</v>
      </c>
      <c r="I22" s="56">
        <v>11.9</v>
      </c>
    </row>
    <row r="23" spans="1:9" ht="14.25" customHeight="1" x14ac:dyDescent="0.3">
      <c r="A23" s="15">
        <v>1673</v>
      </c>
      <c r="B23" s="15" t="s">
        <v>121</v>
      </c>
      <c r="C23" s="15" t="s">
        <v>113</v>
      </c>
      <c r="D23" s="15" t="s">
        <v>122</v>
      </c>
      <c r="E23" s="15" t="s">
        <v>123</v>
      </c>
      <c r="F23" s="15">
        <v>112</v>
      </c>
      <c r="G23" s="15" t="s">
        <v>111</v>
      </c>
      <c r="H23" s="16">
        <v>33688</v>
      </c>
      <c r="I23" s="56">
        <v>11.85</v>
      </c>
    </row>
    <row r="24" spans="1:9" ht="14.25" customHeight="1" x14ac:dyDescent="0.3">
      <c r="A24" s="15">
        <v>1676</v>
      </c>
      <c r="B24" s="15" t="s">
        <v>181</v>
      </c>
      <c r="C24" s="15" t="s">
        <v>182</v>
      </c>
      <c r="D24" s="15" t="s">
        <v>114</v>
      </c>
      <c r="E24" s="15" t="s">
        <v>183</v>
      </c>
      <c r="F24" s="15">
        <v>115</v>
      </c>
      <c r="G24" s="15" t="s">
        <v>106</v>
      </c>
      <c r="H24" s="16">
        <v>29885</v>
      </c>
      <c r="I24" s="56">
        <v>10.75</v>
      </c>
    </row>
    <row r="25" spans="1:9" ht="14.25" customHeight="1" x14ac:dyDescent="0.3">
      <c r="A25" s="15">
        <v>1721</v>
      </c>
      <c r="B25" s="15" t="s">
        <v>89</v>
      </c>
      <c r="C25" s="15" t="s">
        <v>90</v>
      </c>
      <c r="D25" s="15" t="s">
        <v>86</v>
      </c>
      <c r="E25" s="15" t="s">
        <v>91</v>
      </c>
      <c r="F25" s="15">
        <v>102</v>
      </c>
      <c r="G25" s="15" t="s">
        <v>88</v>
      </c>
      <c r="H25" s="16">
        <v>33091</v>
      </c>
      <c r="I25" s="56">
        <v>9.75</v>
      </c>
    </row>
    <row r="26" spans="1:9" ht="14.25" customHeight="1" x14ac:dyDescent="0.3">
      <c r="A26" s="15">
        <v>1723</v>
      </c>
      <c r="B26" s="15" t="s">
        <v>193</v>
      </c>
      <c r="C26" s="15" t="s">
        <v>161</v>
      </c>
      <c r="D26" s="15" t="s">
        <v>114</v>
      </c>
      <c r="E26" s="15" t="s">
        <v>194</v>
      </c>
      <c r="F26" s="15">
        <v>145</v>
      </c>
      <c r="G26" s="15" t="s">
        <v>106</v>
      </c>
      <c r="H26" s="16">
        <v>28531</v>
      </c>
      <c r="I26" s="56">
        <v>13.95</v>
      </c>
    </row>
    <row r="27" spans="1:9" ht="14.25" customHeight="1" x14ac:dyDescent="0.3">
      <c r="A27" s="15">
        <v>1758</v>
      </c>
      <c r="B27" s="15" t="s">
        <v>124</v>
      </c>
      <c r="C27" s="15" t="s">
        <v>125</v>
      </c>
      <c r="D27" s="15" t="s">
        <v>109</v>
      </c>
      <c r="E27" s="15" t="s">
        <v>126</v>
      </c>
      <c r="F27" s="15">
        <v>107</v>
      </c>
      <c r="G27" s="15" t="s">
        <v>111</v>
      </c>
      <c r="H27" s="16">
        <v>30028</v>
      </c>
      <c r="I27" s="56">
        <v>11.2</v>
      </c>
    </row>
    <row r="28" spans="1:9" ht="14.25" customHeight="1" x14ac:dyDescent="0.3">
      <c r="A28" s="15">
        <v>1792</v>
      </c>
      <c r="B28" s="15" t="s">
        <v>102</v>
      </c>
      <c r="C28" s="15" t="s">
        <v>103</v>
      </c>
      <c r="D28" s="15" t="s">
        <v>104</v>
      </c>
      <c r="E28" s="15" t="s">
        <v>105</v>
      </c>
      <c r="F28" s="15">
        <v>111</v>
      </c>
      <c r="G28" s="15" t="s">
        <v>106</v>
      </c>
      <c r="H28" s="16">
        <v>33231</v>
      </c>
      <c r="I28" s="56">
        <v>10.3</v>
      </c>
    </row>
    <row r="29" spans="1:9" ht="14.25" customHeight="1" x14ac:dyDescent="0.3">
      <c r="A29" s="15">
        <v>1814</v>
      </c>
      <c r="B29" s="15" t="s">
        <v>84</v>
      </c>
      <c r="C29" s="15" t="s">
        <v>85</v>
      </c>
      <c r="D29" s="15" t="s">
        <v>86</v>
      </c>
      <c r="E29" s="15" t="s">
        <v>87</v>
      </c>
      <c r="F29" s="15">
        <v>103</v>
      </c>
      <c r="G29" s="15" t="s">
        <v>88</v>
      </c>
      <c r="H29" s="16">
        <v>32571</v>
      </c>
      <c r="I29" s="56">
        <v>12.25</v>
      </c>
    </row>
    <row r="30" spans="1:9" ht="14.25" customHeight="1" x14ac:dyDescent="0.3">
      <c r="A30" s="15">
        <v>1908</v>
      </c>
      <c r="B30" s="15" t="s">
        <v>231</v>
      </c>
      <c r="C30" s="15" t="s">
        <v>232</v>
      </c>
      <c r="D30" s="15" t="s">
        <v>104</v>
      </c>
      <c r="E30" s="15" t="s">
        <v>233</v>
      </c>
      <c r="F30" s="15">
        <v>152</v>
      </c>
      <c r="G30" s="15" t="s">
        <v>106</v>
      </c>
      <c r="H30" s="16">
        <v>30817</v>
      </c>
      <c r="I30" s="56">
        <v>10.25</v>
      </c>
    </row>
    <row r="31" spans="1:9" ht="14.25" customHeight="1" x14ac:dyDescent="0.3">
      <c r="A31" s="15">
        <v>1931</v>
      </c>
      <c r="B31" s="15" t="s">
        <v>190</v>
      </c>
      <c r="C31" s="15" t="s">
        <v>191</v>
      </c>
      <c r="D31" s="15" t="s">
        <v>109</v>
      </c>
      <c r="E31" s="15" t="s">
        <v>192</v>
      </c>
      <c r="F31" s="15">
        <v>110</v>
      </c>
      <c r="G31" s="15" t="s">
        <v>111</v>
      </c>
      <c r="H31" s="16">
        <v>32679</v>
      </c>
      <c r="I31" s="56">
        <v>9.85</v>
      </c>
    </row>
    <row r="32" spans="1:9" ht="14.25" customHeight="1" x14ac:dyDescent="0.3">
      <c r="A32" s="15">
        <v>1960</v>
      </c>
      <c r="B32" s="15" t="s">
        <v>148</v>
      </c>
      <c r="C32" s="15" t="s">
        <v>149</v>
      </c>
      <c r="D32" s="15" t="s">
        <v>129</v>
      </c>
      <c r="E32" s="15" t="s">
        <v>150</v>
      </c>
      <c r="F32" s="15">
        <v>150</v>
      </c>
      <c r="G32" s="15" t="s">
        <v>106</v>
      </c>
      <c r="H32" s="16">
        <v>31729</v>
      </c>
      <c r="I32" s="56">
        <v>11.65</v>
      </c>
    </row>
    <row r="33" spans="1:9" ht="14.25" customHeight="1" x14ac:dyDescent="0.3">
      <c r="A33" s="15">
        <v>1964</v>
      </c>
      <c r="B33" s="15" t="s">
        <v>137</v>
      </c>
      <c r="C33" s="15" t="s">
        <v>140</v>
      </c>
      <c r="D33" s="15" t="s">
        <v>109</v>
      </c>
      <c r="E33" s="15" t="s">
        <v>141</v>
      </c>
      <c r="F33" s="15">
        <v>108</v>
      </c>
      <c r="G33" s="15" t="s">
        <v>111</v>
      </c>
      <c r="H33" s="16">
        <v>33559</v>
      </c>
      <c r="I33" s="56">
        <v>9.25</v>
      </c>
    </row>
    <row r="34" spans="1:9" ht="14.25" customHeight="1" x14ac:dyDescent="0.3">
      <c r="A34" s="15">
        <v>1975</v>
      </c>
      <c r="B34" s="15" t="s">
        <v>151</v>
      </c>
      <c r="C34" s="15" t="s">
        <v>152</v>
      </c>
      <c r="D34" s="15" t="s">
        <v>109</v>
      </c>
      <c r="E34" s="15" t="s">
        <v>153</v>
      </c>
      <c r="F34" s="15">
        <v>125</v>
      </c>
      <c r="G34" s="15" t="s">
        <v>111</v>
      </c>
      <c r="H34" s="16">
        <v>35125</v>
      </c>
      <c r="I34" s="56">
        <v>9.25</v>
      </c>
    </row>
    <row r="35" spans="1:9" ht="14.25" customHeight="1" x14ac:dyDescent="0.3">
      <c r="A35" s="15">
        <v>1983</v>
      </c>
      <c r="B35" s="15" t="s">
        <v>137</v>
      </c>
      <c r="C35" s="15" t="s">
        <v>138</v>
      </c>
      <c r="D35" s="15" t="s">
        <v>104</v>
      </c>
      <c r="E35" s="15" t="s">
        <v>139</v>
      </c>
      <c r="F35" s="15">
        <v>154</v>
      </c>
      <c r="G35" s="15" t="s">
        <v>106</v>
      </c>
      <c r="H35" s="16">
        <v>35609</v>
      </c>
      <c r="I35" s="56">
        <v>11</v>
      </c>
    </row>
    <row r="36" spans="1:9" ht="14.25" customHeight="1" x14ac:dyDescent="0.3">
      <c r="A36" s="15">
        <v>1990</v>
      </c>
      <c r="B36" s="15" t="s">
        <v>127</v>
      </c>
      <c r="C36" s="15" t="s">
        <v>128</v>
      </c>
      <c r="D36" s="15" t="s">
        <v>129</v>
      </c>
      <c r="E36" s="15" t="s">
        <v>130</v>
      </c>
      <c r="F36" s="15">
        <v>198</v>
      </c>
      <c r="G36" s="15" t="s">
        <v>106</v>
      </c>
      <c r="H36" s="16">
        <v>35840</v>
      </c>
      <c r="I36" s="56">
        <v>10.95</v>
      </c>
    </row>
    <row r="37" spans="1:9" ht="14.25" customHeight="1" x14ac:dyDescent="0.3">
      <c r="A37" s="15">
        <v>1995</v>
      </c>
      <c r="B37" s="15" t="s">
        <v>184</v>
      </c>
      <c r="C37" s="15" t="s">
        <v>185</v>
      </c>
      <c r="D37" s="15" t="s">
        <v>104</v>
      </c>
      <c r="E37" s="15" t="s">
        <v>186</v>
      </c>
      <c r="F37" s="15">
        <v>198</v>
      </c>
      <c r="G37" s="15" t="s">
        <v>106</v>
      </c>
      <c r="H37" s="16">
        <v>35855</v>
      </c>
      <c r="I37" s="56">
        <v>11.75</v>
      </c>
    </row>
    <row r="38" spans="1:9" ht="14.25" customHeight="1" x14ac:dyDescent="0.3">
      <c r="A38" s="15">
        <v>1999</v>
      </c>
      <c r="B38" s="15" t="s">
        <v>92</v>
      </c>
      <c r="C38" s="15" t="s">
        <v>93</v>
      </c>
      <c r="D38" s="15" t="s">
        <v>86</v>
      </c>
      <c r="E38" s="15" t="s">
        <v>94</v>
      </c>
      <c r="F38" s="15">
        <v>428</v>
      </c>
      <c r="G38" s="15" t="s">
        <v>88</v>
      </c>
      <c r="H38" s="16">
        <v>35981</v>
      </c>
      <c r="I38" s="56">
        <v>10.15</v>
      </c>
    </row>
  </sheetData>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9F4A-8D73-4574-9B3E-35342AF293AF}">
  <sheetPr codeName="Sheet14"/>
  <dimension ref="A1:B7"/>
  <sheetViews>
    <sheetView showGridLines="0" zoomScaleNormal="100" workbookViewId="0">
      <selection activeCell="B8" sqref="B8"/>
    </sheetView>
  </sheetViews>
  <sheetFormatPr defaultColWidth="9.109375" defaultRowHeight="13.2" x14ac:dyDescent="0.25"/>
  <cols>
    <col min="1" max="1" width="30.109375" style="57" bestFit="1" customWidth="1"/>
    <col min="2" max="2" width="18.6640625" style="57" customWidth="1"/>
    <col min="3" max="3" width="16.88671875" style="57" customWidth="1"/>
    <col min="4" max="4" width="8.109375" style="57" customWidth="1"/>
    <col min="5" max="5" width="7.33203125" style="57" customWidth="1"/>
    <col min="6" max="6" width="10.5546875" style="57" bestFit="1" customWidth="1"/>
    <col min="7" max="7" width="12.6640625" style="57" bestFit="1" customWidth="1"/>
    <col min="8" max="16384" width="9.109375" style="57"/>
  </cols>
  <sheetData>
    <row r="1" spans="1:2" ht="13.8" thickBot="1" x14ac:dyDescent="0.3"/>
    <row r="2" spans="1:2" ht="22.5" customHeight="1" thickBot="1" x14ac:dyDescent="0.3">
      <c r="A2" s="153" t="s">
        <v>1607</v>
      </c>
      <c r="B2" s="154"/>
    </row>
    <row r="3" spans="1:2" ht="16.8" thickTop="1" thickBot="1" x14ac:dyDescent="0.35">
      <c r="A3" s="58" t="s">
        <v>1608</v>
      </c>
      <c r="B3" s="59" t="s">
        <v>1614</v>
      </c>
    </row>
    <row r="4" spans="1:2" ht="7.5" customHeight="1" thickTop="1" x14ac:dyDescent="0.25">
      <c r="A4" s="60"/>
      <c r="B4" s="61"/>
    </row>
    <row r="5" spans="1:2" x14ac:dyDescent="0.25">
      <c r="A5" s="62" t="s">
        <v>1610</v>
      </c>
      <c r="B5" s="63">
        <f>HLOOKUP($B$3,'Master Inventory List'!$A$2:$G$5,2,FALSE)</f>
        <v>120</v>
      </c>
    </row>
    <row r="6" spans="1:2" x14ac:dyDescent="0.25">
      <c r="A6" s="62" t="s">
        <v>1611</v>
      </c>
      <c r="B6" s="63">
        <f>HLOOKUP($B$3,'Master Inventory List'!$A$2:$G$5,3,FALSE)</f>
        <v>55</v>
      </c>
    </row>
    <row r="7" spans="1:2" ht="13.8" thickBot="1" x14ac:dyDescent="0.3">
      <c r="A7" s="64" t="s">
        <v>1612</v>
      </c>
      <c r="B7" s="63">
        <f>HLOOKUP($B$3,'Master Inventory List'!$A$2:$G$5,4,FALSE)</f>
        <v>70</v>
      </c>
    </row>
  </sheetData>
  <mergeCells count="1">
    <mergeCell ref="A2:B2"/>
  </mergeCell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28DA6-D812-4241-BEA1-788EFD88D406}">
  <sheetPr codeName="Sheet15"/>
  <dimension ref="A2:G5"/>
  <sheetViews>
    <sheetView zoomScaleNormal="100" workbookViewId="0">
      <selection activeCell="D3" sqref="D3"/>
    </sheetView>
  </sheetViews>
  <sheetFormatPr defaultColWidth="9.109375" defaultRowHeight="13.2" x14ac:dyDescent="0.25"/>
  <cols>
    <col min="1" max="1" width="14.88671875" style="57" customWidth="1"/>
    <col min="2" max="16384" width="9.109375" style="57"/>
  </cols>
  <sheetData>
    <row r="2" spans="1:7" x14ac:dyDescent="0.25">
      <c r="A2" s="65" t="s">
        <v>1613</v>
      </c>
      <c r="B2" s="66" t="s">
        <v>1614</v>
      </c>
      <c r="C2" s="66" t="s">
        <v>1609</v>
      </c>
      <c r="D2" s="66" t="s">
        <v>1615</v>
      </c>
      <c r="E2" s="66" t="s">
        <v>1616</v>
      </c>
      <c r="F2" s="66" t="s">
        <v>1617</v>
      </c>
      <c r="G2" s="66" t="s">
        <v>1618</v>
      </c>
    </row>
    <row r="3" spans="1:7" x14ac:dyDescent="0.25">
      <c r="A3" s="67" t="s">
        <v>1619</v>
      </c>
      <c r="B3" s="68">
        <v>120</v>
      </c>
      <c r="C3" s="68">
        <v>150</v>
      </c>
      <c r="D3" s="68">
        <v>135</v>
      </c>
      <c r="E3" s="68">
        <v>90</v>
      </c>
      <c r="F3" s="68">
        <v>95</v>
      </c>
      <c r="G3" s="68">
        <v>140</v>
      </c>
    </row>
    <row r="4" spans="1:7" x14ac:dyDescent="0.25">
      <c r="A4" s="67" t="s">
        <v>1620</v>
      </c>
      <c r="B4" s="68">
        <v>55</v>
      </c>
      <c r="C4" s="68">
        <v>110</v>
      </c>
      <c r="D4" s="68">
        <v>75</v>
      </c>
      <c r="E4" s="68">
        <v>95</v>
      </c>
      <c r="F4" s="68">
        <v>75</v>
      </c>
      <c r="G4" s="68">
        <v>55</v>
      </c>
    </row>
    <row r="5" spans="1:7" x14ac:dyDescent="0.25">
      <c r="A5" s="67" t="s">
        <v>1621</v>
      </c>
      <c r="B5" s="68">
        <v>70</v>
      </c>
      <c r="C5" s="68">
        <v>115</v>
      </c>
      <c r="D5" s="68">
        <v>65</v>
      </c>
      <c r="E5" s="68">
        <v>55</v>
      </c>
      <c r="F5" s="68">
        <v>85</v>
      </c>
      <c r="G5" s="68">
        <v>65</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1F12C-8290-47BC-817A-E138D96D16EA}">
  <sheetPr codeName="Sheet16"/>
  <dimension ref="B2:H19"/>
  <sheetViews>
    <sheetView zoomScale="80" zoomScaleNormal="80" workbookViewId="0">
      <selection activeCell="H10" sqref="H10"/>
    </sheetView>
  </sheetViews>
  <sheetFormatPr defaultRowHeight="13.2" x14ac:dyDescent="0.25"/>
  <cols>
    <col min="1" max="1" width="3.109375" style="12" customWidth="1"/>
    <col min="2" max="2" width="10" style="12" customWidth="1"/>
    <col min="3" max="3" width="16" style="12" customWidth="1"/>
    <col min="4" max="4" width="19" style="12" bestFit="1" customWidth="1"/>
    <col min="5" max="5" width="5.109375" style="12" customWidth="1"/>
    <col min="6" max="6" width="18.33203125" style="12" bestFit="1" customWidth="1"/>
    <col min="7" max="16384" width="8.88671875" style="12"/>
  </cols>
  <sheetData>
    <row r="2" spans="2:8" ht="41.25" customHeight="1" thickBot="1" x14ac:dyDescent="0.3">
      <c r="C2" s="69" t="s">
        <v>1622</v>
      </c>
      <c r="D2" s="70" t="s">
        <v>1623</v>
      </c>
    </row>
    <row r="3" spans="2:8" ht="13.8" x14ac:dyDescent="0.25">
      <c r="B3" s="71" t="s">
        <v>1624</v>
      </c>
      <c r="C3" s="72" t="s">
        <v>1625</v>
      </c>
      <c r="D3" s="49" t="s">
        <v>1626</v>
      </c>
      <c r="F3" s="73" t="s">
        <v>1627</v>
      </c>
    </row>
    <row r="4" spans="2:8" ht="14.4" x14ac:dyDescent="0.3">
      <c r="B4" s="74">
        <v>1054</v>
      </c>
      <c r="C4" s="74" t="str">
        <f>INDEX('INDEX MATCH Master Emp List'!$A$1:$I$38,5,7)</f>
        <v>Building 2</v>
      </c>
      <c r="D4" s="74">
        <f>MATCH(B4,'INDEX MATCH Master Emp List'!$A$2:$A$38,0)</f>
        <v>1</v>
      </c>
      <c r="F4" s="75" t="str">
        <f>INDEX('INDEX MATCH Master Emp List'!$D$1:$D$38,MATCH(B4,'INDEX MATCH Master Emp List'!$A$1:$A$38,0))</f>
        <v>AT</v>
      </c>
      <c r="H4" s="12" t="s">
        <v>1628</v>
      </c>
    </row>
    <row r="5" spans="2:8" ht="14.4" x14ac:dyDescent="0.3">
      <c r="B5" s="74">
        <v>1078</v>
      </c>
      <c r="C5" s="74"/>
      <c r="D5" s="74"/>
      <c r="F5" s="75" t="str">
        <f>INDEX('INDEX MATCH Master Emp List'!$D$1:$D$38,MATCH(B5,'INDEX MATCH Master Emp List'!$A$1:$A$38,0))</f>
        <v>AC</v>
      </c>
    </row>
    <row r="6" spans="2:8" ht="14.4" x14ac:dyDescent="0.3">
      <c r="B6" s="74">
        <v>1284</v>
      </c>
      <c r="C6" s="74"/>
      <c r="D6" s="74"/>
      <c r="F6" s="75" t="str">
        <f>INDEX('INDEX MATCH Master Emp List'!$D$1:$D$38,MATCH(B6,'INDEX MATCH Master Emp List'!$A$1:$A$38,0))</f>
        <v>MK</v>
      </c>
    </row>
    <row r="7" spans="2:8" ht="14.4" x14ac:dyDescent="0.3">
      <c r="B7" s="74">
        <v>1299</v>
      </c>
      <c r="C7" s="74"/>
      <c r="D7" s="74"/>
      <c r="F7" s="75" t="str">
        <f>INDEX('INDEX MATCH Master Emp List'!$D$1:$D$38,MATCH(B7,'INDEX MATCH Master Emp List'!$A$1:$A$38,0))</f>
        <v>MF</v>
      </c>
    </row>
    <row r="8" spans="2:8" ht="14.4" x14ac:dyDescent="0.3">
      <c r="B8" s="74">
        <v>1329</v>
      </c>
      <c r="C8" s="74"/>
      <c r="D8" s="74"/>
      <c r="F8" s="75" t="str">
        <f>INDEX('INDEX MATCH Master Emp List'!$D$1:$D$38,MATCH(B8,'INDEX MATCH Master Emp List'!$A$1:$A$38,0))</f>
        <v>AC</v>
      </c>
    </row>
    <row r="9" spans="2:8" ht="14.4" x14ac:dyDescent="0.3">
      <c r="B9" s="74">
        <v>1509</v>
      </c>
      <c r="C9" s="74"/>
      <c r="D9" s="74"/>
      <c r="F9" s="75" t="str">
        <f>INDEX('INDEX MATCH Master Emp List'!$D$1:$D$38,MATCH(B9,'INDEX MATCH Master Emp List'!$A$1:$A$38,0))</f>
        <v>AT</v>
      </c>
    </row>
    <row r="10" spans="2:8" ht="14.4" x14ac:dyDescent="0.3">
      <c r="C10" s="74"/>
      <c r="D10" s="74"/>
      <c r="F10" s="75"/>
    </row>
    <row r="11" spans="2:8" ht="14.4" x14ac:dyDescent="0.3">
      <c r="C11" s="74"/>
      <c r="D11" s="74"/>
      <c r="F11" s="75"/>
    </row>
    <row r="12" spans="2:8" ht="14.4" x14ac:dyDescent="0.3">
      <c r="C12" s="74"/>
      <c r="D12" s="74"/>
      <c r="F12" s="75"/>
    </row>
    <row r="13" spans="2:8" ht="14.4" x14ac:dyDescent="0.3">
      <c r="C13" s="74"/>
      <c r="D13" s="74"/>
      <c r="F13" s="75"/>
    </row>
    <row r="14" spans="2:8" ht="14.4" x14ac:dyDescent="0.3">
      <c r="C14" s="74"/>
      <c r="D14" s="74"/>
      <c r="F14" s="75"/>
    </row>
    <row r="15" spans="2:8" ht="14.4" x14ac:dyDescent="0.3">
      <c r="C15" s="74"/>
      <c r="D15" s="74"/>
      <c r="F15" s="75"/>
    </row>
    <row r="16" spans="2:8" ht="14.4" x14ac:dyDescent="0.3">
      <c r="C16" s="74"/>
      <c r="D16" s="74"/>
      <c r="F16" s="75"/>
    </row>
    <row r="17" spans="3:6" ht="14.4" x14ac:dyDescent="0.3">
      <c r="C17" s="74"/>
      <c r="D17" s="74"/>
      <c r="F17" s="75"/>
    </row>
    <row r="18" spans="3:6" ht="14.4" x14ac:dyDescent="0.3">
      <c r="C18" s="74"/>
      <c r="D18" s="74"/>
      <c r="F18" s="75"/>
    </row>
    <row r="19" spans="3:6" ht="14.4" x14ac:dyDescent="0.3">
      <c r="C19" s="74"/>
      <c r="D19" s="74"/>
      <c r="F19" s="7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91B3-B57F-4CBD-9625-65C43AB81D94}">
  <sheetPr codeName="Sheet17"/>
  <dimension ref="A1:I38"/>
  <sheetViews>
    <sheetView topLeftCell="A5" zoomScale="80" zoomScaleNormal="80" workbookViewId="0">
      <selection activeCell="D3" sqref="D3"/>
    </sheetView>
  </sheetViews>
  <sheetFormatPr defaultRowHeight="14.25" customHeight="1" x14ac:dyDescent="0.25"/>
  <cols>
    <col min="1" max="8" width="14.109375" style="17" customWidth="1"/>
    <col min="9" max="9" width="14.109375" style="12" customWidth="1"/>
    <col min="10" max="16384" width="8.88671875" style="12"/>
  </cols>
  <sheetData>
    <row r="1" spans="1:9" ht="24.75" customHeight="1" x14ac:dyDescent="0.25">
      <c r="A1" s="55" t="s">
        <v>76</v>
      </c>
      <c r="B1" s="55" t="s">
        <v>77</v>
      </c>
      <c r="C1" s="55" t="s">
        <v>78</v>
      </c>
      <c r="D1" s="55" t="s">
        <v>79</v>
      </c>
      <c r="E1" s="55" t="s">
        <v>80</v>
      </c>
      <c r="F1" s="55" t="s">
        <v>81</v>
      </c>
      <c r="G1" s="55" t="s">
        <v>82</v>
      </c>
      <c r="H1" s="55" t="s">
        <v>83</v>
      </c>
      <c r="I1" s="55" t="s">
        <v>1606</v>
      </c>
    </row>
    <row r="2" spans="1:9" ht="14.25" customHeight="1" x14ac:dyDescent="0.3">
      <c r="A2" s="15">
        <v>1054</v>
      </c>
      <c r="B2" s="15" t="s">
        <v>207</v>
      </c>
      <c r="C2" s="15" t="s">
        <v>214</v>
      </c>
      <c r="D2" s="15" t="s">
        <v>104</v>
      </c>
      <c r="E2" s="15" t="s">
        <v>215</v>
      </c>
      <c r="F2" s="15">
        <v>148</v>
      </c>
      <c r="G2" s="15" t="s">
        <v>106</v>
      </c>
      <c r="H2" s="16">
        <v>33344</v>
      </c>
      <c r="I2" s="56">
        <v>11.25</v>
      </c>
    </row>
    <row r="3" spans="1:9" ht="14.25" customHeight="1" x14ac:dyDescent="0.3">
      <c r="A3" s="15">
        <v>1056</v>
      </c>
      <c r="B3" s="15" t="s">
        <v>154</v>
      </c>
      <c r="C3" s="15" t="s">
        <v>155</v>
      </c>
      <c r="D3" s="15" t="s">
        <v>104</v>
      </c>
      <c r="E3" s="15" t="s">
        <v>156</v>
      </c>
      <c r="F3" s="15">
        <v>121</v>
      </c>
      <c r="G3" s="15" t="s">
        <v>106</v>
      </c>
      <c r="H3" s="16">
        <v>29153</v>
      </c>
      <c r="I3" s="56">
        <v>12.25</v>
      </c>
    </row>
    <row r="4" spans="1:9" ht="14.25" customHeight="1" x14ac:dyDescent="0.3">
      <c r="A4" s="15">
        <v>1067</v>
      </c>
      <c r="B4" s="15" t="s">
        <v>198</v>
      </c>
      <c r="C4" s="15" t="s">
        <v>199</v>
      </c>
      <c r="D4" s="15" t="s">
        <v>104</v>
      </c>
      <c r="E4" s="15" t="s">
        <v>200</v>
      </c>
      <c r="F4" s="15">
        <v>123</v>
      </c>
      <c r="G4" s="15" t="s">
        <v>106</v>
      </c>
      <c r="H4" s="16">
        <v>32040</v>
      </c>
      <c r="I4" s="56">
        <v>14.55</v>
      </c>
    </row>
    <row r="5" spans="1:9" ht="14.25" customHeight="1" x14ac:dyDescent="0.3">
      <c r="A5" s="15">
        <v>1075</v>
      </c>
      <c r="B5" s="15" t="s">
        <v>163</v>
      </c>
      <c r="C5" s="15" t="s">
        <v>164</v>
      </c>
      <c r="D5" s="15" t="s">
        <v>122</v>
      </c>
      <c r="E5" s="15" t="s">
        <v>165</v>
      </c>
      <c r="F5" s="15">
        <v>126</v>
      </c>
      <c r="G5" s="15" t="s">
        <v>111</v>
      </c>
      <c r="H5" s="16">
        <v>33823</v>
      </c>
      <c r="I5" s="56">
        <v>11.25</v>
      </c>
    </row>
    <row r="6" spans="1:9" ht="14.25" customHeight="1" x14ac:dyDescent="0.3">
      <c r="A6" s="15">
        <v>1078</v>
      </c>
      <c r="B6" s="15" t="s">
        <v>157</v>
      </c>
      <c r="C6" s="15" t="s">
        <v>158</v>
      </c>
      <c r="D6" s="15" t="s">
        <v>109</v>
      </c>
      <c r="E6" s="15" t="s">
        <v>159</v>
      </c>
      <c r="F6" s="15">
        <v>101</v>
      </c>
      <c r="G6" s="15" t="s">
        <v>111</v>
      </c>
      <c r="H6" s="16">
        <v>31503</v>
      </c>
      <c r="I6" s="56">
        <v>10.199999999999999</v>
      </c>
    </row>
    <row r="7" spans="1:9" ht="14.25" customHeight="1" x14ac:dyDescent="0.3">
      <c r="A7" s="15">
        <v>1152</v>
      </c>
      <c r="B7" s="15" t="s">
        <v>160</v>
      </c>
      <c r="C7" s="15" t="s">
        <v>161</v>
      </c>
      <c r="D7" s="15" t="s">
        <v>122</v>
      </c>
      <c r="E7" s="15" t="s">
        <v>162</v>
      </c>
      <c r="F7" s="15">
        <v>118</v>
      </c>
      <c r="G7" s="15" t="s">
        <v>111</v>
      </c>
      <c r="H7" s="16">
        <v>32894</v>
      </c>
      <c r="I7" s="56">
        <v>12.25</v>
      </c>
    </row>
    <row r="8" spans="1:9" ht="14.25" customHeight="1" x14ac:dyDescent="0.3">
      <c r="A8" s="15">
        <v>1196</v>
      </c>
      <c r="B8" s="15" t="s">
        <v>95</v>
      </c>
      <c r="C8" s="15" t="s">
        <v>96</v>
      </c>
      <c r="D8" s="15" t="s">
        <v>86</v>
      </c>
      <c r="E8" s="15" t="s">
        <v>97</v>
      </c>
      <c r="F8" s="15">
        <v>289</v>
      </c>
      <c r="G8" s="15" t="s">
        <v>88</v>
      </c>
      <c r="H8" s="16">
        <v>35886</v>
      </c>
      <c r="I8" s="56">
        <v>9.9499999999999993</v>
      </c>
    </row>
    <row r="9" spans="1:9" ht="14.25" customHeight="1" x14ac:dyDescent="0.3">
      <c r="A9" s="15">
        <v>1284</v>
      </c>
      <c r="B9" s="15" t="s">
        <v>112</v>
      </c>
      <c r="C9" s="15" t="s">
        <v>113</v>
      </c>
      <c r="D9" s="15" t="s">
        <v>114</v>
      </c>
      <c r="E9" s="15" t="s">
        <v>115</v>
      </c>
      <c r="F9" s="15">
        <v>124</v>
      </c>
      <c r="G9" s="15" t="s">
        <v>106</v>
      </c>
      <c r="H9" s="16">
        <v>31051</v>
      </c>
      <c r="I9" s="56">
        <v>12.3</v>
      </c>
    </row>
    <row r="10" spans="1:9" ht="14.25" customHeight="1" x14ac:dyDescent="0.3">
      <c r="A10" s="15">
        <v>1290</v>
      </c>
      <c r="B10" s="15" t="s">
        <v>131</v>
      </c>
      <c r="C10" s="15" t="s">
        <v>132</v>
      </c>
      <c r="D10" s="15" t="s">
        <v>122</v>
      </c>
      <c r="E10" s="15" t="s">
        <v>133</v>
      </c>
      <c r="F10" s="15">
        <v>113</v>
      </c>
      <c r="G10" s="15" t="s">
        <v>111</v>
      </c>
      <c r="H10" s="16">
        <v>31050</v>
      </c>
      <c r="I10" s="56">
        <v>13.25</v>
      </c>
    </row>
    <row r="11" spans="1:9" ht="14.25" customHeight="1" x14ac:dyDescent="0.3">
      <c r="A11" s="15">
        <v>1293</v>
      </c>
      <c r="B11" s="15" t="s">
        <v>142</v>
      </c>
      <c r="C11" s="15" t="s">
        <v>143</v>
      </c>
      <c r="D11" s="15" t="s">
        <v>86</v>
      </c>
      <c r="E11" s="15" t="s">
        <v>144</v>
      </c>
      <c r="F11" s="15">
        <v>205</v>
      </c>
      <c r="G11" s="15" t="s">
        <v>88</v>
      </c>
      <c r="H11" s="16">
        <v>30939</v>
      </c>
      <c r="I11" s="56">
        <v>10.199999999999999</v>
      </c>
    </row>
    <row r="12" spans="1:9" ht="14.25" customHeight="1" x14ac:dyDescent="0.3">
      <c r="A12" s="15">
        <v>1299</v>
      </c>
      <c r="B12" s="15" t="s">
        <v>201</v>
      </c>
      <c r="C12" s="15" t="s">
        <v>202</v>
      </c>
      <c r="D12" s="15" t="s">
        <v>129</v>
      </c>
      <c r="E12" s="15" t="s">
        <v>203</v>
      </c>
      <c r="F12" s="15">
        <v>127</v>
      </c>
      <c r="G12" s="15" t="s">
        <v>106</v>
      </c>
      <c r="H12" s="16">
        <v>32863</v>
      </c>
      <c r="I12" s="56">
        <v>12.2</v>
      </c>
    </row>
    <row r="13" spans="1:9" ht="14.25" customHeight="1" x14ac:dyDescent="0.3">
      <c r="A13" s="15">
        <v>1302</v>
      </c>
      <c r="B13" s="15" t="s">
        <v>204</v>
      </c>
      <c r="C13" s="15" t="s">
        <v>205</v>
      </c>
      <c r="D13" s="15" t="s">
        <v>114</v>
      </c>
      <c r="E13" s="15" t="s">
        <v>206</v>
      </c>
      <c r="F13" s="15">
        <v>139</v>
      </c>
      <c r="G13" s="15" t="s">
        <v>106</v>
      </c>
      <c r="H13" s="16">
        <v>30900</v>
      </c>
      <c r="I13" s="56">
        <v>14.25</v>
      </c>
    </row>
    <row r="14" spans="1:9" ht="14.25" customHeight="1" x14ac:dyDescent="0.3">
      <c r="A14" s="15">
        <v>1310</v>
      </c>
      <c r="B14" s="15" t="s">
        <v>207</v>
      </c>
      <c r="C14" s="15" t="s">
        <v>210</v>
      </c>
      <c r="D14" s="15" t="s">
        <v>129</v>
      </c>
      <c r="E14" s="15" t="s">
        <v>211</v>
      </c>
      <c r="F14" s="15">
        <v>137</v>
      </c>
      <c r="G14" s="15" t="s">
        <v>106</v>
      </c>
      <c r="H14" s="16">
        <v>31689</v>
      </c>
      <c r="I14" s="56">
        <v>11.5</v>
      </c>
    </row>
    <row r="15" spans="1:9" ht="14.25" customHeight="1" x14ac:dyDescent="0.3">
      <c r="A15" s="15">
        <v>1329</v>
      </c>
      <c r="B15" s="15" t="s">
        <v>222</v>
      </c>
      <c r="C15" s="15" t="s">
        <v>223</v>
      </c>
      <c r="D15" s="15" t="s">
        <v>109</v>
      </c>
      <c r="E15" s="15" t="s">
        <v>224</v>
      </c>
      <c r="F15" s="15">
        <v>151</v>
      </c>
      <c r="G15" s="15" t="s">
        <v>111</v>
      </c>
      <c r="H15" s="16">
        <v>32561</v>
      </c>
      <c r="I15" s="56">
        <v>10.35</v>
      </c>
    </row>
    <row r="16" spans="1:9" ht="14.25" customHeight="1" x14ac:dyDescent="0.3">
      <c r="A16" s="15">
        <v>1333</v>
      </c>
      <c r="B16" s="15" t="s">
        <v>216</v>
      </c>
      <c r="C16" s="15" t="s">
        <v>217</v>
      </c>
      <c r="D16" s="15" t="s">
        <v>86</v>
      </c>
      <c r="E16" s="15" t="s">
        <v>218</v>
      </c>
      <c r="F16" s="15">
        <v>122</v>
      </c>
      <c r="G16" s="15" t="s">
        <v>88</v>
      </c>
      <c r="H16" s="16">
        <v>32979</v>
      </c>
      <c r="I16" s="56">
        <v>10.15</v>
      </c>
    </row>
    <row r="17" spans="1:9" ht="14.25" customHeight="1" x14ac:dyDescent="0.3">
      <c r="A17" s="15">
        <v>1368</v>
      </c>
      <c r="B17" s="15" t="s">
        <v>225</v>
      </c>
      <c r="C17" s="15" t="s">
        <v>226</v>
      </c>
      <c r="D17" s="15" t="s">
        <v>122</v>
      </c>
      <c r="E17" s="15" t="s">
        <v>227</v>
      </c>
      <c r="F17" s="15">
        <v>132</v>
      </c>
      <c r="G17" s="15" t="s">
        <v>111</v>
      </c>
      <c r="H17" s="16">
        <v>30386</v>
      </c>
      <c r="I17" s="56">
        <v>12.25</v>
      </c>
    </row>
    <row r="18" spans="1:9" ht="14.25" customHeight="1" x14ac:dyDescent="0.3">
      <c r="A18" s="15">
        <v>1509</v>
      </c>
      <c r="B18" s="15" t="s">
        <v>166</v>
      </c>
      <c r="C18" s="15" t="s">
        <v>167</v>
      </c>
      <c r="D18" s="15" t="s">
        <v>104</v>
      </c>
      <c r="E18" s="15" t="s">
        <v>168</v>
      </c>
      <c r="F18" s="15">
        <v>135</v>
      </c>
      <c r="G18" s="15" t="s">
        <v>106</v>
      </c>
      <c r="H18" s="16">
        <v>31217</v>
      </c>
      <c r="I18" s="56">
        <v>13.25</v>
      </c>
    </row>
    <row r="19" spans="1:9" ht="14.25" customHeight="1" x14ac:dyDescent="0.3">
      <c r="A19" s="15">
        <v>1516</v>
      </c>
      <c r="B19" s="15" t="s">
        <v>107</v>
      </c>
      <c r="C19" s="15" t="s">
        <v>108</v>
      </c>
      <c r="D19" s="15" t="s">
        <v>109</v>
      </c>
      <c r="E19" s="15" t="s">
        <v>110</v>
      </c>
      <c r="F19" s="15">
        <v>105</v>
      </c>
      <c r="G19" s="15" t="s">
        <v>111</v>
      </c>
      <c r="H19" s="16">
        <v>31112</v>
      </c>
      <c r="I19" s="56">
        <v>9.5</v>
      </c>
    </row>
    <row r="20" spans="1:9" ht="14.25" customHeight="1" x14ac:dyDescent="0.3">
      <c r="A20" s="15">
        <v>1529</v>
      </c>
      <c r="B20" s="15" t="s">
        <v>169</v>
      </c>
      <c r="C20" s="15" t="s">
        <v>170</v>
      </c>
      <c r="D20" s="15" t="s">
        <v>114</v>
      </c>
      <c r="E20" s="15" t="s">
        <v>171</v>
      </c>
      <c r="F20" s="15">
        <v>129</v>
      </c>
      <c r="G20" s="15" t="s">
        <v>106</v>
      </c>
      <c r="H20" s="16">
        <v>31805</v>
      </c>
      <c r="I20" s="56">
        <v>11.3</v>
      </c>
    </row>
    <row r="21" spans="1:9" ht="14.25" customHeight="1" x14ac:dyDescent="0.3">
      <c r="A21" s="15">
        <v>1656</v>
      </c>
      <c r="B21" s="15" t="s">
        <v>172</v>
      </c>
      <c r="C21" s="15" t="s">
        <v>173</v>
      </c>
      <c r="D21" s="15" t="s">
        <v>129</v>
      </c>
      <c r="E21" s="15" t="s">
        <v>174</v>
      </c>
      <c r="F21" s="15">
        <v>149</v>
      </c>
      <c r="G21" s="15" t="s">
        <v>106</v>
      </c>
      <c r="H21" s="16">
        <v>32125</v>
      </c>
      <c r="I21" s="56">
        <v>12.35</v>
      </c>
    </row>
    <row r="22" spans="1:9" ht="14.25" customHeight="1" x14ac:dyDescent="0.3">
      <c r="A22" s="15">
        <v>1672</v>
      </c>
      <c r="B22" s="15" t="s">
        <v>145</v>
      </c>
      <c r="C22" s="15" t="s">
        <v>146</v>
      </c>
      <c r="D22" s="15" t="s">
        <v>129</v>
      </c>
      <c r="E22" s="15" t="s">
        <v>147</v>
      </c>
      <c r="F22" s="15">
        <v>114</v>
      </c>
      <c r="G22" s="15" t="s">
        <v>106</v>
      </c>
      <c r="H22" s="16">
        <v>32979</v>
      </c>
      <c r="I22" s="56">
        <v>11.9</v>
      </c>
    </row>
    <row r="23" spans="1:9" ht="14.25" customHeight="1" x14ac:dyDescent="0.3">
      <c r="A23" s="15">
        <v>1673</v>
      </c>
      <c r="B23" s="15" t="s">
        <v>121</v>
      </c>
      <c r="C23" s="15" t="s">
        <v>113</v>
      </c>
      <c r="D23" s="15" t="s">
        <v>122</v>
      </c>
      <c r="E23" s="15" t="s">
        <v>123</v>
      </c>
      <c r="F23" s="15">
        <v>112</v>
      </c>
      <c r="G23" s="15" t="s">
        <v>111</v>
      </c>
      <c r="H23" s="16">
        <v>33688</v>
      </c>
      <c r="I23" s="56">
        <v>11.85</v>
      </c>
    </row>
    <row r="24" spans="1:9" ht="14.25" customHeight="1" x14ac:dyDescent="0.3">
      <c r="A24" s="15">
        <v>1676</v>
      </c>
      <c r="B24" s="15" t="s">
        <v>181</v>
      </c>
      <c r="C24" s="15" t="s">
        <v>182</v>
      </c>
      <c r="D24" s="15" t="s">
        <v>114</v>
      </c>
      <c r="E24" s="15" t="s">
        <v>183</v>
      </c>
      <c r="F24" s="15">
        <v>115</v>
      </c>
      <c r="G24" s="15" t="s">
        <v>106</v>
      </c>
      <c r="H24" s="16">
        <v>29885</v>
      </c>
      <c r="I24" s="56">
        <v>10.75</v>
      </c>
    </row>
    <row r="25" spans="1:9" ht="14.25" customHeight="1" x14ac:dyDescent="0.3">
      <c r="A25" s="15">
        <v>1721</v>
      </c>
      <c r="B25" s="15" t="s">
        <v>89</v>
      </c>
      <c r="C25" s="15" t="s">
        <v>90</v>
      </c>
      <c r="D25" s="15" t="s">
        <v>86</v>
      </c>
      <c r="E25" s="15" t="s">
        <v>91</v>
      </c>
      <c r="F25" s="15">
        <v>102</v>
      </c>
      <c r="G25" s="15" t="s">
        <v>88</v>
      </c>
      <c r="H25" s="16">
        <v>33091</v>
      </c>
      <c r="I25" s="56">
        <v>9.75</v>
      </c>
    </row>
    <row r="26" spans="1:9" ht="14.25" customHeight="1" x14ac:dyDescent="0.3">
      <c r="A26" s="15">
        <v>1723</v>
      </c>
      <c r="B26" s="15" t="s">
        <v>193</v>
      </c>
      <c r="C26" s="15" t="s">
        <v>161</v>
      </c>
      <c r="D26" s="15" t="s">
        <v>114</v>
      </c>
      <c r="E26" s="15" t="s">
        <v>194</v>
      </c>
      <c r="F26" s="15">
        <v>145</v>
      </c>
      <c r="G26" s="15" t="s">
        <v>106</v>
      </c>
      <c r="H26" s="16">
        <v>28531</v>
      </c>
      <c r="I26" s="56">
        <v>13.95</v>
      </c>
    </row>
    <row r="27" spans="1:9" ht="14.25" customHeight="1" x14ac:dyDescent="0.3">
      <c r="A27" s="15">
        <v>1758</v>
      </c>
      <c r="B27" s="15" t="s">
        <v>124</v>
      </c>
      <c r="C27" s="15" t="s">
        <v>125</v>
      </c>
      <c r="D27" s="15" t="s">
        <v>109</v>
      </c>
      <c r="E27" s="15" t="s">
        <v>126</v>
      </c>
      <c r="F27" s="15">
        <v>107</v>
      </c>
      <c r="G27" s="15" t="s">
        <v>111</v>
      </c>
      <c r="H27" s="16">
        <v>30028</v>
      </c>
      <c r="I27" s="56">
        <v>11.2</v>
      </c>
    </row>
    <row r="28" spans="1:9" ht="14.25" customHeight="1" x14ac:dyDescent="0.3">
      <c r="A28" s="15">
        <v>1792</v>
      </c>
      <c r="B28" s="15" t="s">
        <v>102</v>
      </c>
      <c r="C28" s="15" t="s">
        <v>103</v>
      </c>
      <c r="D28" s="15" t="s">
        <v>104</v>
      </c>
      <c r="E28" s="15" t="s">
        <v>105</v>
      </c>
      <c r="F28" s="15">
        <v>111</v>
      </c>
      <c r="G28" s="15" t="s">
        <v>106</v>
      </c>
      <c r="H28" s="16">
        <v>33231</v>
      </c>
      <c r="I28" s="56">
        <v>10.3</v>
      </c>
    </row>
    <row r="29" spans="1:9" ht="14.25" customHeight="1" x14ac:dyDescent="0.3">
      <c r="A29" s="15">
        <v>1814</v>
      </c>
      <c r="B29" s="15" t="s">
        <v>84</v>
      </c>
      <c r="C29" s="15" t="s">
        <v>85</v>
      </c>
      <c r="D29" s="15" t="s">
        <v>86</v>
      </c>
      <c r="E29" s="15" t="s">
        <v>87</v>
      </c>
      <c r="F29" s="15">
        <v>103</v>
      </c>
      <c r="G29" s="15" t="s">
        <v>88</v>
      </c>
      <c r="H29" s="16">
        <v>32571</v>
      </c>
      <c r="I29" s="56">
        <v>12.25</v>
      </c>
    </row>
    <row r="30" spans="1:9" ht="14.25" customHeight="1" x14ac:dyDescent="0.3">
      <c r="A30" s="15">
        <v>1908</v>
      </c>
      <c r="B30" s="15" t="s">
        <v>231</v>
      </c>
      <c r="C30" s="15" t="s">
        <v>232</v>
      </c>
      <c r="D30" s="15" t="s">
        <v>104</v>
      </c>
      <c r="E30" s="15" t="s">
        <v>233</v>
      </c>
      <c r="F30" s="15">
        <v>152</v>
      </c>
      <c r="G30" s="15" t="s">
        <v>106</v>
      </c>
      <c r="H30" s="16">
        <v>30817</v>
      </c>
      <c r="I30" s="56">
        <v>10.25</v>
      </c>
    </row>
    <row r="31" spans="1:9" ht="14.25" customHeight="1" x14ac:dyDescent="0.3">
      <c r="A31" s="15">
        <v>1931</v>
      </c>
      <c r="B31" s="15" t="s">
        <v>190</v>
      </c>
      <c r="C31" s="15" t="s">
        <v>191</v>
      </c>
      <c r="D31" s="15" t="s">
        <v>109</v>
      </c>
      <c r="E31" s="15" t="s">
        <v>192</v>
      </c>
      <c r="F31" s="15">
        <v>110</v>
      </c>
      <c r="G31" s="15" t="s">
        <v>111</v>
      </c>
      <c r="H31" s="16">
        <v>32679</v>
      </c>
      <c r="I31" s="56">
        <v>9.85</v>
      </c>
    </row>
    <row r="32" spans="1:9" ht="14.25" customHeight="1" x14ac:dyDescent="0.3">
      <c r="A32" s="15">
        <v>1960</v>
      </c>
      <c r="B32" s="15" t="s">
        <v>148</v>
      </c>
      <c r="C32" s="15" t="s">
        <v>149</v>
      </c>
      <c r="D32" s="15" t="s">
        <v>129</v>
      </c>
      <c r="E32" s="15" t="s">
        <v>150</v>
      </c>
      <c r="F32" s="15">
        <v>150</v>
      </c>
      <c r="G32" s="15" t="s">
        <v>106</v>
      </c>
      <c r="H32" s="16">
        <v>31729</v>
      </c>
      <c r="I32" s="56">
        <v>11.65</v>
      </c>
    </row>
    <row r="33" spans="1:9" ht="14.25" customHeight="1" x14ac:dyDescent="0.3">
      <c r="A33" s="15">
        <v>1964</v>
      </c>
      <c r="B33" s="15" t="s">
        <v>137</v>
      </c>
      <c r="C33" s="15" t="s">
        <v>140</v>
      </c>
      <c r="D33" s="15" t="s">
        <v>109</v>
      </c>
      <c r="E33" s="15" t="s">
        <v>141</v>
      </c>
      <c r="F33" s="15">
        <v>108</v>
      </c>
      <c r="G33" s="15" t="s">
        <v>111</v>
      </c>
      <c r="H33" s="16">
        <v>33559</v>
      </c>
      <c r="I33" s="56">
        <v>9.25</v>
      </c>
    </row>
    <row r="34" spans="1:9" ht="14.25" customHeight="1" x14ac:dyDescent="0.3">
      <c r="A34" s="15">
        <v>1975</v>
      </c>
      <c r="B34" s="15" t="s">
        <v>151</v>
      </c>
      <c r="C34" s="15" t="s">
        <v>152</v>
      </c>
      <c r="D34" s="15" t="s">
        <v>109</v>
      </c>
      <c r="E34" s="15" t="s">
        <v>153</v>
      </c>
      <c r="F34" s="15">
        <v>125</v>
      </c>
      <c r="G34" s="15" t="s">
        <v>111</v>
      </c>
      <c r="H34" s="16">
        <v>35125</v>
      </c>
      <c r="I34" s="56">
        <v>9.25</v>
      </c>
    </row>
    <row r="35" spans="1:9" ht="14.25" customHeight="1" x14ac:dyDescent="0.3">
      <c r="A35" s="15">
        <v>1983</v>
      </c>
      <c r="B35" s="15" t="s">
        <v>137</v>
      </c>
      <c r="C35" s="15" t="s">
        <v>138</v>
      </c>
      <c r="D35" s="15" t="s">
        <v>104</v>
      </c>
      <c r="E35" s="15" t="s">
        <v>139</v>
      </c>
      <c r="F35" s="15">
        <v>154</v>
      </c>
      <c r="G35" s="15" t="s">
        <v>106</v>
      </c>
      <c r="H35" s="16">
        <v>35609</v>
      </c>
      <c r="I35" s="56">
        <v>11</v>
      </c>
    </row>
    <row r="36" spans="1:9" ht="14.25" customHeight="1" x14ac:dyDescent="0.3">
      <c r="A36" s="15">
        <v>1990</v>
      </c>
      <c r="B36" s="15" t="s">
        <v>127</v>
      </c>
      <c r="C36" s="15" t="s">
        <v>128</v>
      </c>
      <c r="D36" s="15" t="s">
        <v>129</v>
      </c>
      <c r="E36" s="15" t="s">
        <v>130</v>
      </c>
      <c r="F36" s="15">
        <v>198</v>
      </c>
      <c r="G36" s="15" t="s">
        <v>106</v>
      </c>
      <c r="H36" s="16">
        <v>35840</v>
      </c>
      <c r="I36" s="56">
        <v>10.95</v>
      </c>
    </row>
    <row r="37" spans="1:9" ht="14.25" customHeight="1" x14ac:dyDescent="0.3">
      <c r="A37" s="15">
        <v>1995</v>
      </c>
      <c r="B37" s="15" t="s">
        <v>184</v>
      </c>
      <c r="C37" s="15" t="s">
        <v>185</v>
      </c>
      <c r="D37" s="15" t="s">
        <v>104</v>
      </c>
      <c r="E37" s="15" t="s">
        <v>186</v>
      </c>
      <c r="F37" s="15">
        <v>198</v>
      </c>
      <c r="G37" s="15" t="s">
        <v>106</v>
      </c>
      <c r="H37" s="16">
        <v>35855</v>
      </c>
      <c r="I37" s="56">
        <v>11.75</v>
      </c>
    </row>
    <row r="38" spans="1:9" ht="14.25" customHeight="1" x14ac:dyDescent="0.3">
      <c r="A38" s="15">
        <v>1999</v>
      </c>
      <c r="B38" s="15" t="s">
        <v>92</v>
      </c>
      <c r="C38" s="15" t="s">
        <v>93</v>
      </c>
      <c r="D38" s="15" t="s">
        <v>86</v>
      </c>
      <c r="E38" s="15" t="s">
        <v>94</v>
      </c>
      <c r="F38" s="15">
        <v>428</v>
      </c>
      <c r="G38" s="15" t="s">
        <v>88</v>
      </c>
      <c r="H38" s="16">
        <v>35981</v>
      </c>
      <c r="I38" s="56">
        <v>10.15</v>
      </c>
    </row>
  </sheetData>
  <pageMargins left="0.75" right="0.75" top="1" bottom="1" header="0.5" footer="0.5"/>
  <pageSetup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9C02D-8049-4B29-A0BF-0E17B08743FB}">
  <sheetPr codeName="Sheet18"/>
  <dimension ref="B1:G18"/>
  <sheetViews>
    <sheetView showGridLines="0" zoomScale="82" zoomScaleNormal="82" workbookViewId="0">
      <selection activeCell="K15" sqref="K15"/>
    </sheetView>
  </sheetViews>
  <sheetFormatPr defaultRowHeight="13.2" x14ac:dyDescent="0.25"/>
  <cols>
    <col min="1" max="1" width="3.44140625" style="12" customWidth="1"/>
    <col min="2" max="3" width="13.88671875" style="12" customWidth="1"/>
    <col min="4" max="4" width="18.5546875" style="12" customWidth="1"/>
    <col min="5" max="6" width="13.88671875" style="12" customWidth="1"/>
    <col min="7" max="7" width="3.109375" style="12" customWidth="1"/>
    <col min="8" max="16384" width="8.88671875" style="12"/>
  </cols>
  <sheetData>
    <row r="1" spans="2:7" ht="13.8" thickBot="1" x14ac:dyDescent="0.3"/>
    <row r="2" spans="2:7" ht="21.75" customHeight="1" x14ac:dyDescent="0.25">
      <c r="B2" s="48" t="s">
        <v>76</v>
      </c>
      <c r="C2" s="49" t="s">
        <v>78</v>
      </c>
      <c r="D2" s="49" t="s">
        <v>77</v>
      </c>
      <c r="E2" s="49" t="s">
        <v>79</v>
      </c>
      <c r="F2" s="49" t="s">
        <v>1606</v>
      </c>
      <c r="G2" s="50"/>
    </row>
    <row r="3" spans="2:7" ht="14.4" x14ac:dyDescent="0.3">
      <c r="B3" s="51">
        <v>1054</v>
      </c>
      <c r="C3" s="52" t="str">
        <f>INDEX('Master Emp List'!$A$1:$I$38,MATCH($B3,'Master Emp List'!$A$1:$A$38,0),MATCH(C$2,'Master Emp List'!$A$1:$I$1,0))</f>
        <v>Howard</v>
      </c>
      <c r="D3" s="52" t="str">
        <f>INDEX('Master Emp List'!$A$1:$I$38,MATCH($B3,'Master Emp List'!$A$1:$A$38,0),MATCH(D$2,'Master Emp List'!$A$1:$I$1,0))</f>
        <v>Smith</v>
      </c>
      <c r="E3" s="52" t="str">
        <f>INDEX('Master Emp List'!$A$1:$I$38,MATCH($B3,'Master Emp List'!$A$1:$A$38,0),MATCH(E$2,'Master Emp List'!$A$1:$I$1,0))</f>
        <v>AT</v>
      </c>
      <c r="F3" s="52">
        <f>INDEX('Master Emp List'!$A$1:$I$38,MATCH($B3,'Master Emp List'!$A$1:$A$38,0),MATCH(F$2,'Master Emp List'!$A$1:$I$1,0))</f>
        <v>11.25</v>
      </c>
      <c r="G3" s="53"/>
    </row>
    <row r="4" spans="2:7" ht="14.4" x14ac:dyDescent="0.3">
      <c r="B4" s="51">
        <v>1056</v>
      </c>
      <c r="C4" s="52" t="str">
        <f>INDEX('Master Emp List'!$A$1:$I$38,MATCH($B4,'Master Emp List'!$A$1:$A$38,0),MATCH(C$2,'Master Emp List'!$A$1:$I$1,0))</f>
        <v>Joe</v>
      </c>
      <c r="D4" s="52"/>
      <c r="E4" s="52"/>
      <c r="F4" s="52"/>
      <c r="G4" s="53"/>
    </row>
    <row r="5" spans="2:7" ht="14.4" x14ac:dyDescent="0.3">
      <c r="B5" s="51">
        <v>1067</v>
      </c>
      <c r="C5" s="52" t="str">
        <f>INDEX('Master Emp List'!$A$1:$I$38,MATCH($B5,'Master Emp List'!$A$1:$A$38,0),MATCH(C$2,'Master Emp List'!$A$1:$I$1,0))</f>
        <v>Gail</v>
      </c>
      <c r="D5" s="52"/>
      <c r="E5" s="52"/>
      <c r="F5" s="52"/>
      <c r="G5" s="53"/>
    </row>
    <row r="6" spans="2:7" ht="14.4" x14ac:dyDescent="0.3">
      <c r="B6" s="51">
        <v>1075</v>
      </c>
      <c r="C6" s="52" t="str">
        <f>INDEX('Master Emp List'!$A$1:$I$38,MATCH($B6,'Master Emp List'!$A$1:$A$38,0),MATCH(C$2,'Master Emp List'!$A$1:$I$1,0))</f>
        <v>Sheryl</v>
      </c>
      <c r="D6" s="52"/>
      <c r="E6" s="52"/>
      <c r="F6" s="52"/>
      <c r="G6" s="53"/>
    </row>
    <row r="7" spans="2:7" ht="14.4" x14ac:dyDescent="0.3">
      <c r="B7" s="51">
        <v>1078</v>
      </c>
      <c r="C7" s="52" t="str">
        <f>INDEX('Master Emp List'!$A$1:$I$38,MATCH($B7,'Master Emp List'!$A$1:$A$38,0),MATCH(C$2,'Master Emp List'!$A$1:$I$1,0))</f>
        <v>Kendrick</v>
      </c>
      <c r="D7" s="52"/>
      <c r="E7" s="52"/>
      <c r="F7" s="52"/>
      <c r="G7" s="53"/>
    </row>
    <row r="8" spans="2:7" ht="14.4" x14ac:dyDescent="0.3">
      <c r="B8" s="51">
        <v>1152</v>
      </c>
      <c r="C8" s="52" t="str">
        <f>INDEX('Master Emp List'!$A$1:$I$38,MATCH($B8,'Master Emp List'!$A$1:$A$38,0),MATCH(C$2,'Master Emp List'!$A$1:$I$1,0))</f>
        <v>Mark</v>
      </c>
      <c r="D8" s="52"/>
      <c r="E8" s="52"/>
      <c r="F8" s="52"/>
      <c r="G8" s="53"/>
    </row>
    <row r="9" spans="2:7" ht="14.4" x14ac:dyDescent="0.3">
      <c r="B9" s="51">
        <v>1196</v>
      </c>
      <c r="C9" s="52" t="str">
        <f>INDEX('Master Emp List'!$A$1:$I$38,MATCH($B9,'Master Emp List'!$A$1:$A$38,0),MATCH(C$2,'Master Emp List'!$A$1:$I$1,0))</f>
        <v>Katie</v>
      </c>
      <c r="D9" s="52"/>
      <c r="E9" s="52"/>
      <c r="F9" s="52"/>
      <c r="G9" s="53"/>
    </row>
    <row r="10" spans="2:7" ht="14.4" x14ac:dyDescent="0.3">
      <c r="B10" s="51">
        <v>1284</v>
      </c>
      <c r="C10" s="52" t="str">
        <f>INDEX('Master Emp List'!$A$1:$I$38,MATCH($B10,'Master Emp List'!$A$1:$A$38,0),MATCH(C$2,'Master Emp List'!$A$1:$I$1,0))</f>
        <v>Frank</v>
      </c>
      <c r="D10" s="52"/>
      <c r="E10" s="52"/>
      <c r="F10" s="52"/>
      <c r="G10" s="53"/>
    </row>
    <row r="11" spans="2:7" ht="14.4" x14ac:dyDescent="0.3">
      <c r="B11" s="51"/>
      <c r="C11" s="52" t="e">
        <f>INDEX('Master Emp List'!$A$1:$I$38,MATCH($B11,'Master Emp List'!$A$1:$A$38,0),MATCH(C$2,'Master Emp List'!$A$1:$I$1,0))</f>
        <v>#N/A</v>
      </c>
      <c r="D11" s="52"/>
      <c r="E11" s="52"/>
      <c r="F11" s="52"/>
      <c r="G11" s="53"/>
    </row>
    <row r="12" spans="2:7" ht="14.4" x14ac:dyDescent="0.3">
      <c r="B12" s="51"/>
      <c r="C12" s="52" t="e">
        <f>INDEX('Master Emp List'!$A$1:$I$38,MATCH($B12,'Master Emp List'!$A$1:$A$38,0),MATCH(C$2,'Master Emp List'!$A$1:$I$1,0))</f>
        <v>#N/A</v>
      </c>
      <c r="D12" s="52"/>
      <c r="E12" s="52"/>
      <c r="F12" s="52"/>
      <c r="G12" s="53"/>
    </row>
    <row r="13" spans="2:7" ht="14.4" x14ac:dyDescent="0.3">
      <c r="B13" s="51"/>
      <c r="C13" s="52" t="e">
        <f>INDEX('Master Emp List'!$A$1:$I$38,MATCH($B13,'Master Emp List'!$A$1:$A$38,0),MATCH(C$2,'Master Emp List'!$A$1:$I$1,0))</f>
        <v>#N/A</v>
      </c>
      <c r="D13" s="52"/>
      <c r="E13" s="52"/>
      <c r="F13" s="52"/>
      <c r="G13" s="53"/>
    </row>
    <row r="14" spans="2:7" ht="14.4" x14ac:dyDescent="0.3">
      <c r="B14" s="51">
        <v>1302</v>
      </c>
      <c r="C14" s="52" t="str">
        <f>INDEX('Master Emp List'!$A$1:$I$38,MATCH($B14,'Master Emp List'!$A$1:$A$38,0),MATCH(C$2,'Master Emp List'!$A$1:$I$1,0))</f>
        <v>Randy</v>
      </c>
      <c r="D14" s="52"/>
      <c r="E14" s="52"/>
      <c r="F14" s="52"/>
      <c r="G14" s="53"/>
    </row>
    <row r="15" spans="2:7" ht="14.4" x14ac:dyDescent="0.3">
      <c r="B15" s="51">
        <v>1310</v>
      </c>
      <c r="C15" s="52" t="str">
        <f>INDEX('Master Emp List'!$A$1:$I$38,MATCH($B15,'Master Emp List'!$A$1:$A$38,0),MATCH(C$2,'Master Emp List'!$A$1:$I$1,0))</f>
        <v>Ellen</v>
      </c>
      <c r="D15" s="52"/>
      <c r="E15" s="52"/>
      <c r="F15" s="52"/>
      <c r="G15" s="53"/>
    </row>
    <row r="16" spans="2:7" ht="14.4" x14ac:dyDescent="0.3">
      <c r="B16" s="51">
        <v>1329</v>
      </c>
      <c r="C16" s="52" t="str">
        <f>INDEX('Master Emp List'!$A$1:$I$38,MATCH($B16,'Master Emp List'!$A$1:$A$38,0),MATCH(C$2,'Master Emp List'!$A$1:$I$1,0))</f>
        <v>Tuome</v>
      </c>
      <c r="D16" s="52"/>
      <c r="E16" s="52"/>
      <c r="F16" s="52"/>
      <c r="G16" s="53"/>
    </row>
    <row r="17" spans="2:7" ht="14.4" x14ac:dyDescent="0.3">
      <c r="B17" s="51">
        <v>1333</v>
      </c>
      <c r="C17" s="52" t="str">
        <f>INDEX('Master Emp List'!$A$1:$I$38,MATCH($B17,'Master Emp List'!$A$1:$A$38,0),MATCH(C$2,'Master Emp List'!$A$1:$I$1,0))</f>
        <v>Tadeuz</v>
      </c>
      <c r="D17" s="52"/>
      <c r="E17" s="52"/>
      <c r="F17" s="52"/>
      <c r="G17" s="53"/>
    </row>
    <row r="18" spans="2:7" ht="15" thickBot="1" x14ac:dyDescent="0.35">
      <c r="B18" s="54">
        <v>1368</v>
      </c>
      <c r="C18" s="52" t="str">
        <f>INDEX('Master Emp List'!$A$1:$I$38,MATCH($B18,'Master Emp List'!$A$1:$A$38,0),MATCH(C$2,'Master Emp List'!$A$1:$I$1,0))</f>
        <v>Tammy</v>
      </c>
      <c r="D18" s="76"/>
      <c r="E18" s="77"/>
      <c r="F18" s="78"/>
      <c r="G18" s="53"/>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A4E-E64F-4917-A013-8957DB24888B}">
  <sheetPr codeName="Sheet19"/>
  <dimension ref="A1:B7"/>
  <sheetViews>
    <sheetView showGridLines="0" zoomScaleNormal="100" workbookViewId="0">
      <selection activeCell="B10" sqref="B10"/>
    </sheetView>
  </sheetViews>
  <sheetFormatPr defaultColWidth="9.109375" defaultRowHeight="13.2" x14ac:dyDescent="0.25"/>
  <cols>
    <col min="1" max="1" width="30.109375" style="57" bestFit="1" customWidth="1"/>
    <col min="2" max="2" width="18.6640625" style="57" customWidth="1"/>
    <col min="3" max="3" width="16.88671875" style="57" customWidth="1"/>
    <col min="4" max="4" width="8.109375" style="57" customWidth="1"/>
    <col min="5" max="5" width="7.33203125" style="57" customWidth="1"/>
    <col min="6" max="6" width="10.5546875" style="57" bestFit="1" customWidth="1"/>
    <col min="7" max="7" width="12.6640625" style="57" bestFit="1" customWidth="1"/>
    <col min="8" max="16384" width="9.109375" style="57"/>
  </cols>
  <sheetData>
    <row r="1" spans="1:2" ht="13.8" thickBot="1" x14ac:dyDescent="0.3"/>
    <row r="2" spans="1:2" ht="22.5" customHeight="1" thickBot="1" x14ac:dyDescent="0.3">
      <c r="A2" s="153" t="s">
        <v>1607</v>
      </c>
      <c r="B2" s="154"/>
    </row>
    <row r="3" spans="1:2" ht="16.8" thickTop="1" thickBot="1" x14ac:dyDescent="0.35">
      <c r="A3" s="58" t="s">
        <v>1608</v>
      </c>
      <c r="B3" s="59" t="s">
        <v>1614</v>
      </c>
    </row>
    <row r="4" spans="1:2" ht="7.5" customHeight="1" thickTop="1" x14ac:dyDescent="0.25">
      <c r="A4" s="60"/>
      <c r="B4" s="61"/>
    </row>
    <row r="5" spans="1:2" x14ac:dyDescent="0.25">
      <c r="A5" s="62" t="s">
        <v>1610</v>
      </c>
      <c r="B5" s="63">
        <f>HLOOKUP($B$3,'Master Inventory List'!$A$2:$G$5,MATCH(LEFT(A5,11),'Master Inventory List'!$A$2:$A$5,0),FALSE)</f>
        <v>120</v>
      </c>
    </row>
    <row r="6" spans="1:2" x14ac:dyDescent="0.25">
      <c r="A6" s="62" t="s">
        <v>1611</v>
      </c>
      <c r="B6" s="63">
        <f>HLOOKUP($B$3,'Master Inventory List'!$A$2:$G$5,MATCH(LEFT(A6,11),'Master Inventory List'!$A$2:$A$5,0),FALSE)</f>
        <v>55</v>
      </c>
    </row>
    <row r="7" spans="1:2" ht="13.8" thickBot="1" x14ac:dyDescent="0.3">
      <c r="A7" s="64" t="s">
        <v>1612</v>
      </c>
      <c r="B7" s="63">
        <f>HLOOKUP($B$3,'Master Inventory List'!$A$2:$G$5,MATCH(LEFT(A7,11),'Master Inventory List'!$A$2:$A$5,0),FALSE)</f>
        <v>70</v>
      </c>
    </row>
  </sheetData>
  <mergeCells count="1">
    <mergeCell ref="A2:B2"/>
  </mergeCells>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C326-03A5-46F3-B621-AF7268294D62}">
  <sheetPr codeName="Sheet20"/>
  <dimension ref="A1:J66"/>
  <sheetViews>
    <sheetView topLeftCell="A13" zoomScale="92" zoomScaleNormal="92" workbookViewId="0">
      <selection activeCell="I30" sqref="I30"/>
    </sheetView>
  </sheetViews>
  <sheetFormatPr defaultRowHeight="13.2" x14ac:dyDescent="0.25"/>
  <cols>
    <col min="1" max="1" width="24.88671875" style="57" bestFit="1" customWidth="1"/>
    <col min="2" max="2" width="17.44140625" style="57" bestFit="1" customWidth="1"/>
    <col min="3" max="3" width="16.109375" style="57" customWidth="1"/>
    <col min="4" max="4" width="14.88671875" style="57" bestFit="1" customWidth="1"/>
    <col min="5" max="5" width="16.77734375" style="57" customWidth="1"/>
    <col min="6" max="6" width="14.88671875" style="57" bestFit="1" customWidth="1"/>
    <col min="7" max="7" width="16.109375" style="57" bestFit="1" customWidth="1"/>
    <col min="8" max="8" width="14.77734375" style="57" bestFit="1" customWidth="1"/>
    <col min="9" max="16384" width="8.88671875" style="57"/>
  </cols>
  <sheetData>
    <row r="1" spans="1:9" ht="13.8" thickBot="1" x14ac:dyDescent="0.3"/>
    <row r="2" spans="1:9" x14ac:dyDescent="0.25">
      <c r="A2" s="96" t="s">
        <v>1698</v>
      </c>
      <c r="B2" s="97">
        <v>220000</v>
      </c>
      <c r="C2" s="98"/>
      <c r="D2" s="99" t="s">
        <v>1699</v>
      </c>
    </row>
    <row r="3" spans="1:9" ht="13.8" thickBot="1" x14ac:dyDescent="0.3">
      <c r="A3" s="96" t="s">
        <v>1700</v>
      </c>
      <c r="B3" s="100">
        <v>0.08</v>
      </c>
      <c r="C3" s="98"/>
      <c r="D3" s="101">
        <f>-PMT(B3/12,B4,B2)</f>
        <v>1697.9956826206067</v>
      </c>
    </row>
    <row r="4" spans="1:9" x14ac:dyDescent="0.25">
      <c r="A4" s="96" t="s">
        <v>1701</v>
      </c>
      <c r="B4" s="102">
        <v>300</v>
      </c>
      <c r="C4" s="98"/>
      <c r="D4" s="98"/>
    </row>
    <row r="8" spans="1:9" x14ac:dyDescent="0.25">
      <c r="C8" s="57" t="s">
        <v>1702</v>
      </c>
    </row>
    <row r="9" spans="1:9" x14ac:dyDescent="0.25">
      <c r="C9" s="57" t="s">
        <v>1703</v>
      </c>
    </row>
    <row r="10" spans="1:9" x14ac:dyDescent="0.25">
      <c r="C10" s="57" t="s">
        <v>1704</v>
      </c>
    </row>
    <row r="11" spans="1:9" x14ac:dyDescent="0.25">
      <c r="C11" s="57" t="s">
        <v>1717</v>
      </c>
    </row>
    <row r="15" spans="1:9" ht="15.6" x14ac:dyDescent="0.3">
      <c r="A15" s="103"/>
      <c r="B15" s="104"/>
      <c r="C15" s="104"/>
      <c r="D15" s="104"/>
      <c r="E15" s="104"/>
      <c r="F15" s="104"/>
      <c r="G15" s="104"/>
      <c r="H15" s="105"/>
      <c r="I15" s="105"/>
    </row>
    <row r="16" spans="1:9" ht="13.8" thickBot="1" x14ac:dyDescent="0.3">
      <c r="A16" s="105"/>
      <c r="B16" s="105"/>
      <c r="C16" s="105"/>
      <c r="D16" s="105"/>
      <c r="E16" s="105"/>
      <c r="F16" s="105"/>
      <c r="G16" s="105"/>
      <c r="H16" s="105"/>
      <c r="I16" s="105"/>
    </row>
    <row r="17" spans="1:10" ht="15.6" x14ac:dyDescent="0.3">
      <c r="A17" s="105"/>
      <c r="B17" s="105"/>
      <c r="C17" s="105"/>
      <c r="D17" s="105"/>
      <c r="E17" s="105"/>
      <c r="F17" s="105"/>
      <c r="G17" s="106" t="s">
        <v>1705</v>
      </c>
      <c r="H17" s="107" t="s">
        <v>1706</v>
      </c>
      <c r="I17" s="105"/>
      <c r="J17" s="57" t="s">
        <v>1718</v>
      </c>
    </row>
    <row r="18" spans="1:10" ht="16.2" thickBot="1" x14ac:dyDescent="0.35">
      <c r="A18" s="108" t="s">
        <v>1576</v>
      </c>
      <c r="B18" s="109" t="s">
        <v>1707</v>
      </c>
      <c r="C18" s="109" t="s">
        <v>1708</v>
      </c>
      <c r="D18" s="109" t="s">
        <v>1709</v>
      </c>
      <c r="E18" s="109" t="s">
        <v>1710</v>
      </c>
      <c r="F18" s="98"/>
      <c r="G18" s="110" t="s">
        <v>1711</v>
      </c>
      <c r="H18" s="111" t="s">
        <v>1705</v>
      </c>
      <c r="I18" s="105"/>
      <c r="J18" s="57" t="s">
        <v>1719</v>
      </c>
    </row>
    <row r="19" spans="1:10" ht="15.6" x14ac:dyDescent="0.3">
      <c r="A19" s="112" t="s">
        <v>1712</v>
      </c>
      <c r="B19" s="113">
        <v>92</v>
      </c>
      <c r="C19" s="113">
        <v>39.999999999999993</v>
      </c>
      <c r="D19" s="113">
        <v>92</v>
      </c>
      <c r="E19" s="113">
        <v>92</v>
      </c>
      <c r="F19" s="98"/>
      <c r="G19" s="114">
        <v>1.25</v>
      </c>
      <c r="H19" s="115">
        <f>G19*(B19+C19+D19+E19)</f>
        <v>395</v>
      </c>
      <c r="I19" s="105"/>
      <c r="J19" s="57" t="s">
        <v>1720</v>
      </c>
    </row>
    <row r="20" spans="1:10" ht="15.6" x14ac:dyDescent="0.3">
      <c r="A20" s="112" t="s">
        <v>1713</v>
      </c>
      <c r="B20" s="116">
        <v>32.999999999999986</v>
      </c>
      <c r="C20" s="113">
        <v>20</v>
      </c>
      <c r="D20" s="113">
        <v>43.000000000000007</v>
      </c>
      <c r="E20" s="113">
        <v>20</v>
      </c>
      <c r="F20" s="98"/>
      <c r="G20" s="114">
        <v>1.84</v>
      </c>
      <c r="H20" s="115">
        <f>G20*(B20+C20+D20+E20)</f>
        <v>213.44</v>
      </c>
      <c r="I20" s="105"/>
      <c r="J20" s="57" t="s">
        <v>1721</v>
      </c>
    </row>
    <row r="21" spans="1:10" ht="15.6" x14ac:dyDescent="0.3">
      <c r="A21" s="112" t="s">
        <v>1714</v>
      </c>
      <c r="B21" s="113">
        <v>55</v>
      </c>
      <c r="C21" s="113">
        <v>20</v>
      </c>
      <c r="D21" s="113">
        <v>55</v>
      </c>
      <c r="E21" s="113">
        <v>48</v>
      </c>
      <c r="F21" s="98"/>
      <c r="G21" s="114">
        <v>1.45</v>
      </c>
      <c r="H21" s="115">
        <f>G21*(B21+C21+D21+E21)</f>
        <v>258.09999999999997</v>
      </c>
      <c r="I21" s="105"/>
    </row>
    <row r="22" spans="1:10" ht="15.6" x14ac:dyDescent="0.3">
      <c r="A22" s="117" t="s">
        <v>1715</v>
      </c>
      <c r="B22" s="118">
        <f>SUM(B19:B21)</f>
        <v>180</v>
      </c>
      <c r="C22" s="118">
        <f>SUM(C19:C21)</f>
        <v>80</v>
      </c>
      <c r="D22" s="118">
        <f>SUM(D19:D21)</f>
        <v>190</v>
      </c>
      <c r="E22" s="118">
        <f>SUM(E19:E21)</f>
        <v>160</v>
      </c>
      <c r="F22" s="98"/>
      <c r="G22" s="119"/>
      <c r="H22" s="120">
        <f>H19+H20+H21</f>
        <v>866.54</v>
      </c>
      <c r="I22" s="105"/>
    </row>
    <row r="23" spans="1:10" ht="15.6" x14ac:dyDescent="0.3">
      <c r="A23" s="121"/>
      <c r="B23" s="122"/>
      <c r="C23" s="122"/>
      <c r="D23" s="122"/>
      <c r="E23" s="122"/>
      <c r="F23" s="98"/>
      <c r="G23" s="105"/>
      <c r="H23" s="105"/>
      <c r="I23" s="105"/>
    </row>
    <row r="24" spans="1:10" ht="15.6" x14ac:dyDescent="0.3">
      <c r="A24" s="123" t="s">
        <v>1716</v>
      </c>
      <c r="B24" s="124">
        <v>180</v>
      </c>
      <c r="C24" s="124">
        <v>80</v>
      </c>
      <c r="D24" s="124">
        <v>190</v>
      </c>
      <c r="E24" s="124">
        <v>160</v>
      </c>
      <c r="F24" s="98"/>
      <c r="G24" s="105"/>
      <c r="H24" s="105"/>
      <c r="I24" s="105"/>
    </row>
    <row r="25" spans="1:10" ht="15.6" x14ac:dyDescent="0.3">
      <c r="A25" s="125"/>
      <c r="B25" s="105"/>
      <c r="C25" s="105"/>
      <c r="D25" s="105"/>
      <c r="E25" s="105"/>
      <c r="F25" s="98"/>
      <c r="G25" s="105"/>
      <c r="H25" s="105"/>
      <c r="I25" s="105"/>
    </row>
    <row r="26" spans="1:10" x14ac:dyDescent="0.25">
      <c r="A26" s="105"/>
      <c r="B26" s="105"/>
      <c r="C26" s="105"/>
      <c r="D26" s="105"/>
      <c r="E26" s="105"/>
      <c r="F26" s="105"/>
      <c r="G26" s="105"/>
      <c r="H26" s="105"/>
      <c r="I26" s="105"/>
    </row>
    <row r="27" spans="1:10" x14ac:dyDescent="0.25">
      <c r="A27" s="105"/>
      <c r="B27" s="105"/>
      <c r="C27" s="105"/>
      <c r="D27" s="105"/>
      <c r="E27" s="105"/>
      <c r="F27" s="105"/>
      <c r="G27" s="105"/>
      <c r="H27" s="105"/>
      <c r="I27" s="105"/>
    </row>
    <row r="28" spans="1:10" x14ac:dyDescent="0.25">
      <c r="A28" s="105"/>
      <c r="B28" s="105"/>
      <c r="C28" s="105"/>
      <c r="D28" s="105"/>
      <c r="E28" s="105"/>
      <c r="F28" s="105"/>
      <c r="G28" s="105"/>
      <c r="H28" s="105"/>
      <c r="I28" s="105"/>
    </row>
    <row r="29" spans="1:10" x14ac:dyDescent="0.25">
      <c r="A29" s="105"/>
      <c r="B29" s="105"/>
      <c r="C29" s="105"/>
      <c r="D29" s="105"/>
      <c r="E29" s="105"/>
      <c r="F29" s="105"/>
      <c r="G29" s="105"/>
      <c r="H29" s="105"/>
      <c r="I29" s="105"/>
    </row>
    <row r="30" spans="1:10" x14ac:dyDescent="0.25">
      <c r="A30" s="105"/>
      <c r="B30" s="105"/>
      <c r="C30" s="105"/>
      <c r="D30" s="105"/>
      <c r="E30" s="105"/>
      <c r="F30" s="105"/>
      <c r="G30" s="105"/>
      <c r="H30" s="105"/>
      <c r="I30" s="105"/>
    </row>
    <row r="31" spans="1:10" x14ac:dyDescent="0.25">
      <c r="A31" s="105"/>
      <c r="B31" s="105"/>
      <c r="C31" s="105"/>
      <c r="D31" s="105"/>
      <c r="E31" s="105"/>
      <c r="F31" s="105"/>
      <c r="G31" s="105"/>
      <c r="H31" s="105"/>
      <c r="I31" s="105"/>
    </row>
    <row r="32" spans="1:10" x14ac:dyDescent="0.25">
      <c r="A32" s="105"/>
      <c r="B32" s="105"/>
      <c r="C32" s="105"/>
      <c r="D32" s="105"/>
      <c r="E32" s="105"/>
      <c r="F32" s="105"/>
      <c r="G32" s="105"/>
      <c r="H32" s="105"/>
      <c r="I32" s="105"/>
    </row>
    <row r="33" spans="1:9" x14ac:dyDescent="0.25">
      <c r="A33" s="105"/>
      <c r="B33" s="105"/>
      <c r="C33" s="105"/>
      <c r="D33" s="105"/>
      <c r="E33" s="105"/>
      <c r="F33" s="105"/>
      <c r="G33" s="105"/>
      <c r="H33" s="105"/>
      <c r="I33" s="105"/>
    </row>
    <row r="34" spans="1:9" x14ac:dyDescent="0.25">
      <c r="A34" s="98"/>
      <c r="B34" s="98"/>
      <c r="C34" s="98"/>
      <c r="D34" s="98"/>
    </row>
    <row r="35" spans="1:9" x14ac:dyDescent="0.25">
      <c r="A35" s="98"/>
      <c r="B35" s="96" t="s">
        <v>1698</v>
      </c>
      <c r="C35" s="133">
        <v>220000</v>
      </c>
      <c r="D35" s="98"/>
    </row>
    <row r="36" spans="1:9" x14ac:dyDescent="0.25">
      <c r="A36" s="98"/>
      <c r="B36" s="96" t="s">
        <v>1700</v>
      </c>
      <c r="C36" s="132">
        <v>0.08</v>
      </c>
      <c r="D36" s="98"/>
    </row>
    <row r="37" spans="1:9" x14ac:dyDescent="0.25">
      <c r="A37" s="98"/>
      <c r="B37" s="96" t="s">
        <v>1701</v>
      </c>
      <c r="C37" s="131">
        <f>25*12</f>
        <v>300</v>
      </c>
      <c r="D37" s="98"/>
      <c r="E37" s="57" t="s">
        <v>1723</v>
      </c>
    </row>
    <row r="38" spans="1:9" x14ac:dyDescent="0.25">
      <c r="A38" s="98"/>
      <c r="B38" s="98"/>
      <c r="C38" s="98"/>
      <c r="D38" s="98"/>
    </row>
    <row r="39" spans="1:9" x14ac:dyDescent="0.25">
      <c r="A39" s="98"/>
      <c r="B39" s="98"/>
      <c r="C39" s="130"/>
      <c r="D39" s="98"/>
      <c r="E39" s="57" t="s">
        <v>1724</v>
      </c>
    </row>
    <row r="40" spans="1:9" ht="15.6" x14ac:dyDescent="0.3">
      <c r="A40" s="98"/>
      <c r="B40" s="129" t="s">
        <v>1722</v>
      </c>
      <c r="C40" s="128">
        <f>-PMT(C36/12,C37,C35)</f>
        <v>1697.9956826206067</v>
      </c>
      <c r="D40" s="98"/>
    </row>
    <row r="41" spans="1:9" ht="15.6" x14ac:dyDescent="0.3">
      <c r="A41" s="98"/>
      <c r="B41" s="127">
        <v>7.2499999999999995E-2</v>
      </c>
      <c r="C41" s="126">
        <f t="dataTable" ref="C41:C47" dt2D="0" dtr="0" r1="C36"/>
        <v>1590.1751010137643</v>
      </c>
      <c r="D41" s="98"/>
    </row>
    <row r="42" spans="1:9" ht="15.6" x14ac:dyDescent="0.3">
      <c r="A42" s="98"/>
      <c r="B42" s="127">
        <v>7.4999999999999997E-2</v>
      </c>
      <c r="C42" s="126">
        <v>1625.7805911544106</v>
      </c>
      <c r="D42" s="98"/>
    </row>
    <row r="43" spans="1:9" ht="15.6" x14ac:dyDescent="0.3">
      <c r="A43" s="98"/>
      <c r="B43" s="127">
        <v>7.7499999999999999E-2</v>
      </c>
      <c r="C43" s="126">
        <v>1661.7232770342728</v>
      </c>
      <c r="D43" s="98"/>
    </row>
    <row r="44" spans="1:9" ht="15.6" x14ac:dyDescent="0.3">
      <c r="A44" s="98"/>
      <c r="B44" s="127">
        <v>8.2500000000000004E-2</v>
      </c>
      <c r="C44" s="126">
        <v>1734.5902963096128</v>
      </c>
      <c r="D44" s="98"/>
    </row>
    <row r="45" spans="1:9" ht="15.6" x14ac:dyDescent="0.3">
      <c r="A45" s="98"/>
      <c r="B45" s="127">
        <v>8.5000000000000006E-2</v>
      </c>
      <c r="C45" s="126">
        <v>1771.4995836166886</v>
      </c>
      <c r="D45" s="98"/>
    </row>
    <row r="46" spans="1:9" ht="15.6" x14ac:dyDescent="0.3">
      <c r="A46" s="98"/>
      <c r="B46" s="127">
        <v>8.7499999999999994E-2</v>
      </c>
      <c r="C46" s="126">
        <v>1808.7159994580018</v>
      </c>
      <c r="D46" s="98"/>
    </row>
    <row r="47" spans="1:9" ht="15.6" x14ac:dyDescent="0.3">
      <c r="A47" s="98"/>
      <c r="B47" s="127">
        <v>0.09</v>
      </c>
      <c r="C47" s="126">
        <v>1846.2319999966555</v>
      </c>
      <c r="D47" s="98"/>
    </row>
    <row r="48" spans="1:9" x14ac:dyDescent="0.25">
      <c r="A48" s="98"/>
      <c r="B48" s="98"/>
      <c r="C48" s="98"/>
      <c r="D48" s="98"/>
    </row>
    <row r="49" spans="1:8" x14ac:dyDescent="0.25">
      <c r="A49" s="98"/>
      <c r="B49" s="98"/>
      <c r="C49" s="98"/>
      <c r="D49" s="98"/>
    </row>
    <row r="50" spans="1:8" x14ac:dyDescent="0.25">
      <c r="F50" s="57" t="s">
        <v>1733</v>
      </c>
      <c r="G50" s="57" t="s">
        <v>1734</v>
      </c>
    </row>
    <row r="51" spans="1:8" x14ac:dyDescent="0.25">
      <c r="A51" s="98"/>
      <c r="B51" s="98"/>
      <c r="C51" s="98"/>
      <c r="D51" s="98"/>
      <c r="E51" s="98"/>
      <c r="F51" s="98"/>
      <c r="G51" s="98"/>
      <c r="H51" s="98"/>
    </row>
    <row r="52" spans="1:8" ht="15.6" x14ac:dyDescent="0.3">
      <c r="A52" s="98"/>
      <c r="B52" s="129" t="s">
        <v>311</v>
      </c>
      <c r="C52" s="129" t="s">
        <v>1725</v>
      </c>
      <c r="D52" s="129" t="s">
        <v>1726</v>
      </c>
      <c r="E52" s="129" t="s">
        <v>1727</v>
      </c>
      <c r="F52" s="129" t="s">
        <v>1728</v>
      </c>
      <c r="G52" s="129" t="s">
        <v>1729</v>
      </c>
      <c r="H52" s="98"/>
    </row>
    <row r="53" spans="1:8" x14ac:dyDescent="0.25">
      <c r="A53" s="98"/>
      <c r="B53" s="134" t="s">
        <v>326</v>
      </c>
      <c r="C53" s="135">
        <v>85292.25</v>
      </c>
      <c r="D53" s="135">
        <f>C53*C61+C53</f>
        <v>88106.894249999998</v>
      </c>
      <c r="E53" s="135">
        <f>D53*C61+D53</f>
        <v>91014.421760249999</v>
      </c>
      <c r="F53" s="135">
        <f>E53*C61+E53</f>
        <v>94017.897678338253</v>
      </c>
      <c r="G53" s="135">
        <f>SUM(C53:F53)</f>
        <v>358431.46368858824</v>
      </c>
      <c r="H53" s="98"/>
    </row>
    <row r="54" spans="1:8" x14ac:dyDescent="0.25">
      <c r="A54" s="98"/>
      <c r="B54" s="134" t="s">
        <v>1730</v>
      </c>
      <c r="C54" s="135">
        <v>75891.25</v>
      </c>
      <c r="D54" s="135">
        <f>C54*C62+C54</f>
        <v>77636.748749999999</v>
      </c>
      <c r="E54" s="135">
        <f>D54*C62+D54</f>
        <v>79422.39397125</v>
      </c>
      <c r="F54" s="135">
        <f>E54*C62+E54</f>
        <v>81249.109032588749</v>
      </c>
      <c r="G54" s="135">
        <f>SUM(C54:F54)</f>
        <v>314199.50175383873</v>
      </c>
      <c r="H54" s="98"/>
    </row>
    <row r="55" spans="1:8" x14ac:dyDescent="0.25">
      <c r="A55" s="98"/>
      <c r="B55" s="134" t="s">
        <v>315</v>
      </c>
      <c r="C55" s="135">
        <v>90568.34</v>
      </c>
      <c r="D55" s="135">
        <f>C55*C63+C55</f>
        <v>94462.778619999997</v>
      </c>
      <c r="E55" s="135">
        <f>D55*C63+D55</f>
        <v>98524.678100659992</v>
      </c>
      <c r="F55" s="135">
        <f>E55*C63+E55</f>
        <v>102761.23925898837</v>
      </c>
      <c r="G55" s="135">
        <f>SUM(C55:F55)</f>
        <v>386317.03597964835</v>
      </c>
      <c r="H55" s="98"/>
    </row>
    <row r="56" spans="1:8" x14ac:dyDescent="0.25">
      <c r="A56" s="98"/>
      <c r="B56" s="134" t="s">
        <v>331</v>
      </c>
      <c r="C56" s="135">
        <v>65897.25</v>
      </c>
      <c r="D56" s="135">
        <f>C56*C64+C56</f>
        <v>66622.119749999998</v>
      </c>
      <c r="E56" s="135">
        <f>D56*C64+D56</f>
        <v>67354.963067249992</v>
      </c>
      <c r="F56" s="135">
        <f>E56*C64+E56</f>
        <v>68095.867660989737</v>
      </c>
      <c r="G56" s="135">
        <f>SUM(C56:F56)</f>
        <v>267970.20047823974</v>
      </c>
      <c r="H56" s="98"/>
    </row>
    <row r="57" spans="1:8" ht="15.6" x14ac:dyDescent="0.3">
      <c r="A57" s="98"/>
      <c r="B57" s="109" t="s">
        <v>1731</v>
      </c>
      <c r="C57" s="136">
        <f>SUM(C53:C56)</f>
        <v>317649.08999999997</v>
      </c>
      <c r="D57" s="136">
        <f>SUM(D53:D56)</f>
        <v>326828.54136999999</v>
      </c>
      <c r="E57" s="136">
        <f>SUM(E53:E56)</f>
        <v>336316.45689940994</v>
      </c>
      <c r="F57" s="136">
        <f>SUM(F53:F56)</f>
        <v>346124.11363090511</v>
      </c>
      <c r="G57" s="136">
        <f>SUM(G53:G56)</f>
        <v>1326918.201900315</v>
      </c>
      <c r="H57" s="98"/>
    </row>
    <row r="58" spans="1:8" x14ac:dyDescent="0.25">
      <c r="A58" s="98"/>
      <c r="B58" s="98"/>
      <c r="C58" s="98"/>
      <c r="D58" s="98"/>
      <c r="E58" s="98"/>
      <c r="F58" s="98"/>
      <c r="G58" s="98"/>
      <c r="H58" s="98"/>
    </row>
    <row r="59" spans="1:8" x14ac:dyDescent="0.25">
      <c r="A59" s="98"/>
      <c r="B59" s="98"/>
      <c r="C59" s="98"/>
      <c r="D59" s="98"/>
      <c r="E59" s="98"/>
      <c r="F59" s="98"/>
      <c r="G59" s="98"/>
      <c r="H59" s="98"/>
    </row>
    <row r="60" spans="1:8" x14ac:dyDescent="0.25">
      <c r="A60" s="98"/>
      <c r="B60" s="155" t="s">
        <v>1732</v>
      </c>
      <c r="C60" s="155"/>
      <c r="D60" s="98"/>
      <c r="E60" s="98"/>
      <c r="F60" s="98"/>
      <c r="G60" s="98"/>
      <c r="H60" s="98"/>
    </row>
    <row r="61" spans="1:8" x14ac:dyDescent="0.25">
      <c r="A61" s="98"/>
      <c r="B61" s="137" t="s">
        <v>326</v>
      </c>
      <c r="C61" s="138">
        <v>3.3000000000000002E-2</v>
      </c>
      <c r="D61" s="98"/>
      <c r="E61" s="98"/>
      <c r="F61" s="98"/>
      <c r="G61" s="98"/>
      <c r="H61" s="98"/>
    </row>
    <row r="62" spans="1:8" x14ac:dyDescent="0.25">
      <c r="A62" s="98"/>
      <c r="B62" s="137" t="s">
        <v>1730</v>
      </c>
      <c r="C62" s="138">
        <v>2.3E-2</v>
      </c>
      <c r="D62" s="98"/>
      <c r="E62" s="98"/>
      <c r="F62" s="98"/>
      <c r="G62" s="98"/>
      <c r="H62" s="98"/>
    </row>
    <row r="63" spans="1:8" x14ac:dyDescent="0.25">
      <c r="A63" s="98"/>
      <c r="B63" s="137" t="s">
        <v>315</v>
      </c>
      <c r="C63" s="138">
        <v>4.2999999999999997E-2</v>
      </c>
      <c r="D63" s="98"/>
      <c r="E63" s="98"/>
      <c r="F63" s="98"/>
      <c r="G63" s="98"/>
      <c r="H63" s="98"/>
    </row>
    <row r="64" spans="1:8" x14ac:dyDescent="0.25">
      <c r="A64" s="98"/>
      <c r="B64" s="137" t="s">
        <v>331</v>
      </c>
      <c r="C64" s="138">
        <v>1.0999999999999999E-2</v>
      </c>
      <c r="D64" s="98"/>
      <c r="E64" s="98"/>
      <c r="F64" s="98"/>
      <c r="G64" s="98"/>
      <c r="H64" s="98"/>
    </row>
    <row r="65" spans="1:8" x14ac:dyDescent="0.25">
      <c r="A65" s="98"/>
      <c r="B65" s="98"/>
      <c r="C65" s="98"/>
      <c r="D65" s="98"/>
      <c r="E65" s="98"/>
      <c r="F65" s="98"/>
      <c r="G65" s="98"/>
      <c r="H65" s="98"/>
    </row>
    <row r="66" spans="1:8" x14ac:dyDescent="0.25">
      <c r="A66" s="98"/>
      <c r="B66" s="98"/>
      <c r="C66" s="98"/>
      <c r="D66" s="98"/>
      <c r="E66" s="98"/>
      <c r="F66" s="98"/>
      <c r="G66" s="98"/>
      <c r="H66" s="98"/>
    </row>
  </sheetData>
  <mergeCells count="1">
    <mergeCell ref="B60:C60"/>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3835B-1024-489B-A994-0C6B36166E7D}">
  <sheetPr codeName="Sheet21" filterMode="1"/>
  <dimension ref="A1:I38"/>
  <sheetViews>
    <sheetView workbookViewId="0">
      <selection activeCell="H9" sqref="H9"/>
    </sheetView>
  </sheetViews>
  <sheetFormatPr defaultRowHeight="14.4" x14ac:dyDescent="0.3"/>
  <cols>
    <col min="1" max="1" width="10" style="12" bestFit="1" customWidth="1"/>
    <col min="2" max="2" width="13.77734375" style="12" bestFit="1" customWidth="1"/>
    <col min="3" max="3" width="13.88671875" style="12" bestFit="1" customWidth="1"/>
    <col min="4" max="4" width="14.6640625" style="12" bestFit="1" customWidth="1"/>
    <col min="5" max="5" width="8.88671875" style="12"/>
    <col min="6" max="6" width="6.33203125" style="12" bestFit="1" customWidth="1"/>
    <col min="7" max="7" width="12.109375" style="12" bestFit="1" customWidth="1"/>
    <col min="8" max="8" width="10.33203125" style="45" bestFit="1" customWidth="1"/>
    <col min="9" max="9" width="7.77734375" style="140" bestFit="1" customWidth="1"/>
    <col min="10" max="16384" width="8.88671875" style="12"/>
  </cols>
  <sheetData>
    <row r="1" spans="1:9" ht="15.6" x14ac:dyDescent="0.3">
      <c r="A1" s="141" t="s">
        <v>1735</v>
      </c>
      <c r="B1" s="141" t="s">
        <v>77</v>
      </c>
      <c r="C1" s="141" t="s">
        <v>78</v>
      </c>
      <c r="D1" s="141" t="s">
        <v>1736</v>
      </c>
      <c r="E1" s="141" t="s">
        <v>1737</v>
      </c>
      <c r="F1" s="141" t="s">
        <v>1738</v>
      </c>
      <c r="G1" s="141" t="s">
        <v>1739</v>
      </c>
      <c r="H1" s="142" t="s">
        <v>1740</v>
      </c>
      <c r="I1" s="143" t="s">
        <v>1741</v>
      </c>
    </row>
    <row r="2" spans="1:9" x14ac:dyDescent="0.3">
      <c r="A2" s="15">
        <v>1054</v>
      </c>
      <c r="B2" s="15" t="s">
        <v>207</v>
      </c>
      <c r="C2" s="15" t="s">
        <v>214</v>
      </c>
      <c r="D2" s="15" t="s">
        <v>104</v>
      </c>
      <c r="E2" s="15" t="s">
        <v>215</v>
      </c>
      <c r="F2" s="15">
        <v>148</v>
      </c>
      <c r="G2" s="15" t="s">
        <v>106</v>
      </c>
      <c r="H2" s="139">
        <v>33344</v>
      </c>
      <c r="I2" s="140">
        <v>11.25</v>
      </c>
    </row>
    <row r="3" spans="1:9" hidden="1" x14ac:dyDescent="0.3">
      <c r="A3" s="15">
        <v>1056</v>
      </c>
      <c r="B3" s="15" t="s">
        <v>154</v>
      </c>
      <c r="C3" s="15" t="s">
        <v>155</v>
      </c>
      <c r="D3" s="15" t="s">
        <v>104</v>
      </c>
      <c r="E3" s="15" t="s">
        <v>156</v>
      </c>
      <c r="F3" s="15">
        <v>121</v>
      </c>
      <c r="G3" s="15" t="s">
        <v>106</v>
      </c>
      <c r="H3" s="139">
        <v>29153</v>
      </c>
      <c r="I3" s="140">
        <v>12.25</v>
      </c>
    </row>
    <row r="4" spans="1:9" hidden="1" x14ac:dyDescent="0.3">
      <c r="A4" s="15">
        <v>1067</v>
      </c>
      <c r="B4" s="15" t="s">
        <v>198</v>
      </c>
      <c r="C4" s="15" t="s">
        <v>199</v>
      </c>
      <c r="D4" s="15" t="s">
        <v>104</v>
      </c>
      <c r="E4" s="15" t="s">
        <v>200</v>
      </c>
      <c r="F4" s="15">
        <v>123</v>
      </c>
      <c r="G4" s="15" t="s">
        <v>106</v>
      </c>
      <c r="H4" s="139">
        <v>32040</v>
      </c>
      <c r="I4" s="140">
        <v>14.55</v>
      </c>
    </row>
    <row r="5" spans="1:9" hidden="1" x14ac:dyDescent="0.3">
      <c r="A5" s="15">
        <v>1075</v>
      </c>
      <c r="B5" s="15" t="s">
        <v>163</v>
      </c>
      <c r="C5" s="15" t="s">
        <v>164</v>
      </c>
      <c r="D5" s="15" t="s">
        <v>122</v>
      </c>
      <c r="E5" s="15" t="s">
        <v>165</v>
      </c>
      <c r="F5" s="15">
        <v>126</v>
      </c>
      <c r="G5" s="15" t="s">
        <v>111</v>
      </c>
      <c r="H5" s="139">
        <v>33823</v>
      </c>
      <c r="I5" s="140">
        <v>11.25</v>
      </c>
    </row>
    <row r="6" spans="1:9" hidden="1" x14ac:dyDescent="0.3">
      <c r="A6" s="15">
        <v>1078</v>
      </c>
      <c r="B6" s="15" t="s">
        <v>157</v>
      </c>
      <c r="C6" s="15" t="s">
        <v>158</v>
      </c>
      <c r="D6" s="15" t="s">
        <v>109</v>
      </c>
      <c r="E6" s="15" t="s">
        <v>159</v>
      </c>
      <c r="F6" s="15">
        <v>101</v>
      </c>
      <c r="G6" s="15" t="s">
        <v>111</v>
      </c>
      <c r="H6" s="139">
        <v>31503</v>
      </c>
      <c r="I6" s="140">
        <v>10.199999999999999</v>
      </c>
    </row>
    <row r="7" spans="1:9" hidden="1" x14ac:dyDescent="0.3">
      <c r="A7" s="15">
        <v>1152</v>
      </c>
      <c r="B7" s="15" t="s">
        <v>160</v>
      </c>
      <c r="C7" s="15" t="s">
        <v>161</v>
      </c>
      <c r="D7" s="15" t="s">
        <v>122</v>
      </c>
      <c r="E7" s="15" t="s">
        <v>162</v>
      </c>
      <c r="F7" s="15">
        <v>118</v>
      </c>
      <c r="G7" s="15" t="s">
        <v>111</v>
      </c>
      <c r="H7" s="139">
        <v>32894</v>
      </c>
      <c r="I7" s="140">
        <v>12.25</v>
      </c>
    </row>
    <row r="8" spans="1:9" hidden="1" x14ac:dyDescent="0.3">
      <c r="A8" s="15">
        <v>1196</v>
      </c>
      <c r="B8" s="15" t="s">
        <v>95</v>
      </c>
      <c r="C8" s="15" t="s">
        <v>96</v>
      </c>
      <c r="D8" s="15" t="s">
        <v>86</v>
      </c>
      <c r="E8" s="15" t="s">
        <v>97</v>
      </c>
      <c r="F8" s="15">
        <v>289</v>
      </c>
      <c r="G8" s="15" t="s">
        <v>88</v>
      </c>
      <c r="H8" s="139">
        <v>35886</v>
      </c>
      <c r="I8" s="140">
        <v>9.9499999999999993</v>
      </c>
    </row>
    <row r="9" spans="1:9" hidden="1" x14ac:dyDescent="0.3">
      <c r="A9" s="15">
        <v>1284</v>
      </c>
      <c r="B9" s="15" t="s">
        <v>112</v>
      </c>
      <c r="C9" s="15" t="s">
        <v>113</v>
      </c>
      <c r="D9" s="15" t="s">
        <v>114</v>
      </c>
      <c r="E9" s="15" t="s">
        <v>115</v>
      </c>
      <c r="F9" s="15">
        <v>124</v>
      </c>
      <c r="G9" s="15" t="s">
        <v>106</v>
      </c>
      <c r="H9" s="139">
        <v>31051</v>
      </c>
      <c r="I9" s="140">
        <v>12.3</v>
      </c>
    </row>
    <row r="10" spans="1:9" hidden="1" x14ac:dyDescent="0.3">
      <c r="A10" s="15">
        <v>1290</v>
      </c>
      <c r="B10" s="15" t="s">
        <v>131</v>
      </c>
      <c r="C10" s="15" t="s">
        <v>132</v>
      </c>
      <c r="D10" s="15" t="s">
        <v>122</v>
      </c>
      <c r="E10" s="15" t="s">
        <v>133</v>
      </c>
      <c r="F10" s="15">
        <v>113</v>
      </c>
      <c r="G10" s="15" t="s">
        <v>111</v>
      </c>
      <c r="H10" s="139">
        <v>31050</v>
      </c>
      <c r="I10" s="140">
        <v>13.25</v>
      </c>
    </row>
    <row r="11" spans="1:9" hidden="1" x14ac:dyDescent="0.3">
      <c r="A11" s="15">
        <v>1293</v>
      </c>
      <c r="B11" s="15" t="s">
        <v>142</v>
      </c>
      <c r="C11" s="15" t="s">
        <v>143</v>
      </c>
      <c r="D11" s="15" t="s">
        <v>86</v>
      </c>
      <c r="E11" s="15" t="s">
        <v>144</v>
      </c>
      <c r="F11" s="15">
        <v>205</v>
      </c>
      <c r="G11" s="15" t="s">
        <v>88</v>
      </c>
      <c r="H11" s="139">
        <v>30939</v>
      </c>
      <c r="I11" s="140">
        <v>10.199999999999999</v>
      </c>
    </row>
    <row r="12" spans="1:9" hidden="1" x14ac:dyDescent="0.3">
      <c r="A12" s="15">
        <v>1299</v>
      </c>
      <c r="B12" s="15" t="s">
        <v>201</v>
      </c>
      <c r="C12" s="15" t="s">
        <v>202</v>
      </c>
      <c r="D12" s="15" t="s">
        <v>129</v>
      </c>
      <c r="E12" s="15" t="s">
        <v>203</v>
      </c>
      <c r="F12" s="15">
        <v>127</v>
      </c>
      <c r="G12" s="15" t="s">
        <v>106</v>
      </c>
      <c r="H12" s="139">
        <v>32863</v>
      </c>
      <c r="I12" s="140">
        <v>12.2</v>
      </c>
    </row>
    <row r="13" spans="1:9" hidden="1" x14ac:dyDescent="0.3">
      <c r="A13" s="15">
        <v>1302</v>
      </c>
      <c r="B13" s="15" t="s">
        <v>204</v>
      </c>
      <c r="C13" s="15" t="s">
        <v>205</v>
      </c>
      <c r="D13" s="15" t="s">
        <v>114</v>
      </c>
      <c r="E13" s="15" t="s">
        <v>206</v>
      </c>
      <c r="F13" s="15">
        <v>139</v>
      </c>
      <c r="G13" s="15" t="s">
        <v>106</v>
      </c>
      <c r="H13" s="139">
        <v>30900</v>
      </c>
      <c r="I13" s="140">
        <v>14.25</v>
      </c>
    </row>
    <row r="14" spans="1:9" hidden="1" x14ac:dyDescent="0.3">
      <c r="A14" s="15">
        <v>1310</v>
      </c>
      <c r="B14" s="15" t="s">
        <v>207</v>
      </c>
      <c r="C14" s="15" t="s">
        <v>210</v>
      </c>
      <c r="D14" s="15" t="s">
        <v>129</v>
      </c>
      <c r="E14" s="15" t="s">
        <v>211</v>
      </c>
      <c r="F14" s="15">
        <v>137</v>
      </c>
      <c r="G14" s="15" t="s">
        <v>106</v>
      </c>
      <c r="H14" s="139">
        <v>31689</v>
      </c>
      <c r="I14" s="140">
        <v>11.5</v>
      </c>
    </row>
    <row r="15" spans="1:9" hidden="1" x14ac:dyDescent="0.3">
      <c r="A15" s="15">
        <v>1329</v>
      </c>
      <c r="B15" s="15" t="s">
        <v>222</v>
      </c>
      <c r="C15" s="15" t="s">
        <v>223</v>
      </c>
      <c r="D15" s="15" t="s">
        <v>109</v>
      </c>
      <c r="E15" s="15" t="s">
        <v>224</v>
      </c>
      <c r="F15" s="15">
        <v>151</v>
      </c>
      <c r="G15" s="15" t="s">
        <v>111</v>
      </c>
      <c r="H15" s="139">
        <v>32561</v>
      </c>
      <c r="I15" s="140">
        <v>10.35</v>
      </c>
    </row>
    <row r="16" spans="1:9" hidden="1" x14ac:dyDescent="0.3">
      <c r="A16" s="15">
        <v>1333</v>
      </c>
      <c r="B16" s="15" t="s">
        <v>216</v>
      </c>
      <c r="C16" s="15" t="s">
        <v>217</v>
      </c>
      <c r="D16" s="15" t="s">
        <v>86</v>
      </c>
      <c r="E16" s="15" t="s">
        <v>218</v>
      </c>
      <c r="F16" s="15">
        <v>122</v>
      </c>
      <c r="G16" s="15" t="s">
        <v>88</v>
      </c>
      <c r="H16" s="139">
        <v>32979</v>
      </c>
      <c r="I16" s="140">
        <v>10.15</v>
      </c>
    </row>
    <row r="17" spans="1:9" hidden="1" x14ac:dyDescent="0.3">
      <c r="A17" s="15">
        <v>1368</v>
      </c>
      <c r="B17" s="15" t="s">
        <v>225</v>
      </c>
      <c r="C17" s="15" t="s">
        <v>226</v>
      </c>
      <c r="D17" s="15" t="s">
        <v>122</v>
      </c>
      <c r="E17" s="15" t="s">
        <v>227</v>
      </c>
      <c r="F17" s="15">
        <v>132</v>
      </c>
      <c r="G17" s="15" t="s">
        <v>111</v>
      </c>
      <c r="H17" s="139">
        <v>30386</v>
      </c>
      <c r="I17" s="140">
        <v>12.25</v>
      </c>
    </row>
    <row r="18" spans="1:9" hidden="1" x14ac:dyDescent="0.3">
      <c r="A18" s="15">
        <v>1509</v>
      </c>
      <c r="B18" s="15" t="s">
        <v>166</v>
      </c>
      <c r="C18" s="15" t="s">
        <v>167</v>
      </c>
      <c r="D18" s="15" t="s">
        <v>104</v>
      </c>
      <c r="E18" s="15" t="s">
        <v>168</v>
      </c>
      <c r="F18" s="15">
        <v>135</v>
      </c>
      <c r="G18" s="15" t="s">
        <v>106</v>
      </c>
      <c r="H18" s="139">
        <v>31217</v>
      </c>
      <c r="I18" s="140">
        <v>13.25</v>
      </c>
    </row>
    <row r="19" spans="1:9" hidden="1" x14ac:dyDescent="0.3">
      <c r="A19" s="15">
        <v>1516</v>
      </c>
      <c r="B19" s="15" t="s">
        <v>107</v>
      </c>
      <c r="C19" s="15" t="s">
        <v>108</v>
      </c>
      <c r="D19" s="15" t="s">
        <v>109</v>
      </c>
      <c r="E19" s="15" t="s">
        <v>110</v>
      </c>
      <c r="F19" s="15">
        <v>105</v>
      </c>
      <c r="G19" s="15" t="s">
        <v>111</v>
      </c>
      <c r="H19" s="139">
        <v>31112</v>
      </c>
      <c r="I19" s="140">
        <v>9.5</v>
      </c>
    </row>
    <row r="20" spans="1:9" hidden="1" x14ac:dyDescent="0.3">
      <c r="A20" s="15">
        <v>1529</v>
      </c>
      <c r="B20" s="15" t="s">
        <v>169</v>
      </c>
      <c r="C20" s="15" t="s">
        <v>170</v>
      </c>
      <c r="D20" s="15" t="s">
        <v>114</v>
      </c>
      <c r="E20" s="15" t="s">
        <v>171</v>
      </c>
      <c r="F20" s="15">
        <v>129</v>
      </c>
      <c r="G20" s="15" t="s">
        <v>106</v>
      </c>
      <c r="H20" s="139">
        <v>31805</v>
      </c>
      <c r="I20" s="140">
        <v>11.3</v>
      </c>
    </row>
    <row r="21" spans="1:9" hidden="1" x14ac:dyDescent="0.3">
      <c r="A21" s="15">
        <v>1656</v>
      </c>
      <c r="B21" s="15" t="s">
        <v>172</v>
      </c>
      <c r="C21" s="15" t="s">
        <v>173</v>
      </c>
      <c r="D21" s="15" t="s">
        <v>129</v>
      </c>
      <c r="E21" s="15" t="s">
        <v>174</v>
      </c>
      <c r="F21" s="15">
        <v>149</v>
      </c>
      <c r="G21" s="15" t="s">
        <v>106</v>
      </c>
      <c r="H21" s="139">
        <v>32125</v>
      </c>
      <c r="I21" s="140">
        <v>12.35</v>
      </c>
    </row>
    <row r="22" spans="1:9" hidden="1" x14ac:dyDescent="0.3">
      <c r="A22" s="15">
        <v>1672</v>
      </c>
      <c r="B22" s="15" t="s">
        <v>145</v>
      </c>
      <c r="C22" s="15" t="s">
        <v>146</v>
      </c>
      <c r="D22" s="15" t="s">
        <v>129</v>
      </c>
      <c r="E22" s="15" t="s">
        <v>147</v>
      </c>
      <c r="F22" s="15">
        <v>114</v>
      </c>
      <c r="G22" s="15" t="s">
        <v>106</v>
      </c>
      <c r="H22" s="139">
        <v>32979</v>
      </c>
      <c r="I22" s="140">
        <v>11.9</v>
      </c>
    </row>
    <row r="23" spans="1:9" ht="26.4" hidden="1" x14ac:dyDescent="0.3">
      <c r="A23" s="15">
        <v>1673</v>
      </c>
      <c r="B23" s="15" t="s">
        <v>121</v>
      </c>
      <c r="C23" s="15" t="s">
        <v>113</v>
      </c>
      <c r="D23" s="15" t="s">
        <v>122</v>
      </c>
      <c r="E23" s="15" t="s">
        <v>123</v>
      </c>
      <c r="F23" s="15">
        <v>112</v>
      </c>
      <c r="G23" s="15" t="s">
        <v>111</v>
      </c>
      <c r="H23" s="139">
        <v>33688</v>
      </c>
      <c r="I23" s="140">
        <v>11.85</v>
      </c>
    </row>
    <row r="24" spans="1:9" hidden="1" x14ac:dyDescent="0.3">
      <c r="A24" s="15">
        <v>1676</v>
      </c>
      <c r="B24" s="15" t="s">
        <v>181</v>
      </c>
      <c r="C24" s="15" t="s">
        <v>182</v>
      </c>
      <c r="D24" s="15" t="s">
        <v>114</v>
      </c>
      <c r="E24" s="15" t="s">
        <v>183</v>
      </c>
      <c r="F24" s="15">
        <v>115</v>
      </c>
      <c r="G24" s="15" t="s">
        <v>106</v>
      </c>
      <c r="H24" s="139">
        <v>29885</v>
      </c>
      <c r="I24" s="140">
        <v>10.75</v>
      </c>
    </row>
    <row r="25" spans="1:9" hidden="1" x14ac:dyDescent="0.3">
      <c r="A25" s="15">
        <v>1721</v>
      </c>
      <c r="B25" s="15" t="s">
        <v>89</v>
      </c>
      <c r="C25" s="15" t="s">
        <v>90</v>
      </c>
      <c r="D25" s="15" t="s">
        <v>86</v>
      </c>
      <c r="E25" s="15" t="s">
        <v>91</v>
      </c>
      <c r="F25" s="15">
        <v>102</v>
      </c>
      <c r="G25" s="15" t="s">
        <v>88</v>
      </c>
      <c r="H25" s="139">
        <v>33091</v>
      </c>
      <c r="I25" s="140">
        <v>9.75</v>
      </c>
    </row>
    <row r="26" spans="1:9" hidden="1" x14ac:dyDescent="0.3">
      <c r="A26" s="15">
        <v>1723</v>
      </c>
      <c r="B26" s="15" t="s">
        <v>193</v>
      </c>
      <c r="C26" s="15" t="s">
        <v>161</v>
      </c>
      <c r="D26" s="15" t="s">
        <v>114</v>
      </c>
      <c r="E26" s="15" t="s">
        <v>194</v>
      </c>
      <c r="F26" s="15">
        <v>145</v>
      </c>
      <c r="G26" s="15" t="s">
        <v>106</v>
      </c>
      <c r="H26" s="139">
        <v>28531</v>
      </c>
      <c r="I26" s="140">
        <v>13.95</v>
      </c>
    </row>
    <row r="27" spans="1:9" hidden="1" x14ac:dyDescent="0.3">
      <c r="A27" s="15">
        <v>1758</v>
      </c>
      <c r="B27" s="15" t="s">
        <v>124</v>
      </c>
      <c r="C27" s="15" t="s">
        <v>125</v>
      </c>
      <c r="D27" s="15" t="s">
        <v>109</v>
      </c>
      <c r="E27" s="15" t="s">
        <v>126</v>
      </c>
      <c r="F27" s="15">
        <v>107</v>
      </c>
      <c r="G27" s="15" t="s">
        <v>111</v>
      </c>
      <c r="H27" s="139">
        <v>30028</v>
      </c>
      <c r="I27" s="140">
        <v>11.2</v>
      </c>
    </row>
    <row r="28" spans="1:9" hidden="1" x14ac:dyDescent="0.3">
      <c r="A28" s="15">
        <v>1792</v>
      </c>
      <c r="B28" s="15" t="s">
        <v>102</v>
      </c>
      <c r="C28" s="15" t="s">
        <v>103</v>
      </c>
      <c r="D28" s="15" t="s">
        <v>104</v>
      </c>
      <c r="E28" s="15" t="s">
        <v>105</v>
      </c>
      <c r="F28" s="15">
        <v>111</v>
      </c>
      <c r="G28" s="15" t="s">
        <v>106</v>
      </c>
      <c r="H28" s="139">
        <v>33231</v>
      </c>
      <c r="I28" s="140">
        <v>10.3</v>
      </c>
    </row>
    <row r="29" spans="1:9" hidden="1" x14ac:dyDescent="0.3">
      <c r="A29" s="15">
        <v>1814</v>
      </c>
      <c r="B29" s="15" t="s">
        <v>84</v>
      </c>
      <c r="C29" s="15" t="s">
        <v>85</v>
      </c>
      <c r="D29" s="15" t="s">
        <v>86</v>
      </c>
      <c r="E29" s="15" t="s">
        <v>87</v>
      </c>
      <c r="F29" s="15">
        <v>103</v>
      </c>
      <c r="G29" s="15" t="s">
        <v>88</v>
      </c>
      <c r="H29" s="139">
        <v>32571</v>
      </c>
      <c r="I29" s="140">
        <v>12.25</v>
      </c>
    </row>
    <row r="30" spans="1:9" hidden="1" x14ac:dyDescent="0.3">
      <c r="A30" s="15">
        <v>1908</v>
      </c>
      <c r="B30" s="15" t="s">
        <v>231</v>
      </c>
      <c r="C30" s="15" t="s">
        <v>232</v>
      </c>
      <c r="D30" s="15" t="s">
        <v>104</v>
      </c>
      <c r="E30" s="15" t="s">
        <v>233</v>
      </c>
      <c r="F30" s="15">
        <v>152</v>
      </c>
      <c r="G30" s="15" t="s">
        <v>106</v>
      </c>
      <c r="H30" s="139">
        <v>30817</v>
      </c>
      <c r="I30" s="140">
        <v>10.25</v>
      </c>
    </row>
    <row r="31" spans="1:9" hidden="1" x14ac:dyDescent="0.3">
      <c r="A31" s="15">
        <v>1931</v>
      </c>
      <c r="B31" s="15" t="s">
        <v>190</v>
      </c>
      <c r="C31" s="15" t="s">
        <v>191</v>
      </c>
      <c r="D31" s="15" t="s">
        <v>109</v>
      </c>
      <c r="E31" s="15" t="s">
        <v>192</v>
      </c>
      <c r="F31" s="15">
        <v>110</v>
      </c>
      <c r="G31" s="15" t="s">
        <v>111</v>
      </c>
      <c r="H31" s="139">
        <v>32679</v>
      </c>
      <c r="I31" s="140">
        <v>9.85</v>
      </c>
    </row>
    <row r="32" spans="1:9" hidden="1" x14ac:dyDescent="0.3">
      <c r="A32" s="15">
        <v>1960</v>
      </c>
      <c r="B32" s="15" t="s">
        <v>148</v>
      </c>
      <c r="C32" s="15" t="s">
        <v>149</v>
      </c>
      <c r="D32" s="15" t="s">
        <v>129</v>
      </c>
      <c r="E32" s="15" t="s">
        <v>150</v>
      </c>
      <c r="F32" s="15">
        <v>150</v>
      </c>
      <c r="G32" s="15" t="s">
        <v>106</v>
      </c>
      <c r="H32" s="139">
        <v>31729</v>
      </c>
      <c r="I32" s="140">
        <v>11.65</v>
      </c>
    </row>
    <row r="33" spans="1:9" hidden="1" x14ac:dyDescent="0.3">
      <c r="A33" s="15">
        <v>1964</v>
      </c>
      <c r="B33" s="15" t="s">
        <v>137</v>
      </c>
      <c r="C33" s="15" t="s">
        <v>140</v>
      </c>
      <c r="D33" s="15" t="s">
        <v>109</v>
      </c>
      <c r="E33" s="15" t="s">
        <v>141</v>
      </c>
      <c r="F33" s="15">
        <v>108</v>
      </c>
      <c r="G33" s="15" t="s">
        <v>111</v>
      </c>
      <c r="H33" s="139">
        <v>33559</v>
      </c>
      <c r="I33" s="140">
        <v>9.25</v>
      </c>
    </row>
    <row r="34" spans="1:9" hidden="1" x14ac:dyDescent="0.3">
      <c r="A34" s="15">
        <v>1975</v>
      </c>
      <c r="B34" s="15" t="s">
        <v>151</v>
      </c>
      <c r="C34" s="15" t="s">
        <v>152</v>
      </c>
      <c r="D34" s="15" t="s">
        <v>109</v>
      </c>
      <c r="E34" s="15" t="s">
        <v>153</v>
      </c>
      <c r="F34" s="15">
        <v>125</v>
      </c>
      <c r="G34" s="15" t="s">
        <v>111</v>
      </c>
      <c r="H34" s="139">
        <v>35125</v>
      </c>
      <c r="I34" s="140">
        <v>9.25</v>
      </c>
    </row>
    <row r="35" spans="1:9" hidden="1" x14ac:dyDescent="0.3">
      <c r="A35" s="15">
        <v>1983</v>
      </c>
      <c r="B35" s="15" t="s">
        <v>137</v>
      </c>
      <c r="C35" s="15" t="s">
        <v>138</v>
      </c>
      <c r="D35" s="15" t="s">
        <v>104</v>
      </c>
      <c r="E35" s="15" t="s">
        <v>139</v>
      </c>
      <c r="F35" s="15">
        <v>154</v>
      </c>
      <c r="G35" s="15" t="s">
        <v>106</v>
      </c>
      <c r="H35" s="139">
        <v>35609</v>
      </c>
      <c r="I35" s="140">
        <v>11</v>
      </c>
    </row>
    <row r="36" spans="1:9" hidden="1" x14ac:dyDescent="0.3">
      <c r="A36" s="15">
        <v>1990</v>
      </c>
      <c r="B36" s="15" t="s">
        <v>127</v>
      </c>
      <c r="C36" s="15" t="s">
        <v>128</v>
      </c>
      <c r="D36" s="15" t="s">
        <v>129</v>
      </c>
      <c r="E36" s="15" t="s">
        <v>130</v>
      </c>
      <c r="F36" s="15">
        <v>198</v>
      </c>
      <c r="G36" s="15" t="s">
        <v>106</v>
      </c>
      <c r="H36" s="139">
        <v>35840</v>
      </c>
      <c r="I36" s="140">
        <v>10.95</v>
      </c>
    </row>
    <row r="37" spans="1:9" hidden="1" x14ac:dyDescent="0.3">
      <c r="A37" s="15">
        <v>1995</v>
      </c>
      <c r="B37" s="15" t="s">
        <v>184</v>
      </c>
      <c r="C37" s="15" t="s">
        <v>185</v>
      </c>
      <c r="D37" s="15" t="s">
        <v>104</v>
      </c>
      <c r="E37" s="15" t="s">
        <v>186</v>
      </c>
      <c r="F37" s="15">
        <v>198</v>
      </c>
      <c r="G37" s="15" t="s">
        <v>106</v>
      </c>
      <c r="H37" s="139">
        <v>35855</v>
      </c>
      <c r="I37" s="140">
        <v>11.75</v>
      </c>
    </row>
    <row r="38" spans="1:9" hidden="1" x14ac:dyDescent="0.3">
      <c r="A38" s="15">
        <v>1999</v>
      </c>
      <c r="B38" s="15" t="s">
        <v>92</v>
      </c>
      <c r="C38" s="15" t="s">
        <v>93</v>
      </c>
      <c r="D38" s="15" t="s">
        <v>86</v>
      </c>
      <c r="E38" s="15" t="s">
        <v>94</v>
      </c>
      <c r="F38" s="15">
        <v>428</v>
      </c>
      <c r="G38" s="15" t="s">
        <v>88</v>
      </c>
      <c r="H38" s="139">
        <v>35981</v>
      </c>
      <c r="I38" s="140">
        <v>10.15</v>
      </c>
    </row>
  </sheetData>
  <autoFilter ref="A1:I38" xr:uid="{6163835B-1024-489B-A994-0C6B36166E7D}">
    <filterColumn colId="0">
      <filters>
        <filter val="1054"/>
      </filters>
    </filterColumn>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0ACA8-3868-4785-BF9C-C9F03B609B97}">
  <sheetPr codeName="Sheet22"/>
  <dimension ref="A1:I44"/>
  <sheetViews>
    <sheetView topLeftCell="A6" workbookViewId="0">
      <selection activeCell="M15" sqref="M15"/>
    </sheetView>
  </sheetViews>
  <sheetFormatPr defaultRowHeight="14.4" x14ac:dyDescent="0.3"/>
  <cols>
    <col min="1" max="1" width="10" style="12" bestFit="1" customWidth="1"/>
    <col min="2" max="2" width="13.77734375" style="12" bestFit="1" customWidth="1"/>
    <col min="3" max="3" width="13.88671875" style="12" bestFit="1" customWidth="1"/>
    <col min="4" max="4" width="14.6640625" style="12" bestFit="1" customWidth="1"/>
    <col min="5" max="5" width="8.88671875" style="12"/>
    <col min="6" max="6" width="6.33203125" style="12" bestFit="1" customWidth="1"/>
    <col min="7" max="7" width="12.109375" style="12" bestFit="1" customWidth="1"/>
    <col min="8" max="8" width="10.33203125" style="45" bestFit="1" customWidth="1"/>
    <col min="9" max="9" width="7.77734375" style="140" bestFit="1" customWidth="1"/>
    <col min="10" max="16384" width="8.88671875" style="12"/>
  </cols>
  <sheetData>
    <row r="1" spans="1:9" ht="15.6" x14ac:dyDescent="0.3">
      <c r="A1" s="141" t="s">
        <v>1735</v>
      </c>
      <c r="B1" s="141" t="s">
        <v>77</v>
      </c>
      <c r="C1" s="141" t="s">
        <v>78</v>
      </c>
      <c r="D1" s="141" t="s">
        <v>1736</v>
      </c>
      <c r="E1" s="141" t="s">
        <v>1737</v>
      </c>
      <c r="F1" s="141" t="s">
        <v>1738</v>
      </c>
      <c r="G1" s="141" t="s">
        <v>1739</v>
      </c>
      <c r="H1" s="142" t="s">
        <v>1740</v>
      </c>
      <c r="I1" s="143" t="s">
        <v>1741</v>
      </c>
    </row>
    <row r="2" spans="1:9" ht="15.6" x14ac:dyDescent="0.3">
      <c r="A2" s="141" t="s">
        <v>1735</v>
      </c>
      <c r="B2" s="141" t="s">
        <v>77</v>
      </c>
      <c r="C2" s="141" t="s">
        <v>78</v>
      </c>
      <c r="D2" s="141" t="s">
        <v>1736</v>
      </c>
      <c r="E2" s="141" t="s">
        <v>1737</v>
      </c>
      <c r="F2" s="141" t="s">
        <v>1738</v>
      </c>
      <c r="G2" s="141" t="s">
        <v>1739</v>
      </c>
      <c r="H2" s="142" t="s">
        <v>1740</v>
      </c>
      <c r="I2" s="143" t="s">
        <v>1741</v>
      </c>
    </row>
    <row r="3" spans="1:9" ht="15.6" x14ac:dyDescent="0.3">
      <c r="A3" s="141" t="s">
        <v>1735</v>
      </c>
      <c r="B3" s="141" t="s">
        <v>77</v>
      </c>
      <c r="C3" s="141" t="s">
        <v>78</v>
      </c>
      <c r="D3" s="141" t="s">
        <v>1736</v>
      </c>
      <c r="E3" s="141" t="s">
        <v>1737</v>
      </c>
      <c r="F3" s="141" t="s">
        <v>1738</v>
      </c>
      <c r="G3" s="141" t="s">
        <v>1739</v>
      </c>
      <c r="H3" s="142" t="s">
        <v>1740</v>
      </c>
      <c r="I3" s="143" t="s">
        <v>1741</v>
      </c>
    </row>
    <row r="4" spans="1:9" ht="15.6" x14ac:dyDescent="0.3">
      <c r="A4" s="141" t="s">
        <v>1735</v>
      </c>
      <c r="B4" s="141" t="s">
        <v>77</v>
      </c>
      <c r="C4" s="141" t="s">
        <v>78</v>
      </c>
      <c r="D4" s="141" t="s">
        <v>1736</v>
      </c>
      <c r="E4" s="141" t="s">
        <v>1737</v>
      </c>
      <c r="F4" s="141" t="s">
        <v>1738</v>
      </c>
      <c r="G4" s="141" t="s">
        <v>1739</v>
      </c>
      <c r="H4" s="142" t="s">
        <v>1740</v>
      </c>
      <c r="I4" s="143" t="s">
        <v>1741</v>
      </c>
    </row>
    <row r="5" spans="1:9" ht="15.6" x14ac:dyDescent="0.3">
      <c r="A5" s="141" t="s">
        <v>1735</v>
      </c>
      <c r="B5" s="141" t="s">
        <v>77</v>
      </c>
      <c r="C5" s="141" t="s">
        <v>78</v>
      </c>
      <c r="D5" s="141" t="s">
        <v>1736</v>
      </c>
      <c r="E5" s="141" t="s">
        <v>1737</v>
      </c>
      <c r="F5" s="141" t="s">
        <v>1738</v>
      </c>
      <c r="G5" s="141" t="s">
        <v>1739</v>
      </c>
      <c r="H5" s="142" t="s">
        <v>1740</v>
      </c>
      <c r="I5" s="143" t="s">
        <v>1741</v>
      </c>
    </row>
    <row r="6" spans="1:9" ht="15.6" x14ac:dyDescent="0.3">
      <c r="A6" s="141" t="s">
        <v>1735</v>
      </c>
      <c r="B6" s="141" t="s">
        <v>77</v>
      </c>
      <c r="C6" s="141" t="s">
        <v>78</v>
      </c>
      <c r="D6" s="141" t="s">
        <v>1736</v>
      </c>
      <c r="E6" s="141" t="s">
        <v>1737</v>
      </c>
      <c r="F6" s="141" t="s">
        <v>1738</v>
      </c>
      <c r="G6" s="141" t="s">
        <v>1739</v>
      </c>
      <c r="H6" s="142" t="s">
        <v>1740</v>
      </c>
      <c r="I6" s="143" t="s">
        <v>1741</v>
      </c>
    </row>
    <row r="7" spans="1:9" ht="15.6" x14ac:dyDescent="0.3">
      <c r="A7" s="141" t="s">
        <v>1735</v>
      </c>
      <c r="B7" s="141" t="s">
        <v>77</v>
      </c>
      <c r="C7" s="141" t="s">
        <v>78</v>
      </c>
      <c r="D7" s="141" t="s">
        <v>1736</v>
      </c>
      <c r="E7" s="141" t="s">
        <v>1737</v>
      </c>
      <c r="F7" s="141" t="s">
        <v>1738</v>
      </c>
      <c r="G7" s="141" t="s">
        <v>1739</v>
      </c>
      <c r="H7" s="142" t="s">
        <v>1740</v>
      </c>
      <c r="I7" s="143" t="s">
        <v>1741</v>
      </c>
    </row>
    <row r="8" spans="1:9" x14ac:dyDescent="0.3">
      <c r="A8" s="15">
        <v>1054</v>
      </c>
      <c r="B8" s="15" t="s">
        <v>207</v>
      </c>
      <c r="C8" s="15" t="s">
        <v>214</v>
      </c>
      <c r="D8" s="15" t="s">
        <v>104</v>
      </c>
      <c r="E8" s="15" t="s">
        <v>215</v>
      </c>
      <c r="F8" s="15">
        <v>148</v>
      </c>
      <c r="G8" s="15" t="s">
        <v>106</v>
      </c>
      <c r="H8" s="139">
        <v>33344</v>
      </c>
      <c r="I8" s="140">
        <v>11.25</v>
      </c>
    </row>
    <row r="9" spans="1:9" x14ac:dyDescent="0.3">
      <c r="A9" s="15">
        <v>1056</v>
      </c>
      <c r="B9" s="15" t="s">
        <v>154</v>
      </c>
      <c r="C9" s="15" t="s">
        <v>155</v>
      </c>
      <c r="D9" s="15" t="s">
        <v>104</v>
      </c>
      <c r="E9" s="15" t="s">
        <v>156</v>
      </c>
      <c r="F9" s="15">
        <v>121</v>
      </c>
      <c r="G9" s="15" t="s">
        <v>106</v>
      </c>
      <c r="H9" s="139">
        <v>29153</v>
      </c>
      <c r="I9" s="140">
        <v>12.25</v>
      </c>
    </row>
    <row r="10" spans="1:9" x14ac:dyDescent="0.3">
      <c r="A10" s="15">
        <v>1067</v>
      </c>
      <c r="B10" s="15" t="s">
        <v>198</v>
      </c>
      <c r="C10" s="15" t="s">
        <v>199</v>
      </c>
      <c r="D10" s="15" t="s">
        <v>104</v>
      </c>
      <c r="E10" s="15" t="s">
        <v>200</v>
      </c>
      <c r="F10" s="15">
        <v>123</v>
      </c>
      <c r="G10" s="15" t="s">
        <v>106</v>
      </c>
      <c r="H10" s="139">
        <v>32040</v>
      </c>
      <c r="I10" s="140">
        <v>14.55</v>
      </c>
    </row>
    <row r="11" spans="1:9" x14ac:dyDescent="0.3">
      <c r="A11" s="15">
        <v>1075</v>
      </c>
      <c r="B11" s="15" t="s">
        <v>163</v>
      </c>
      <c r="C11" s="15" t="s">
        <v>164</v>
      </c>
      <c r="D11" s="15" t="s">
        <v>122</v>
      </c>
      <c r="E11" s="15" t="s">
        <v>165</v>
      </c>
      <c r="F11" s="15">
        <v>126</v>
      </c>
      <c r="G11" s="15" t="s">
        <v>111</v>
      </c>
      <c r="H11" s="139">
        <v>33823</v>
      </c>
      <c r="I11" s="140">
        <v>11.25</v>
      </c>
    </row>
    <row r="12" spans="1:9" x14ac:dyDescent="0.3">
      <c r="A12" s="15">
        <v>1078</v>
      </c>
      <c r="B12" s="15" t="s">
        <v>157</v>
      </c>
      <c r="C12" s="15" t="s">
        <v>158</v>
      </c>
      <c r="D12" s="15" t="s">
        <v>109</v>
      </c>
      <c r="E12" s="15" t="s">
        <v>159</v>
      </c>
      <c r="F12" s="15">
        <v>101</v>
      </c>
      <c r="G12" s="15" t="s">
        <v>111</v>
      </c>
      <c r="H12" s="139">
        <v>31503</v>
      </c>
      <c r="I12" s="140">
        <v>10.199999999999999</v>
      </c>
    </row>
    <row r="13" spans="1:9" x14ac:dyDescent="0.3">
      <c r="A13" s="15">
        <v>1152</v>
      </c>
      <c r="B13" s="15" t="s">
        <v>160</v>
      </c>
      <c r="C13" s="15" t="s">
        <v>161</v>
      </c>
      <c r="D13" s="15" t="s">
        <v>122</v>
      </c>
      <c r="E13" s="15" t="s">
        <v>162</v>
      </c>
      <c r="F13" s="15">
        <v>118</v>
      </c>
      <c r="G13" s="15" t="s">
        <v>111</v>
      </c>
      <c r="H13" s="139">
        <v>32894</v>
      </c>
      <c r="I13" s="140">
        <v>12.25</v>
      </c>
    </row>
    <row r="14" spans="1:9" x14ac:dyDescent="0.3">
      <c r="A14" s="15">
        <v>1196</v>
      </c>
      <c r="B14" s="15" t="s">
        <v>95</v>
      </c>
      <c r="C14" s="15" t="s">
        <v>96</v>
      </c>
      <c r="D14" s="15" t="s">
        <v>86</v>
      </c>
      <c r="E14" s="15" t="s">
        <v>97</v>
      </c>
      <c r="F14" s="15">
        <v>289</v>
      </c>
      <c r="G14" s="15" t="s">
        <v>88</v>
      </c>
      <c r="H14" s="139">
        <v>35886</v>
      </c>
      <c r="I14" s="140">
        <v>9.9499999999999993</v>
      </c>
    </row>
    <row r="15" spans="1:9" x14ac:dyDescent="0.3">
      <c r="A15" s="15">
        <v>1284</v>
      </c>
      <c r="B15" s="15" t="s">
        <v>112</v>
      </c>
      <c r="C15" s="15" t="s">
        <v>113</v>
      </c>
      <c r="D15" s="15" t="s">
        <v>114</v>
      </c>
      <c r="E15" s="15" t="s">
        <v>115</v>
      </c>
      <c r="F15" s="15">
        <v>124</v>
      </c>
      <c r="G15" s="15" t="s">
        <v>106</v>
      </c>
      <c r="H15" s="139">
        <v>31051</v>
      </c>
      <c r="I15" s="140">
        <v>12.3</v>
      </c>
    </row>
    <row r="16" spans="1:9" x14ac:dyDescent="0.3">
      <c r="A16" s="15">
        <v>1290</v>
      </c>
      <c r="B16" s="15" t="s">
        <v>131</v>
      </c>
      <c r="C16" s="15" t="s">
        <v>132</v>
      </c>
      <c r="D16" s="15" t="s">
        <v>122</v>
      </c>
      <c r="E16" s="15" t="s">
        <v>133</v>
      </c>
      <c r="F16" s="15">
        <v>113</v>
      </c>
      <c r="G16" s="15" t="s">
        <v>111</v>
      </c>
      <c r="H16" s="139">
        <v>31050</v>
      </c>
      <c r="I16" s="140">
        <v>13.25</v>
      </c>
    </row>
    <row r="17" spans="1:9" x14ac:dyDescent="0.3">
      <c r="A17" s="15">
        <v>1293</v>
      </c>
      <c r="B17" s="15" t="s">
        <v>142</v>
      </c>
      <c r="C17" s="15" t="s">
        <v>143</v>
      </c>
      <c r="D17" s="15" t="s">
        <v>86</v>
      </c>
      <c r="E17" s="15" t="s">
        <v>144</v>
      </c>
      <c r="F17" s="15">
        <v>205</v>
      </c>
      <c r="G17" s="15" t="s">
        <v>88</v>
      </c>
      <c r="H17" s="139">
        <v>30939</v>
      </c>
      <c r="I17" s="140">
        <v>10.199999999999999</v>
      </c>
    </row>
    <row r="18" spans="1:9" x14ac:dyDescent="0.3">
      <c r="A18" s="15">
        <v>1299</v>
      </c>
      <c r="B18" s="15" t="s">
        <v>201</v>
      </c>
      <c r="C18" s="15" t="s">
        <v>202</v>
      </c>
      <c r="D18" s="15" t="s">
        <v>129</v>
      </c>
      <c r="E18" s="15" t="s">
        <v>203</v>
      </c>
      <c r="F18" s="15">
        <v>127</v>
      </c>
      <c r="G18" s="15" t="s">
        <v>106</v>
      </c>
      <c r="H18" s="139">
        <v>32863</v>
      </c>
      <c r="I18" s="140">
        <v>12.2</v>
      </c>
    </row>
    <row r="19" spans="1:9" x14ac:dyDescent="0.3">
      <c r="A19" s="15">
        <v>1302</v>
      </c>
      <c r="B19" s="15" t="s">
        <v>204</v>
      </c>
      <c r="C19" s="15" t="s">
        <v>205</v>
      </c>
      <c r="D19" s="15" t="s">
        <v>114</v>
      </c>
      <c r="E19" s="15" t="s">
        <v>206</v>
      </c>
      <c r="F19" s="15">
        <v>139</v>
      </c>
      <c r="G19" s="15" t="s">
        <v>106</v>
      </c>
      <c r="H19" s="139">
        <v>30900</v>
      </c>
      <c r="I19" s="140">
        <v>14.25</v>
      </c>
    </row>
    <row r="20" spans="1:9" x14ac:dyDescent="0.3">
      <c r="A20" s="15">
        <v>1310</v>
      </c>
      <c r="B20" s="15" t="s">
        <v>207</v>
      </c>
      <c r="C20" s="15" t="s">
        <v>210</v>
      </c>
      <c r="D20" s="15" t="s">
        <v>129</v>
      </c>
      <c r="E20" s="15" t="s">
        <v>211</v>
      </c>
      <c r="F20" s="15">
        <v>137</v>
      </c>
      <c r="G20" s="15" t="s">
        <v>106</v>
      </c>
      <c r="H20" s="139">
        <v>31689</v>
      </c>
      <c r="I20" s="140">
        <v>11.5</v>
      </c>
    </row>
    <row r="21" spans="1:9" x14ac:dyDescent="0.3">
      <c r="A21" s="15">
        <v>1329</v>
      </c>
      <c r="B21" s="15" t="s">
        <v>222</v>
      </c>
      <c r="C21" s="15" t="s">
        <v>223</v>
      </c>
      <c r="D21" s="15" t="s">
        <v>109</v>
      </c>
      <c r="E21" s="15" t="s">
        <v>224</v>
      </c>
      <c r="F21" s="15">
        <v>151</v>
      </c>
      <c r="G21" s="15" t="s">
        <v>111</v>
      </c>
      <c r="H21" s="139">
        <v>32561</v>
      </c>
      <c r="I21" s="140">
        <v>10.35</v>
      </c>
    </row>
    <row r="22" spans="1:9" x14ac:dyDescent="0.3">
      <c r="A22" s="15">
        <v>1333</v>
      </c>
      <c r="B22" s="15" t="s">
        <v>216</v>
      </c>
      <c r="C22" s="15" t="s">
        <v>217</v>
      </c>
      <c r="D22" s="15" t="s">
        <v>86</v>
      </c>
      <c r="E22" s="15" t="s">
        <v>218</v>
      </c>
      <c r="F22" s="15">
        <v>122</v>
      </c>
      <c r="G22" s="15" t="s">
        <v>88</v>
      </c>
      <c r="H22" s="139">
        <v>32979</v>
      </c>
      <c r="I22" s="140">
        <v>10.15</v>
      </c>
    </row>
    <row r="23" spans="1:9" x14ac:dyDescent="0.3">
      <c r="A23" s="15">
        <v>1368</v>
      </c>
      <c r="B23" s="15" t="s">
        <v>225</v>
      </c>
      <c r="C23" s="15" t="s">
        <v>226</v>
      </c>
      <c r="D23" s="15" t="s">
        <v>122</v>
      </c>
      <c r="E23" s="15" t="s">
        <v>227</v>
      </c>
      <c r="F23" s="15">
        <v>132</v>
      </c>
      <c r="G23" s="15" t="s">
        <v>111</v>
      </c>
      <c r="H23" s="139">
        <v>30386</v>
      </c>
      <c r="I23" s="140">
        <v>12.25</v>
      </c>
    </row>
    <row r="24" spans="1:9" x14ac:dyDescent="0.3">
      <c r="A24" s="15">
        <v>1509</v>
      </c>
      <c r="B24" s="15" t="s">
        <v>166</v>
      </c>
      <c r="C24" s="15" t="s">
        <v>167</v>
      </c>
      <c r="D24" s="15" t="s">
        <v>104</v>
      </c>
      <c r="E24" s="15" t="s">
        <v>168</v>
      </c>
      <c r="F24" s="15">
        <v>135</v>
      </c>
      <c r="G24" s="15" t="s">
        <v>106</v>
      </c>
      <c r="H24" s="139">
        <v>31217</v>
      </c>
      <c r="I24" s="140">
        <v>13.25</v>
      </c>
    </row>
    <row r="25" spans="1:9" x14ac:dyDescent="0.3">
      <c r="A25" s="15">
        <v>1516</v>
      </c>
      <c r="B25" s="15" t="s">
        <v>107</v>
      </c>
      <c r="C25" s="15" t="s">
        <v>108</v>
      </c>
      <c r="D25" s="15" t="s">
        <v>109</v>
      </c>
      <c r="E25" s="15" t="s">
        <v>110</v>
      </c>
      <c r="F25" s="15">
        <v>105</v>
      </c>
      <c r="G25" s="15" t="s">
        <v>111</v>
      </c>
      <c r="H25" s="139">
        <v>31112</v>
      </c>
      <c r="I25" s="140">
        <v>9.5</v>
      </c>
    </row>
    <row r="26" spans="1:9" x14ac:dyDescent="0.3">
      <c r="A26" s="15">
        <v>1529</v>
      </c>
      <c r="B26" s="15" t="s">
        <v>169</v>
      </c>
      <c r="C26" s="15" t="s">
        <v>170</v>
      </c>
      <c r="D26" s="15" t="s">
        <v>114</v>
      </c>
      <c r="E26" s="15" t="s">
        <v>171</v>
      </c>
      <c r="F26" s="15">
        <v>129</v>
      </c>
      <c r="G26" s="15" t="s">
        <v>106</v>
      </c>
      <c r="H26" s="139">
        <v>31805</v>
      </c>
      <c r="I26" s="140">
        <v>11.3</v>
      </c>
    </row>
    <row r="27" spans="1:9" x14ac:dyDescent="0.3">
      <c r="A27" s="15">
        <v>1656</v>
      </c>
      <c r="B27" s="15" t="s">
        <v>172</v>
      </c>
      <c r="C27" s="15" t="s">
        <v>173</v>
      </c>
      <c r="D27" s="15" t="s">
        <v>129</v>
      </c>
      <c r="E27" s="15" t="s">
        <v>174</v>
      </c>
      <c r="F27" s="15">
        <v>149</v>
      </c>
      <c r="G27" s="15" t="s">
        <v>106</v>
      </c>
      <c r="H27" s="139">
        <v>32125</v>
      </c>
      <c r="I27" s="140">
        <v>12.35</v>
      </c>
    </row>
    <row r="28" spans="1:9" x14ac:dyDescent="0.3">
      <c r="A28" s="15">
        <v>1672</v>
      </c>
      <c r="B28" s="15" t="s">
        <v>145</v>
      </c>
      <c r="C28" s="15" t="s">
        <v>146</v>
      </c>
      <c r="D28" s="15" t="s">
        <v>129</v>
      </c>
      <c r="E28" s="15" t="s">
        <v>147</v>
      </c>
      <c r="F28" s="15">
        <v>114</v>
      </c>
      <c r="G28" s="15" t="s">
        <v>106</v>
      </c>
      <c r="H28" s="139">
        <v>32979</v>
      </c>
      <c r="I28" s="140">
        <v>11.9</v>
      </c>
    </row>
    <row r="29" spans="1:9" ht="26.4" x14ac:dyDescent="0.3">
      <c r="A29" s="15">
        <v>1673</v>
      </c>
      <c r="B29" s="15" t="s">
        <v>121</v>
      </c>
      <c r="C29" s="15" t="s">
        <v>113</v>
      </c>
      <c r="D29" s="15" t="s">
        <v>122</v>
      </c>
      <c r="E29" s="15" t="s">
        <v>123</v>
      </c>
      <c r="F29" s="15">
        <v>112</v>
      </c>
      <c r="G29" s="15" t="s">
        <v>111</v>
      </c>
      <c r="H29" s="139">
        <v>33688</v>
      </c>
      <c r="I29" s="140">
        <v>11.85</v>
      </c>
    </row>
    <row r="30" spans="1:9" x14ac:dyDescent="0.3">
      <c r="A30" s="15">
        <v>1676</v>
      </c>
      <c r="B30" s="15" t="s">
        <v>181</v>
      </c>
      <c r="C30" s="15" t="s">
        <v>182</v>
      </c>
      <c r="D30" s="15" t="s">
        <v>114</v>
      </c>
      <c r="E30" s="15" t="s">
        <v>183</v>
      </c>
      <c r="F30" s="15">
        <v>115</v>
      </c>
      <c r="G30" s="15" t="s">
        <v>106</v>
      </c>
      <c r="H30" s="139">
        <v>29885</v>
      </c>
      <c r="I30" s="140">
        <v>10.75</v>
      </c>
    </row>
    <row r="31" spans="1:9" x14ac:dyDescent="0.3">
      <c r="A31" s="15">
        <v>1721</v>
      </c>
      <c r="B31" s="15" t="s">
        <v>89</v>
      </c>
      <c r="C31" s="15" t="s">
        <v>90</v>
      </c>
      <c r="D31" s="15" t="s">
        <v>86</v>
      </c>
      <c r="E31" s="15" t="s">
        <v>91</v>
      </c>
      <c r="F31" s="15">
        <v>102</v>
      </c>
      <c r="G31" s="15" t="s">
        <v>88</v>
      </c>
      <c r="H31" s="139">
        <v>33091</v>
      </c>
      <c r="I31" s="140">
        <v>9.75</v>
      </c>
    </row>
    <row r="32" spans="1:9" x14ac:dyDescent="0.3">
      <c r="A32" s="15">
        <v>1723</v>
      </c>
      <c r="B32" s="15" t="s">
        <v>193</v>
      </c>
      <c r="C32" s="15" t="s">
        <v>161</v>
      </c>
      <c r="D32" s="15" t="s">
        <v>114</v>
      </c>
      <c r="E32" s="15" t="s">
        <v>194</v>
      </c>
      <c r="F32" s="15">
        <v>145</v>
      </c>
      <c r="G32" s="15" t="s">
        <v>106</v>
      </c>
      <c r="H32" s="139">
        <v>28531</v>
      </c>
      <c r="I32" s="140">
        <v>13.95</v>
      </c>
    </row>
    <row r="33" spans="1:9" x14ac:dyDescent="0.3">
      <c r="A33" s="15">
        <v>1758</v>
      </c>
      <c r="B33" s="15" t="s">
        <v>124</v>
      </c>
      <c r="C33" s="15" t="s">
        <v>125</v>
      </c>
      <c r="D33" s="15" t="s">
        <v>109</v>
      </c>
      <c r="E33" s="15" t="s">
        <v>126</v>
      </c>
      <c r="F33" s="15">
        <v>107</v>
      </c>
      <c r="G33" s="15" t="s">
        <v>111</v>
      </c>
      <c r="H33" s="139">
        <v>30028</v>
      </c>
      <c r="I33" s="140">
        <v>11.2</v>
      </c>
    </row>
    <row r="34" spans="1:9" x14ac:dyDescent="0.3">
      <c r="A34" s="15">
        <v>1792</v>
      </c>
      <c r="B34" s="15" t="s">
        <v>102</v>
      </c>
      <c r="C34" s="15" t="s">
        <v>103</v>
      </c>
      <c r="D34" s="15" t="s">
        <v>104</v>
      </c>
      <c r="E34" s="15" t="s">
        <v>105</v>
      </c>
      <c r="F34" s="15">
        <v>111</v>
      </c>
      <c r="G34" s="15" t="s">
        <v>106</v>
      </c>
      <c r="H34" s="139">
        <v>33231</v>
      </c>
      <c r="I34" s="140">
        <v>10.3</v>
      </c>
    </row>
    <row r="35" spans="1:9" x14ac:dyDescent="0.3">
      <c r="A35" s="15">
        <v>1814</v>
      </c>
      <c r="B35" s="15" t="s">
        <v>84</v>
      </c>
      <c r="C35" s="15" t="s">
        <v>85</v>
      </c>
      <c r="D35" s="15" t="s">
        <v>86</v>
      </c>
      <c r="E35" s="15" t="s">
        <v>87</v>
      </c>
      <c r="F35" s="15">
        <v>103</v>
      </c>
      <c r="G35" s="15" t="s">
        <v>88</v>
      </c>
      <c r="H35" s="139">
        <v>32571</v>
      </c>
      <c r="I35" s="140">
        <v>12.25</v>
      </c>
    </row>
    <row r="36" spans="1:9" x14ac:dyDescent="0.3">
      <c r="A36" s="15">
        <v>1908</v>
      </c>
      <c r="B36" s="15" t="s">
        <v>231</v>
      </c>
      <c r="C36" s="15" t="s">
        <v>232</v>
      </c>
      <c r="D36" s="15" t="s">
        <v>104</v>
      </c>
      <c r="E36" s="15" t="s">
        <v>233</v>
      </c>
      <c r="F36" s="15">
        <v>152</v>
      </c>
      <c r="G36" s="15" t="s">
        <v>106</v>
      </c>
      <c r="H36" s="139">
        <v>30817</v>
      </c>
      <c r="I36" s="140">
        <v>10.25</v>
      </c>
    </row>
    <row r="37" spans="1:9" x14ac:dyDescent="0.3">
      <c r="A37" s="15">
        <v>1931</v>
      </c>
      <c r="B37" s="15" t="s">
        <v>190</v>
      </c>
      <c r="C37" s="15" t="s">
        <v>191</v>
      </c>
      <c r="D37" s="15" t="s">
        <v>109</v>
      </c>
      <c r="E37" s="15" t="s">
        <v>192</v>
      </c>
      <c r="F37" s="15">
        <v>110</v>
      </c>
      <c r="G37" s="15" t="s">
        <v>111</v>
      </c>
      <c r="H37" s="139">
        <v>32679</v>
      </c>
      <c r="I37" s="140">
        <v>9.85</v>
      </c>
    </row>
    <row r="38" spans="1:9" x14ac:dyDescent="0.3">
      <c r="A38" s="15">
        <v>1960</v>
      </c>
      <c r="B38" s="15" t="s">
        <v>148</v>
      </c>
      <c r="C38" s="15" t="s">
        <v>149</v>
      </c>
      <c r="D38" s="15" t="s">
        <v>129</v>
      </c>
      <c r="E38" s="15" t="s">
        <v>150</v>
      </c>
      <c r="F38" s="15">
        <v>150</v>
      </c>
      <c r="G38" s="15" t="s">
        <v>106</v>
      </c>
      <c r="H38" s="139">
        <v>31729</v>
      </c>
      <c r="I38" s="140">
        <v>11.65</v>
      </c>
    </row>
    <row r="39" spans="1:9" x14ac:dyDescent="0.3">
      <c r="A39" s="15">
        <v>1964</v>
      </c>
      <c r="B39" s="15" t="s">
        <v>137</v>
      </c>
      <c r="C39" s="15" t="s">
        <v>140</v>
      </c>
      <c r="D39" s="15" t="s">
        <v>109</v>
      </c>
      <c r="E39" s="15" t="s">
        <v>141</v>
      </c>
      <c r="F39" s="15">
        <v>108</v>
      </c>
      <c r="G39" s="15" t="s">
        <v>111</v>
      </c>
      <c r="H39" s="139">
        <v>33559</v>
      </c>
      <c r="I39" s="140">
        <v>9.25</v>
      </c>
    </row>
    <row r="40" spans="1:9" x14ac:dyDescent="0.3">
      <c r="A40" s="15">
        <v>1975</v>
      </c>
      <c r="B40" s="15" t="s">
        <v>151</v>
      </c>
      <c r="C40" s="15" t="s">
        <v>152</v>
      </c>
      <c r="D40" s="15" t="s">
        <v>109</v>
      </c>
      <c r="E40" s="15" t="s">
        <v>153</v>
      </c>
      <c r="F40" s="15">
        <v>125</v>
      </c>
      <c r="G40" s="15" t="s">
        <v>111</v>
      </c>
      <c r="H40" s="139">
        <v>35125</v>
      </c>
      <c r="I40" s="140">
        <v>9.25</v>
      </c>
    </row>
    <row r="41" spans="1:9" x14ac:dyDescent="0.3">
      <c r="A41" s="15">
        <v>1983</v>
      </c>
      <c r="B41" s="15" t="s">
        <v>137</v>
      </c>
      <c r="C41" s="15" t="s">
        <v>138</v>
      </c>
      <c r="D41" s="15" t="s">
        <v>104</v>
      </c>
      <c r="E41" s="15" t="s">
        <v>139</v>
      </c>
      <c r="F41" s="15">
        <v>154</v>
      </c>
      <c r="G41" s="15" t="s">
        <v>106</v>
      </c>
      <c r="H41" s="139">
        <v>35609</v>
      </c>
      <c r="I41" s="140">
        <v>11</v>
      </c>
    </row>
    <row r="42" spans="1:9" x14ac:dyDescent="0.3">
      <c r="A42" s="15">
        <v>1990</v>
      </c>
      <c r="B42" s="15" t="s">
        <v>127</v>
      </c>
      <c r="C42" s="15" t="s">
        <v>128</v>
      </c>
      <c r="D42" s="15" t="s">
        <v>129</v>
      </c>
      <c r="E42" s="15" t="s">
        <v>130</v>
      </c>
      <c r="F42" s="15">
        <v>198</v>
      </c>
      <c r="G42" s="15" t="s">
        <v>106</v>
      </c>
      <c r="H42" s="139">
        <v>35840</v>
      </c>
      <c r="I42" s="140">
        <v>10.95</v>
      </c>
    </row>
    <row r="43" spans="1:9" x14ac:dyDescent="0.3">
      <c r="A43" s="15">
        <v>1995</v>
      </c>
      <c r="B43" s="15" t="s">
        <v>184</v>
      </c>
      <c r="C43" s="15" t="s">
        <v>185</v>
      </c>
      <c r="D43" s="15" t="s">
        <v>104</v>
      </c>
      <c r="E43" s="15" t="s">
        <v>186</v>
      </c>
      <c r="F43" s="15">
        <v>198</v>
      </c>
      <c r="G43" s="15" t="s">
        <v>106</v>
      </c>
      <c r="H43" s="139">
        <v>35855</v>
      </c>
      <c r="I43" s="140">
        <v>11.75</v>
      </c>
    </row>
    <row r="44" spans="1:9" x14ac:dyDescent="0.3">
      <c r="A44" s="15">
        <v>1999</v>
      </c>
      <c r="B44" s="15" t="s">
        <v>92</v>
      </c>
      <c r="C44" s="15" t="s">
        <v>93</v>
      </c>
      <c r="D44" s="15" t="s">
        <v>86</v>
      </c>
      <c r="E44" s="15" t="s">
        <v>94</v>
      </c>
      <c r="F44" s="15">
        <v>428</v>
      </c>
      <c r="G44" s="15" t="s">
        <v>88</v>
      </c>
      <c r="H44" s="139">
        <v>35981</v>
      </c>
      <c r="I44" s="140">
        <v>10.15</v>
      </c>
    </row>
  </sheetData>
  <autoFilter ref="A1:I1" xr:uid="{D8C0ACA8-3868-4785-BF9C-C9F03B609B97}"/>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745" r:id="rId3" name="Button 1">
              <controlPr defaultSize="0" print="0" autoFill="0" autoPict="0" macro="[0]!FirstMacro">
                <anchor moveWithCells="1" sizeWithCells="1">
                  <from>
                    <xdr:col>12</xdr:col>
                    <xdr:colOff>236220</xdr:colOff>
                    <xdr:row>10</xdr:row>
                    <xdr:rowOff>0</xdr:rowOff>
                  </from>
                  <to>
                    <xdr:col>14</xdr:col>
                    <xdr:colOff>68580</xdr:colOff>
                    <xdr:row>12</xdr:row>
                    <xdr:rowOff>60960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2951B9BB-279D-4B41-965A-1C34487C2F12}">
  <ds:schemaRefs/>
</ds:datastoreItem>
</file>

<file path=customXml/itemProps2.xml><?xml version="1.0" encoding="utf-8"?>
<ds:datastoreItem xmlns:ds="http://schemas.openxmlformats.org/officeDocument/2006/customXml" ds:itemID="{8A762CA3-67ED-49DA-AEE2-8748BA2AFB66}">
  <ds:schemaRefs/>
</ds:datastoreItem>
</file>

<file path=customXml/itemProps3.xml><?xml version="1.0" encoding="utf-8"?>
<ds:datastoreItem xmlns:ds="http://schemas.openxmlformats.org/officeDocument/2006/customXml" ds:itemID="{DE98D3E3-CE4B-4C1C-A2CC-AC14130362AB}">
  <ds:schemaRefs/>
</ds:datastoreItem>
</file>

<file path=customXml/itemProps4.xml><?xml version="1.0" encoding="utf-8"?>
<ds:datastoreItem xmlns:ds="http://schemas.openxmlformats.org/officeDocument/2006/customXml" ds:itemID="{80649759-361D-4576-8B3F-D34F11DA794E}">
  <ds:schemaRefs/>
</ds:datastoreItem>
</file>

<file path=customXml/itemProps5.xml><?xml version="1.0" encoding="utf-8"?>
<ds:datastoreItem xmlns:ds="http://schemas.openxmlformats.org/officeDocument/2006/customXml" ds:itemID="{D5776DCF-B032-4512-973C-4A4CCD60C970}">
  <ds:schemaRefs/>
</ds:datastoreItem>
</file>

<file path=customXml/itemProps6.xml><?xml version="1.0" encoding="utf-8"?>
<ds:datastoreItem xmlns:ds="http://schemas.openxmlformats.org/officeDocument/2006/customXml" ds:itemID="{C105B6C7-257D-4976-AFBA-0403F7EDD1ED}">
  <ds:schemaRefs/>
</ds:datastoreItem>
</file>

<file path=customXml/itemProps7.xml><?xml version="1.0" encoding="utf-8"?>
<ds:datastoreItem xmlns:ds="http://schemas.openxmlformats.org/officeDocument/2006/customXml" ds:itemID="{51C25F97-DD52-4AA7-9FA4-01AEDFF69DBD}">
  <ds:schemaRefs/>
</ds:datastoreItem>
</file>

<file path=customXml/itemProps8.xml><?xml version="1.0" encoding="utf-8"?>
<ds:datastoreItem xmlns:ds="http://schemas.openxmlformats.org/officeDocument/2006/customXml" ds:itemID="{D01B01DC-5E24-4812-B699-8D9329594328}">
  <ds:schemaRefs/>
</ds:datastoreItem>
</file>

<file path=customXml/itemProps9.xml><?xml version="1.0" encoding="utf-8"?>
<ds:datastoreItem xmlns:ds="http://schemas.openxmlformats.org/officeDocument/2006/customXml" ds:itemID="{C328CF39-1E53-4D8C-9A72-BBA81E1EF87D}">
  <ds:schemaRefs/>
</ds:datastoreItem>
</file>

<file path=customXml/itemProps10.xml><?xml version="1.0" encoding="utf-8"?>
<ds:datastoreItem xmlns:ds="http://schemas.openxmlformats.org/officeDocument/2006/customXml" ds:itemID="{7CCBCD94-8332-4577-96F1-D8AA19051833}">
  <ds:schemaRefs/>
</ds:datastoreItem>
</file>

<file path=customXml/itemProps11.xml><?xml version="1.0" encoding="utf-8"?>
<ds:datastoreItem xmlns:ds="http://schemas.openxmlformats.org/officeDocument/2006/customXml" ds:itemID="{14C3304C-D99D-4F5C-8225-61BEE788CF3F}">
  <ds:schemaRefs/>
</ds:datastoreItem>
</file>

<file path=customXml/itemProps12.xml><?xml version="1.0" encoding="utf-8"?>
<ds:datastoreItem xmlns:ds="http://schemas.openxmlformats.org/officeDocument/2006/customXml" ds:itemID="{23318179-E057-43AD-B4B5-64D2C978EA29}">
  <ds:schemaRefs/>
</ds:datastoreItem>
</file>

<file path=customXml/itemProps13.xml><?xml version="1.0" encoding="utf-8"?>
<ds:datastoreItem xmlns:ds="http://schemas.openxmlformats.org/officeDocument/2006/customXml" ds:itemID="{B1F3BA62-362D-452F-AA4B-0A4233740FA0}">
  <ds:schemaRefs>
    <ds:schemaRef ds:uri="http://schemas.microsoft.com/DataMashup"/>
  </ds:schemaRefs>
</ds:datastoreItem>
</file>

<file path=customXml/itemProps14.xml><?xml version="1.0" encoding="utf-8"?>
<ds:datastoreItem xmlns:ds="http://schemas.openxmlformats.org/officeDocument/2006/customXml" ds:itemID="{D1A474B4-5134-4665-A36A-7E292C1D5F12}">
  <ds:schemaRefs/>
</ds:datastoreItem>
</file>

<file path=customXml/itemProps15.xml><?xml version="1.0" encoding="utf-8"?>
<ds:datastoreItem xmlns:ds="http://schemas.openxmlformats.org/officeDocument/2006/customXml" ds:itemID="{D28E651E-D91F-48BF-B012-EF9732AF4344}">
  <ds:schemaRefs/>
</ds:datastoreItem>
</file>

<file path=customXml/itemProps16.xml><?xml version="1.0" encoding="utf-8"?>
<ds:datastoreItem xmlns:ds="http://schemas.openxmlformats.org/officeDocument/2006/customXml" ds:itemID="{48E124CB-39E8-4E8A-8CC6-ADEA8501CECF}">
  <ds:schemaRefs/>
</ds:datastoreItem>
</file>

<file path=customXml/itemProps17.xml><?xml version="1.0" encoding="utf-8"?>
<ds:datastoreItem xmlns:ds="http://schemas.openxmlformats.org/officeDocument/2006/customXml" ds:itemID="{FA6857D2-14FD-480F-9204-5E9BEE95BB6B}">
  <ds:schemaRefs/>
</ds:datastoreItem>
</file>

<file path=customXml/itemProps18.xml><?xml version="1.0" encoding="utf-8"?>
<ds:datastoreItem xmlns:ds="http://schemas.openxmlformats.org/officeDocument/2006/customXml" ds:itemID="{A18168A2-C6B6-436C-9457-99E370D17DEF}">
  <ds:schemaRefs/>
</ds:datastoreItem>
</file>

<file path=customXml/itemProps19.xml><?xml version="1.0" encoding="utf-8"?>
<ds:datastoreItem xmlns:ds="http://schemas.openxmlformats.org/officeDocument/2006/customXml" ds:itemID="{C6B0C8D7-7BC7-47D7-953B-A36D4C0C3BA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Excel 101</vt:lpstr>
      <vt:lpstr>Excel 201</vt:lpstr>
      <vt:lpstr>Importing data</vt:lpstr>
      <vt:lpstr>Subtotals Excel 201</vt:lpstr>
      <vt:lpstr>Employee Records Duplicates</vt:lpstr>
      <vt:lpstr>Pivot Table Based Of Sales Data</vt:lpstr>
      <vt:lpstr>Sales Data Pivot</vt:lpstr>
      <vt:lpstr>Order Info</vt:lpstr>
      <vt:lpstr>Power Pivot</vt:lpstr>
      <vt:lpstr>Customer_Info</vt:lpstr>
      <vt:lpstr>Excel 301</vt:lpstr>
      <vt:lpstr>VLOOKUP Function</vt:lpstr>
      <vt:lpstr>Master Emp List</vt:lpstr>
      <vt:lpstr>HLOOKUP Function</vt:lpstr>
      <vt:lpstr>Master Inventory List</vt:lpstr>
      <vt:lpstr>INDEX MATCH Functions</vt:lpstr>
      <vt:lpstr>INDEX MATCH Master Emp List</vt:lpstr>
      <vt:lpstr>VLOOKUP using Index &amp;Match</vt:lpstr>
      <vt:lpstr>HLOOKUP Function using Match</vt:lpstr>
      <vt:lpstr>What-If Analysis</vt:lpstr>
      <vt:lpstr>Macro</vt:lpstr>
      <vt:lpstr>Test Macro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Pranshu Mittal</dc:creator>
  <cp:lastModifiedBy>Pranshu Mittal</cp:lastModifiedBy>
  <cp:lastPrinted>2025-07-05T06:18:07Z</cp:lastPrinted>
  <dcterms:created xsi:type="dcterms:W3CDTF">2025-06-28T09:25:20Z</dcterms:created>
  <dcterms:modified xsi:type="dcterms:W3CDTF">2025-07-21T13:25:30Z</dcterms:modified>
</cp:coreProperties>
</file>