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 hidePivotFieldList="1" defaultThemeVersion="124226"/>
  <xr:revisionPtr revIDLastSave="0" documentId="13_ncr:1_{25B82545-ECAB-824F-B2ED-14B84B7035A7}" xr6:coauthVersionLast="47" xr6:coauthVersionMax="47" xr10:uidLastSave="{00000000-0000-0000-0000-000000000000}"/>
  <bookViews>
    <workbookView xWindow="5820" yWindow="500" windowWidth="21600" windowHeight="16340" activeTab="1" xr2:uid="{00000000-000D-0000-FFFF-FFFF00000000}"/>
  </bookViews>
  <sheets>
    <sheet name="DATA AND WORKING" sheetId="1" r:id="rId1"/>
    <sheet name="VARIABLES AND RESULTS" sheetId="2" r:id="rId2"/>
    <sheet name="ISSUES" sheetId="3" r:id="rId3"/>
  </sheets>
  <externalReferences>
    <externalReference r:id="rId4"/>
  </externalReferences>
  <definedNames>
    <definedName name="_xlnm._FilterDatabase" localSheetId="0" hidden="1">'DATA AND WORKING'!$B$1:$BD$3</definedName>
    <definedName name="_xlnm._FilterDatabase" localSheetId="1" hidden="1">'VARIABLES AND RESULTS'!$G$2:$S$20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" l="1"/>
  <c r="V7" i="2" a="1"/>
  <c r="V7" i="2" s="1"/>
  <c r="BC2" i="1"/>
  <c r="BB2" i="1"/>
  <c r="AR2" i="1"/>
  <c r="AH3" i="1"/>
  <c r="AI3" i="1"/>
  <c r="AJ3" i="1"/>
  <c r="AK3" i="1"/>
  <c r="AL3" i="1"/>
  <c r="AM3" i="1"/>
  <c r="AN3" i="1"/>
  <c r="AO3" i="1"/>
  <c r="AP3" i="1"/>
  <c r="AQ3" i="1"/>
  <c r="AH4" i="1"/>
  <c r="AI4" i="1"/>
  <c r="AJ4" i="1"/>
  <c r="AK4" i="1"/>
  <c r="AL4" i="1"/>
  <c r="AM4" i="1"/>
  <c r="AN4" i="1"/>
  <c r="AO4" i="1"/>
  <c r="AP4" i="1"/>
  <c r="AQ4" i="1"/>
  <c r="AH5" i="1"/>
  <c r="AI5" i="1"/>
  <c r="AJ5" i="1"/>
  <c r="AK5" i="1"/>
  <c r="AL5" i="1"/>
  <c r="AM5" i="1"/>
  <c r="AN5" i="1"/>
  <c r="AO5" i="1"/>
  <c r="AP5" i="1"/>
  <c r="AQ5" i="1"/>
  <c r="AH6" i="1"/>
  <c r="AI6" i="1"/>
  <c r="AJ6" i="1"/>
  <c r="AK6" i="1"/>
  <c r="AL6" i="1"/>
  <c r="AM6" i="1"/>
  <c r="AN6" i="1"/>
  <c r="AO6" i="1"/>
  <c r="AP6" i="1"/>
  <c r="AQ6" i="1"/>
  <c r="AH7" i="1"/>
  <c r="AI7" i="1"/>
  <c r="AJ7" i="1"/>
  <c r="AK7" i="1"/>
  <c r="AL7" i="1"/>
  <c r="AM7" i="1"/>
  <c r="AN7" i="1"/>
  <c r="AO7" i="1"/>
  <c r="AP7" i="1"/>
  <c r="AQ7" i="1"/>
  <c r="AH8" i="1"/>
  <c r="AI8" i="1"/>
  <c r="AJ8" i="1"/>
  <c r="AK8" i="1"/>
  <c r="AL8" i="1"/>
  <c r="AM8" i="1"/>
  <c r="AN8" i="1"/>
  <c r="AO8" i="1"/>
  <c r="AP8" i="1"/>
  <c r="AQ8" i="1"/>
  <c r="AH9" i="1"/>
  <c r="AI9" i="1"/>
  <c r="AJ9" i="1"/>
  <c r="AK9" i="1"/>
  <c r="AL9" i="1"/>
  <c r="AM9" i="1"/>
  <c r="AN9" i="1"/>
  <c r="AO9" i="1"/>
  <c r="AP9" i="1"/>
  <c r="AQ9" i="1"/>
  <c r="AH10" i="1"/>
  <c r="AI10" i="1"/>
  <c r="AJ10" i="1"/>
  <c r="AK10" i="1"/>
  <c r="AL10" i="1"/>
  <c r="AM10" i="1"/>
  <c r="AN10" i="1"/>
  <c r="AO10" i="1"/>
  <c r="AP10" i="1"/>
  <c r="AQ10" i="1"/>
  <c r="AH11" i="1"/>
  <c r="AI11" i="1"/>
  <c r="AJ11" i="1"/>
  <c r="AK11" i="1"/>
  <c r="AL11" i="1"/>
  <c r="AM11" i="1"/>
  <c r="AN11" i="1"/>
  <c r="AO11" i="1"/>
  <c r="AP11" i="1"/>
  <c r="AQ11" i="1"/>
  <c r="AH12" i="1"/>
  <c r="AI12" i="1"/>
  <c r="AJ12" i="1"/>
  <c r="AK12" i="1"/>
  <c r="AL12" i="1"/>
  <c r="AM12" i="1"/>
  <c r="AN12" i="1"/>
  <c r="AO12" i="1"/>
  <c r="AP12" i="1"/>
  <c r="AQ12" i="1"/>
  <c r="AH13" i="1"/>
  <c r="AI13" i="1"/>
  <c r="AJ13" i="1"/>
  <c r="AK13" i="1"/>
  <c r="AL13" i="1"/>
  <c r="AM13" i="1"/>
  <c r="AN13" i="1"/>
  <c r="AO13" i="1"/>
  <c r="AP13" i="1"/>
  <c r="AQ13" i="1"/>
  <c r="AH14" i="1"/>
  <c r="AI14" i="1"/>
  <c r="AJ14" i="1"/>
  <c r="AK14" i="1"/>
  <c r="AL14" i="1"/>
  <c r="AM14" i="1"/>
  <c r="AN14" i="1"/>
  <c r="AO14" i="1"/>
  <c r="AP14" i="1"/>
  <c r="AQ14" i="1"/>
  <c r="AH15" i="1"/>
  <c r="AI15" i="1"/>
  <c r="AJ15" i="1"/>
  <c r="AK15" i="1"/>
  <c r="AL15" i="1"/>
  <c r="AM15" i="1"/>
  <c r="AN15" i="1"/>
  <c r="AO15" i="1"/>
  <c r="AP15" i="1"/>
  <c r="AQ15" i="1"/>
  <c r="AH16" i="1"/>
  <c r="AI16" i="1"/>
  <c r="AJ16" i="1"/>
  <c r="AK16" i="1"/>
  <c r="AL16" i="1"/>
  <c r="AM16" i="1"/>
  <c r="AN16" i="1"/>
  <c r="AO16" i="1"/>
  <c r="AP16" i="1"/>
  <c r="AQ16" i="1"/>
  <c r="AH17" i="1"/>
  <c r="AI17" i="1"/>
  <c r="AJ17" i="1"/>
  <c r="AK17" i="1"/>
  <c r="AL17" i="1"/>
  <c r="AM17" i="1"/>
  <c r="AN17" i="1"/>
  <c r="AO17" i="1"/>
  <c r="AP17" i="1"/>
  <c r="AQ17" i="1"/>
  <c r="AH18" i="1"/>
  <c r="AI18" i="1"/>
  <c r="AJ18" i="1"/>
  <c r="AK18" i="1"/>
  <c r="AL18" i="1"/>
  <c r="AM18" i="1"/>
  <c r="AN18" i="1"/>
  <c r="AO18" i="1"/>
  <c r="AP18" i="1"/>
  <c r="AQ18" i="1"/>
  <c r="AH19" i="1"/>
  <c r="AI19" i="1"/>
  <c r="AJ19" i="1"/>
  <c r="AK19" i="1"/>
  <c r="AL19" i="1"/>
  <c r="AM19" i="1"/>
  <c r="AN19" i="1"/>
  <c r="AO19" i="1"/>
  <c r="AP19" i="1"/>
  <c r="AQ19" i="1"/>
  <c r="AH20" i="1"/>
  <c r="AI20" i="1"/>
  <c r="AJ20" i="1"/>
  <c r="AK20" i="1"/>
  <c r="AL20" i="1"/>
  <c r="AM20" i="1"/>
  <c r="AN20" i="1"/>
  <c r="AO20" i="1"/>
  <c r="AP20" i="1"/>
  <c r="AQ20" i="1"/>
  <c r="AH21" i="1"/>
  <c r="AI21" i="1"/>
  <c r="AJ21" i="1"/>
  <c r="AK21" i="1"/>
  <c r="AL21" i="1"/>
  <c r="AM21" i="1"/>
  <c r="AN21" i="1"/>
  <c r="AO21" i="1"/>
  <c r="AP21" i="1"/>
  <c r="AQ21" i="1"/>
  <c r="AH22" i="1"/>
  <c r="AI22" i="1"/>
  <c r="AJ22" i="1"/>
  <c r="AK22" i="1"/>
  <c r="AL22" i="1"/>
  <c r="AM22" i="1"/>
  <c r="AN22" i="1"/>
  <c r="AO22" i="1"/>
  <c r="AP22" i="1"/>
  <c r="AQ22" i="1"/>
  <c r="AH23" i="1"/>
  <c r="AI23" i="1"/>
  <c r="AJ23" i="1"/>
  <c r="AK23" i="1"/>
  <c r="AL23" i="1"/>
  <c r="AM23" i="1"/>
  <c r="AN23" i="1"/>
  <c r="AO23" i="1"/>
  <c r="AP23" i="1"/>
  <c r="AQ23" i="1"/>
  <c r="AH24" i="1"/>
  <c r="AI24" i="1"/>
  <c r="AJ24" i="1"/>
  <c r="AK24" i="1"/>
  <c r="AL24" i="1"/>
  <c r="AM24" i="1"/>
  <c r="AN24" i="1"/>
  <c r="AO24" i="1"/>
  <c r="AP24" i="1"/>
  <c r="AQ24" i="1"/>
  <c r="AH25" i="1"/>
  <c r="AI25" i="1"/>
  <c r="AJ25" i="1"/>
  <c r="AK25" i="1"/>
  <c r="AL25" i="1"/>
  <c r="AM25" i="1"/>
  <c r="AN25" i="1"/>
  <c r="AO25" i="1"/>
  <c r="AP25" i="1"/>
  <c r="AQ25" i="1"/>
  <c r="AH26" i="1"/>
  <c r="AI26" i="1"/>
  <c r="AJ26" i="1"/>
  <c r="AK26" i="1"/>
  <c r="AL26" i="1"/>
  <c r="AM26" i="1"/>
  <c r="AN26" i="1"/>
  <c r="AO26" i="1"/>
  <c r="AP26" i="1"/>
  <c r="AQ26" i="1"/>
  <c r="AH27" i="1"/>
  <c r="AI27" i="1"/>
  <c r="AJ27" i="1"/>
  <c r="AK27" i="1"/>
  <c r="AL27" i="1"/>
  <c r="AM27" i="1"/>
  <c r="AN27" i="1"/>
  <c r="AO27" i="1"/>
  <c r="AP27" i="1"/>
  <c r="AQ27" i="1"/>
  <c r="AH28" i="1"/>
  <c r="AI28" i="1"/>
  <c r="AJ28" i="1"/>
  <c r="AK28" i="1"/>
  <c r="AL28" i="1"/>
  <c r="AM28" i="1"/>
  <c r="AN28" i="1"/>
  <c r="AO28" i="1"/>
  <c r="AP28" i="1"/>
  <c r="AQ28" i="1"/>
  <c r="AH29" i="1"/>
  <c r="AI29" i="1"/>
  <c r="AJ29" i="1"/>
  <c r="AK29" i="1"/>
  <c r="AL29" i="1"/>
  <c r="AM29" i="1"/>
  <c r="AN29" i="1"/>
  <c r="AO29" i="1"/>
  <c r="AP29" i="1"/>
  <c r="AQ29" i="1"/>
  <c r="AH30" i="1"/>
  <c r="AI30" i="1"/>
  <c r="AJ30" i="1"/>
  <c r="AK30" i="1"/>
  <c r="AL30" i="1"/>
  <c r="AM30" i="1"/>
  <c r="AN30" i="1"/>
  <c r="AO30" i="1"/>
  <c r="AP30" i="1"/>
  <c r="AQ30" i="1"/>
  <c r="AH31" i="1"/>
  <c r="AI31" i="1"/>
  <c r="AJ31" i="1"/>
  <c r="AK31" i="1"/>
  <c r="AL31" i="1"/>
  <c r="AM31" i="1"/>
  <c r="AN31" i="1"/>
  <c r="AO31" i="1"/>
  <c r="AP31" i="1"/>
  <c r="AQ31" i="1"/>
  <c r="AH32" i="1"/>
  <c r="AI32" i="1"/>
  <c r="AJ32" i="1"/>
  <c r="AK32" i="1"/>
  <c r="AL32" i="1"/>
  <c r="AM32" i="1"/>
  <c r="AN32" i="1"/>
  <c r="AO32" i="1"/>
  <c r="AP32" i="1"/>
  <c r="AQ32" i="1"/>
  <c r="AH33" i="1"/>
  <c r="AI33" i="1"/>
  <c r="AJ33" i="1"/>
  <c r="AK33" i="1"/>
  <c r="AL33" i="1"/>
  <c r="AM33" i="1"/>
  <c r="AN33" i="1"/>
  <c r="AO33" i="1"/>
  <c r="AP33" i="1"/>
  <c r="AQ33" i="1"/>
  <c r="AH34" i="1"/>
  <c r="AI34" i="1"/>
  <c r="AJ34" i="1"/>
  <c r="AK34" i="1"/>
  <c r="AL34" i="1"/>
  <c r="AM34" i="1"/>
  <c r="AN34" i="1"/>
  <c r="AO34" i="1"/>
  <c r="AP34" i="1"/>
  <c r="AQ34" i="1"/>
  <c r="AH35" i="1"/>
  <c r="AI35" i="1"/>
  <c r="AJ35" i="1"/>
  <c r="AK35" i="1"/>
  <c r="AL35" i="1"/>
  <c r="AM35" i="1"/>
  <c r="AN35" i="1"/>
  <c r="AO35" i="1"/>
  <c r="AP35" i="1"/>
  <c r="AQ35" i="1"/>
  <c r="AH36" i="1"/>
  <c r="AI36" i="1"/>
  <c r="AJ36" i="1"/>
  <c r="AK36" i="1"/>
  <c r="AL36" i="1"/>
  <c r="AM36" i="1"/>
  <c r="AN36" i="1"/>
  <c r="AO36" i="1"/>
  <c r="AP36" i="1"/>
  <c r="AQ36" i="1"/>
  <c r="AH37" i="1"/>
  <c r="AI37" i="1"/>
  <c r="AJ37" i="1"/>
  <c r="AK37" i="1"/>
  <c r="AL37" i="1"/>
  <c r="AM37" i="1"/>
  <c r="AN37" i="1"/>
  <c r="AO37" i="1"/>
  <c r="AP37" i="1"/>
  <c r="AQ37" i="1"/>
  <c r="AH38" i="1"/>
  <c r="AI38" i="1"/>
  <c r="AJ38" i="1"/>
  <c r="AK38" i="1"/>
  <c r="AL38" i="1"/>
  <c r="AM38" i="1"/>
  <c r="AN38" i="1"/>
  <c r="AO38" i="1"/>
  <c r="AP38" i="1"/>
  <c r="AQ38" i="1"/>
  <c r="AH39" i="1"/>
  <c r="AI39" i="1"/>
  <c r="AJ39" i="1"/>
  <c r="AK39" i="1"/>
  <c r="AL39" i="1"/>
  <c r="AM39" i="1"/>
  <c r="AN39" i="1"/>
  <c r="AO39" i="1"/>
  <c r="AP39" i="1"/>
  <c r="AQ39" i="1"/>
  <c r="AH40" i="1"/>
  <c r="AI40" i="1"/>
  <c r="AJ40" i="1"/>
  <c r="AK40" i="1"/>
  <c r="AL40" i="1"/>
  <c r="AM40" i="1"/>
  <c r="AN40" i="1"/>
  <c r="AO40" i="1"/>
  <c r="AP40" i="1"/>
  <c r="AQ40" i="1"/>
  <c r="AH41" i="1"/>
  <c r="AI41" i="1"/>
  <c r="AJ41" i="1"/>
  <c r="AK41" i="1"/>
  <c r="AL41" i="1"/>
  <c r="AM41" i="1"/>
  <c r="AN41" i="1"/>
  <c r="AO41" i="1"/>
  <c r="AP41" i="1"/>
  <c r="AQ41" i="1"/>
  <c r="AH42" i="1"/>
  <c r="AI42" i="1"/>
  <c r="AJ42" i="1"/>
  <c r="AK42" i="1"/>
  <c r="AL42" i="1"/>
  <c r="AM42" i="1"/>
  <c r="AN42" i="1"/>
  <c r="AO42" i="1"/>
  <c r="AP42" i="1"/>
  <c r="AQ42" i="1"/>
  <c r="AH43" i="1"/>
  <c r="AI43" i="1"/>
  <c r="AJ43" i="1"/>
  <c r="AK43" i="1"/>
  <c r="AL43" i="1"/>
  <c r="AM43" i="1"/>
  <c r="AN43" i="1"/>
  <c r="AO43" i="1"/>
  <c r="AP43" i="1"/>
  <c r="AQ43" i="1"/>
  <c r="AH44" i="1"/>
  <c r="AI44" i="1"/>
  <c r="AJ44" i="1"/>
  <c r="AK44" i="1"/>
  <c r="AL44" i="1"/>
  <c r="AM44" i="1"/>
  <c r="AN44" i="1"/>
  <c r="AO44" i="1"/>
  <c r="AP44" i="1"/>
  <c r="AQ44" i="1"/>
  <c r="AH45" i="1"/>
  <c r="AI45" i="1"/>
  <c r="AJ45" i="1"/>
  <c r="AK45" i="1"/>
  <c r="AL45" i="1"/>
  <c r="AM45" i="1"/>
  <c r="AN45" i="1"/>
  <c r="AO45" i="1"/>
  <c r="AP45" i="1"/>
  <c r="AQ45" i="1"/>
  <c r="AH46" i="1"/>
  <c r="AI46" i="1"/>
  <c r="AJ46" i="1"/>
  <c r="AK46" i="1"/>
  <c r="AL46" i="1"/>
  <c r="AM46" i="1"/>
  <c r="AN46" i="1"/>
  <c r="AO46" i="1"/>
  <c r="AP46" i="1"/>
  <c r="AQ46" i="1"/>
  <c r="AH47" i="1"/>
  <c r="AI47" i="1"/>
  <c r="AJ47" i="1"/>
  <c r="AK47" i="1"/>
  <c r="AL47" i="1"/>
  <c r="AM47" i="1"/>
  <c r="AN47" i="1"/>
  <c r="AO47" i="1"/>
  <c r="AP47" i="1"/>
  <c r="AQ47" i="1"/>
  <c r="AH48" i="1"/>
  <c r="AI48" i="1"/>
  <c r="AJ48" i="1"/>
  <c r="AK48" i="1"/>
  <c r="AL48" i="1"/>
  <c r="AM48" i="1"/>
  <c r="AN48" i="1"/>
  <c r="AO48" i="1"/>
  <c r="AP48" i="1"/>
  <c r="AQ48" i="1"/>
  <c r="AH49" i="1"/>
  <c r="AI49" i="1"/>
  <c r="AJ49" i="1"/>
  <c r="AK49" i="1"/>
  <c r="AL49" i="1"/>
  <c r="AM49" i="1"/>
  <c r="AN49" i="1"/>
  <c r="AO49" i="1"/>
  <c r="AP49" i="1"/>
  <c r="AQ49" i="1"/>
  <c r="AH50" i="1"/>
  <c r="AI50" i="1"/>
  <c r="AJ50" i="1"/>
  <c r="AK50" i="1"/>
  <c r="AL50" i="1"/>
  <c r="AM50" i="1"/>
  <c r="AN50" i="1"/>
  <c r="AO50" i="1"/>
  <c r="AP50" i="1"/>
  <c r="AQ50" i="1"/>
  <c r="AH51" i="1"/>
  <c r="AI51" i="1"/>
  <c r="AJ51" i="1"/>
  <c r="AK51" i="1"/>
  <c r="AL51" i="1"/>
  <c r="AM51" i="1"/>
  <c r="AN51" i="1"/>
  <c r="AO51" i="1"/>
  <c r="AP51" i="1"/>
  <c r="AQ51" i="1"/>
  <c r="AH52" i="1"/>
  <c r="AI52" i="1"/>
  <c r="AJ52" i="1"/>
  <c r="AK52" i="1"/>
  <c r="AL52" i="1"/>
  <c r="AM52" i="1"/>
  <c r="AN52" i="1"/>
  <c r="AO52" i="1"/>
  <c r="AP52" i="1"/>
  <c r="AQ52" i="1"/>
  <c r="AH53" i="1"/>
  <c r="AI53" i="1"/>
  <c r="AJ53" i="1"/>
  <c r="AK53" i="1"/>
  <c r="AL53" i="1"/>
  <c r="AM53" i="1"/>
  <c r="AN53" i="1"/>
  <c r="AO53" i="1"/>
  <c r="AP53" i="1"/>
  <c r="AQ53" i="1"/>
  <c r="AH54" i="1"/>
  <c r="AI54" i="1"/>
  <c r="AJ54" i="1"/>
  <c r="AK54" i="1"/>
  <c r="AL54" i="1"/>
  <c r="AM54" i="1"/>
  <c r="AN54" i="1"/>
  <c r="AO54" i="1"/>
  <c r="AP54" i="1"/>
  <c r="AQ54" i="1"/>
  <c r="AH55" i="1"/>
  <c r="AI55" i="1"/>
  <c r="AJ55" i="1"/>
  <c r="AK55" i="1"/>
  <c r="AL55" i="1"/>
  <c r="AM55" i="1"/>
  <c r="AN55" i="1"/>
  <c r="AO55" i="1"/>
  <c r="AP55" i="1"/>
  <c r="AQ55" i="1"/>
  <c r="AH56" i="1"/>
  <c r="AI56" i="1"/>
  <c r="AJ56" i="1"/>
  <c r="AK56" i="1"/>
  <c r="AL56" i="1"/>
  <c r="AM56" i="1"/>
  <c r="AN56" i="1"/>
  <c r="AO56" i="1"/>
  <c r="AP56" i="1"/>
  <c r="AQ56" i="1"/>
  <c r="AH57" i="1"/>
  <c r="AI57" i="1"/>
  <c r="AJ57" i="1"/>
  <c r="AK57" i="1"/>
  <c r="AL57" i="1"/>
  <c r="AM57" i="1"/>
  <c r="AN57" i="1"/>
  <c r="AO57" i="1"/>
  <c r="AP57" i="1"/>
  <c r="AQ57" i="1"/>
  <c r="AH58" i="1"/>
  <c r="AI58" i="1"/>
  <c r="AJ58" i="1"/>
  <c r="AK58" i="1"/>
  <c r="AL58" i="1"/>
  <c r="AM58" i="1"/>
  <c r="AN58" i="1"/>
  <c r="AO58" i="1"/>
  <c r="AP58" i="1"/>
  <c r="AQ58" i="1"/>
  <c r="AH59" i="1"/>
  <c r="AI59" i="1"/>
  <c r="AJ59" i="1"/>
  <c r="AK59" i="1"/>
  <c r="AL59" i="1"/>
  <c r="AM59" i="1"/>
  <c r="AN59" i="1"/>
  <c r="AO59" i="1"/>
  <c r="AP59" i="1"/>
  <c r="AQ59" i="1"/>
  <c r="AH60" i="1"/>
  <c r="AI60" i="1"/>
  <c r="AJ60" i="1"/>
  <c r="AK60" i="1"/>
  <c r="AL60" i="1"/>
  <c r="AM60" i="1"/>
  <c r="AN60" i="1"/>
  <c r="AO60" i="1"/>
  <c r="AP60" i="1"/>
  <c r="AQ60" i="1"/>
  <c r="AH61" i="1"/>
  <c r="AI61" i="1"/>
  <c r="AJ61" i="1"/>
  <c r="AK61" i="1"/>
  <c r="AL61" i="1"/>
  <c r="AM61" i="1"/>
  <c r="AN61" i="1"/>
  <c r="AO61" i="1"/>
  <c r="AP61" i="1"/>
  <c r="AQ61" i="1"/>
  <c r="AH62" i="1"/>
  <c r="AI62" i="1"/>
  <c r="AJ62" i="1"/>
  <c r="AK62" i="1"/>
  <c r="AL62" i="1"/>
  <c r="AM62" i="1"/>
  <c r="AN62" i="1"/>
  <c r="AO62" i="1"/>
  <c r="AP62" i="1"/>
  <c r="AQ62" i="1"/>
  <c r="AH63" i="1"/>
  <c r="AI63" i="1"/>
  <c r="AJ63" i="1"/>
  <c r="AK63" i="1"/>
  <c r="AL63" i="1"/>
  <c r="AM63" i="1"/>
  <c r="AN63" i="1"/>
  <c r="AO63" i="1"/>
  <c r="AP63" i="1"/>
  <c r="AQ63" i="1"/>
  <c r="AH64" i="1"/>
  <c r="AI64" i="1"/>
  <c r="AJ64" i="1"/>
  <c r="AK64" i="1"/>
  <c r="AL64" i="1"/>
  <c r="AM64" i="1"/>
  <c r="AN64" i="1"/>
  <c r="AO64" i="1"/>
  <c r="AP64" i="1"/>
  <c r="AQ64" i="1"/>
  <c r="AH65" i="1"/>
  <c r="AI65" i="1"/>
  <c r="AJ65" i="1"/>
  <c r="AK65" i="1"/>
  <c r="AL65" i="1"/>
  <c r="AM65" i="1"/>
  <c r="AN65" i="1"/>
  <c r="AO65" i="1"/>
  <c r="AP65" i="1"/>
  <c r="AQ65" i="1"/>
  <c r="AH66" i="1"/>
  <c r="AI66" i="1"/>
  <c r="AJ66" i="1"/>
  <c r="AK66" i="1"/>
  <c r="AL66" i="1"/>
  <c r="AM66" i="1"/>
  <c r="AN66" i="1"/>
  <c r="AO66" i="1"/>
  <c r="AP66" i="1"/>
  <c r="AQ66" i="1"/>
  <c r="AH67" i="1"/>
  <c r="AI67" i="1"/>
  <c r="AJ67" i="1"/>
  <c r="AK67" i="1"/>
  <c r="AL67" i="1"/>
  <c r="AM67" i="1"/>
  <c r="AN67" i="1"/>
  <c r="AO67" i="1"/>
  <c r="AP67" i="1"/>
  <c r="AQ67" i="1"/>
  <c r="AH68" i="1"/>
  <c r="AI68" i="1"/>
  <c r="AJ68" i="1"/>
  <c r="AK68" i="1"/>
  <c r="AL68" i="1"/>
  <c r="AM68" i="1"/>
  <c r="AN68" i="1"/>
  <c r="AO68" i="1"/>
  <c r="AP68" i="1"/>
  <c r="AQ68" i="1"/>
  <c r="AH69" i="1"/>
  <c r="AI69" i="1"/>
  <c r="AJ69" i="1"/>
  <c r="AK69" i="1"/>
  <c r="AL69" i="1"/>
  <c r="AM69" i="1"/>
  <c r="AN69" i="1"/>
  <c r="AO69" i="1"/>
  <c r="AP69" i="1"/>
  <c r="AQ69" i="1"/>
  <c r="AH70" i="1"/>
  <c r="AI70" i="1"/>
  <c r="AJ70" i="1"/>
  <c r="AK70" i="1"/>
  <c r="AL70" i="1"/>
  <c r="AM70" i="1"/>
  <c r="AN70" i="1"/>
  <c r="AO70" i="1"/>
  <c r="AP70" i="1"/>
  <c r="AQ70" i="1"/>
  <c r="AH71" i="1"/>
  <c r="AI71" i="1"/>
  <c r="AJ71" i="1"/>
  <c r="AK71" i="1"/>
  <c r="AL71" i="1"/>
  <c r="AM71" i="1"/>
  <c r="AN71" i="1"/>
  <c r="AO71" i="1"/>
  <c r="AP71" i="1"/>
  <c r="AQ71" i="1"/>
  <c r="AH72" i="1"/>
  <c r="AI72" i="1"/>
  <c r="AJ72" i="1"/>
  <c r="AK72" i="1"/>
  <c r="AL72" i="1"/>
  <c r="AM72" i="1"/>
  <c r="AN72" i="1"/>
  <c r="AO72" i="1"/>
  <c r="AP72" i="1"/>
  <c r="AQ72" i="1"/>
  <c r="AH73" i="1"/>
  <c r="AI73" i="1"/>
  <c r="AJ73" i="1"/>
  <c r="AK73" i="1"/>
  <c r="AL73" i="1"/>
  <c r="AM73" i="1"/>
  <c r="AN73" i="1"/>
  <c r="AO73" i="1"/>
  <c r="AP73" i="1"/>
  <c r="AQ73" i="1"/>
  <c r="AH74" i="1"/>
  <c r="AI74" i="1"/>
  <c r="AJ74" i="1"/>
  <c r="AK74" i="1"/>
  <c r="AL74" i="1"/>
  <c r="AM74" i="1"/>
  <c r="AN74" i="1"/>
  <c r="AO74" i="1"/>
  <c r="AP74" i="1"/>
  <c r="AQ74" i="1"/>
  <c r="AH75" i="1"/>
  <c r="AI75" i="1"/>
  <c r="AJ75" i="1"/>
  <c r="AK75" i="1"/>
  <c r="AL75" i="1"/>
  <c r="AM75" i="1"/>
  <c r="AN75" i="1"/>
  <c r="AO75" i="1"/>
  <c r="AP75" i="1"/>
  <c r="AQ75" i="1"/>
  <c r="AH76" i="1"/>
  <c r="AI76" i="1"/>
  <c r="AJ76" i="1"/>
  <c r="AK76" i="1"/>
  <c r="AL76" i="1"/>
  <c r="AM76" i="1"/>
  <c r="AN76" i="1"/>
  <c r="AO76" i="1"/>
  <c r="AP76" i="1"/>
  <c r="AQ76" i="1"/>
  <c r="AH77" i="1"/>
  <c r="AI77" i="1"/>
  <c r="AJ77" i="1"/>
  <c r="AK77" i="1"/>
  <c r="AL77" i="1"/>
  <c r="AM77" i="1"/>
  <c r="AN77" i="1"/>
  <c r="AO77" i="1"/>
  <c r="AP77" i="1"/>
  <c r="AQ77" i="1"/>
  <c r="AH78" i="1"/>
  <c r="AI78" i="1"/>
  <c r="AJ78" i="1"/>
  <c r="AK78" i="1"/>
  <c r="AL78" i="1"/>
  <c r="AM78" i="1"/>
  <c r="AN78" i="1"/>
  <c r="AO78" i="1"/>
  <c r="AP78" i="1"/>
  <c r="AQ78" i="1"/>
  <c r="AH79" i="1"/>
  <c r="AI79" i="1"/>
  <c r="AJ79" i="1"/>
  <c r="AK79" i="1"/>
  <c r="AL79" i="1"/>
  <c r="AM79" i="1"/>
  <c r="AN79" i="1"/>
  <c r="AO79" i="1"/>
  <c r="AP79" i="1"/>
  <c r="AQ79" i="1"/>
  <c r="AH80" i="1"/>
  <c r="AI80" i="1"/>
  <c r="AJ80" i="1"/>
  <c r="AK80" i="1"/>
  <c r="AL80" i="1"/>
  <c r="AM80" i="1"/>
  <c r="AN80" i="1"/>
  <c r="AO80" i="1"/>
  <c r="AP80" i="1"/>
  <c r="AQ80" i="1"/>
  <c r="AH81" i="1"/>
  <c r="AI81" i="1"/>
  <c r="AJ81" i="1"/>
  <c r="AK81" i="1"/>
  <c r="AL81" i="1"/>
  <c r="AM81" i="1"/>
  <c r="AN81" i="1"/>
  <c r="AO81" i="1"/>
  <c r="AP81" i="1"/>
  <c r="AQ81" i="1"/>
  <c r="AH82" i="1"/>
  <c r="AI82" i="1"/>
  <c r="AJ82" i="1"/>
  <c r="AK82" i="1"/>
  <c r="AL82" i="1"/>
  <c r="AM82" i="1"/>
  <c r="AN82" i="1"/>
  <c r="AO82" i="1"/>
  <c r="AP82" i="1"/>
  <c r="AQ82" i="1"/>
  <c r="AH83" i="1"/>
  <c r="AI83" i="1"/>
  <c r="AJ83" i="1"/>
  <c r="AK83" i="1"/>
  <c r="AL83" i="1"/>
  <c r="AM83" i="1"/>
  <c r="AN83" i="1"/>
  <c r="AO83" i="1"/>
  <c r="AP83" i="1"/>
  <c r="AQ83" i="1"/>
  <c r="AH84" i="1"/>
  <c r="AI84" i="1"/>
  <c r="AJ84" i="1"/>
  <c r="AK84" i="1"/>
  <c r="AL84" i="1"/>
  <c r="AM84" i="1"/>
  <c r="AN84" i="1"/>
  <c r="AO84" i="1"/>
  <c r="AP84" i="1"/>
  <c r="AQ84" i="1"/>
  <c r="AH85" i="1"/>
  <c r="AI85" i="1"/>
  <c r="AJ85" i="1"/>
  <c r="AK85" i="1"/>
  <c r="AL85" i="1"/>
  <c r="AM85" i="1"/>
  <c r="AN85" i="1"/>
  <c r="AO85" i="1"/>
  <c r="AP85" i="1"/>
  <c r="AQ85" i="1"/>
  <c r="AH86" i="1"/>
  <c r="AI86" i="1"/>
  <c r="AJ86" i="1"/>
  <c r="AK86" i="1"/>
  <c r="AL86" i="1"/>
  <c r="AM86" i="1"/>
  <c r="AN86" i="1"/>
  <c r="AO86" i="1"/>
  <c r="AP86" i="1"/>
  <c r="AQ86" i="1"/>
  <c r="AH87" i="1"/>
  <c r="AI87" i="1"/>
  <c r="AJ87" i="1"/>
  <c r="AK87" i="1"/>
  <c r="AL87" i="1"/>
  <c r="AM87" i="1"/>
  <c r="AN87" i="1"/>
  <c r="AO87" i="1"/>
  <c r="AP87" i="1"/>
  <c r="AQ87" i="1"/>
  <c r="AH88" i="1"/>
  <c r="AI88" i="1"/>
  <c r="AJ88" i="1"/>
  <c r="AK88" i="1"/>
  <c r="AL88" i="1"/>
  <c r="AM88" i="1"/>
  <c r="AN88" i="1"/>
  <c r="AO88" i="1"/>
  <c r="AP88" i="1"/>
  <c r="AQ88" i="1"/>
  <c r="AH89" i="1"/>
  <c r="AI89" i="1"/>
  <c r="AJ89" i="1"/>
  <c r="AK89" i="1"/>
  <c r="AL89" i="1"/>
  <c r="AM89" i="1"/>
  <c r="AN89" i="1"/>
  <c r="AO89" i="1"/>
  <c r="AP89" i="1"/>
  <c r="AQ89" i="1"/>
  <c r="AH90" i="1"/>
  <c r="AI90" i="1"/>
  <c r="AJ90" i="1"/>
  <c r="AK90" i="1"/>
  <c r="AL90" i="1"/>
  <c r="AM90" i="1"/>
  <c r="AN90" i="1"/>
  <c r="AO90" i="1"/>
  <c r="AP90" i="1"/>
  <c r="AQ90" i="1"/>
  <c r="AH91" i="1"/>
  <c r="AI91" i="1"/>
  <c r="AJ91" i="1"/>
  <c r="AK91" i="1"/>
  <c r="AL91" i="1"/>
  <c r="AM91" i="1"/>
  <c r="AN91" i="1"/>
  <c r="AO91" i="1"/>
  <c r="AP91" i="1"/>
  <c r="AQ91" i="1"/>
  <c r="AH92" i="1"/>
  <c r="AI92" i="1"/>
  <c r="AJ92" i="1"/>
  <c r="AK92" i="1"/>
  <c r="AL92" i="1"/>
  <c r="AM92" i="1"/>
  <c r="AN92" i="1"/>
  <c r="AO92" i="1"/>
  <c r="AP92" i="1"/>
  <c r="AQ92" i="1"/>
  <c r="AH93" i="1"/>
  <c r="AI93" i="1"/>
  <c r="AJ93" i="1"/>
  <c r="AK93" i="1"/>
  <c r="AL93" i="1"/>
  <c r="AM93" i="1"/>
  <c r="AN93" i="1"/>
  <c r="AO93" i="1"/>
  <c r="AP93" i="1"/>
  <c r="AQ93" i="1"/>
  <c r="AH94" i="1"/>
  <c r="AI94" i="1"/>
  <c r="AJ94" i="1"/>
  <c r="AK94" i="1"/>
  <c r="AL94" i="1"/>
  <c r="AM94" i="1"/>
  <c r="AN94" i="1"/>
  <c r="AO94" i="1"/>
  <c r="AP94" i="1"/>
  <c r="AQ94" i="1"/>
  <c r="AH95" i="1"/>
  <c r="AI95" i="1"/>
  <c r="AJ95" i="1"/>
  <c r="AK95" i="1"/>
  <c r="AL95" i="1"/>
  <c r="AM95" i="1"/>
  <c r="AN95" i="1"/>
  <c r="AO95" i="1"/>
  <c r="AP95" i="1"/>
  <c r="AQ95" i="1"/>
  <c r="AQ2" i="1"/>
  <c r="AP2" i="1"/>
  <c r="AO2" i="1"/>
  <c r="AN2" i="1"/>
  <c r="AM2" i="1"/>
  <c r="AL2" i="1"/>
  <c r="AK2" i="1"/>
  <c r="AJ2" i="1"/>
  <c r="AI2" i="1"/>
  <c r="AH2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G4" i="1"/>
  <c r="AE3" i="1"/>
  <c r="AE2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D2" i="1"/>
  <c r="AC2" i="1"/>
  <c r="AB2" i="1"/>
  <c r="Z2" i="1"/>
  <c r="N6" i="2"/>
  <c r="N10" i="2"/>
  <c r="N12" i="2" s="1"/>
  <c r="N14" i="2" s="1"/>
  <c r="N18" i="2" s="1"/>
  <c r="N20" i="2" s="1"/>
  <c r="N19" i="2"/>
  <c r="N15" i="2"/>
  <c r="AB95" i="1" l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R30" i="1"/>
  <c r="S30" i="1"/>
  <c r="T30" i="1"/>
  <c r="U30" i="1"/>
  <c r="V30" i="1"/>
  <c r="W30" i="1"/>
  <c r="X30" i="1"/>
  <c r="R31" i="1"/>
  <c r="S31" i="1"/>
  <c r="T31" i="1"/>
  <c r="U31" i="1"/>
  <c r="V31" i="1"/>
  <c r="W31" i="1"/>
  <c r="X31" i="1"/>
  <c r="R32" i="1"/>
  <c r="S32" i="1"/>
  <c r="T32" i="1"/>
  <c r="U32" i="1"/>
  <c r="V32" i="1"/>
  <c r="W32" i="1"/>
  <c r="X32" i="1"/>
  <c r="R33" i="1"/>
  <c r="S33" i="1"/>
  <c r="T33" i="1"/>
  <c r="U33" i="1"/>
  <c r="V33" i="1"/>
  <c r="W33" i="1"/>
  <c r="X33" i="1"/>
  <c r="R34" i="1"/>
  <c r="S34" i="1"/>
  <c r="T34" i="1"/>
  <c r="U34" i="1"/>
  <c r="V34" i="1"/>
  <c r="W34" i="1"/>
  <c r="X34" i="1"/>
  <c r="R35" i="1"/>
  <c r="S35" i="1"/>
  <c r="T35" i="1"/>
  <c r="U35" i="1"/>
  <c r="V35" i="1"/>
  <c r="W35" i="1"/>
  <c r="X35" i="1"/>
  <c r="R36" i="1"/>
  <c r="Y36" i="1" s="1"/>
  <c r="S36" i="1"/>
  <c r="T36" i="1"/>
  <c r="U36" i="1"/>
  <c r="V36" i="1"/>
  <c r="W36" i="1"/>
  <c r="X36" i="1"/>
  <c r="R37" i="1"/>
  <c r="S37" i="1"/>
  <c r="T37" i="1"/>
  <c r="Z37" i="1" s="1"/>
  <c r="U37" i="1"/>
  <c r="V37" i="1"/>
  <c r="W37" i="1"/>
  <c r="X37" i="1"/>
  <c r="R38" i="1"/>
  <c r="S38" i="1"/>
  <c r="T38" i="1"/>
  <c r="U38" i="1"/>
  <c r="V38" i="1"/>
  <c r="W38" i="1"/>
  <c r="X38" i="1"/>
  <c r="R39" i="1"/>
  <c r="S39" i="1"/>
  <c r="T39" i="1"/>
  <c r="U39" i="1"/>
  <c r="V39" i="1"/>
  <c r="W39" i="1"/>
  <c r="X39" i="1"/>
  <c r="R40" i="1"/>
  <c r="S40" i="1"/>
  <c r="T40" i="1"/>
  <c r="U40" i="1"/>
  <c r="V40" i="1"/>
  <c r="W40" i="1"/>
  <c r="X40" i="1"/>
  <c r="R41" i="1"/>
  <c r="S41" i="1"/>
  <c r="T41" i="1"/>
  <c r="U41" i="1"/>
  <c r="V41" i="1"/>
  <c r="W41" i="1"/>
  <c r="X41" i="1"/>
  <c r="R42" i="1"/>
  <c r="S42" i="1"/>
  <c r="T42" i="1"/>
  <c r="U42" i="1"/>
  <c r="V42" i="1"/>
  <c r="W42" i="1"/>
  <c r="X42" i="1"/>
  <c r="R43" i="1"/>
  <c r="S43" i="1"/>
  <c r="T43" i="1"/>
  <c r="U43" i="1"/>
  <c r="V43" i="1"/>
  <c r="W43" i="1"/>
  <c r="X43" i="1"/>
  <c r="R44" i="1"/>
  <c r="Y44" i="1" s="1"/>
  <c r="AC44" i="1" s="1"/>
  <c r="S44" i="1"/>
  <c r="T44" i="1"/>
  <c r="U44" i="1"/>
  <c r="V44" i="1"/>
  <c r="W44" i="1"/>
  <c r="X44" i="1"/>
  <c r="R45" i="1"/>
  <c r="S45" i="1"/>
  <c r="T45" i="1"/>
  <c r="Z45" i="1" s="1"/>
  <c r="U45" i="1"/>
  <c r="V45" i="1"/>
  <c r="W45" i="1"/>
  <c r="X45" i="1"/>
  <c r="R46" i="1"/>
  <c r="S46" i="1"/>
  <c r="T46" i="1"/>
  <c r="U46" i="1"/>
  <c r="V46" i="1"/>
  <c r="W46" i="1"/>
  <c r="X46" i="1"/>
  <c r="R47" i="1"/>
  <c r="S47" i="1"/>
  <c r="T47" i="1"/>
  <c r="U47" i="1"/>
  <c r="V47" i="1"/>
  <c r="W47" i="1"/>
  <c r="X47" i="1"/>
  <c r="R48" i="1"/>
  <c r="S48" i="1"/>
  <c r="T48" i="1"/>
  <c r="U48" i="1"/>
  <c r="V48" i="1"/>
  <c r="W48" i="1"/>
  <c r="X48" i="1"/>
  <c r="R49" i="1"/>
  <c r="S49" i="1"/>
  <c r="T49" i="1"/>
  <c r="U49" i="1"/>
  <c r="V49" i="1"/>
  <c r="W49" i="1"/>
  <c r="X49" i="1"/>
  <c r="R50" i="1"/>
  <c r="S50" i="1"/>
  <c r="T50" i="1"/>
  <c r="U50" i="1"/>
  <c r="V50" i="1"/>
  <c r="W50" i="1"/>
  <c r="X50" i="1"/>
  <c r="R51" i="1"/>
  <c r="S51" i="1"/>
  <c r="T51" i="1"/>
  <c r="U51" i="1"/>
  <c r="V51" i="1"/>
  <c r="W51" i="1"/>
  <c r="X51" i="1"/>
  <c r="R52" i="1"/>
  <c r="Y52" i="1" s="1"/>
  <c r="S52" i="1"/>
  <c r="Z52" i="1" s="1"/>
  <c r="T52" i="1"/>
  <c r="U52" i="1"/>
  <c r="V52" i="1"/>
  <c r="W52" i="1"/>
  <c r="X52" i="1"/>
  <c r="R53" i="1"/>
  <c r="S53" i="1"/>
  <c r="T53" i="1"/>
  <c r="U53" i="1"/>
  <c r="V53" i="1"/>
  <c r="W53" i="1"/>
  <c r="X53" i="1"/>
  <c r="R54" i="1"/>
  <c r="S54" i="1"/>
  <c r="T54" i="1"/>
  <c r="U54" i="1"/>
  <c r="V54" i="1"/>
  <c r="W54" i="1"/>
  <c r="X54" i="1"/>
  <c r="R55" i="1"/>
  <c r="S55" i="1"/>
  <c r="Z55" i="1" s="1"/>
  <c r="T55" i="1"/>
  <c r="U55" i="1"/>
  <c r="V55" i="1"/>
  <c r="W55" i="1"/>
  <c r="X55" i="1"/>
  <c r="R56" i="1"/>
  <c r="S56" i="1"/>
  <c r="T56" i="1"/>
  <c r="U56" i="1"/>
  <c r="V56" i="1"/>
  <c r="W56" i="1"/>
  <c r="X56" i="1"/>
  <c r="R57" i="1"/>
  <c r="S57" i="1"/>
  <c r="Z57" i="1" s="1"/>
  <c r="T57" i="1"/>
  <c r="U57" i="1"/>
  <c r="V57" i="1"/>
  <c r="W57" i="1"/>
  <c r="X57" i="1"/>
  <c r="R58" i="1"/>
  <c r="S58" i="1"/>
  <c r="T58" i="1"/>
  <c r="U58" i="1"/>
  <c r="V58" i="1"/>
  <c r="W58" i="1"/>
  <c r="X58" i="1"/>
  <c r="R59" i="1"/>
  <c r="S59" i="1"/>
  <c r="T59" i="1"/>
  <c r="U59" i="1"/>
  <c r="V59" i="1"/>
  <c r="W59" i="1"/>
  <c r="X59" i="1"/>
  <c r="R60" i="1"/>
  <c r="S60" i="1"/>
  <c r="T60" i="1"/>
  <c r="U60" i="1"/>
  <c r="V60" i="1"/>
  <c r="W60" i="1"/>
  <c r="X60" i="1"/>
  <c r="R61" i="1"/>
  <c r="S61" i="1"/>
  <c r="T61" i="1"/>
  <c r="Z61" i="1" s="1"/>
  <c r="U61" i="1"/>
  <c r="V61" i="1"/>
  <c r="W61" i="1"/>
  <c r="X61" i="1"/>
  <c r="R62" i="1"/>
  <c r="S62" i="1"/>
  <c r="T62" i="1"/>
  <c r="U62" i="1"/>
  <c r="V62" i="1"/>
  <c r="W62" i="1"/>
  <c r="X62" i="1"/>
  <c r="R63" i="1"/>
  <c r="S63" i="1"/>
  <c r="T63" i="1"/>
  <c r="U63" i="1"/>
  <c r="V63" i="1"/>
  <c r="W63" i="1"/>
  <c r="X63" i="1"/>
  <c r="R64" i="1"/>
  <c r="S64" i="1"/>
  <c r="T64" i="1"/>
  <c r="U64" i="1"/>
  <c r="V64" i="1"/>
  <c r="W64" i="1"/>
  <c r="X64" i="1"/>
  <c r="R65" i="1"/>
  <c r="S65" i="1"/>
  <c r="T65" i="1"/>
  <c r="U65" i="1"/>
  <c r="V65" i="1"/>
  <c r="W65" i="1"/>
  <c r="X65" i="1"/>
  <c r="R66" i="1"/>
  <c r="S66" i="1"/>
  <c r="T66" i="1"/>
  <c r="U66" i="1"/>
  <c r="V66" i="1"/>
  <c r="W66" i="1"/>
  <c r="X66" i="1"/>
  <c r="R67" i="1"/>
  <c r="S67" i="1"/>
  <c r="T67" i="1"/>
  <c r="U67" i="1"/>
  <c r="V67" i="1"/>
  <c r="W67" i="1"/>
  <c r="X67" i="1"/>
  <c r="R68" i="1"/>
  <c r="S68" i="1"/>
  <c r="T68" i="1"/>
  <c r="U68" i="1"/>
  <c r="V68" i="1"/>
  <c r="W68" i="1"/>
  <c r="X68" i="1"/>
  <c r="R69" i="1"/>
  <c r="S69" i="1"/>
  <c r="T69" i="1"/>
  <c r="Y69" i="1" s="1"/>
  <c r="U69" i="1"/>
  <c r="V69" i="1"/>
  <c r="W69" i="1"/>
  <c r="X69" i="1"/>
  <c r="R70" i="1"/>
  <c r="S70" i="1"/>
  <c r="T70" i="1"/>
  <c r="U70" i="1"/>
  <c r="V70" i="1"/>
  <c r="W70" i="1"/>
  <c r="X70" i="1"/>
  <c r="R71" i="1"/>
  <c r="S71" i="1"/>
  <c r="T71" i="1"/>
  <c r="U71" i="1"/>
  <c r="V71" i="1"/>
  <c r="W71" i="1"/>
  <c r="X71" i="1"/>
  <c r="R72" i="1"/>
  <c r="S72" i="1"/>
  <c r="T72" i="1"/>
  <c r="U72" i="1"/>
  <c r="V72" i="1"/>
  <c r="W72" i="1"/>
  <c r="X72" i="1"/>
  <c r="R73" i="1"/>
  <c r="S73" i="1"/>
  <c r="T73" i="1"/>
  <c r="Z73" i="1" s="1"/>
  <c r="U73" i="1"/>
  <c r="V73" i="1"/>
  <c r="W73" i="1"/>
  <c r="X73" i="1"/>
  <c r="R74" i="1"/>
  <c r="S74" i="1"/>
  <c r="T74" i="1"/>
  <c r="U74" i="1"/>
  <c r="V74" i="1"/>
  <c r="W74" i="1"/>
  <c r="X74" i="1"/>
  <c r="R75" i="1"/>
  <c r="S75" i="1"/>
  <c r="T75" i="1"/>
  <c r="U75" i="1"/>
  <c r="V75" i="1"/>
  <c r="W75" i="1"/>
  <c r="X75" i="1"/>
  <c r="R76" i="1"/>
  <c r="S76" i="1"/>
  <c r="T76" i="1"/>
  <c r="U76" i="1"/>
  <c r="V76" i="1"/>
  <c r="W76" i="1"/>
  <c r="X76" i="1"/>
  <c r="R77" i="1"/>
  <c r="S77" i="1"/>
  <c r="T77" i="1"/>
  <c r="U77" i="1"/>
  <c r="V77" i="1"/>
  <c r="W77" i="1"/>
  <c r="X77" i="1"/>
  <c r="R78" i="1"/>
  <c r="S78" i="1"/>
  <c r="T78" i="1"/>
  <c r="U78" i="1"/>
  <c r="V78" i="1"/>
  <c r="W78" i="1"/>
  <c r="X78" i="1"/>
  <c r="R79" i="1"/>
  <c r="S79" i="1"/>
  <c r="T79" i="1"/>
  <c r="U79" i="1"/>
  <c r="V79" i="1"/>
  <c r="W79" i="1"/>
  <c r="X79" i="1"/>
  <c r="R80" i="1"/>
  <c r="Y80" i="1" s="1"/>
  <c r="S80" i="1"/>
  <c r="Z80" i="1" s="1"/>
  <c r="T80" i="1"/>
  <c r="U80" i="1"/>
  <c r="V80" i="1"/>
  <c r="W80" i="1"/>
  <c r="X80" i="1"/>
  <c r="R81" i="1"/>
  <c r="S81" i="1"/>
  <c r="T81" i="1"/>
  <c r="U81" i="1"/>
  <c r="V81" i="1"/>
  <c r="W81" i="1"/>
  <c r="X81" i="1"/>
  <c r="R82" i="1"/>
  <c r="S82" i="1"/>
  <c r="T82" i="1"/>
  <c r="U82" i="1"/>
  <c r="V82" i="1"/>
  <c r="W82" i="1"/>
  <c r="X82" i="1"/>
  <c r="R83" i="1"/>
  <c r="S83" i="1"/>
  <c r="T83" i="1"/>
  <c r="U83" i="1"/>
  <c r="V83" i="1"/>
  <c r="W83" i="1"/>
  <c r="X83" i="1"/>
  <c r="R84" i="1"/>
  <c r="S84" i="1"/>
  <c r="T84" i="1"/>
  <c r="U84" i="1"/>
  <c r="V84" i="1"/>
  <c r="W84" i="1"/>
  <c r="X84" i="1"/>
  <c r="R85" i="1"/>
  <c r="S85" i="1"/>
  <c r="T85" i="1"/>
  <c r="U85" i="1"/>
  <c r="V85" i="1"/>
  <c r="W85" i="1"/>
  <c r="X85" i="1"/>
  <c r="R86" i="1"/>
  <c r="S86" i="1"/>
  <c r="T86" i="1"/>
  <c r="U86" i="1"/>
  <c r="V86" i="1"/>
  <c r="W86" i="1"/>
  <c r="X86" i="1"/>
  <c r="R87" i="1"/>
  <c r="Y87" i="1" s="1"/>
  <c r="AC87" i="1" s="1"/>
  <c r="S87" i="1"/>
  <c r="Z87" i="1" s="1"/>
  <c r="T87" i="1"/>
  <c r="U87" i="1"/>
  <c r="V87" i="1"/>
  <c r="W87" i="1"/>
  <c r="X87" i="1"/>
  <c r="R88" i="1"/>
  <c r="Y88" i="1" s="1"/>
  <c r="S88" i="1"/>
  <c r="T88" i="1"/>
  <c r="U88" i="1"/>
  <c r="V88" i="1"/>
  <c r="W88" i="1"/>
  <c r="X88" i="1"/>
  <c r="R89" i="1"/>
  <c r="S89" i="1"/>
  <c r="T89" i="1"/>
  <c r="U89" i="1"/>
  <c r="V89" i="1"/>
  <c r="W89" i="1"/>
  <c r="X89" i="1"/>
  <c r="R90" i="1"/>
  <c r="Y90" i="1" s="1"/>
  <c r="AC90" i="1" s="1"/>
  <c r="S90" i="1"/>
  <c r="Z90" i="1" s="1"/>
  <c r="T90" i="1"/>
  <c r="U90" i="1"/>
  <c r="V90" i="1"/>
  <c r="W90" i="1"/>
  <c r="X90" i="1"/>
  <c r="R91" i="1"/>
  <c r="Y91" i="1" s="1"/>
  <c r="S91" i="1"/>
  <c r="T91" i="1"/>
  <c r="U91" i="1"/>
  <c r="V91" i="1"/>
  <c r="W91" i="1"/>
  <c r="X91" i="1"/>
  <c r="R92" i="1"/>
  <c r="Y92" i="1" s="1"/>
  <c r="AC92" i="1" s="1"/>
  <c r="S92" i="1"/>
  <c r="T92" i="1"/>
  <c r="U92" i="1"/>
  <c r="V92" i="1"/>
  <c r="W92" i="1"/>
  <c r="X92" i="1"/>
  <c r="R93" i="1"/>
  <c r="Z93" i="1" s="1"/>
  <c r="S93" i="1"/>
  <c r="T93" i="1"/>
  <c r="U93" i="1"/>
  <c r="V93" i="1"/>
  <c r="W93" i="1"/>
  <c r="X93" i="1"/>
  <c r="R94" i="1"/>
  <c r="S94" i="1"/>
  <c r="T94" i="1"/>
  <c r="U94" i="1"/>
  <c r="V94" i="1"/>
  <c r="W94" i="1"/>
  <c r="X94" i="1"/>
  <c r="R95" i="1"/>
  <c r="S95" i="1"/>
  <c r="T95" i="1"/>
  <c r="U95" i="1"/>
  <c r="V95" i="1"/>
  <c r="W95" i="1"/>
  <c r="X95" i="1"/>
  <c r="R13" i="1"/>
  <c r="S13" i="1"/>
  <c r="T13" i="1"/>
  <c r="U13" i="1"/>
  <c r="V13" i="1"/>
  <c r="W13" i="1"/>
  <c r="X13" i="1"/>
  <c r="R14" i="1"/>
  <c r="S14" i="1"/>
  <c r="T14" i="1"/>
  <c r="U14" i="1"/>
  <c r="V14" i="1"/>
  <c r="W14" i="1"/>
  <c r="X14" i="1"/>
  <c r="R15" i="1"/>
  <c r="S15" i="1"/>
  <c r="T15" i="1"/>
  <c r="U15" i="1"/>
  <c r="V15" i="1"/>
  <c r="W15" i="1"/>
  <c r="X15" i="1"/>
  <c r="R16" i="1"/>
  <c r="S16" i="1"/>
  <c r="T16" i="1"/>
  <c r="U16" i="1"/>
  <c r="V16" i="1"/>
  <c r="W16" i="1"/>
  <c r="X16" i="1"/>
  <c r="R17" i="1"/>
  <c r="S17" i="1"/>
  <c r="T17" i="1"/>
  <c r="U17" i="1"/>
  <c r="V17" i="1"/>
  <c r="W17" i="1"/>
  <c r="X17" i="1"/>
  <c r="R18" i="1"/>
  <c r="S18" i="1"/>
  <c r="T18" i="1"/>
  <c r="U18" i="1"/>
  <c r="V18" i="1"/>
  <c r="W18" i="1"/>
  <c r="X18" i="1"/>
  <c r="R19" i="1"/>
  <c r="S19" i="1"/>
  <c r="T19" i="1"/>
  <c r="U19" i="1"/>
  <c r="V19" i="1"/>
  <c r="W19" i="1"/>
  <c r="X19" i="1"/>
  <c r="R20" i="1"/>
  <c r="S20" i="1"/>
  <c r="T20" i="1"/>
  <c r="U20" i="1"/>
  <c r="V20" i="1"/>
  <c r="W20" i="1"/>
  <c r="X20" i="1"/>
  <c r="R21" i="1"/>
  <c r="S21" i="1"/>
  <c r="T21" i="1"/>
  <c r="U21" i="1"/>
  <c r="V21" i="1"/>
  <c r="W21" i="1"/>
  <c r="X21" i="1"/>
  <c r="R22" i="1"/>
  <c r="S22" i="1"/>
  <c r="T22" i="1"/>
  <c r="U22" i="1"/>
  <c r="V22" i="1"/>
  <c r="W22" i="1"/>
  <c r="X22" i="1"/>
  <c r="R23" i="1"/>
  <c r="S23" i="1"/>
  <c r="T23" i="1"/>
  <c r="U23" i="1"/>
  <c r="V23" i="1"/>
  <c r="W23" i="1"/>
  <c r="X23" i="1"/>
  <c r="R24" i="1"/>
  <c r="S24" i="1"/>
  <c r="T24" i="1"/>
  <c r="U24" i="1"/>
  <c r="V24" i="1"/>
  <c r="W24" i="1"/>
  <c r="X24" i="1"/>
  <c r="R25" i="1"/>
  <c r="S25" i="1"/>
  <c r="T25" i="1"/>
  <c r="U25" i="1"/>
  <c r="V25" i="1"/>
  <c r="W25" i="1"/>
  <c r="X25" i="1"/>
  <c r="R26" i="1"/>
  <c r="S26" i="1"/>
  <c r="T26" i="1"/>
  <c r="U26" i="1"/>
  <c r="V26" i="1"/>
  <c r="W26" i="1"/>
  <c r="X26" i="1"/>
  <c r="R27" i="1"/>
  <c r="S27" i="1"/>
  <c r="T27" i="1"/>
  <c r="U27" i="1"/>
  <c r="V27" i="1"/>
  <c r="W27" i="1"/>
  <c r="X27" i="1"/>
  <c r="R28" i="1"/>
  <c r="S28" i="1"/>
  <c r="T28" i="1"/>
  <c r="U28" i="1"/>
  <c r="V28" i="1"/>
  <c r="W28" i="1"/>
  <c r="X28" i="1"/>
  <c r="R29" i="1"/>
  <c r="S29" i="1"/>
  <c r="T29" i="1"/>
  <c r="U29" i="1"/>
  <c r="V29" i="1"/>
  <c r="W29" i="1"/>
  <c r="X29" i="1"/>
  <c r="Q3" i="2"/>
  <c r="Q7" i="2"/>
  <c r="R7" i="2" s="1"/>
  <c r="Q8" i="2"/>
  <c r="R8" i="2" s="1"/>
  <c r="Q9" i="2"/>
  <c r="R9" i="2" s="1"/>
  <c r="Q10" i="2"/>
  <c r="R10" i="2" s="1"/>
  <c r="Q11" i="2"/>
  <c r="R11" i="2" s="1"/>
  <c r="Q12" i="2"/>
  <c r="R12" i="2" s="1"/>
  <c r="Q13" i="2"/>
  <c r="R13" i="2" s="1"/>
  <c r="Q14" i="2"/>
  <c r="R14" i="2" s="1"/>
  <c r="Q15" i="2"/>
  <c r="R15" i="2" s="1"/>
  <c r="Q16" i="2"/>
  <c r="R16" i="2" s="1"/>
  <c r="Q17" i="2"/>
  <c r="R17" i="2" s="1"/>
  <c r="Q18" i="2"/>
  <c r="R18" i="2" s="1"/>
  <c r="Q19" i="2"/>
  <c r="R19" i="2" s="1"/>
  <c r="Q20" i="2"/>
  <c r="R20" i="2" s="1"/>
  <c r="Y95" i="1" l="1"/>
  <c r="Z92" i="1"/>
  <c r="Z88" i="1"/>
  <c r="Z86" i="1"/>
  <c r="Z60" i="1"/>
  <c r="Y77" i="1"/>
  <c r="Z63" i="1"/>
  <c r="Y57" i="1"/>
  <c r="AC57" i="1" s="1"/>
  <c r="Y55" i="1"/>
  <c r="Z44" i="1"/>
  <c r="Y40" i="1"/>
  <c r="Z36" i="1"/>
  <c r="Z17" i="1"/>
  <c r="Y68" i="1"/>
  <c r="AC68" i="1" s="1"/>
  <c r="Y60" i="1"/>
  <c r="Y47" i="1"/>
  <c r="Y46" i="1"/>
  <c r="AC46" i="1" s="1"/>
  <c r="Y39" i="1"/>
  <c r="Y38" i="1"/>
  <c r="AC38" i="1" s="1"/>
  <c r="Y16" i="1"/>
  <c r="Z14" i="1"/>
  <c r="Y71" i="1"/>
  <c r="Y32" i="1"/>
  <c r="Y31" i="1"/>
  <c r="Y30" i="1"/>
  <c r="Y14" i="1"/>
  <c r="AC14" i="1" s="1"/>
  <c r="Z25" i="1"/>
  <c r="Y20" i="1"/>
  <c r="Y18" i="1"/>
  <c r="Z13" i="1"/>
  <c r="Y94" i="1"/>
  <c r="Y89" i="1"/>
  <c r="Z84" i="1"/>
  <c r="Z82" i="1"/>
  <c r="Z70" i="1"/>
  <c r="Z46" i="1"/>
  <c r="Z38" i="1"/>
  <c r="Z15" i="1"/>
  <c r="Y17" i="1"/>
  <c r="AC17" i="1" s="1"/>
  <c r="Y86" i="1"/>
  <c r="AC86" i="1" s="1"/>
  <c r="Z83" i="1"/>
  <c r="Z78" i="1"/>
  <c r="Z77" i="1"/>
  <c r="Z68" i="1"/>
  <c r="Z66" i="1"/>
  <c r="Z54" i="1"/>
  <c r="Z30" i="1"/>
  <c r="Y13" i="1"/>
  <c r="AC13" i="1" s="1"/>
  <c r="Y23" i="1"/>
  <c r="Z21" i="1"/>
  <c r="Z19" i="1"/>
  <c r="Y25" i="1"/>
  <c r="Y75" i="1"/>
  <c r="Y65" i="1"/>
  <c r="R3" i="2"/>
  <c r="AC36" i="1"/>
  <c r="AC88" i="1"/>
  <c r="Y93" i="1"/>
  <c r="AC93" i="1" s="1"/>
  <c r="Y84" i="1"/>
  <c r="AC84" i="1" s="1"/>
  <c r="Y83" i="1"/>
  <c r="AC83" i="1" s="1"/>
  <c r="Y79" i="1"/>
  <c r="Y73" i="1"/>
  <c r="AC73" i="1" s="1"/>
  <c r="Z85" i="1"/>
  <c r="Y82" i="1"/>
  <c r="AC82" i="1" s="1"/>
  <c r="Z91" i="1"/>
  <c r="AC91" i="1" s="1"/>
  <c r="Z94" i="1"/>
  <c r="AC94" i="1" s="1"/>
  <c r="Z75" i="1"/>
  <c r="AC75" i="1" s="1"/>
  <c r="Z74" i="1"/>
  <c r="AC71" i="1"/>
  <c r="Z89" i="1"/>
  <c r="AC89" i="1" s="1"/>
  <c r="Y85" i="1"/>
  <c r="Y81" i="1"/>
  <c r="AC77" i="1"/>
  <c r="Z76" i="1"/>
  <c r="Y74" i="1"/>
  <c r="AC74" i="1" s="1"/>
  <c r="Z95" i="1"/>
  <c r="AC95" i="1" s="1"/>
  <c r="Y76" i="1"/>
  <c r="AC80" i="1"/>
  <c r="Y78" i="1"/>
  <c r="AC78" i="1" s="1"/>
  <c r="Z64" i="1"/>
  <c r="Y63" i="1"/>
  <c r="AC63" i="1" s="1"/>
  <c r="Z81" i="1"/>
  <c r="Z71" i="1"/>
  <c r="Y67" i="1"/>
  <c r="Z65" i="1"/>
  <c r="AC65" i="1" s="1"/>
  <c r="Y64" i="1"/>
  <c r="AC64" i="1" s="1"/>
  <c r="Z56" i="1"/>
  <c r="Y54" i="1"/>
  <c r="AC54" i="1" s="1"/>
  <c r="Y58" i="1"/>
  <c r="Z58" i="1"/>
  <c r="Y56" i="1"/>
  <c r="Y34" i="1"/>
  <c r="AC34" i="1" s="1"/>
  <c r="Z34" i="1"/>
  <c r="Z79" i="1"/>
  <c r="Y70" i="1"/>
  <c r="AC70" i="1" s="1"/>
  <c r="Z69" i="1"/>
  <c r="AC69" i="1" s="1"/>
  <c r="Z62" i="1"/>
  <c r="AC60" i="1"/>
  <c r="Y72" i="1"/>
  <c r="Y66" i="1"/>
  <c r="AC66" i="1" s="1"/>
  <c r="Y61" i="1"/>
  <c r="AC61" i="1" s="1"/>
  <c r="Y59" i="1"/>
  <c r="AC59" i="1" s="1"/>
  <c r="Z72" i="1"/>
  <c r="Z59" i="1"/>
  <c r="Y53" i="1"/>
  <c r="AC53" i="1" s="1"/>
  <c r="Z53" i="1"/>
  <c r="Y62" i="1"/>
  <c r="AC62" i="1" s="1"/>
  <c r="AC55" i="1"/>
  <c r="Y35" i="1"/>
  <c r="Z35" i="1"/>
  <c r="Y48" i="1"/>
  <c r="Y43" i="1"/>
  <c r="Z43" i="1"/>
  <c r="Y42" i="1"/>
  <c r="Z42" i="1"/>
  <c r="Y51" i="1"/>
  <c r="AC51" i="1" s="1"/>
  <c r="Z51" i="1"/>
  <c r="Y50" i="1"/>
  <c r="AC50" i="1" s="1"/>
  <c r="Z50" i="1"/>
  <c r="AC52" i="1"/>
  <c r="Z67" i="1"/>
  <c r="Y37" i="1"/>
  <c r="AC37" i="1" s="1"/>
  <c r="Y33" i="1"/>
  <c r="AC31" i="1"/>
  <c r="Y45" i="1"/>
  <c r="AC45" i="1" s="1"/>
  <c r="Y41" i="1"/>
  <c r="AC39" i="1"/>
  <c r="Z31" i="1"/>
  <c r="Y49" i="1"/>
  <c r="AC49" i="1" s="1"/>
  <c r="Z39" i="1"/>
  <c r="Z47" i="1"/>
  <c r="AC47" i="1" s="1"/>
  <c r="Z32" i="1"/>
  <c r="AC32" i="1" s="1"/>
  <c r="AC30" i="1"/>
  <c r="Z49" i="1"/>
  <c r="Z41" i="1"/>
  <c r="Z33" i="1"/>
  <c r="Z48" i="1"/>
  <c r="Z40" i="1"/>
  <c r="AC40" i="1" s="1"/>
  <c r="Y27" i="1"/>
  <c r="AC25" i="1"/>
  <c r="Z23" i="1"/>
  <c r="AC23" i="1" s="1"/>
  <c r="Y22" i="1"/>
  <c r="Y24" i="1"/>
  <c r="Z24" i="1"/>
  <c r="Y28" i="1"/>
  <c r="AC28" i="1" s="1"/>
  <c r="Z28" i="1"/>
  <c r="Y29" i="1"/>
  <c r="Z27" i="1"/>
  <c r="AC27" i="1" s="1"/>
  <c r="Z29" i="1"/>
  <c r="Y26" i="1"/>
  <c r="Y21" i="1"/>
  <c r="AC21" i="1" s="1"/>
  <c r="Z26" i="1"/>
  <c r="Z22" i="1"/>
  <c r="AC22" i="1" s="1"/>
  <c r="Z18" i="1"/>
  <c r="AC18" i="1" s="1"/>
  <c r="Y19" i="1"/>
  <c r="AC19" i="1" s="1"/>
  <c r="Y15" i="1"/>
  <c r="AC15" i="1" s="1"/>
  <c r="Z20" i="1"/>
  <c r="AC20" i="1" s="1"/>
  <c r="Z16" i="1"/>
  <c r="AC16" i="1" s="1"/>
  <c r="AC4" i="1"/>
  <c r="AC5" i="1"/>
  <c r="AC6" i="1"/>
  <c r="AC7" i="1"/>
  <c r="AC8" i="1"/>
  <c r="AC9" i="1"/>
  <c r="AC10" i="1"/>
  <c r="AC11" i="1"/>
  <c r="AC3" i="1"/>
  <c r="R3" i="1"/>
  <c r="S3" i="1"/>
  <c r="T3" i="1"/>
  <c r="U3" i="1"/>
  <c r="V3" i="1"/>
  <c r="W3" i="1"/>
  <c r="X3" i="1"/>
  <c r="R4" i="1"/>
  <c r="S4" i="1"/>
  <c r="T4" i="1"/>
  <c r="U4" i="1"/>
  <c r="V4" i="1"/>
  <c r="W4" i="1"/>
  <c r="X4" i="1"/>
  <c r="R5" i="1"/>
  <c r="S5" i="1"/>
  <c r="T5" i="1"/>
  <c r="U5" i="1"/>
  <c r="V5" i="1"/>
  <c r="W5" i="1"/>
  <c r="X5" i="1"/>
  <c r="R6" i="1"/>
  <c r="S6" i="1"/>
  <c r="T6" i="1"/>
  <c r="U6" i="1"/>
  <c r="V6" i="1"/>
  <c r="W6" i="1"/>
  <c r="X6" i="1"/>
  <c r="R7" i="1"/>
  <c r="S7" i="1"/>
  <c r="T7" i="1"/>
  <c r="U7" i="1"/>
  <c r="V7" i="1"/>
  <c r="W7" i="1"/>
  <c r="X7" i="1"/>
  <c r="R8" i="1"/>
  <c r="S8" i="1"/>
  <c r="T8" i="1"/>
  <c r="U8" i="1"/>
  <c r="V8" i="1"/>
  <c r="W8" i="1"/>
  <c r="X8" i="1"/>
  <c r="R9" i="1"/>
  <c r="Z9" i="1" s="1"/>
  <c r="S9" i="1"/>
  <c r="T9" i="1"/>
  <c r="U9" i="1"/>
  <c r="V9" i="1"/>
  <c r="W9" i="1"/>
  <c r="X9" i="1"/>
  <c r="R10" i="1"/>
  <c r="S10" i="1"/>
  <c r="T10" i="1"/>
  <c r="U10" i="1"/>
  <c r="V10" i="1"/>
  <c r="W10" i="1"/>
  <c r="X10" i="1"/>
  <c r="R11" i="1"/>
  <c r="S11" i="1"/>
  <c r="T11" i="1"/>
  <c r="U11" i="1"/>
  <c r="V11" i="1"/>
  <c r="W11" i="1"/>
  <c r="X11" i="1"/>
  <c r="R12" i="1"/>
  <c r="S12" i="1"/>
  <c r="T12" i="1"/>
  <c r="U12" i="1"/>
  <c r="V12" i="1"/>
  <c r="W12" i="1"/>
  <c r="X12" i="1"/>
  <c r="I1" i="1"/>
  <c r="J1" i="1" s="1"/>
  <c r="K1" i="1" s="1"/>
  <c r="L1" i="1" s="1"/>
  <c r="M1" i="1" s="1"/>
  <c r="N1" i="1" s="1"/>
  <c r="O1" i="1" s="1"/>
  <c r="P1" i="1" s="1"/>
  <c r="H1" i="1"/>
  <c r="S2" i="1"/>
  <c r="T2" i="1"/>
  <c r="U2" i="1"/>
  <c r="V2" i="1"/>
  <c r="W2" i="1"/>
  <c r="X2" i="1"/>
  <c r="Y10" i="1" l="1"/>
  <c r="Z11" i="1"/>
  <c r="Z3" i="1"/>
  <c r="AD93" i="1"/>
  <c r="AG93" i="1" s="1"/>
  <c r="AR93" i="1" s="1"/>
  <c r="AD85" i="1"/>
  <c r="AG85" i="1" s="1"/>
  <c r="AD77" i="1"/>
  <c r="AG77" i="1" s="1"/>
  <c r="AD69" i="1"/>
  <c r="AG69" i="1" s="1"/>
  <c r="AD61" i="1"/>
  <c r="AG61" i="1" s="1"/>
  <c r="AD53" i="1"/>
  <c r="AG53" i="1" s="1"/>
  <c r="AD45" i="1"/>
  <c r="AG45" i="1" s="1"/>
  <c r="AD37" i="1"/>
  <c r="AG37" i="1" s="1"/>
  <c r="AD29" i="1"/>
  <c r="AG29" i="1" s="1"/>
  <c r="AD21" i="1"/>
  <c r="AG21" i="1" s="1"/>
  <c r="AD13" i="1"/>
  <c r="AG13" i="1" s="1"/>
  <c r="AD5" i="1"/>
  <c r="AG5" i="1" s="1"/>
  <c r="AR5" i="1" s="1"/>
  <c r="AD92" i="1"/>
  <c r="AG92" i="1" s="1"/>
  <c r="AR92" i="1" s="1"/>
  <c r="AD84" i="1"/>
  <c r="AG84" i="1" s="1"/>
  <c r="AD76" i="1"/>
  <c r="AG76" i="1" s="1"/>
  <c r="AD68" i="1"/>
  <c r="AG68" i="1" s="1"/>
  <c r="AR68" i="1" s="1"/>
  <c r="AD60" i="1"/>
  <c r="AG60" i="1" s="1"/>
  <c r="AD52" i="1"/>
  <c r="AG52" i="1" s="1"/>
  <c r="AD44" i="1"/>
  <c r="AG44" i="1" s="1"/>
  <c r="AR44" i="1" s="1"/>
  <c r="AD36" i="1"/>
  <c r="AG36" i="1" s="1"/>
  <c r="AR36" i="1" s="1"/>
  <c r="AD28" i="1"/>
  <c r="AG28" i="1" s="1"/>
  <c r="AR28" i="1" s="1"/>
  <c r="AD20" i="1"/>
  <c r="AG20" i="1" s="1"/>
  <c r="AD12" i="1"/>
  <c r="AG12" i="1" s="1"/>
  <c r="AD4" i="1"/>
  <c r="AD91" i="1"/>
  <c r="AG91" i="1" s="1"/>
  <c r="AD83" i="1"/>
  <c r="AG83" i="1" s="1"/>
  <c r="AD75" i="1"/>
  <c r="AG75" i="1" s="1"/>
  <c r="AD67" i="1"/>
  <c r="AG67" i="1" s="1"/>
  <c r="AD59" i="1"/>
  <c r="AG59" i="1" s="1"/>
  <c r="AD51" i="1"/>
  <c r="AG51" i="1" s="1"/>
  <c r="AD43" i="1"/>
  <c r="AG43" i="1" s="1"/>
  <c r="AD35" i="1"/>
  <c r="AG35" i="1" s="1"/>
  <c r="AD27" i="1"/>
  <c r="AG27" i="1" s="1"/>
  <c r="AD19" i="1"/>
  <c r="AG19" i="1" s="1"/>
  <c r="AD11" i="1"/>
  <c r="AG11" i="1" s="1"/>
  <c r="AR11" i="1" s="1"/>
  <c r="AD3" i="1"/>
  <c r="AG3" i="1" s="1"/>
  <c r="AR3" i="1" s="1"/>
  <c r="AD90" i="1"/>
  <c r="AG90" i="1" s="1"/>
  <c r="AR90" i="1" s="1"/>
  <c r="AD82" i="1"/>
  <c r="AG82" i="1" s="1"/>
  <c r="AD74" i="1"/>
  <c r="AG74" i="1" s="1"/>
  <c r="AD66" i="1"/>
  <c r="AG66" i="1" s="1"/>
  <c r="AD58" i="1"/>
  <c r="AG58" i="1" s="1"/>
  <c r="AD50" i="1"/>
  <c r="AG50" i="1" s="1"/>
  <c r="AD42" i="1"/>
  <c r="AG42" i="1" s="1"/>
  <c r="AD34" i="1"/>
  <c r="AG34" i="1" s="1"/>
  <c r="AR34" i="1" s="1"/>
  <c r="AD26" i="1"/>
  <c r="AG26" i="1" s="1"/>
  <c r="AD18" i="1"/>
  <c r="AG18" i="1" s="1"/>
  <c r="AD10" i="1"/>
  <c r="AG10" i="1" s="1"/>
  <c r="AD89" i="1"/>
  <c r="AG89" i="1" s="1"/>
  <c r="AD81" i="1"/>
  <c r="AG81" i="1" s="1"/>
  <c r="AD73" i="1"/>
  <c r="AG73" i="1" s="1"/>
  <c r="AD65" i="1"/>
  <c r="AG65" i="1" s="1"/>
  <c r="AD57" i="1"/>
  <c r="AG57" i="1" s="1"/>
  <c r="AR57" i="1" s="1"/>
  <c r="AD49" i="1"/>
  <c r="AG49" i="1" s="1"/>
  <c r="AR49" i="1" s="1"/>
  <c r="AD41" i="1"/>
  <c r="AG41" i="1" s="1"/>
  <c r="AD33" i="1"/>
  <c r="AG33" i="1" s="1"/>
  <c r="AD25" i="1"/>
  <c r="AG25" i="1" s="1"/>
  <c r="AD17" i="1"/>
  <c r="AG17" i="1" s="1"/>
  <c r="AD9" i="1"/>
  <c r="AG9" i="1" s="1"/>
  <c r="AD88" i="1"/>
  <c r="AG88" i="1" s="1"/>
  <c r="AD80" i="1"/>
  <c r="AG80" i="1" s="1"/>
  <c r="AR80" i="1" s="1"/>
  <c r="AD72" i="1"/>
  <c r="AG72" i="1" s="1"/>
  <c r="AD64" i="1"/>
  <c r="AG64" i="1" s="1"/>
  <c r="AR64" i="1" s="1"/>
  <c r="AD56" i="1"/>
  <c r="AG56" i="1" s="1"/>
  <c r="AD48" i="1"/>
  <c r="AG48" i="1" s="1"/>
  <c r="AD40" i="1"/>
  <c r="AG40" i="1" s="1"/>
  <c r="AD32" i="1"/>
  <c r="AG32" i="1" s="1"/>
  <c r="AD24" i="1"/>
  <c r="AG24" i="1" s="1"/>
  <c r="AD16" i="1"/>
  <c r="AG16" i="1" s="1"/>
  <c r="AD8" i="1"/>
  <c r="AG8" i="1" s="1"/>
  <c r="AD95" i="1"/>
  <c r="AG95" i="1" s="1"/>
  <c r="AD87" i="1"/>
  <c r="AG87" i="1" s="1"/>
  <c r="AR87" i="1" s="1"/>
  <c r="AD79" i="1"/>
  <c r="AG79" i="1" s="1"/>
  <c r="AD71" i="1"/>
  <c r="AG71" i="1" s="1"/>
  <c r="AD63" i="1"/>
  <c r="AG63" i="1" s="1"/>
  <c r="AR63" i="1" s="1"/>
  <c r="AD55" i="1"/>
  <c r="AG55" i="1" s="1"/>
  <c r="AD47" i="1"/>
  <c r="AG47" i="1" s="1"/>
  <c r="AD39" i="1"/>
  <c r="AG39" i="1" s="1"/>
  <c r="AD31" i="1"/>
  <c r="AG31" i="1" s="1"/>
  <c r="AD23" i="1"/>
  <c r="AG23" i="1" s="1"/>
  <c r="AR23" i="1" s="1"/>
  <c r="AD15" i="1"/>
  <c r="AG15" i="1" s="1"/>
  <c r="AD7" i="1"/>
  <c r="AG7" i="1" s="1"/>
  <c r="AR7" i="1" s="1"/>
  <c r="AD94" i="1"/>
  <c r="AG94" i="1" s="1"/>
  <c r="AR94" i="1" s="1"/>
  <c r="AD86" i="1"/>
  <c r="AG86" i="1" s="1"/>
  <c r="AR86" i="1" s="1"/>
  <c r="AD78" i="1"/>
  <c r="AG78" i="1" s="1"/>
  <c r="AD70" i="1"/>
  <c r="AG70" i="1" s="1"/>
  <c r="AD62" i="1"/>
  <c r="AG62" i="1" s="1"/>
  <c r="AD54" i="1"/>
  <c r="AG54" i="1" s="1"/>
  <c r="AR54" i="1" s="1"/>
  <c r="AD46" i="1"/>
  <c r="AG46" i="1" s="1"/>
  <c r="AD38" i="1"/>
  <c r="AG38" i="1" s="1"/>
  <c r="AR38" i="1" s="1"/>
  <c r="AD30" i="1"/>
  <c r="AG30" i="1" s="1"/>
  <c r="AR30" i="1" s="1"/>
  <c r="AD22" i="1"/>
  <c r="AG22" i="1" s="1"/>
  <c r="AD14" i="1"/>
  <c r="AG14" i="1" s="1"/>
  <c r="AD6" i="1"/>
  <c r="AG6" i="1" s="1"/>
  <c r="Y4" i="1"/>
  <c r="Z5" i="1"/>
  <c r="Y6" i="1"/>
  <c r="Z7" i="1"/>
  <c r="Y8" i="1"/>
  <c r="AR69" i="1"/>
  <c r="AR91" i="1"/>
  <c r="AR89" i="1"/>
  <c r="AR95" i="1"/>
  <c r="AR62" i="1"/>
  <c r="AC41" i="1"/>
  <c r="AC48" i="1"/>
  <c r="AC58" i="1"/>
  <c r="AR84" i="1"/>
  <c r="AR83" i="1"/>
  <c r="AC67" i="1"/>
  <c r="AR74" i="1"/>
  <c r="AR66" i="1"/>
  <c r="AR52" i="1"/>
  <c r="AC42" i="1"/>
  <c r="AC35" i="1"/>
  <c r="AC72" i="1"/>
  <c r="AC81" i="1"/>
  <c r="AC85" i="1"/>
  <c r="AC76" i="1"/>
  <c r="AR88" i="1"/>
  <c r="AR60" i="1"/>
  <c r="AR82" i="1"/>
  <c r="AC33" i="1"/>
  <c r="AC43" i="1"/>
  <c r="AC56" i="1"/>
  <c r="AC79" i="1"/>
  <c r="AR25" i="1"/>
  <c r="AR16" i="1"/>
  <c r="AR27" i="1"/>
  <c r="AC29" i="1"/>
  <c r="AC26" i="1"/>
  <c r="AC24" i="1"/>
  <c r="AR10" i="1"/>
  <c r="AR8" i="1"/>
  <c r="AR4" i="1"/>
  <c r="Y12" i="1"/>
  <c r="Y11" i="1"/>
  <c r="Y9" i="1"/>
  <c r="Y7" i="1"/>
  <c r="Y5" i="1"/>
  <c r="Y3" i="1"/>
  <c r="Z12" i="1"/>
  <c r="AC12" i="1" s="1"/>
  <c r="Z10" i="1"/>
  <c r="Z8" i="1"/>
  <c r="Z6" i="1"/>
  <c r="Z4" i="1"/>
  <c r="AR13" i="1" l="1"/>
  <c r="AR77" i="1"/>
  <c r="AR32" i="1"/>
  <c r="AR42" i="1"/>
  <c r="AR75" i="1"/>
  <c r="AR73" i="1"/>
  <c r="AR9" i="1"/>
  <c r="AR71" i="1"/>
  <c r="AR40" i="1"/>
  <c r="AR17" i="1"/>
  <c r="AR81" i="1"/>
  <c r="AR50" i="1"/>
  <c r="AR19" i="1"/>
  <c r="AR21" i="1"/>
  <c r="AR46" i="1"/>
  <c r="AR15" i="1"/>
  <c r="AR48" i="1"/>
  <c r="AR56" i="1"/>
  <c r="AR33" i="1"/>
  <c r="AR35" i="1"/>
  <c r="AR37" i="1"/>
  <c r="AR31" i="1"/>
  <c r="AR43" i="1"/>
  <c r="AR45" i="1"/>
  <c r="AR70" i="1"/>
  <c r="AR39" i="1"/>
  <c r="AR72" i="1"/>
  <c r="AR18" i="1"/>
  <c r="AR51" i="1"/>
  <c r="AR20" i="1"/>
  <c r="AR53" i="1"/>
  <c r="AR14" i="1"/>
  <c r="AR78" i="1"/>
  <c r="AR47" i="1"/>
  <c r="AR59" i="1"/>
  <c r="AR61" i="1"/>
  <c r="AR6" i="1"/>
  <c r="AR22" i="1"/>
  <c r="AR55" i="1"/>
  <c r="AR65" i="1"/>
  <c r="AR67" i="1"/>
  <c r="AR12" i="1"/>
  <c r="AR85" i="1"/>
  <c r="AR41" i="1"/>
  <c r="AR79" i="1"/>
  <c r="AR76" i="1"/>
  <c r="AR58" i="1"/>
  <c r="AR24" i="1"/>
  <c r="AR26" i="1"/>
  <c r="AR29" i="1"/>
  <c r="Q4" i="2" l="1"/>
  <c r="Q5" i="2"/>
  <c r="R5" i="2" s="1"/>
  <c r="Q6" i="2"/>
  <c r="R6" i="2" s="1"/>
  <c r="R4" i="2" l="1"/>
  <c r="Y3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AS1" i="1"/>
  <c r="AT1" i="1" s="1"/>
  <c r="AU1" i="1" s="1"/>
  <c r="AV1" i="1" s="1"/>
  <c r="AW1" i="1" s="1"/>
  <c r="AX1" i="1" s="1"/>
  <c r="AY1" i="1" s="1"/>
  <c r="AZ1" i="1" s="1"/>
  <c r="BA1" i="1" s="1"/>
  <c r="AI1" i="1"/>
  <c r="AS20" i="1" l="1"/>
  <c r="AS85" i="1"/>
  <c r="AS91" i="1"/>
  <c r="AS82" i="1"/>
  <c r="AS69" i="1"/>
  <c r="AS78" i="1"/>
  <c r="AS66" i="1"/>
  <c r="AS64" i="1"/>
  <c r="AS58" i="1"/>
  <c r="AS59" i="1"/>
  <c r="AS74" i="1"/>
  <c r="AS93" i="1"/>
  <c r="AS81" i="1"/>
  <c r="AS15" i="1"/>
  <c r="AS88" i="1"/>
  <c r="AS83" i="1"/>
  <c r="AS73" i="1"/>
  <c r="AS54" i="1"/>
  <c r="AS13" i="1"/>
  <c r="AS18" i="1"/>
  <c r="AS94" i="1"/>
  <c r="AS92" i="1"/>
  <c r="AS62" i="1"/>
  <c r="AS72" i="1"/>
  <c r="AS80" i="1"/>
  <c r="AS14" i="1"/>
  <c r="AS52" i="1"/>
  <c r="AS71" i="1"/>
  <c r="AS60" i="1"/>
  <c r="AS32" i="1"/>
  <c r="AS41" i="1"/>
  <c r="AS22" i="1"/>
  <c r="AS17" i="1"/>
  <c r="AS87" i="1"/>
  <c r="AS38" i="1"/>
  <c r="AS16" i="1"/>
  <c r="AS95" i="1"/>
  <c r="AS65" i="1"/>
  <c r="AS23" i="1"/>
  <c r="AS19" i="1"/>
  <c r="AS57" i="1"/>
  <c r="AS76" i="1"/>
  <c r="AS67" i="1"/>
  <c r="AS56" i="1"/>
  <c r="AS34" i="1"/>
  <c r="AS49" i="1"/>
  <c r="AS50" i="1"/>
  <c r="AS35" i="1"/>
  <c r="AS86" i="1"/>
  <c r="AS30" i="1"/>
  <c r="AS79" i="1"/>
  <c r="AS46" i="1"/>
  <c r="AS36" i="1"/>
  <c r="AS44" i="1"/>
  <c r="AS37" i="1"/>
  <c r="AS43" i="1"/>
  <c r="AS28" i="1"/>
  <c r="AS84" i="1"/>
  <c r="AS61" i="1"/>
  <c r="AS53" i="1"/>
  <c r="AS42" i="1"/>
  <c r="AS45" i="1"/>
  <c r="AS29" i="1"/>
  <c r="AS21" i="1"/>
  <c r="AS90" i="1"/>
  <c r="AS68" i="1"/>
  <c r="AS40" i="1"/>
  <c r="AS26" i="1"/>
  <c r="AS27" i="1"/>
  <c r="AS24" i="1"/>
  <c r="AS63" i="1"/>
  <c r="AS51" i="1"/>
  <c r="AS77" i="1"/>
  <c r="AS48" i="1"/>
  <c r="AS89" i="1"/>
  <c r="AS33" i="1"/>
  <c r="AS25" i="1"/>
  <c r="AS12" i="1"/>
  <c r="AS9" i="1"/>
  <c r="AS3" i="1"/>
  <c r="AS6" i="1"/>
  <c r="AS5" i="1"/>
  <c r="AS8" i="1"/>
  <c r="AS75" i="1"/>
  <c r="AS70" i="1"/>
  <c r="AS47" i="1"/>
  <c r="AS55" i="1"/>
  <c r="AS39" i="1"/>
  <c r="AS31" i="1"/>
  <c r="AS7" i="1"/>
  <c r="AS11" i="1"/>
  <c r="AS10" i="1"/>
  <c r="AS4" i="1"/>
  <c r="AJ1" i="1"/>
  <c r="AT84" i="1" l="1"/>
  <c r="AT30" i="1"/>
  <c r="AT68" i="1"/>
  <c r="AT38" i="1"/>
  <c r="AT67" i="1"/>
  <c r="AT61" i="1"/>
  <c r="AT53" i="1"/>
  <c r="AT32" i="1"/>
  <c r="AT40" i="1"/>
  <c r="AT37" i="1"/>
  <c r="AT35" i="1"/>
  <c r="AT64" i="1"/>
  <c r="AT14" i="1"/>
  <c r="AT94" i="1"/>
  <c r="AT70" i="1"/>
  <c r="AT81" i="1"/>
  <c r="AT82" i="1"/>
  <c r="AT16" i="1"/>
  <c r="AT13" i="1"/>
  <c r="AT87" i="1"/>
  <c r="AT74" i="1"/>
  <c r="AT91" i="1"/>
  <c r="AT83" i="1"/>
  <c r="AT75" i="1"/>
  <c r="AT52" i="1"/>
  <c r="AT19" i="1"/>
  <c r="AT88" i="1"/>
  <c r="AT90" i="1"/>
  <c r="AT72" i="1"/>
  <c r="AT89" i="1"/>
  <c r="AT77" i="1"/>
  <c r="AT69" i="1"/>
  <c r="AT62" i="1"/>
  <c r="AT71" i="1"/>
  <c r="AT48" i="1"/>
  <c r="AT33" i="1"/>
  <c r="AT39" i="1"/>
  <c r="AT51" i="1"/>
  <c r="AT27" i="1"/>
  <c r="AT24" i="1"/>
  <c r="AT73" i="1"/>
  <c r="AT60" i="1"/>
  <c r="AT55" i="1"/>
  <c r="AT41" i="1"/>
  <c r="AT28" i="1"/>
  <c r="AT92" i="1"/>
  <c r="AT54" i="1"/>
  <c r="AT80" i="1"/>
  <c r="AT29" i="1"/>
  <c r="AT17" i="1"/>
  <c r="AT93" i="1"/>
  <c r="AT95" i="1"/>
  <c r="AT63" i="1"/>
  <c r="AT65" i="1"/>
  <c r="AT26" i="1"/>
  <c r="AT21" i="1"/>
  <c r="AT15" i="1"/>
  <c r="AT86" i="1"/>
  <c r="AT57" i="1"/>
  <c r="AT76" i="1"/>
  <c r="AT56" i="1"/>
  <c r="AT49" i="1"/>
  <c r="AT47" i="1"/>
  <c r="AT25" i="1"/>
  <c r="AT22" i="1"/>
  <c r="AT66" i="1"/>
  <c r="AT18" i="1"/>
  <c r="AT85" i="1"/>
  <c r="AT79" i="1"/>
  <c r="AT46" i="1"/>
  <c r="AT36" i="1"/>
  <c r="AT44" i="1"/>
  <c r="AT43" i="1"/>
  <c r="AT34" i="1"/>
  <c r="AT45" i="1"/>
  <c r="AT23" i="1"/>
  <c r="AT59" i="1"/>
  <c r="AT31" i="1"/>
  <c r="AT7" i="1"/>
  <c r="AT5" i="1"/>
  <c r="AT8" i="1"/>
  <c r="AT4" i="1"/>
  <c r="AT9" i="1"/>
  <c r="AT11" i="1"/>
  <c r="AT10" i="1"/>
  <c r="AT20" i="1"/>
  <c r="AT6" i="1"/>
  <c r="AT58" i="1"/>
  <c r="AT78" i="1"/>
  <c r="AT42" i="1"/>
  <c r="AT50" i="1"/>
  <c r="AK1" i="1"/>
  <c r="AT12" i="1"/>
  <c r="AT3" i="1"/>
  <c r="AL1" i="1"/>
  <c r="AV13" i="1" l="1"/>
  <c r="AV93" i="1"/>
  <c r="AV92" i="1"/>
  <c r="AV95" i="1"/>
  <c r="AV77" i="1"/>
  <c r="AV62" i="1"/>
  <c r="AV71" i="1"/>
  <c r="AV65" i="1"/>
  <c r="AV61" i="1"/>
  <c r="AV43" i="1"/>
  <c r="AV21" i="1"/>
  <c r="AV89" i="1"/>
  <c r="AV79" i="1"/>
  <c r="AV68" i="1"/>
  <c r="AV57" i="1"/>
  <c r="AV60" i="1"/>
  <c r="AV46" i="1"/>
  <c r="AV67" i="1"/>
  <c r="AV64" i="1"/>
  <c r="AV94" i="1"/>
  <c r="AV91" i="1"/>
  <c r="AV90" i="1"/>
  <c r="AV30" i="1"/>
  <c r="AV78" i="1"/>
  <c r="AV38" i="1"/>
  <c r="AV20" i="1"/>
  <c r="AV14" i="1"/>
  <c r="AV84" i="1"/>
  <c r="AV70" i="1"/>
  <c r="AV69" i="1"/>
  <c r="AV53" i="1"/>
  <c r="AV42" i="1"/>
  <c r="AV45" i="1"/>
  <c r="AV29" i="1"/>
  <c r="AV88" i="1"/>
  <c r="AV59" i="1"/>
  <c r="AV44" i="1"/>
  <c r="AV26" i="1"/>
  <c r="AV23" i="1"/>
  <c r="AV86" i="1"/>
  <c r="AV82" i="1"/>
  <c r="AV52" i="1"/>
  <c r="AV72" i="1"/>
  <c r="AV31" i="1"/>
  <c r="AV25" i="1"/>
  <c r="AV74" i="1"/>
  <c r="AV83" i="1"/>
  <c r="AV36" i="1"/>
  <c r="AV33" i="1"/>
  <c r="AV39" i="1"/>
  <c r="AV51" i="1"/>
  <c r="AV22" i="1"/>
  <c r="AV75" i="1"/>
  <c r="AV55" i="1"/>
  <c r="AV41" i="1"/>
  <c r="AV16" i="1"/>
  <c r="AV17" i="1"/>
  <c r="AV54" i="1"/>
  <c r="AV80" i="1"/>
  <c r="AV27" i="1"/>
  <c r="AV18" i="1"/>
  <c r="AV87" i="1"/>
  <c r="AV85" i="1"/>
  <c r="AV73" i="1"/>
  <c r="AV63" i="1"/>
  <c r="AV66" i="1"/>
  <c r="AV34" i="1"/>
  <c r="AV50" i="1"/>
  <c r="AV37" i="1"/>
  <c r="AV35" i="1"/>
  <c r="AV24" i="1"/>
  <c r="AV58" i="1"/>
  <c r="AV47" i="1"/>
  <c r="AV28" i="1"/>
  <c r="AV49" i="1"/>
  <c r="AV7" i="1"/>
  <c r="AV6" i="1"/>
  <c r="AV8" i="1"/>
  <c r="AV3" i="1"/>
  <c r="AV12" i="1"/>
  <c r="AV40" i="1"/>
  <c r="AV19" i="1"/>
  <c r="AV5" i="1"/>
  <c r="AV48" i="1"/>
  <c r="AV32" i="1"/>
  <c r="AV81" i="1"/>
  <c r="AV15" i="1"/>
  <c r="AV56" i="1"/>
  <c r="AV76" i="1"/>
  <c r="AU86" i="1"/>
  <c r="AU89" i="1"/>
  <c r="AU79" i="1"/>
  <c r="AU57" i="1"/>
  <c r="AU76" i="1"/>
  <c r="AU60" i="1"/>
  <c r="AU46" i="1"/>
  <c r="AU84" i="1"/>
  <c r="AU30" i="1"/>
  <c r="AU69" i="1"/>
  <c r="AU78" i="1"/>
  <c r="AU71" i="1"/>
  <c r="AU38" i="1"/>
  <c r="AU58" i="1"/>
  <c r="AU17" i="1"/>
  <c r="AU85" i="1"/>
  <c r="AU91" i="1"/>
  <c r="AU70" i="1"/>
  <c r="AU64" i="1"/>
  <c r="AU20" i="1"/>
  <c r="AU16" i="1"/>
  <c r="AU88" i="1"/>
  <c r="AU82" i="1"/>
  <c r="AU66" i="1"/>
  <c r="AU68" i="1"/>
  <c r="AU59" i="1"/>
  <c r="AU44" i="1"/>
  <c r="AU40" i="1"/>
  <c r="AU31" i="1"/>
  <c r="AU15" i="1"/>
  <c r="AU90" i="1"/>
  <c r="AU52" i="1"/>
  <c r="AU72" i="1"/>
  <c r="AU28" i="1"/>
  <c r="AU81" i="1"/>
  <c r="AU18" i="1"/>
  <c r="AU74" i="1"/>
  <c r="AU83" i="1"/>
  <c r="AU77" i="1"/>
  <c r="AU62" i="1"/>
  <c r="AU36" i="1"/>
  <c r="AU32" i="1"/>
  <c r="AU48" i="1"/>
  <c r="AU33" i="1"/>
  <c r="AU39" i="1"/>
  <c r="AU51" i="1"/>
  <c r="AU29" i="1"/>
  <c r="AU23" i="1"/>
  <c r="AU94" i="1"/>
  <c r="AU75" i="1"/>
  <c r="AU55" i="1"/>
  <c r="AU41" i="1"/>
  <c r="AU25" i="1"/>
  <c r="AU26" i="1"/>
  <c r="AU24" i="1"/>
  <c r="AU21" i="1"/>
  <c r="AU19" i="1"/>
  <c r="AU92" i="1"/>
  <c r="AU54" i="1"/>
  <c r="AU80" i="1"/>
  <c r="AU14" i="1"/>
  <c r="AU93" i="1"/>
  <c r="AU95" i="1"/>
  <c r="AU63" i="1"/>
  <c r="AU65" i="1"/>
  <c r="AU34" i="1"/>
  <c r="AU50" i="1"/>
  <c r="AU35" i="1"/>
  <c r="AU13" i="1"/>
  <c r="AU87" i="1"/>
  <c r="AU56" i="1"/>
  <c r="AU49" i="1"/>
  <c r="AU47" i="1"/>
  <c r="AU27" i="1"/>
  <c r="AU43" i="1"/>
  <c r="AU42" i="1"/>
  <c r="AU3" i="1"/>
  <c r="AU6" i="1"/>
  <c r="AU11" i="1"/>
  <c r="AU12" i="1"/>
  <c r="AU9" i="1"/>
  <c r="AU7" i="1"/>
  <c r="AU4" i="1"/>
  <c r="AU45" i="1"/>
  <c r="AU53" i="1"/>
  <c r="AU73" i="1"/>
  <c r="AU61" i="1"/>
  <c r="AU37" i="1"/>
  <c r="AU67" i="1"/>
  <c r="AU22" i="1"/>
  <c r="AV10" i="1"/>
  <c r="AV9" i="1"/>
  <c r="AV4" i="1"/>
  <c r="AV11" i="1"/>
  <c r="AM1" i="1"/>
  <c r="AU5" i="1"/>
  <c r="AU8" i="1"/>
  <c r="AU10" i="1"/>
  <c r="AN1" i="1"/>
  <c r="AW63" i="1" l="1"/>
  <c r="AW72" i="1"/>
  <c r="AW76" i="1"/>
  <c r="AW36" i="1"/>
  <c r="AW55" i="1"/>
  <c r="AW33" i="1"/>
  <c r="AW31" i="1"/>
  <c r="AW45" i="1"/>
  <c r="AW15" i="1"/>
  <c r="AW19" i="1"/>
  <c r="AW21" i="1"/>
  <c r="AW86" i="1"/>
  <c r="AW92" i="1"/>
  <c r="AW95" i="1"/>
  <c r="AW77" i="1"/>
  <c r="AW52" i="1"/>
  <c r="AW61" i="1"/>
  <c r="AW16" i="1"/>
  <c r="AW84" i="1"/>
  <c r="AW57" i="1"/>
  <c r="AW71" i="1"/>
  <c r="AW65" i="1"/>
  <c r="AW60" i="1"/>
  <c r="AW46" i="1"/>
  <c r="AW14" i="1"/>
  <c r="AW67" i="1"/>
  <c r="AW93" i="1"/>
  <c r="AW91" i="1"/>
  <c r="AW90" i="1"/>
  <c r="AW30" i="1"/>
  <c r="AW78" i="1"/>
  <c r="AW38" i="1"/>
  <c r="AW64" i="1"/>
  <c r="AW87" i="1"/>
  <c r="AW85" i="1"/>
  <c r="AW58" i="1"/>
  <c r="AW49" i="1"/>
  <c r="AW47" i="1"/>
  <c r="AW23" i="1"/>
  <c r="AW17" i="1"/>
  <c r="AW68" i="1"/>
  <c r="AW53" i="1"/>
  <c r="AW42" i="1"/>
  <c r="AW40" i="1"/>
  <c r="AW25" i="1"/>
  <c r="AW88" i="1"/>
  <c r="AW44" i="1"/>
  <c r="AW24" i="1"/>
  <c r="AW20" i="1"/>
  <c r="AW18" i="1"/>
  <c r="AW82" i="1"/>
  <c r="AW62" i="1"/>
  <c r="AW32" i="1"/>
  <c r="AW48" i="1"/>
  <c r="AW74" i="1"/>
  <c r="AW83" i="1"/>
  <c r="AW39" i="1"/>
  <c r="AW26" i="1"/>
  <c r="AW27" i="1"/>
  <c r="AW75" i="1"/>
  <c r="AW41" i="1"/>
  <c r="AW28" i="1"/>
  <c r="AW22" i="1"/>
  <c r="AW13" i="1"/>
  <c r="AW94" i="1"/>
  <c r="AW89" i="1"/>
  <c r="AW70" i="1"/>
  <c r="AW54" i="1"/>
  <c r="AW81" i="1"/>
  <c r="AW80" i="1"/>
  <c r="AW29" i="1"/>
  <c r="AW73" i="1"/>
  <c r="AW56" i="1"/>
  <c r="AW69" i="1"/>
  <c r="AW34" i="1"/>
  <c r="AW50" i="1"/>
  <c r="AW37" i="1"/>
  <c r="AW66" i="1"/>
  <c r="AW3" i="1"/>
  <c r="AW5" i="1"/>
  <c r="AW4" i="1"/>
  <c r="AW7" i="1"/>
  <c r="AW10" i="1"/>
  <c r="AW8" i="1"/>
  <c r="AW6" i="1"/>
  <c r="AW79" i="1"/>
  <c r="AW59" i="1"/>
  <c r="AW35" i="1"/>
  <c r="AW43" i="1"/>
  <c r="AW51" i="1"/>
  <c r="AX20" i="1"/>
  <c r="AX87" i="1"/>
  <c r="AX85" i="1"/>
  <c r="AX89" i="1"/>
  <c r="AX54" i="1"/>
  <c r="AX52" i="1"/>
  <c r="AX80" i="1"/>
  <c r="AX49" i="1"/>
  <c r="AX45" i="1"/>
  <c r="AX16" i="1"/>
  <c r="AX79" i="1"/>
  <c r="AX63" i="1"/>
  <c r="AX62" i="1"/>
  <c r="AX72" i="1"/>
  <c r="AX76" i="1"/>
  <c r="AX71" i="1"/>
  <c r="AX65" i="1"/>
  <c r="AX36" i="1"/>
  <c r="AX19" i="1"/>
  <c r="AX13" i="1"/>
  <c r="AX21" i="1"/>
  <c r="AX84" i="1"/>
  <c r="AX77" i="1"/>
  <c r="AX69" i="1"/>
  <c r="AX67" i="1"/>
  <c r="AX95" i="1"/>
  <c r="AX57" i="1"/>
  <c r="AX60" i="1"/>
  <c r="AX73" i="1"/>
  <c r="AX66" i="1"/>
  <c r="AX56" i="1"/>
  <c r="AX34" i="1"/>
  <c r="AX50" i="1"/>
  <c r="AX37" i="1"/>
  <c r="AX43" i="1"/>
  <c r="AX22" i="1"/>
  <c r="AX30" i="1"/>
  <c r="AX61" i="1"/>
  <c r="AX58" i="1"/>
  <c r="AX47" i="1"/>
  <c r="AX29" i="1"/>
  <c r="AX90" i="1"/>
  <c r="AX68" i="1"/>
  <c r="AX53" i="1"/>
  <c r="AX59" i="1"/>
  <c r="AX42" i="1"/>
  <c r="AX40" i="1"/>
  <c r="AX15" i="1"/>
  <c r="AX88" i="1"/>
  <c r="AX86" i="1"/>
  <c r="AX64" i="1"/>
  <c r="AX44" i="1"/>
  <c r="AX31" i="1"/>
  <c r="AX26" i="1"/>
  <c r="AX27" i="1"/>
  <c r="AX82" i="1"/>
  <c r="AX32" i="1"/>
  <c r="AX48" i="1"/>
  <c r="AX33" i="1"/>
  <c r="AX51" i="1"/>
  <c r="AX25" i="1"/>
  <c r="AX28" i="1"/>
  <c r="AX74" i="1"/>
  <c r="AX92" i="1"/>
  <c r="AX78" i="1"/>
  <c r="AX55" i="1"/>
  <c r="AX39" i="1"/>
  <c r="AX94" i="1"/>
  <c r="AX17" i="1"/>
  <c r="AX93" i="1"/>
  <c r="AX91" i="1"/>
  <c r="AX75" i="1"/>
  <c r="AX38" i="1"/>
  <c r="AX41" i="1"/>
  <c r="AX23" i="1"/>
  <c r="AX24" i="1"/>
  <c r="AX83" i="1"/>
  <c r="AX81" i="1"/>
  <c r="AX70" i="1"/>
  <c r="AX35" i="1"/>
  <c r="AX11" i="1"/>
  <c r="AX6" i="1"/>
  <c r="AX12" i="1"/>
  <c r="AX7" i="1"/>
  <c r="AX3" i="1"/>
  <c r="AX10" i="1"/>
  <c r="AX18" i="1"/>
  <c r="AX14" i="1"/>
  <c r="AX8" i="1"/>
  <c r="AX46" i="1"/>
  <c r="AW11" i="1"/>
  <c r="AW9" i="1"/>
  <c r="AW12" i="1"/>
  <c r="AX4" i="1"/>
  <c r="AX9" i="1"/>
  <c r="AX5" i="1"/>
  <c r="AO1" i="1"/>
  <c r="AY18" i="1" l="1"/>
  <c r="AY14" i="1"/>
  <c r="AY16" i="1"/>
  <c r="AY20" i="1"/>
  <c r="AY92" i="1"/>
  <c r="AY75" i="1"/>
  <c r="AY62" i="1"/>
  <c r="AY44" i="1"/>
  <c r="AY42" i="1"/>
  <c r="AY50" i="1"/>
  <c r="AY15" i="1"/>
  <c r="AY85" i="1"/>
  <c r="AY89" i="1"/>
  <c r="AY80" i="1"/>
  <c r="AY21" i="1"/>
  <c r="AY87" i="1"/>
  <c r="AY95" i="1"/>
  <c r="AY79" i="1"/>
  <c r="AY52" i="1"/>
  <c r="AY72" i="1"/>
  <c r="AY68" i="1"/>
  <c r="AY76" i="1"/>
  <c r="AY36" i="1"/>
  <c r="AY86" i="1"/>
  <c r="AY46" i="1"/>
  <c r="AY67" i="1"/>
  <c r="AY74" i="1"/>
  <c r="AY94" i="1"/>
  <c r="AY69" i="1"/>
  <c r="AY63" i="1"/>
  <c r="AY81" i="1"/>
  <c r="AY35" i="1"/>
  <c r="AY29" i="1"/>
  <c r="AY73" i="1"/>
  <c r="AY66" i="1"/>
  <c r="AY56" i="1"/>
  <c r="AY34" i="1"/>
  <c r="AY37" i="1"/>
  <c r="AY43" i="1"/>
  <c r="AY19" i="1"/>
  <c r="AY17" i="1"/>
  <c r="AY54" i="1"/>
  <c r="AY61" i="1"/>
  <c r="AY58" i="1"/>
  <c r="AY45" i="1"/>
  <c r="AY47" i="1"/>
  <c r="AY25" i="1"/>
  <c r="AY26" i="1"/>
  <c r="AY27" i="1"/>
  <c r="AY22" i="1"/>
  <c r="AY84" i="1"/>
  <c r="AY90" i="1"/>
  <c r="AY60" i="1"/>
  <c r="AY38" i="1"/>
  <c r="AY53" i="1"/>
  <c r="AY59" i="1"/>
  <c r="AY40" i="1"/>
  <c r="AY28" i="1"/>
  <c r="AY88" i="1"/>
  <c r="AY70" i="1"/>
  <c r="AY64" i="1"/>
  <c r="AY31" i="1"/>
  <c r="AY83" i="1"/>
  <c r="AY82" i="1"/>
  <c r="AY49" i="1"/>
  <c r="AY32" i="1"/>
  <c r="AY48" i="1"/>
  <c r="AY51" i="1"/>
  <c r="AY23" i="1"/>
  <c r="AY93" i="1"/>
  <c r="AY30" i="1"/>
  <c r="AY78" i="1"/>
  <c r="AY57" i="1"/>
  <c r="AY55" i="1"/>
  <c r="AY39" i="1"/>
  <c r="AY91" i="1"/>
  <c r="AY3" i="1"/>
  <c r="AY9" i="1"/>
  <c r="AY7" i="1"/>
  <c r="AY11" i="1"/>
  <c r="AY6" i="1"/>
  <c r="AY4" i="1"/>
  <c r="AY8" i="1"/>
  <c r="AY13" i="1"/>
  <c r="AY33" i="1"/>
  <c r="AY41" i="1"/>
  <c r="AY24" i="1"/>
  <c r="AY77" i="1"/>
  <c r="AY65" i="1"/>
  <c r="AY71" i="1"/>
  <c r="AY5" i="1"/>
  <c r="AY12" i="1"/>
  <c r="AY10" i="1"/>
  <c r="AP1" i="1"/>
  <c r="AZ13" i="1" l="1"/>
  <c r="AZ88" i="1"/>
  <c r="AZ74" i="1"/>
  <c r="AZ94" i="1"/>
  <c r="AZ70" i="1"/>
  <c r="AZ81" i="1"/>
  <c r="AZ56" i="1"/>
  <c r="AZ48" i="1"/>
  <c r="AZ18" i="1"/>
  <c r="AZ20" i="1"/>
  <c r="AZ87" i="1"/>
  <c r="AZ90" i="1"/>
  <c r="AZ73" i="1"/>
  <c r="AZ54" i="1"/>
  <c r="AZ52" i="1"/>
  <c r="AZ92" i="1"/>
  <c r="AZ75" i="1"/>
  <c r="AZ62" i="1"/>
  <c r="AZ15" i="1"/>
  <c r="AZ89" i="1"/>
  <c r="AZ95" i="1"/>
  <c r="AZ77" i="1"/>
  <c r="AZ69" i="1"/>
  <c r="AZ63" i="1"/>
  <c r="AZ71" i="1"/>
  <c r="AZ65" i="1"/>
  <c r="AZ19" i="1"/>
  <c r="AZ30" i="1"/>
  <c r="AZ78" i="1"/>
  <c r="AZ46" i="1"/>
  <c r="AZ36" i="1"/>
  <c r="AZ55" i="1"/>
  <c r="AZ39" i="1"/>
  <c r="AZ25" i="1"/>
  <c r="AZ28" i="1"/>
  <c r="AZ85" i="1"/>
  <c r="AZ93" i="1"/>
  <c r="AZ91" i="1"/>
  <c r="AZ82" i="1"/>
  <c r="AZ44" i="1"/>
  <c r="AZ14" i="1"/>
  <c r="AZ84" i="1"/>
  <c r="AZ57" i="1"/>
  <c r="AZ76" i="1"/>
  <c r="AZ67" i="1"/>
  <c r="AZ34" i="1"/>
  <c r="AZ49" i="1"/>
  <c r="AZ50" i="1"/>
  <c r="AZ35" i="1"/>
  <c r="AZ16" i="1"/>
  <c r="AZ79" i="1"/>
  <c r="AZ68" i="1"/>
  <c r="AZ37" i="1"/>
  <c r="AZ43" i="1"/>
  <c r="AZ23" i="1"/>
  <c r="AZ66" i="1"/>
  <c r="AZ61" i="1"/>
  <c r="AZ58" i="1"/>
  <c r="AZ53" i="1"/>
  <c r="AZ42" i="1"/>
  <c r="AZ45" i="1"/>
  <c r="AZ47" i="1"/>
  <c r="AZ24" i="1"/>
  <c r="AZ38" i="1"/>
  <c r="AZ59" i="1"/>
  <c r="AZ40" i="1"/>
  <c r="AZ60" i="1"/>
  <c r="AZ80" i="1"/>
  <c r="AZ86" i="1"/>
  <c r="AZ83" i="1"/>
  <c r="AZ64" i="1"/>
  <c r="AZ33" i="1"/>
  <c r="AZ31" i="1"/>
  <c r="AZ51" i="1"/>
  <c r="AZ29" i="1"/>
  <c r="AZ22" i="1"/>
  <c r="AZ26" i="1"/>
  <c r="AZ41" i="1"/>
  <c r="AZ32" i="1"/>
  <c r="AZ27" i="1"/>
  <c r="AZ9" i="1"/>
  <c r="AZ7" i="1"/>
  <c r="AZ8" i="1"/>
  <c r="AZ3" i="1"/>
  <c r="AZ10" i="1"/>
  <c r="AZ5" i="1"/>
  <c r="AZ4" i="1"/>
  <c r="AZ11" i="1"/>
  <c r="AZ72" i="1"/>
  <c r="AZ17" i="1"/>
  <c r="AZ21" i="1"/>
  <c r="AZ6" i="1"/>
  <c r="AZ12" i="1"/>
  <c r="AQ1" i="1"/>
  <c r="BA80" i="1" l="1"/>
  <c r="BB80" i="1" s="1"/>
  <c r="BC80" i="1" s="1"/>
  <c r="BA14" i="1"/>
  <c r="BB14" i="1" s="1"/>
  <c r="BC14" i="1" s="1"/>
  <c r="BA83" i="1"/>
  <c r="BB83" i="1" s="1"/>
  <c r="BC83" i="1" s="1"/>
  <c r="BA21" i="1"/>
  <c r="BB21" i="1" s="1"/>
  <c r="BC21" i="1" s="1"/>
  <c r="BA20" i="1"/>
  <c r="BB20" i="1" s="1"/>
  <c r="BC20" i="1" s="1"/>
  <c r="BA88" i="1"/>
  <c r="BB88" i="1" s="1"/>
  <c r="BC88" i="1" s="1"/>
  <c r="BA85" i="1"/>
  <c r="BB85" i="1" s="1"/>
  <c r="BC85" i="1" s="1"/>
  <c r="BA91" i="1"/>
  <c r="BB91" i="1" s="1"/>
  <c r="BC91" i="1" s="1"/>
  <c r="BA82" i="1"/>
  <c r="BB82" i="1" s="1"/>
  <c r="BC82" i="1" s="1"/>
  <c r="BA78" i="1"/>
  <c r="BB78" i="1" s="1"/>
  <c r="BC78" i="1" s="1"/>
  <c r="BA66" i="1"/>
  <c r="BB66" i="1" s="1"/>
  <c r="BC66" i="1" s="1"/>
  <c r="BA64" i="1"/>
  <c r="BB64" i="1" s="1"/>
  <c r="BC64" i="1" s="1"/>
  <c r="BA58" i="1"/>
  <c r="BB58" i="1" s="1"/>
  <c r="BC58" i="1" s="1"/>
  <c r="BA13" i="1"/>
  <c r="BB13" i="1" s="1"/>
  <c r="BC13" i="1" s="1"/>
  <c r="BA74" i="1"/>
  <c r="BB74" i="1" s="1"/>
  <c r="BC74" i="1" s="1"/>
  <c r="BA93" i="1"/>
  <c r="BB93" i="1" s="1"/>
  <c r="BC93" i="1" s="1"/>
  <c r="BA52" i="1"/>
  <c r="BB52" i="1" s="1"/>
  <c r="BC52" i="1" s="1"/>
  <c r="BA81" i="1"/>
  <c r="BB81" i="1" s="1"/>
  <c r="BC81" i="1" s="1"/>
  <c r="BA15" i="1"/>
  <c r="BB15" i="1" s="1"/>
  <c r="BC15" i="1" s="1"/>
  <c r="BA87" i="1"/>
  <c r="BB87" i="1" s="1"/>
  <c r="BC87" i="1" s="1"/>
  <c r="BA73" i="1"/>
  <c r="BB73" i="1" s="1"/>
  <c r="BC73" i="1" s="1"/>
  <c r="BA54" i="1"/>
  <c r="BB54" i="1" s="1"/>
  <c r="BC54" i="1" s="1"/>
  <c r="BA89" i="1"/>
  <c r="BB89" i="1" s="1"/>
  <c r="BC89" i="1" s="1"/>
  <c r="BA70" i="1"/>
  <c r="BB70" i="1" s="1"/>
  <c r="BC70" i="1" s="1"/>
  <c r="BA77" i="1"/>
  <c r="BB77" i="1" s="1"/>
  <c r="BC77" i="1" s="1"/>
  <c r="BA62" i="1"/>
  <c r="BB62" i="1" s="1"/>
  <c r="BC62" i="1" s="1"/>
  <c r="BA48" i="1"/>
  <c r="BB48" i="1" s="1"/>
  <c r="BC48" i="1" s="1"/>
  <c r="BA33" i="1"/>
  <c r="BB33" i="1" s="1"/>
  <c r="BC33" i="1" s="1"/>
  <c r="BA51" i="1"/>
  <c r="BB51" i="1" s="1"/>
  <c r="BC51" i="1" s="1"/>
  <c r="BA16" i="1"/>
  <c r="BB16" i="1" s="1"/>
  <c r="BC16" i="1" s="1"/>
  <c r="BA18" i="1"/>
  <c r="BB18" i="1" s="1"/>
  <c r="BC18" i="1" s="1"/>
  <c r="BA63" i="1"/>
  <c r="BB63" i="1" s="1"/>
  <c r="BC63" i="1" s="1"/>
  <c r="BA60" i="1"/>
  <c r="BB60" i="1" s="1"/>
  <c r="BC60" i="1" s="1"/>
  <c r="BA32" i="1"/>
  <c r="BB32" i="1" s="1"/>
  <c r="BC32" i="1" s="1"/>
  <c r="BA41" i="1"/>
  <c r="BB41" i="1" s="1"/>
  <c r="BC41" i="1" s="1"/>
  <c r="BA23" i="1"/>
  <c r="BB23" i="1" s="1"/>
  <c r="BC23" i="1" s="1"/>
  <c r="BA22" i="1"/>
  <c r="BB22" i="1" s="1"/>
  <c r="BC22" i="1" s="1"/>
  <c r="BA94" i="1"/>
  <c r="BB94" i="1" s="1"/>
  <c r="BC94" i="1" s="1"/>
  <c r="BA92" i="1"/>
  <c r="BB92" i="1" s="1"/>
  <c r="BC92" i="1" s="1"/>
  <c r="BA38" i="1"/>
  <c r="BB38" i="1" s="1"/>
  <c r="BC38" i="1" s="1"/>
  <c r="BA17" i="1"/>
  <c r="BB17" i="1" s="1"/>
  <c r="BC17" i="1" s="1"/>
  <c r="BA95" i="1"/>
  <c r="BB95" i="1" s="1"/>
  <c r="BC95" i="1" s="1"/>
  <c r="BA69" i="1"/>
  <c r="BB69" i="1" s="1"/>
  <c r="BC69" i="1" s="1"/>
  <c r="BA65" i="1"/>
  <c r="BB65" i="1" s="1"/>
  <c r="BC65" i="1" s="1"/>
  <c r="BA31" i="1"/>
  <c r="BB31" i="1" s="1"/>
  <c r="BC31" i="1" s="1"/>
  <c r="BA28" i="1"/>
  <c r="BB28" i="1" s="1"/>
  <c r="BC28" i="1" s="1"/>
  <c r="BA19" i="1"/>
  <c r="BB19" i="1" s="1"/>
  <c r="BC19" i="1" s="1"/>
  <c r="BA84" i="1"/>
  <c r="BB84" i="1" s="1"/>
  <c r="BC84" i="1" s="1"/>
  <c r="BA57" i="1"/>
  <c r="BB57" i="1" s="1"/>
  <c r="BC57" i="1" s="1"/>
  <c r="BA76" i="1"/>
  <c r="BB76" i="1" s="1"/>
  <c r="BC76" i="1" s="1"/>
  <c r="BA67" i="1"/>
  <c r="BB67" i="1" s="1"/>
  <c r="BC67" i="1" s="1"/>
  <c r="BA56" i="1"/>
  <c r="BB56" i="1" s="1"/>
  <c r="BC56" i="1" s="1"/>
  <c r="BA34" i="1"/>
  <c r="BB34" i="1" s="1"/>
  <c r="BC34" i="1" s="1"/>
  <c r="BA55" i="1"/>
  <c r="BB55" i="1" s="1"/>
  <c r="BC55" i="1" s="1"/>
  <c r="BA49" i="1"/>
  <c r="BB49" i="1" s="1"/>
  <c r="BC49" i="1" s="1"/>
  <c r="BA50" i="1"/>
  <c r="BB50" i="1" s="1"/>
  <c r="BC50" i="1" s="1"/>
  <c r="BA35" i="1"/>
  <c r="BB35" i="1" s="1"/>
  <c r="BC35" i="1" s="1"/>
  <c r="BA29" i="1"/>
  <c r="BB29" i="1" s="1"/>
  <c r="BC29" i="1" s="1"/>
  <c r="BA30" i="1"/>
  <c r="BB30" i="1" s="1"/>
  <c r="BC30" i="1" s="1"/>
  <c r="BA79" i="1"/>
  <c r="BB79" i="1" s="1"/>
  <c r="BC79" i="1" s="1"/>
  <c r="BA46" i="1"/>
  <c r="BB46" i="1" s="1"/>
  <c r="BC46" i="1" s="1"/>
  <c r="BA36" i="1"/>
  <c r="BB36" i="1" s="1"/>
  <c r="BC36" i="1" s="1"/>
  <c r="BA44" i="1"/>
  <c r="BB44" i="1" s="1"/>
  <c r="BC44" i="1" s="1"/>
  <c r="BA39" i="1"/>
  <c r="BB39" i="1" s="1"/>
  <c r="BC39" i="1" s="1"/>
  <c r="BA37" i="1"/>
  <c r="BB37" i="1" s="1"/>
  <c r="BC37" i="1" s="1"/>
  <c r="BA43" i="1"/>
  <c r="BB43" i="1" s="1"/>
  <c r="BC43" i="1" s="1"/>
  <c r="BA26" i="1"/>
  <c r="BB26" i="1" s="1"/>
  <c r="BC26" i="1" s="1"/>
  <c r="BA27" i="1"/>
  <c r="BB27" i="1" s="1"/>
  <c r="BC27" i="1" s="1"/>
  <c r="BA75" i="1"/>
  <c r="BB75" i="1" s="1"/>
  <c r="BC75" i="1" s="1"/>
  <c r="BA86" i="1"/>
  <c r="BB86" i="1" s="1"/>
  <c r="BC86" i="1" s="1"/>
  <c r="BA71" i="1"/>
  <c r="BB71" i="1" s="1"/>
  <c r="BC71" i="1" s="1"/>
  <c r="BA61" i="1"/>
  <c r="BB61" i="1" s="1"/>
  <c r="BC61" i="1" s="1"/>
  <c r="BA53" i="1"/>
  <c r="BB53" i="1" s="1"/>
  <c r="BC53" i="1" s="1"/>
  <c r="BA59" i="1"/>
  <c r="BB59" i="1" s="1"/>
  <c r="BC59" i="1" s="1"/>
  <c r="BA42" i="1"/>
  <c r="BB42" i="1" s="1"/>
  <c r="BC42" i="1" s="1"/>
  <c r="BA45" i="1"/>
  <c r="BB45" i="1" s="1"/>
  <c r="BC45" i="1" s="1"/>
  <c r="BA25" i="1"/>
  <c r="BB25" i="1" s="1"/>
  <c r="BC25" i="1" s="1"/>
  <c r="BA47" i="1"/>
  <c r="BB47" i="1" s="1"/>
  <c r="BC47" i="1" s="1"/>
  <c r="BA24" i="1"/>
  <c r="BB24" i="1" s="1"/>
  <c r="BC24" i="1" s="1"/>
  <c r="BA90" i="1"/>
  <c r="BB90" i="1" s="1"/>
  <c r="BC90" i="1" s="1"/>
  <c r="BA72" i="1"/>
  <c r="BB72" i="1" s="1"/>
  <c r="BC72" i="1" s="1"/>
  <c r="BA40" i="1"/>
  <c r="BB40" i="1" s="1"/>
  <c r="BC40" i="1" s="1"/>
  <c r="BA68" i="1"/>
  <c r="BB68" i="1" s="1"/>
  <c r="BC68" i="1" s="1"/>
  <c r="BA10" i="1"/>
  <c r="BB10" i="1" s="1"/>
  <c r="BC10" i="1" s="1"/>
  <c r="BA9" i="1"/>
  <c r="BB9" i="1" s="1"/>
  <c r="BC9" i="1" s="1"/>
  <c r="BA3" i="1"/>
  <c r="BB3" i="1" s="1"/>
  <c r="BC3" i="1" s="1"/>
  <c r="BA4" i="1"/>
  <c r="BB4" i="1" s="1"/>
  <c r="BC4" i="1" s="1"/>
  <c r="BA5" i="1"/>
  <c r="BB5" i="1" s="1"/>
  <c r="BC5" i="1" s="1"/>
  <c r="BA8" i="1"/>
  <c r="BB8" i="1" s="1"/>
  <c r="BC8" i="1" s="1"/>
  <c r="BA6" i="1"/>
  <c r="BB6" i="1" s="1"/>
  <c r="BC6" i="1" s="1"/>
  <c r="BA12" i="1"/>
  <c r="BB12" i="1" s="1"/>
  <c r="BC12" i="1" s="1"/>
  <c r="BA7" i="1"/>
  <c r="BB7" i="1" s="1"/>
  <c r="BC7" i="1" s="1"/>
  <c r="BA11" i="1"/>
  <c r="BB11" i="1" s="1"/>
  <c r="BC11" i="1" s="1"/>
  <c r="AG2" i="1" l="1"/>
  <c r="R2" i="1" l="1"/>
  <c r="Y2" i="1" s="1"/>
  <c r="AS2" i="1" l="1"/>
  <c r="AZ2" i="1"/>
  <c r="AT2" i="1"/>
  <c r="AV2" i="1"/>
  <c r="AW2" i="1"/>
  <c r="AX2" i="1"/>
  <c r="AY2" i="1"/>
  <c r="BA2" i="1"/>
  <c r="AU2" i="1"/>
  <c r="K14" i="2" l="1"/>
  <c r="K6" i="2"/>
  <c r="K4" i="2"/>
  <c r="K13" i="2"/>
  <c r="K5" i="2"/>
  <c r="K12" i="2"/>
  <c r="K20" i="2"/>
  <c r="K11" i="2"/>
  <c r="K19" i="2"/>
  <c r="K18" i="2"/>
  <c r="K10" i="2"/>
  <c r="K17" i="2"/>
  <c r="K9" i="2"/>
  <c r="K3" i="2"/>
  <c r="K16" i="2"/>
  <c r="K8" i="2"/>
  <c r="K15" i="2"/>
  <c r="K7" i="2"/>
  <c r="L8" i="2" l="1"/>
  <c r="M8" i="2" s="1"/>
  <c r="L11" i="2"/>
  <c r="M11" i="2" s="1"/>
  <c r="L16" i="2"/>
  <c r="M16" i="2" s="1"/>
  <c r="L20" i="2"/>
  <c r="M20" i="2" s="1"/>
  <c r="L3" i="2"/>
  <c r="M3" i="2" s="1"/>
  <c r="L12" i="2"/>
  <c r="M12" i="2" s="1"/>
  <c r="L9" i="2"/>
  <c r="M9" i="2" s="1"/>
  <c r="N9" i="2" s="1"/>
  <c r="L5" i="2"/>
  <c r="M5" i="2" s="1"/>
  <c r="L15" i="2"/>
  <c r="M15" i="2" s="1"/>
  <c r="L17" i="2"/>
  <c r="M17" i="2" s="1"/>
  <c r="L13" i="2"/>
  <c r="M13" i="2" s="1"/>
  <c r="N13" i="2" s="1"/>
  <c r="L10" i="2"/>
  <c r="M10" i="2" s="1"/>
  <c r="L4" i="2"/>
  <c r="M4" i="2" s="1"/>
  <c r="L7" i="2"/>
  <c r="M7" i="2" s="1"/>
  <c r="L18" i="2"/>
  <c r="M18" i="2" s="1"/>
  <c r="L6" i="2"/>
  <c r="M6" i="2" s="1"/>
  <c r="L19" i="2"/>
  <c r="M19" i="2" s="1"/>
  <c r="L14" i="2"/>
  <c r="M14" i="2" s="1"/>
  <c r="N5" i="2" l="1"/>
  <c r="N7" i="2"/>
  <c r="N17" i="2"/>
  <c r="N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<sst xmlns="http://schemas.openxmlformats.org/spreadsheetml/2006/main" count="665" uniqueCount="129">
  <si>
    <t>BLOCK NAME</t>
  </si>
  <si>
    <t>AREA</t>
  </si>
  <si>
    <t>CROP</t>
  </si>
  <si>
    <t>DISTRICT</t>
  </si>
  <si>
    <t>INDEMNITY</t>
  </si>
  <si>
    <t>SLOPE</t>
  </si>
  <si>
    <t>7YRS AVERAGE</t>
  </si>
  <si>
    <t>TY</t>
  </si>
  <si>
    <t>T VALUE</t>
  </si>
  <si>
    <t>P VALUE</t>
  </si>
  <si>
    <t>NEW SLOPE</t>
  </si>
  <si>
    <t>BC</t>
  </si>
  <si>
    <t>GROSS_PREMIUM</t>
  </si>
  <si>
    <t>LOADINGS</t>
  </si>
  <si>
    <t>PERCENTAGE</t>
  </si>
  <si>
    <t>TLR</t>
  </si>
  <si>
    <t>CAT</t>
  </si>
  <si>
    <t>HETERO</t>
  </si>
  <si>
    <t>CREDIBILITY</t>
  </si>
  <si>
    <t>SMOOTHING PERCENTAGE</t>
  </si>
  <si>
    <t>MINIMUM</t>
  </si>
  <si>
    <t>TOTAL</t>
  </si>
  <si>
    <t># DETRENDED</t>
  </si>
  <si>
    <t>% DETRENDED</t>
  </si>
  <si>
    <t># POSITIVELY DETRENDED</t>
  </si>
  <si>
    <t>% POSITIVELY DETRENDED</t>
  </si>
  <si>
    <t># NEGATIVELY DETRENDED</t>
  </si>
  <si>
    <t>% NEGATIVELY DETRENDED</t>
  </si>
  <si>
    <t>ZERO YIELD VALUES IN MANY CELLS NEEDS TO BE ADDRESSED</t>
  </si>
  <si>
    <t>SL.NO</t>
  </si>
  <si>
    <t>CLUSTER</t>
  </si>
  <si>
    <t>BOQ FORMAT</t>
  </si>
  <si>
    <t>ESI</t>
  </si>
  <si>
    <t>WT.AVG</t>
  </si>
  <si>
    <t>ESI VALUES NOT GIVEN</t>
  </si>
  <si>
    <t>Calamity Calculation</t>
  </si>
  <si>
    <t>CAT value 2</t>
  </si>
  <si>
    <t>CAT value 1</t>
  </si>
  <si>
    <t>SOF</t>
  </si>
  <si>
    <t>Last year data missing</t>
  </si>
  <si>
    <t>Cluster</t>
  </si>
  <si>
    <t>Kumbi</t>
  </si>
  <si>
    <t>STATE</t>
  </si>
  <si>
    <t>Bishnupur</t>
  </si>
  <si>
    <t>Sub divison</t>
  </si>
  <si>
    <t>Moirang</t>
  </si>
  <si>
    <t>PADDY</t>
  </si>
  <si>
    <t>SEASON</t>
  </si>
  <si>
    <t>KHARIF</t>
  </si>
  <si>
    <t>CABBAGE</t>
  </si>
  <si>
    <t>Bishnupur south</t>
  </si>
  <si>
    <t>kwakta</t>
  </si>
  <si>
    <t>Nambol</t>
  </si>
  <si>
    <t>Bishnupur North</t>
  </si>
  <si>
    <t>chandel</t>
  </si>
  <si>
    <t>chakpikarong</t>
  </si>
  <si>
    <t>Machi</t>
  </si>
  <si>
    <t>tengnoupal</t>
  </si>
  <si>
    <t>churachandpur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</si>
  <si>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</si>
  <si>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</si>
  <si>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</si>
  <si>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</si>
  <si>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</si>
  <si>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</si>
  <si>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</si>
  <si>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</si>
  <si>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ESI (In Crs)</t>
  </si>
  <si>
    <t>PREVIOUS RATES (2019 with NIC)</t>
  </si>
  <si>
    <t>s</t>
  </si>
  <si>
    <t>PREVIOUS</t>
  </si>
  <si>
    <t>CURRENT</t>
  </si>
  <si>
    <t>FIXED TY method</t>
  </si>
  <si>
    <t>TY of 80% fixed</t>
  </si>
  <si>
    <t>ONLY two crops and one cluster across the state</t>
  </si>
  <si>
    <t>Chandarpur north</t>
  </si>
  <si>
    <t>singhat</t>
  </si>
  <si>
    <t>Thanlon</t>
  </si>
  <si>
    <t>Henglep</t>
  </si>
  <si>
    <t>Samulamian</t>
  </si>
  <si>
    <t>Parbung</t>
  </si>
  <si>
    <t>Sawombung/Imphal East-I</t>
  </si>
  <si>
    <t>Keirao Bitra</t>
  </si>
  <si>
    <t>Porampet</t>
  </si>
  <si>
    <t>Jiribam</t>
  </si>
  <si>
    <t>Heingang</t>
  </si>
  <si>
    <t>Keirao</t>
  </si>
  <si>
    <t>Kshetrigao</t>
  </si>
  <si>
    <t>Wangoi</t>
  </si>
  <si>
    <t>Hiyangthag</t>
  </si>
  <si>
    <t>Langjing</t>
  </si>
  <si>
    <t>Lamshang</t>
  </si>
  <si>
    <t>Mayang Imphal</t>
  </si>
  <si>
    <t>Langjinmg</t>
  </si>
  <si>
    <t>Sagoltongba</t>
  </si>
  <si>
    <t>Lamphelpat</t>
  </si>
  <si>
    <t>Sekmai</t>
  </si>
  <si>
    <t>Patsoi</t>
  </si>
  <si>
    <t>Sadar hill east saikul</t>
  </si>
  <si>
    <t>Saikul</t>
  </si>
  <si>
    <t>Tadubi</t>
  </si>
  <si>
    <t>paomata</t>
  </si>
  <si>
    <t>Purul</t>
  </si>
  <si>
    <t>Kangpokpi</t>
  </si>
  <si>
    <t>sadar hill west</t>
  </si>
  <si>
    <t>Saitu</t>
  </si>
  <si>
    <t>Nungba</t>
  </si>
  <si>
    <t>Tamenglong North</t>
  </si>
  <si>
    <t>Khoupum</t>
  </si>
  <si>
    <t>Tamenglong West</t>
  </si>
  <si>
    <t>Tousem</t>
  </si>
  <si>
    <t>Tamei</t>
  </si>
  <si>
    <t>Lilong</t>
  </si>
  <si>
    <t>Kakching</t>
  </si>
  <si>
    <t>Langmeidong</t>
  </si>
  <si>
    <t>Phungyar</t>
  </si>
  <si>
    <t>Kamjong</t>
  </si>
  <si>
    <t>Ukhrul south</t>
  </si>
  <si>
    <t>Ukhrul central</t>
  </si>
  <si>
    <t>Ukhrul north</t>
  </si>
  <si>
    <t>Kasom</t>
  </si>
  <si>
    <t>Chingai</t>
  </si>
  <si>
    <t>ACTUARIAL PREMIUM - 1st yr</t>
  </si>
  <si>
    <t>ACTUARIAL PREMIUM - 2nd yr</t>
  </si>
  <si>
    <t>ACTUARIAL PREMIUM - 3rd yr</t>
  </si>
  <si>
    <t>Final Actuarial rate (Avg of 3 yrs)</t>
  </si>
  <si>
    <t>WT.AVG (3 yrs avg)</t>
  </si>
  <si>
    <t>WT.AVG (current yr)</t>
  </si>
  <si>
    <t>J&amp;K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</si>
</sst>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4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1" fontId="0" fillId="0" borderId="1" xfId="0" applyNumberFormat="1" applyBorder="1"/>
    <xf numFmtId="164" fontId="0" fillId="0" borderId="1" xfId="0" applyNumberFormat="1" applyFill="1" applyBorder="1"/>
    <xf numFmtId="0" fontId="2" fillId="0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10" fontId="0" fillId="2" borderId="1" xfId="0" applyNumberFormat="1" applyFill="1" applyBorder="1"/>
    <xf numFmtId="0" fontId="0" fillId="2" borderId="0" xfId="0" applyFill="1"/>
    <xf numFmtId="0" fontId="0" fillId="2" borderId="1" xfId="0" applyFont="1" applyFill="1" applyBorder="1"/>
    <xf numFmtId="10" fontId="1" fillId="2" borderId="1" xfId="1" applyNumberFormat="1" applyFont="1" applyFill="1" applyBorder="1"/>
    <xf numFmtId="9" fontId="1" fillId="2" borderId="1" xfId="1" applyFont="1" applyFill="1" applyBorder="1"/>
    <xf numFmtId="9" fontId="0" fillId="0" borderId="1" xfId="1" applyFont="1" applyBorder="1"/>
    <xf numFmtId="9" fontId="0" fillId="0" borderId="1" xfId="0" applyNumberForma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10" fontId="0" fillId="0" borderId="1" xfId="0" applyNumberFormat="1" applyBorder="1"/>
    <xf numFmtId="1" fontId="0" fillId="0" borderId="1" xfId="0" applyNumberFormat="1" applyBorder="1" applyAlignment="1"/>
    <xf numFmtId="164" fontId="0" fillId="0" borderId="1" xfId="0" applyNumberFormat="1" applyBorder="1"/>
    <xf numFmtId="0" fontId="4" fillId="0" borderId="1" xfId="2" applyFont="1" applyFill="1" applyBorder="1" applyAlignment="1">
      <alignment vertical="top" wrapText="1"/>
    </xf>
    <xf numFmtId="1" fontId="5" fillId="0" borderId="1" xfId="2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wrapText="1"/>
    </xf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0" fontId="0" fillId="6" borderId="4" xfId="0" applyFill="1" applyBorder="1"/>
    <xf numFmtId="0" fontId="2" fillId="6" borderId="1" xfId="0" applyFont="1" applyFill="1" applyBorder="1"/>
    <xf numFmtId="0" fontId="0" fillId="6" borderId="1" xfId="0" applyFill="1" applyBorder="1"/>
    <xf numFmtId="10" fontId="0" fillId="6" borderId="1" xfId="0" applyNumberFormat="1" applyFill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10" fontId="6" fillId="0" borderId="1" xfId="1" applyNumberFormat="1" applyFont="1" applyBorder="1"/>
    <xf numFmtId="0" fontId="2" fillId="6" borderId="0" xfId="0" applyFont="1" applyFill="1" applyBorder="1" applyAlignment="1">
      <alignment horizontal="center"/>
    </xf>
    <xf numFmtId="10" fontId="6" fillId="6" borderId="1" xfId="1" applyNumberFormat="1" applyFont="1" applyFill="1" applyBorder="1"/>
    <xf numFmtId="0" fontId="0" fillId="6" borderId="0" xfId="0" applyFill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Normal" xfId="0" builtinId="0"/>
    <cellStyle name="Normal 3" xfId="2" xr:uid="{00000000-0005-0000-0000-000001000000}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ctuary.OICL/Desktop/WB/Calamityyea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 refreshError="1"/>
      <sheetData sheetId="1" refreshError="1"/>
      <sheetData sheetId="2" refreshError="1">
        <row r="1">
          <cell r="C1" t="str">
            <v>AMAN</v>
          </cell>
          <cell r="D1" t="str">
            <v>AUS</v>
          </cell>
          <cell r="E1" t="str">
            <v>MAIZE</v>
          </cell>
          <cell r="F1" t="str">
            <v>JUTE</v>
          </cell>
        </row>
        <row r="2">
          <cell r="A2" t="str">
            <v>KHARIBARI</v>
          </cell>
          <cell r="B2">
            <v>2014</v>
          </cell>
          <cell r="C2">
            <v>3128.43</v>
          </cell>
          <cell r="D2">
            <v>3129.7399999999993</v>
          </cell>
          <cell r="E2">
            <v>2341.7000000000003</v>
          </cell>
          <cell r="F2">
            <v>13.949000000000002</v>
          </cell>
        </row>
        <row r="3">
          <cell r="A3" t="str">
            <v>PHANSIDEWA</v>
          </cell>
          <cell r="B3">
            <v>2014</v>
          </cell>
          <cell r="C3">
            <v>3237.7000000000003</v>
          </cell>
          <cell r="D3">
            <v>3194.0659999999989</v>
          </cell>
          <cell r="E3">
            <v>2341.7000000000003</v>
          </cell>
          <cell r="F3">
            <v>14.776</v>
          </cell>
        </row>
        <row r="4">
          <cell r="A4" t="str">
            <v>RAJGANJ</v>
          </cell>
          <cell r="B4">
            <v>2014</v>
          </cell>
          <cell r="C4">
            <v>3414.7799999999997</v>
          </cell>
          <cell r="D4">
            <v>3515.0700000000006</v>
          </cell>
          <cell r="E4">
            <v>1472.2299999999998</v>
          </cell>
          <cell r="F4">
            <v>15.622999999999999</v>
          </cell>
        </row>
        <row r="5">
          <cell r="A5" t="str">
            <v>MAYNAGURI</v>
          </cell>
          <cell r="B5">
            <v>2014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</row>
        <row r="6">
          <cell r="A6" t="str">
            <v>MAL</v>
          </cell>
          <cell r="B6">
            <v>2014</v>
          </cell>
          <cell r="C6">
            <v>3059.1899999999996</v>
          </cell>
          <cell r="D6">
            <v>2722.0499999999997</v>
          </cell>
          <cell r="E6">
            <v>1472.2299999999998</v>
          </cell>
          <cell r="F6">
            <v>11.968999999999998</v>
          </cell>
        </row>
        <row r="7">
          <cell r="A7" t="str">
            <v>BALURGHAT</v>
          </cell>
          <cell r="B7">
            <v>2016</v>
          </cell>
          <cell r="C7">
            <v>4817.1699999999992</v>
          </cell>
          <cell r="D7">
            <v>3768.5100000000011</v>
          </cell>
          <cell r="E7">
            <v>0</v>
          </cell>
          <cell r="F7">
            <v>13.14</v>
          </cell>
        </row>
        <row r="8">
          <cell r="A8" t="str">
            <v>BERHAMPUR</v>
          </cell>
          <cell r="B8">
            <v>2015</v>
          </cell>
          <cell r="C8">
            <v>4607.3099999999995</v>
          </cell>
          <cell r="D8">
            <v>3636.5700000000006</v>
          </cell>
          <cell r="E8">
            <v>2663.11</v>
          </cell>
          <cell r="F8">
            <v>10.651</v>
          </cell>
        </row>
        <row r="9">
          <cell r="A9" t="str">
            <v>BELDANGA-I</v>
          </cell>
          <cell r="B9">
            <v>2015</v>
          </cell>
          <cell r="C9">
            <v>5632.4100000000008</v>
          </cell>
          <cell r="D9">
            <v>3936.5800000000008</v>
          </cell>
          <cell r="E9">
            <v>2663.11</v>
          </cell>
          <cell r="F9">
            <v>12.639999999999997</v>
          </cell>
        </row>
        <row r="10">
          <cell r="A10" t="str">
            <v>BELDANGA-II</v>
          </cell>
          <cell r="B10">
            <v>2015</v>
          </cell>
          <cell r="C10">
            <v>3398.1400000000003</v>
          </cell>
          <cell r="D10">
            <v>3928.3200000000006</v>
          </cell>
          <cell r="E10">
            <v>2663.11</v>
          </cell>
          <cell r="F10">
            <v>11.02</v>
          </cell>
        </row>
        <row r="11">
          <cell r="A11" t="str">
            <v>NAODA</v>
          </cell>
          <cell r="B11">
            <v>2015</v>
          </cell>
          <cell r="C11">
            <v>4692.29</v>
          </cell>
          <cell r="D11">
            <v>4027.4899999999989</v>
          </cell>
          <cell r="E11">
            <v>2663.11</v>
          </cell>
          <cell r="F11">
            <v>13.027000000000001</v>
          </cell>
        </row>
        <row r="12">
          <cell r="A12" t="str">
            <v>MSD.-JIAGANJ</v>
          </cell>
          <cell r="B12">
            <v>2015</v>
          </cell>
          <cell r="C12">
            <v>3977.2399999999989</v>
          </cell>
          <cell r="D12">
            <v>4308.5599999999995</v>
          </cell>
          <cell r="E12">
            <v>2663.11</v>
          </cell>
          <cell r="F12">
            <v>17.850999999999999</v>
          </cell>
        </row>
        <row r="13">
          <cell r="A13" t="str">
            <v>NABAGRAM</v>
          </cell>
          <cell r="B13">
            <v>2015</v>
          </cell>
          <cell r="C13">
            <v>3797.3499999999995</v>
          </cell>
          <cell r="D13">
            <v>3605.7799999999997</v>
          </cell>
          <cell r="E13">
            <v>2519</v>
          </cell>
          <cell r="F13">
            <v>14.026</v>
          </cell>
        </row>
        <row r="14">
          <cell r="A14" t="str">
            <v>KANDI</v>
          </cell>
          <cell r="B14">
            <v>2015</v>
          </cell>
          <cell r="C14">
            <v>4465.04</v>
          </cell>
          <cell r="D14">
            <v>4748.6999999999989</v>
          </cell>
          <cell r="E14">
            <v>2663.11</v>
          </cell>
          <cell r="F14">
            <v>12.478</v>
          </cell>
        </row>
        <row r="15">
          <cell r="A15" t="str">
            <v>KHARGRAM</v>
          </cell>
          <cell r="B15">
            <v>2015</v>
          </cell>
          <cell r="C15">
            <v>5227.3300000000008</v>
          </cell>
          <cell r="D15">
            <v>4411.25</v>
          </cell>
          <cell r="E15">
            <v>2663.11</v>
          </cell>
          <cell r="F15">
            <v>12.04</v>
          </cell>
        </row>
        <row r="16">
          <cell r="A16" t="str">
            <v>BURWAN</v>
          </cell>
          <cell r="B16">
            <v>2015</v>
          </cell>
          <cell r="C16">
            <v>5185.68</v>
          </cell>
          <cell r="D16">
            <v>4041.0700000000006</v>
          </cell>
          <cell r="E16">
            <v>2663.11</v>
          </cell>
          <cell r="F16">
            <v>13.735000000000001</v>
          </cell>
        </row>
        <row r="17">
          <cell r="A17" t="str">
            <v>BHARATPUR-I</v>
          </cell>
          <cell r="B17">
            <v>2015</v>
          </cell>
          <cell r="C17">
            <v>4994.21</v>
          </cell>
          <cell r="D17">
            <v>3626.5</v>
          </cell>
          <cell r="E17">
            <v>2663.11</v>
          </cell>
          <cell r="F17">
            <v>13.909000000000001</v>
          </cell>
        </row>
        <row r="18">
          <cell r="A18" t="str">
            <v>BHARATPUR-II</v>
          </cell>
          <cell r="B18">
            <v>2015</v>
          </cell>
          <cell r="C18">
            <v>5899.0100000000011</v>
          </cell>
          <cell r="D18">
            <v>4475.41</v>
          </cell>
          <cell r="E18">
            <v>2663.11</v>
          </cell>
          <cell r="F18">
            <v>6.4755555555555544</v>
          </cell>
        </row>
        <row r="19">
          <cell r="A19" t="str">
            <v>SUTI-I</v>
          </cell>
          <cell r="B19">
            <v>2015</v>
          </cell>
          <cell r="C19">
            <v>4156.21</v>
          </cell>
          <cell r="D19">
            <v>2484.0499999999997</v>
          </cell>
          <cell r="E19">
            <v>2663.11</v>
          </cell>
          <cell r="F19">
            <v>14.053000000000001</v>
          </cell>
        </row>
        <row r="20">
          <cell r="A20" t="str">
            <v>SUTI-II</v>
          </cell>
          <cell r="B20">
            <v>2015</v>
          </cell>
          <cell r="C20">
            <v>3802.04</v>
          </cell>
          <cell r="D20">
            <v>2319.4899999999993</v>
          </cell>
          <cell r="E20">
            <v>2663.11</v>
          </cell>
          <cell r="F20">
            <v>12.451000000000001</v>
          </cell>
        </row>
        <row r="21">
          <cell r="A21" t="str">
            <v>SAMSERGANJ</v>
          </cell>
          <cell r="B21">
            <v>2015</v>
          </cell>
          <cell r="C21">
            <v>4776.8599999999997</v>
          </cell>
          <cell r="D21">
            <v>2319.4899999999998</v>
          </cell>
          <cell r="E21">
            <v>2663.11</v>
          </cell>
          <cell r="F21">
            <v>12.324999999999999</v>
          </cell>
        </row>
        <row r="22">
          <cell r="A22" t="str">
            <v>FARAKKA</v>
          </cell>
          <cell r="B22">
            <v>2015</v>
          </cell>
          <cell r="C22">
            <v>2327.14</v>
          </cell>
          <cell r="D22">
            <v>1920.8800000000006</v>
          </cell>
          <cell r="E22">
            <v>2663.11</v>
          </cell>
          <cell r="F22">
            <v>10.552</v>
          </cell>
        </row>
        <row r="23">
          <cell r="A23" t="str">
            <v>SAGARDIGHI</v>
          </cell>
          <cell r="B23">
            <v>2015</v>
          </cell>
          <cell r="C23">
            <v>4308.21</v>
          </cell>
          <cell r="D23">
            <v>2634.81</v>
          </cell>
          <cell r="E23">
            <v>2663.11</v>
          </cell>
          <cell r="F23">
            <v>11.560000000000002</v>
          </cell>
        </row>
        <row r="24">
          <cell r="A24" t="str">
            <v>SUTI-I</v>
          </cell>
          <cell r="B24">
            <v>2017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</row>
        <row r="25">
          <cell r="A25" t="str">
            <v>SUTI-II</v>
          </cell>
          <cell r="B25">
            <v>2017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</row>
        <row r="26">
          <cell r="A26" t="str">
            <v>BURWAN</v>
          </cell>
          <cell r="B26">
            <v>2017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</row>
        <row r="27">
          <cell r="A27" t="str">
            <v>KRISHNAGAR-I</v>
          </cell>
          <cell r="B27">
            <v>2015</v>
          </cell>
          <cell r="C27">
            <v>4319.0800000000008</v>
          </cell>
          <cell r="D27">
            <v>3420.25</v>
          </cell>
          <cell r="E27">
            <v>2663.11</v>
          </cell>
          <cell r="F27">
            <v>14.142999999999997</v>
          </cell>
        </row>
        <row r="28">
          <cell r="A28" t="str">
            <v>KRISHNAGAR-II</v>
          </cell>
          <cell r="B28">
            <v>2015</v>
          </cell>
          <cell r="C28">
            <v>4737.3599999999997</v>
          </cell>
          <cell r="D28">
            <v>2822.5800000000004</v>
          </cell>
          <cell r="E28">
            <v>2519</v>
          </cell>
          <cell r="F28">
            <v>12.964000000000004</v>
          </cell>
        </row>
        <row r="29">
          <cell r="A29" t="str">
            <v>NABADWIP</v>
          </cell>
          <cell r="B29">
            <v>2015</v>
          </cell>
          <cell r="C29">
            <v>4533.9899999999989</v>
          </cell>
          <cell r="D29">
            <v>2636.14</v>
          </cell>
          <cell r="E29">
            <v>2663.11</v>
          </cell>
          <cell r="F29">
            <v>9.8140000000000018</v>
          </cell>
        </row>
        <row r="30">
          <cell r="A30" t="str">
            <v>CHAPRA</v>
          </cell>
          <cell r="B30">
            <v>2015</v>
          </cell>
          <cell r="C30">
            <v>4313.78</v>
          </cell>
          <cell r="D30">
            <v>3908.8</v>
          </cell>
          <cell r="E30">
            <v>2663.11</v>
          </cell>
          <cell r="F30">
            <v>13.116999999999999</v>
          </cell>
        </row>
        <row r="31">
          <cell r="A31" t="str">
            <v>KRISHNAGANJ</v>
          </cell>
          <cell r="B31">
            <v>2015</v>
          </cell>
          <cell r="C31">
            <v>4409.3900000000003</v>
          </cell>
          <cell r="D31">
            <v>4068.05</v>
          </cell>
          <cell r="E31">
            <v>0</v>
          </cell>
          <cell r="F31">
            <v>12.135999999999996</v>
          </cell>
        </row>
        <row r="32">
          <cell r="A32" t="str">
            <v>KALIGANJ</v>
          </cell>
          <cell r="B32">
            <v>2015</v>
          </cell>
          <cell r="C32">
            <v>4409.3900000000003</v>
          </cell>
          <cell r="D32">
            <v>3330.2600000000011</v>
          </cell>
          <cell r="E32">
            <v>0</v>
          </cell>
          <cell r="F32">
            <v>12.423999999999999</v>
          </cell>
        </row>
        <row r="33">
          <cell r="A33" t="str">
            <v>NAKASHIPARA</v>
          </cell>
          <cell r="B33">
            <v>2015</v>
          </cell>
          <cell r="C33">
            <v>4627.9000000000005</v>
          </cell>
          <cell r="D33">
            <v>2443.27</v>
          </cell>
          <cell r="E33">
            <v>0</v>
          </cell>
          <cell r="F33">
            <v>13.387000000000004</v>
          </cell>
        </row>
        <row r="34">
          <cell r="A34" t="str">
            <v>SANTIPUR</v>
          </cell>
          <cell r="B34">
            <v>2015</v>
          </cell>
          <cell r="C34">
            <v>4718.9799999999987</v>
          </cell>
          <cell r="D34">
            <v>3946.2</v>
          </cell>
          <cell r="E34">
            <v>2663.11</v>
          </cell>
          <cell r="F34">
            <v>11.137000000000004</v>
          </cell>
        </row>
        <row r="35">
          <cell r="A35" t="str">
            <v>HANSKHALI</v>
          </cell>
          <cell r="B35">
            <v>2015</v>
          </cell>
          <cell r="C35">
            <v>5020.8700000000008</v>
          </cell>
          <cell r="D35">
            <v>3411.37</v>
          </cell>
          <cell r="E35">
            <v>0</v>
          </cell>
          <cell r="F35">
            <v>14.935000000000002</v>
          </cell>
        </row>
        <row r="36">
          <cell r="A36" t="str">
            <v>RANAGHAT-I</v>
          </cell>
          <cell r="B36">
            <v>2015</v>
          </cell>
          <cell r="C36">
            <v>4214</v>
          </cell>
          <cell r="D36">
            <v>3597.66</v>
          </cell>
          <cell r="E36">
            <v>0</v>
          </cell>
          <cell r="F36">
            <v>11.452</v>
          </cell>
        </row>
        <row r="37">
          <cell r="A37" t="str">
            <v>RANAGHAT-II</v>
          </cell>
          <cell r="B37">
            <v>2015</v>
          </cell>
          <cell r="C37">
            <v>5013.0999999999995</v>
          </cell>
          <cell r="D37">
            <v>3873.9000000000005</v>
          </cell>
          <cell r="E37">
            <v>0</v>
          </cell>
          <cell r="F37">
            <v>14.529999999999998</v>
          </cell>
        </row>
        <row r="38">
          <cell r="A38" t="str">
            <v>CHAKDAH</v>
          </cell>
          <cell r="B38">
            <v>2015</v>
          </cell>
          <cell r="C38">
            <v>4751.8499999999995</v>
          </cell>
          <cell r="D38">
            <v>2777.2099999999996</v>
          </cell>
          <cell r="E38">
            <v>2663.11</v>
          </cell>
          <cell r="F38">
            <v>13.324000000000002</v>
          </cell>
        </row>
        <row r="39">
          <cell r="A39" t="str">
            <v>HARINGHATA</v>
          </cell>
          <cell r="B39">
            <v>2015</v>
          </cell>
          <cell r="C39">
            <v>4437.3499999999995</v>
          </cell>
          <cell r="D39">
            <v>3965.7200000000003</v>
          </cell>
          <cell r="E39">
            <v>0</v>
          </cell>
          <cell r="F39">
            <v>15.690999999999999</v>
          </cell>
        </row>
        <row r="40">
          <cell r="A40" t="str">
            <v>MAGRAHAT-II</v>
          </cell>
          <cell r="B40">
            <v>2017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A41" t="str">
            <v>KULPI</v>
          </cell>
          <cell r="B41">
            <v>2017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A42" t="str">
            <v>KAKDWIP</v>
          </cell>
          <cell r="B42">
            <v>2017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</row>
        <row r="43">
          <cell r="A43" t="str">
            <v>SAGAR</v>
          </cell>
          <cell r="B43">
            <v>2017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</row>
        <row r="44">
          <cell r="A44" t="str">
            <v>PANCHLA</v>
          </cell>
          <cell r="B44">
            <v>2013</v>
          </cell>
          <cell r="C44">
            <v>1892.47</v>
          </cell>
          <cell r="D44">
            <v>3398</v>
          </cell>
          <cell r="E44">
            <v>0</v>
          </cell>
          <cell r="F44">
            <v>17.170000000000002</v>
          </cell>
        </row>
        <row r="45">
          <cell r="A45" t="str">
            <v>AMTA-I</v>
          </cell>
          <cell r="B45">
            <v>2013</v>
          </cell>
          <cell r="C45">
            <v>1323.25</v>
          </cell>
          <cell r="D45">
            <v>3398</v>
          </cell>
          <cell r="E45">
            <v>0</v>
          </cell>
          <cell r="F45">
            <v>16.675000000000001</v>
          </cell>
        </row>
        <row r="46">
          <cell r="A46" t="str">
            <v>AMTA-II</v>
          </cell>
          <cell r="B46">
            <v>2013</v>
          </cell>
          <cell r="C46">
            <v>2852.8800000000006</v>
          </cell>
          <cell r="D46">
            <v>4005.9199999999992</v>
          </cell>
          <cell r="E46">
            <v>0</v>
          </cell>
          <cell r="F46">
            <v>25.82800000000001</v>
          </cell>
        </row>
        <row r="47">
          <cell r="A47" t="str">
            <v>UDAYNARAYANPUR</v>
          </cell>
          <cell r="B47">
            <v>2013</v>
          </cell>
          <cell r="C47">
            <v>416.97000000000014</v>
          </cell>
          <cell r="D47">
            <v>4488.6299999999992</v>
          </cell>
          <cell r="E47">
            <v>0</v>
          </cell>
          <cell r="F47">
            <v>21.202000000000002</v>
          </cell>
        </row>
        <row r="48">
          <cell r="A48" t="str">
            <v>UDAYNARAYANPUR</v>
          </cell>
          <cell r="B48">
            <v>2016</v>
          </cell>
          <cell r="C48">
            <v>2378.14</v>
          </cell>
          <cell r="D48">
            <v>1113.5200000000002</v>
          </cell>
          <cell r="E48">
            <v>0</v>
          </cell>
          <cell r="F48">
            <v>27.85</v>
          </cell>
        </row>
        <row r="49">
          <cell r="A49" t="str">
            <v>AMTA-II</v>
          </cell>
          <cell r="B49">
            <v>2016</v>
          </cell>
          <cell r="C49">
            <v>4440.5899999999992</v>
          </cell>
          <cell r="D49">
            <v>1868.0700000000002</v>
          </cell>
          <cell r="E49">
            <v>0</v>
          </cell>
          <cell r="F49">
            <v>19.210000000000004</v>
          </cell>
        </row>
        <row r="50">
          <cell r="A50" t="str">
            <v>PANDUA</v>
          </cell>
          <cell r="B50">
            <v>2013</v>
          </cell>
          <cell r="C50">
            <v>3744.1500000000005</v>
          </cell>
          <cell r="D50">
            <v>3712.4899999999989</v>
          </cell>
          <cell r="E50">
            <v>0</v>
          </cell>
          <cell r="F50">
            <v>19.797499999999999</v>
          </cell>
        </row>
        <row r="51">
          <cell r="A51" t="str">
            <v>TARAKESWAR</v>
          </cell>
          <cell r="B51">
            <v>2013</v>
          </cell>
          <cell r="C51">
            <v>4381.9400000000005</v>
          </cell>
          <cell r="D51">
            <v>3466.1699999999992</v>
          </cell>
          <cell r="E51">
            <v>0</v>
          </cell>
          <cell r="F51">
            <v>20.833000000000002</v>
          </cell>
        </row>
        <row r="52">
          <cell r="A52" t="str">
            <v>SINGUR</v>
          </cell>
          <cell r="B52">
            <v>2013</v>
          </cell>
          <cell r="C52">
            <v>4198</v>
          </cell>
          <cell r="D52">
            <v>4457.5200000000004</v>
          </cell>
          <cell r="E52">
            <v>0</v>
          </cell>
          <cell r="F52">
            <v>22.777000000000001</v>
          </cell>
        </row>
        <row r="53">
          <cell r="A53" t="str">
            <v>JANGIPARA</v>
          </cell>
          <cell r="B53">
            <v>2013</v>
          </cell>
          <cell r="C53">
            <v>4359.68</v>
          </cell>
          <cell r="D53">
            <v>4110.1200000000008</v>
          </cell>
          <cell r="E53">
            <v>0</v>
          </cell>
          <cell r="F53">
            <v>22.183</v>
          </cell>
        </row>
        <row r="54">
          <cell r="A54" t="str">
            <v>CHANDITALA-I</v>
          </cell>
          <cell r="B54">
            <v>2013</v>
          </cell>
          <cell r="C54">
            <v>3063.41</v>
          </cell>
          <cell r="D54">
            <v>3398</v>
          </cell>
          <cell r="E54">
            <v>0</v>
          </cell>
          <cell r="F54">
            <v>20.679999999999996</v>
          </cell>
        </row>
        <row r="55">
          <cell r="A55" t="str">
            <v>CHANDITALA-II</v>
          </cell>
          <cell r="B55">
            <v>2013</v>
          </cell>
          <cell r="C55">
            <v>3771.2699999999995</v>
          </cell>
          <cell r="D55">
            <v>3398</v>
          </cell>
          <cell r="E55">
            <v>0</v>
          </cell>
          <cell r="F55">
            <v>20.743000000000002</v>
          </cell>
        </row>
        <row r="56">
          <cell r="A56" t="str">
            <v>PURSURAH</v>
          </cell>
          <cell r="B56">
            <v>2013</v>
          </cell>
          <cell r="C56">
            <v>3614.9399999999996</v>
          </cell>
          <cell r="D56">
            <v>3398</v>
          </cell>
          <cell r="E56">
            <v>0</v>
          </cell>
          <cell r="F56">
            <v>20.302</v>
          </cell>
        </row>
        <row r="57">
          <cell r="A57" t="str">
            <v>ARAMBAG</v>
          </cell>
          <cell r="B57">
            <v>2013</v>
          </cell>
          <cell r="C57">
            <v>3829.7399999999989</v>
          </cell>
          <cell r="D57">
            <v>3670.1699999999992</v>
          </cell>
          <cell r="E57">
            <v>0</v>
          </cell>
          <cell r="F57">
            <v>18.141999999999999</v>
          </cell>
        </row>
        <row r="58">
          <cell r="A58" t="str">
            <v>KHANAKUL-I</v>
          </cell>
          <cell r="B58">
            <v>2013</v>
          </cell>
          <cell r="C58">
            <v>3234.7900000000004</v>
          </cell>
          <cell r="D58">
            <v>3552.29</v>
          </cell>
          <cell r="E58">
            <v>0</v>
          </cell>
          <cell r="F58">
            <v>20.770000000000003</v>
          </cell>
        </row>
        <row r="59">
          <cell r="A59" t="str">
            <v>KHANAKUL-II</v>
          </cell>
          <cell r="B59">
            <v>2013</v>
          </cell>
          <cell r="C59">
            <v>2008.94</v>
          </cell>
          <cell r="D59">
            <v>3291.41</v>
          </cell>
          <cell r="E59">
            <v>0</v>
          </cell>
          <cell r="F59">
            <v>18.817</v>
          </cell>
        </row>
        <row r="60">
          <cell r="A60" t="str">
            <v>GOGHAT-I</v>
          </cell>
          <cell r="B60">
            <v>2013</v>
          </cell>
          <cell r="C60">
            <v>3992.13</v>
          </cell>
          <cell r="D60">
            <v>3927.0999999999995</v>
          </cell>
          <cell r="E60">
            <v>0</v>
          </cell>
          <cell r="F60">
            <v>20.32</v>
          </cell>
        </row>
        <row r="61">
          <cell r="A61" t="str">
            <v>GOGHAT-II</v>
          </cell>
          <cell r="B61">
            <v>2013</v>
          </cell>
          <cell r="C61">
            <v>4394.2700000000013</v>
          </cell>
          <cell r="D61">
            <v>3670.1699999999992</v>
          </cell>
          <cell r="E61">
            <v>0</v>
          </cell>
          <cell r="F61">
            <v>0</v>
          </cell>
        </row>
        <row r="62">
          <cell r="A62" t="str">
            <v>GOGHAT-I</v>
          </cell>
          <cell r="B62">
            <v>2016</v>
          </cell>
          <cell r="C62">
            <v>5049.8000000000011</v>
          </cell>
          <cell r="D62">
            <v>4146.7600000000011</v>
          </cell>
          <cell r="E62">
            <v>0</v>
          </cell>
          <cell r="F62">
            <v>19.03</v>
          </cell>
        </row>
        <row r="63">
          <cell r="A63" t="str">
            <v>GOGHAT-II</v>
          </cell>
          <cell r="B63">
            <v>2016</v>
          </cell>
          <cell r="C63">
            <v>5643.7700000000013</v>
          </cell>
          <cell r="D63">
            <v>4146.7600000000011</v>
          </cell>
          <cell r="E63">
            <v>0</v>
          </cell>
          <cell r="F63">
            <v>0</v>
          </cell>
        </row>
        <row r="64">
          <cell r="A64" t="str">
            <v>KHANAKUL-I</v>
          </cell>
          <cell r="B64">
            <v>2016</v>
          </cell>
          <cell r="C64">
            <v>1992.4599999999996</v>
          </cell>
          <cell r="D64">
            <v>3568.21</v>
          </cell>
          <cell r="E64">
            <v>0</v>
          </cell>
          <cell r="F64">
            <v>18.960000000000004</v>
          </cell>
        </row>
        <row r="65">
          <cell r="A65" t="str">
            <v>PANDUA</v>
          </cell>
          <cell r="B65">
            <v>2017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 t="str">
            <v>TARAKESWAR</v>
          </cell>
          <cell r="B66">
            <v>2017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 t="str">
            <v>DHANIAKHALI</v>
          </cell>
          <cell r="B67">
            <v>2017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 t="str">
            <v>JANGIPARA</v>
          </cell>
          <cell r="B68">
            <v>2017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 t="str">
            <v>PURSURAH</v>
          </cell>
          <cell r="B69">
            <v>2017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 t="str">
            <v>ARAMBAG</v>
          </cell>
          <cell r="B70">
            <v>2017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 t="str">
            <v>KHANAKUL-I</v>
          </cell>
          <cell r="B71">
            <v>2017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 t="str">
            <v>KHANAKUL-II</v>
          </cell>
          <cell r="B72">
            <v>2017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 t="str">
            <v>GOGHAT-I</v>
          </cell>
          <cell r="B73">
            <v>2017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4">
          <cell r="A74" t="str">
            <v>BURDWAN -I</v>
          </cell>
          <cell r="B74">
            <v>2015</v>
          </cell>
          <cell r="C74">
            <v>4818.9000000000005</v>
          </cell>
          <cell r="D74">
            <v>3517</v>
          </cell>
          <cell r="E74">
            <v>0</v>
          </cell>
          <cell r="F74">
            <v>0</v>
          </cell>
        </row>
        <row r="75">
          <cell r="A75" t="str">
            <v>BURDWAN-II</v>
          </cell>
          <cell r="B75">
            <v>2015</v>
          </cell>
          <cell r="C75">
            <v>5142.18</v>
          </cell>
          <cell r="D75">
            <v>3517</v>
          </cell>
          <cell r="E75">
            <v>0</v>
          </cell>
          <cell r="F75">
            <v>0</v>
          </cell>
        </row>
        <row r="76">
          <cell r="A76" t="str">
            <v>AUSGRAM-I</v>
          </cell>
          <cell r="B76">
            <v>2015</v>
          </cell>
          <cell r="C76">
            <v>5070.18</v>
          </cell>
          <cell r="D76">
            <v>4009.19</v>
          </cell>
          <cell r="E76">
            <v>0</v>
          </cell>
          <cell r="F76">
            <v>0</v>
          </cell>
        </row>
        <row r="77">
          <cell r="A77" t="str">
            <v>AUSGRAM-II</v>
          </cell>
          <cell r="B77">
            <v>2015</v>
          </cell>
          <cell r="C77">
            <v>5465.8300000000008</v>
          </cell>
          <cell r="D77">
            <v>4327.43</v>
          </cell>
          <cell r="E77">
            <v>0</v>
          </cell>
          <cell r="F77">
            <v>0</v>
          </cell>
        </row>
        <row r="78">
          <cell r="A78" t="str">
            <v>BHATAR</v>
          </cell>
          <cell r="B78">
            <v>2015</v>
          </cell>
          <cell r="C78">
            <v>6171.8799999999992</v>
          </cell>
          <cell r="D78">
            <v>4453.71</v>
          </cell>
          <cell r="E78">
            <v>0</v>
          </cell>
          <cell r="F78">
            <v>0</v>
          </cell>
        </row>
        <row r="79">
          <cell r="A79" t="str">
            <v>GALSI-II</v>
          </cell>
          <cell r="B79">
            <v>2015</v>
          </cell>
          <cell r="C79">
            <v>5967.68</v>
          </cell>
          <cell r="D79">
            <v>4508.3499999999995</v>
          </cell>
          <cell r="E79">
            <v>0</v>
          </cell>
          <cell r="F79">
            <v>13</v>
          </cell>
        </row>
        <row r="80">
          <cell r="A80" t="str">
            <v>JAMALPUR</v>
          </cell>
          <cell r="B80">
            <v>2015</v>
          </cell>
          <cell r="C80">
            <v>5521.78</v>
          </cell>
          <cell r="D80">
            <v>4718.3000000000011</v>
          </cell>
          <cell r="E80">
            <v>0</v>
          </cell>
          <cell r="F80">
            <v>16.62</v>
          </cell>
        </row>
        <row r="81">
          <cell r="A81" t="str">
            <v>KHANDAGHOSH</v>
          </cell>
          <cell r="B81">
            <v>2015</v>
          </cell>
          <cell r="C81">
            <v>4930.2399999999989</v>
          </cell>
          <cell r="D81">
            <v>4873.92</v>
          </cell>
          <cell r="E81">
            <v>0</v>
          </cell>
          <cell r="F81">
            <v>0</v>
          </cell>
        </row>
        <row r="82">
          <cell r="A82" t="str">
            <v>MEMARI-I</v>
          </cell>
          <cell r="B82">
            <v>2015</v>
          </cell>
          <cell r="C82">
            <v>5429.5599999999995</v>
          </cell>
          <cell r="D82">
            <v>4892.9199999999992</v>
          </cell>
          <cell r="E82">
            <v>0</v>
          </cell>
          <cell r="F82">
            <v>0</v>
          </cell>
        </row>
        <row r="83">
          <cell r="A83" t="str">
            <v>MEMARI-II</v>
          </cell>
          <cell r="B83">
            <v>2015</v>
          </cell>
          <cell r="C83">
            <v>5831.4499999999989</v>
          </cell>
          <cell r="D83">
            <v>4947.4499999999989</v>
          </cell>
          <cell r="E83">
            <v>0</v>
          </cell>
          <cell r="F83">
            <v>0</v>
          </cell>
        </row>
        <row r="84">
          <cell r="A84" t="str">
            <v>RAINA-I</v>
          </cell>
          <cell r="B84">
            <v>2015</v>
          </cell>
          <cell r="C84">
            <v>4657.96</v>
          </cell>
          <cell r="D84">
            <v>3517</v>
          </cell>
          <cell r="E84">
            <v>0</v>
          </cell>
          <cell r="F84">
            <v>16.87</v>
          </cell>
        </row>
        <row r="85">
          <cell r="A85" t="str">
            <v>RAINA-II</v>
          </cell>
          <cell r="B85">
            <v>2015</v>
          </cell>
          <cell r="C85">
            <v>5053.54</v>
          </cell>
          <cell r="D85">
            <v>3517</v>
          </cell>
          <cell r="E85">
            <v>0</v>
          </cell>
          <cell r="F85">
            <v>0</v>
          </cell>
        </row>
        <row r="86">
          <cell r="A86" t="str">
            <v>KALNA-I</v>
          </cell>
          <cell r="B86">
            <v>2015</v>
          </cell>
          <cell r="C86">
            <v>5371.5</v>
          </cell>
          <cell r="D86">
            <v>4505.29</v>
          </cell>
          <cell r="E86">
            <v>0</v>
          </cell>
          <cell r="F86">
            <v>19.41</v>
          </cell>
        </row>
        <row r="87">
          <cell r="A87" t="str">
            <v>KALNA-II</v>
          </cell>
          <cell r="B87">
            <v>2015</v>
          </cell>
          <cell r="C87">
            <v>4764.8000000000011</v>
          </cell>
          <cell r="D87">
            <v>4022.95</v>
          </cell>
          <cell r="E87">
            <v>0</v>
          </cell>
          <cell r="F87">
            <v>18.039999999999996</v>
          </cell>
        </row>
        <row r="88">
          <cell r="A88" t="str">
            <v>PURBASTHALI-I</v>
          </cell>
          <cell r="B88">
            <v>2015</v>
          </cell>
          <cell r="C88">
            <v>1986.6199999999994</v>
          </cell>
          <cell r="D88">
            <v>3683.75</v>
          </cell>
          <cell r="E88">
            <v>0</v>
          </cell>
          <cell r="F88">
            <v>12.50090909090909</v>
          </cell>
        </row>
        <row r="89">
          <cell r="A89" t="str">
            <v>PURBASTHALI-II</v>
          </cell>
          <cell r="B89">
            <v>2015</v>
          </cell>
          <cell r="C89">
            <v>4664.5500000000011</v>
          </cell>
          <cell r="D89">
            <v>4187.0500000000011</v>
          </cell>
          <cell r="E89">
            <v>0</v>
          </cell>
          <cell r="F89">
            <v>7.2154545454545458</v>
          </cell>
        </row>
        <row r="90">
          <cell r="A90" t="str">
            <v>MONTESWAR</v>
          </cell>
          <cell r="B90">
            <v>2015</v>
          </cell>
          <cell r="C90">
            <v>4586.6900000000005</v>
          </cell>
          <cell r="D90">
            <v>4088.81</v>
          </cell>
          <cell r="E90">
            <v>0</v>
          </cell>
          <cell r="F90">
            <v>16.223636363636363</v>
          </cell>
        </row>
        <row r="91">
          <cell r="A91" t="str">
            <v>KATWA-I</v>
          </cell>
          <cell r="B91">
            <v>2015</v>
          </cell>
          <cell r="C91">
            <v>5228.96</v>
          </cell>
          <cell r="D91">
            <v>4296</v>
          </cell>
          <cell r="E91">
            <v>0</v>
          </cell>
          <cell r="F91">
            <v>1.6899999999999997</v>
          </cell>
        </row>
        <row r="92">
          <cell r="A92" t="str">
            <v>KATWA-II</v>
          </cell>
          <cell r="B92">
            <v>2015</v>
          </cell>
          <cell r="C92">
            <v>5163.1699999999992</v>
          </cell>
          <cell r="D92">
            <v>4357.2600000000011</v>
          </cell>
          <cell r="E92">
            <v>0</v>
          </cell>
          <cell r="F92">
            <v>9.56</v>
          </cell>
        </row>
        <row r="93">
          <cell r="A93" t="str">
            <v>KETUGRAM-I</v>
          </cell>
          <cell r="B93">
            <v>2015</v>
          </cell>
          <cell r="C93">
            <v>5165.6699999999992</v>
          </cell>
          <cell r="D93">
            <v>3517</v>
          </cell>
          <cell r="E93">
            <v>0</v>
          </cell>
          <cell r="F93">
            <v>0</v>
          </cell>
        </row>
        <row r="94">
          <cell r="A94" t="str">
            <v>KETUGRAM-II</v>
          </cell>
          <cell r="B94">
            <v>2015</v>
          </cell>
          <cell r="C94">
            <v>5121.3000000000011</v>
          </cell>
          <cell r="D94">
            <v>4357.2600000000011</v>
          </cell>
          <cell r="E94">
            <v>0</v>
          </cell>
          <cell r="F94">
            <v>1.6899999999999997</v>
          </cell>
        </row>
        <row r="95">
          <cell r="A95" t="str">
            <v>MANGALKOT</v>
          </cell>
          <cell r="B95">
            <v>2015</v>
          </cell>
          <cell r="C95">
            <v>4724.5800000000008</v>
          </cell>
          <cell r="D95">
            <v>4357.2600000000011</v>
          </cell>
          <cell r="E95">
            <v>0</v>
          </cell>
          <cell r="F95">
            <v>1.6899999999999997</v>
          </cell>
        </row>
        <row r="96">
          <cell r="A96" t="str">
            <v>GALSI-I</v>
          </cell>
          <cell r="B96">
            <v>2015</v>
          </cell>
          <cell r="C96">
            <v>5477.5599999999995</v>
          </cell>
          <cell r="D96">
            <v>3517</v>
          </cell>
          <cell r="E96">
            <v>0</v>
          </cell>
          <cell r="F96">
            <v>0</v>
          </cell>
        </row>
        <row r="97">
          <cell r="A97" t="str">
            <v>SURI-I</v>
          </cell>
          <cell r="B97">
            <v>2017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8">
          <cell r="A98" t="str">
            <v>SURI-II</v>
          </cell>
          <cell r="B98">
            <v>2017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</row>
        <row r="99">
          <cell r="A99" t="str">
            <v>DUBRAJPUR</v>
          </cell>
          <cell r="B99">
            <v>2017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</row>
        <row r="100">
          <cell r="A100" t="str">
            <v>BOLEPUR-SRINIKETAN</v>
          </cell>
          <cell r="B100">
            <v>2017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</row>
        <row r="101">
          <cell r="A101" t="str">
            <v>ILLAMBAZAR</v>
          </cell>
          <cell r="B101">
            <v>2017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A102" t="str">
            <v>LABHPUR</v>
          </cell>
          <cell r="B102">
            <v>2017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A103" t="str">
            <v>NANOOR</v>
          </cell>
          <cell r="B103">
            <v>2017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</row>
        <row r="104">
          <cell r="A104" t="str">
            <v>MAYURESWAR-I</v>
          </cell>
          <cell r="B104">
            <v>2017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5">
          <cell r="A105" t="str">
            <v>MAYURESWAR-II</v>
          </cell>
          <cell r="B105">
            <v>2017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</row>
        <row r="106">
          <cell r="A106" t="str">
            <v>RAMPURHAT-I</v>
          </cell>
          <cell r="B106">
            <v>2017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</row>
        <row r="107">
          <cell r="A107" t="str">
            <v>RAMPURHAT-II</v>
          </cell>
          <cell r="B107">
            <v>2017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</row>
        <row r="108">
          <cell r="A108" t="str">
            <v>NALHATI-I</v>
          </cell>
          <cell r="B108">
            <v>2017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</row>
        <row r="109">
          <cell r="A109" t="str">
            <v>NALHATI-II</v>
          </cell>
          <cell r="B109">
            <v>2017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</row>
        <row r="110">
          <cell r="A110" t="str">
            <v>MURARAI-II</v>
          </cell>
          <cell r="B110">
            <v>2017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</row>
        <row r="111">
          <cell r="A111" t="str">
            <v>MEJIA</v>
          </cell>
          <cell r="B111">
            <v>2013</v>
          </cell>
          <cell r="C111">
            <v>3126.5999999999995</v>
          </cell>
          <cell r="D111">
            <v>3820.8800000000006</v>
          </cell>
          <cell r="E111">
            <v>0</v>
          </cell>
          <cell r="F111">
            <v>0</v>
          </cell>
        </row>
        <row r="112">
          <cell r="A112" t="str">
            <v>BARJORA</v>
          </cell>
          <cell r="B112">
            <v>2013</v>
          </cell>
          <cell r="C112">
            <v>4026.9299999999994</v>
          </cell>
          <cell r="D112">
            <v>4266.8300000000008</v>
          </cell>
          <cell r="E112">
            <v>0</v>
          </cell>
          <cell r="F112">
            <v>0</v>
          </cell>
        </row>
        <row r="113">
          <cell r="A113" t="str">
            <v>SONAMUKHI</v>
          </cell>
          <cell r="B113">
            <v>2013</v>
          </cell>
          <cell r="C113">
            <v>3969.63</v>
          </cell>
          <cell r="D113">
            <v>3321.96</v>
          </cell>
          <cell r="E113">
            <v>0</v>
          </cell>
          <cell r="F113">
            <v>0</v>
          </cell>
        </row>
        <row r="114">
          <cell r="A114" t="str">
            <v>BANKURA-I</v>
          </cell>
          <cell r="B114">
            <v>2014</v>
          </cell>
          <cell r="C114">
            <v>3578.1400000000003</v>
          </cell>
          <cell r="D114">
            <v>4000.1300000000006</v>
          </cell>
          <cell r="E114">
            <v>0</v>
          </cell>
          <cell r="F114">
            <v>0</v>
          </cell>
        </row>
        <row r="115">
          <cell r="A115" t="str">
            <v>BANKURA-II</v>
          </cell>
          <cell r="B115">
            <v>2014</v>
          </cell>
          <cell r="C115">
            <v>4907.0899999999992</v>
          </cell>
          <cell r="D115">
            <v>4975.72</v>
          </cell>
          <cell r="E115">
            <v>0</v>
          </cell>
          <cell r="F115">
            <v>0</v>
          </cell>
        </row>
        <row r="116">
          <cell r="A116" t="str">
            <v>CHHATNA</v>
          </cell>
          <cell r="B116">
            <v>2014</v>
          </cell>
          <cell r="C116">
            <v>3753.13</v>
          </cell>
          <cell r="D116">
            <v>3773</v>
          </cell>
          <cell r="E116">
            <v>2615</v>
          </cell>
          <cell r="F116">
            <v>17</v>
          </cell>
        </row>
        <row r="117">
          <cell r="A117" t="str">
            <v>SALTORA</v>
          </cell>
          <cell r="B117">
            <v>2014</v>
          </cell>
          <cell r="C117">
            <v>3215.84</v>
          </cell>
          <cell r="D117">
            <v>3773</v>
          </cell>
          <cell r="E117">
            <v>0</v>
          </cell>
          <cell r="F117">
            <v>0</v>
          </cell>
        </row>
        <row r="118">
          <cell r="A118" t="str">
            <v>MEJIA</v>
          </cell>
          <cell r="B118">
            <v>2014</v>
          </cell>
          <cell r="C118">
            <v>3454.5600000000004</v>
          </cell>
          <cell r="D118">
            <v>3773</v>
          </cell>
          <cell r="E118">
            <v>0</v>
          </cell>
          <cell r="F118">
            <v>0</v>
          </cell>
        </row>
        <row r="119">
          <cell r="A119" t="str">
            <v>GANGAJALGHATI</v>
          </cell>
          <cell r="B119">
            <v>2014</v>
          </cell>
          <cell r="C119">
            <v>3336.59</v>
          </cell>
          <cell r="D119">
            <v>3773</v>
          </cell>
          <cell r="E119">
            <v>2615</v>
          </cell>
          <cell r="F119">
            <v>20.75</v>
          </cell>
        </row>
        <row r="120">
          <cell r="A120" t="str">
            <v>BARJORA</v>
          </cell>
          <cell r="B120">
            <v>2014</v>
          </cell>
          <cell r="C120">
            <v>4255.2399999999989</v>
          </cell>
          <cell r="D120">
            <v>3396.8300000000008</v>
          </cell>
          <cell r="E120">
            <v>0</v>
          </cell>
          <cell r="F120">
            <v>0</v>
          </cell>
        </row>
        <row r="121">
          <cell r="A121" t="str">
            <v>ONDA</v>
          </cell>
          <cell r="B121">
            <v>2014</v>
          </cell>
          <cell r="C121">
            <v>4039.8</v>
          </cell>
          <cell r="D121">
            <v>4506.6900000000005</v>
          </cell>
          <cell r="E121">
            <v>0</v>
          </cell>
          <cell r="F121">
            <v>0</v>
          </cell>
        </row>
        <row r="122">
          <cell r="A122" t="str">
            <v>INDPUR</v>
          </cell>
          <cell r="B122">
            <v>2014</v>
          </cell>
          <cell r="C122">
            <v>3666.8200000000006</v>
          </cell>
          <cell r="D122">
            <v>3773</v>
          </cell>
          <cell r="E122">
            <v>2615</v>
          </cell>
          <cell r="F122">
            <v>0</v>
          </cell>
        </row>
        <row r="123">
          <cell r="A123" t="str">
            <v>HIRBANDH (KHATRA-II)</v>
          </cell>
          <cell r="B123">
            <v>2014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A124" t="str">
            <v>RANIBANDH</v>
          </cell>
          <cell r="B124">
            <v>2014</v>
          </cell>
          <cell r="C124">
            <v>3878.4199999999992</v>
          </cell>
          <cell r="D124">
            <v>3262.34</v>
          </cell>
          <cell r="E124">
            <v>2021.23</v>
          </cell>
          <cell r="F124">
            <v>0</v>
          </cell>
        </row>
        <row r="125">
          <cell r="A125" t="str">
            <v>TALDANGRA</v>
          </cell>
          <cell r="B125">
            <v>2014</v>
          </cell>
          <cell r="C125">
            <v>4467.1500000000005</v>
          </cell>
          <cell r="D125">
            <v>4584.03</v>
          </cell>
          <cell r="E125">
            <v>0</v>
          </cell>
          <cell r="F125">
            <v>0</v>
          </cell>
        </row>
        <row r="126">
          <cell r="A126" t="str">
            <v>SIMLAPAL</v>
          </cell>
          <cell r="B126">
            <v>2014</v>
          </cell>
          <cell r="C126">
            <v>4611.3599999999997</v>
          </cell>
          <cell r="D126">
            <v>3564.2399999999989</v>
          </cell>
          <cell r="E126">
            <v>2615</v>
          </cell>
          <cell r="F126">
            <v>0</v>
          </cell>
        </row>
        <row r="127">
          <cell r="A127" t="str">
            <v>SARENGA (RAIPUR-II)</v>
          </cell>
          <cell r="B127">
            <v>2014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</row>
        <row r="128">
          <cell r="A128" t="str">
            <v>BISHNUPUR</v>
          </cell>
          <cell r="B128">
            <v>2014</v>
          </cell>
          <cell r="C128">
            <v>3875.88</v>
          </cell>
          <cell r="D128">
            <v>4741.4499999999989</v>
          </cell>
          <cell r="E128">
            <v>0</v>
          </cell>
          <cell r="F128">
            <v>20.75</v>
          </cell>
        </row>
        <row r="129">
          <cell r="A129" t="str">
            <v>PATRASAYAR</v>
          </cell>
          <cell r="B129">
            <v>2014</v>
          </cell>
          <cell r="C129">
            <v>5363.5</v>
          </cell>
          <cell r="D129">
            <v>4852.8000000000011</v>
          </cell>
          <cell r="E129">
            <v>0</v>
          </cell>
          <cell r="F129">
            <v>17</v>
          </cell>
        </row>
        <row r="130">
          <cell r="A130" t="str">
            <v>BANKURA-I</v>
          </cell>
          <cell r="B130">
            <v>2015</v>
          </cell>
          <cell r="C130">
            <v>3083.9199999999996</v>
          </cell>
          <cell r="D130">
            <v>1434.17</v>
          </cell>
          <cell r="E130">
            <v>0</v>
          </cell>
          <cell r="F130">
            <v>0</v>
          </cell>
        </row>
        <row r="131">
          <cell r="A131" t="str">
            <v>CHHATNA</v>
          </cell>
          <cell r="B131">
            <v>2015</v>
          </cell>
          <cell r="C131">
            <v>2622.09</v>
          </cell>
          <cell r="D131">
            <v>4643.18</v>
          </cell>
          <cell r="E131">
            <v>2519</v>
          </cell>
          <cell r="F131">
            <v>13</v>
          </cell>
        </row>
        <row r="132">
          <cell r="A132" t="str">
            <v>INDPUR</v>
          </cell>
          <cell r="B132">
            <v>2015</v>
          </cell>
          <cell r="C132">
            <v>2410.4000000000005</v>
          </cell>
          <cell r="D132">
            <v>2418.69</v>
          </cell>
          <cell r="E132">
            <v>2519</v>
          </cell>
          <cell r="F132">
            <v>0</v>
          </cell>
        </row>
        <row r="133">
          <cell r="A133" t="str">
            <v>SONAMUKHI</v>
          </cell>
          <cell r="B133">
            <v>2015</v>
          </cell>
          <cell r="C133">
            <v>4137.1999999999989</v>
          </cell>
          <cell r="D133">
            <v>4882.3700000000008</v>
          </cell>
          <cell r="E133">
            <v>0</v>
          </cell>
          <cell r="F133">
            <v>0</v>
          </cell>
        </row>
        <row r="134">
          <cell r="A134" t="str">
            <v>KOTALPUR</v>
          </cell>
          <cell r="B134">
            <v>2015</v>
          </cell>
          <cell r="C134">
            <v>5378</v>
          </cell>
          <cell r="D134">
            <v>4498.1200000000008</v>
          </cell>
          <cell r="E134">
            <v>0</v>
          </cell>
          <cell r="F134">
            <v>0</v>
          </cell>
        </row>
        <row r="135">
          <cell r="A135" t="str">
            <v>BARJORA</v>
          </cell>
          <cell r="B135">
            <v>2017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</row>
        <row r="136">
          <cell r="A136" t="str">
            <v>SONAMUKHI</v>
          </cell>
          <cell r="B136">
            <v>2017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</row>
        <row r="137">
          <cell r="A137" t="str">
            <v>PATRASAYAR</v>
          </cell>
          <cell r="B137">
            <v>2017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</row>
        <row r="138">
          <cell r="A138" t="str">
            <v>JHALDA-I</v>
          </cell>
          <cell r="B138">
            <v>2014</v>
          </cell>
          <cell r="C138">
            <v>3341.1400000000003</v>
          </cell>
          <cell r="D138">
            <v>3773</v>
          </cell>
          <cell r="E138">
            <v>2615</v>
          </cell>
          <cell r="F138">
            <v>0</v>
          </cell>
        </row>
        <row r="139">
          <cell r="A139" t="str">
            <v>JHALDA-II</v>
          </cell>
          <cell r="B139">
            <v>2014</v>
          </cell>
          <cell r="C139">
            <v>3271.25</v>
          </cell>
          <cell r="D139">
            <v>3773</v>
          </cell>
          <cell r="E139">
            <v>2877.2900000000004</v>
          </cell>
          <cell r="F139">
            <v>0</v>
          </cell>
        </row>
        <row r="140">
          <cell r="A140" t="str">
            <v>BAGMUNDI</v>
          </cell>
          <cell r="B140">
            <v>2014</v>
          </cell>
          <cell r="C140">
            <v>4009.0499999999997</v>
          </cell>
          <cell r="D140">
            <v>3773</v>
          </cell>
          <cell r="E140">
            <v>2516.9699999999998</v>
          </cell>
          <cell r="F140">
            <v>0</v>
          </cell>
        </row>
        <row r="141">
          <cell r="A141" t="str">
            <v>SANTURI</v>
          </cell>
          <cell r="B141">
            <v>2014</v>
          </cell>
          <cell r="C141">
            <v>3283.9899999999989</v>
          </cell>
          <cell r="D141">
            <v>0</v>
          </cell>
          <cell r="E141">
            <v>774.52</v>
          </cell>
          <cell r="F141">
            <v>0</v>
          </cell>
        </row>
        <row r="142">
          <cell r="A142" t="str">
            <v>PARA</v>
          </cell>
          <cell r="B142">
            <v>2014</v>
          </cell>
          <cell r="C142">
            <v>3222.0600000000004</v>
          </cell>
          <cell r="D142">
            <v>3773</v>
          </cell>
          <cell r="E142">
            <v>2130.75</v>
          </cell>
          <cell r="F142">
            <v>0</v>
          </cell>
        </row>
        <row r="143">
          <cell r="A143" t="str">
            <v>MIDNAPUR SADAR</v>
          </cell>
          <cell r="B143">
            <v>2011</v>
          </cell>
          <cell r="C143">
            <v>3943.7399999999989</v>
          </cell>
          <cell r="D143">
            <v>2766.66</v>
          </cell>
          <cell r="E143">
            <v>0</v>
          </cell>
          <cell r="F143">
            <v>0</v>
          </cell>
        </row>
        <row r="144">
          <cell r="A144" t="str">
            <v>KESHPUR</v>
          </cell>
          <cell r="B144">
            <v>2011</v>
          </cell>
          <cell r="C144">
            <v>4505.2600000000011</v>
          </cell>
          <cell r="D144">
            <v>3354.8</v>
          </cell>
          <cell r="E144">
            <v>0</v>
          </cell>
          <cell r="F144">
            <v>14.590999999999999</v>
          </cell>
        </row>
        <row r="145">
          <cell r="A145" t="str">
            <v>DEBRA</v>
          </cell>
          <cell r="B145">
            <v>2011</v>
          </cell>
          <cell r="C145">
            <v>4064.3900000000003</v>
          </cell>
          <cell r="D145">
            <v>2992.5100000000007</v>
          </cell>
          <cell r="E145">
            <v>0</v>
          </cell>
          <cell r="F145">
            <v>14.196666666666667</v>
          </cell>
        </row>
        <row r="146">
          <cell r="A146" t="str">
            <v>KHARAGPUR-II</v>
          </cell>
          <cell r="B146">
            <v>2011</v>
          </cell>
          <cell r="C146">
            <v>3453.29</v>
          </cell>
          <cell r="D146">
            <v>2870.5600000000004</v>
          </cell>
          <cell r="E146">
            <v>0</v>
          </cell>
          <cell r="F146">
            <v>0</v>
          </cell>
        </row>
        <row r="147">
          <cell r="A147" t="str">
            <v>SABONG</v>
          </cell>
          <cell r="B147">
            <v>2011</v>
          </cell>
          <cell r="C147">
            <v>2561.89</v>
          </cell>
          <cell r="D147">
            <v>2884.5400000000004</v>
          </cell>
          <cell r="E147">
            <v>0</v>
          </cell>
          <cell r="F147">
            <v>14.471</v>
          </cell>
        </row>
        <row r="148">
          <cell r="A148" t="str">
            <v>PINGLA</v>
          </cell>
          <cell r="B148">
            <v>2011</v>
          </cell>
          <cell r="C148">
            <v>3087.82</v>
          </cell>
          <cell r="D148">
            <v>3040.43</v>
          </cell>
          <cell r="E148">
            <v>0</v>
          </cell>
          <cell r="F148">
            <v>14.626999999999999</v>
          </cell>
        </row>
        <row r="149">
          <cell r="A149" t="str">
            <v>NARAYANGARH</v>
          </cell>
          <cell r="B149">
            <v>2011</v>
          </cell>
          <cell r="C149">
            <v>2490.11</v>
          </cell>
          <cell r="D149">
            <v>3186.6199999999994</v>
          </cell>
          <cell r="E149">
            <v>0</v>
          </cell>
          <cell r="F149">
            <v>0</v>
          </cell>
        </row>
        <row r="150">
          <cell r="A150" t="str">
            <v>DANTAN-I</v>
          </cell>
          <cell r="B150">
            <v>2011</v>
          </cell>
          <cell r="C150">
            <v>4955.4400000000005</v>
          </cell>
          <cell r="D150">
            <v>2870.5600000000004</v>
          </cell>
          <cell r="E150">
            <v>0</v>
          </cell>
          <cell r="F150">
            <v>0</v>
          </cell>
        </row>
        <row r="151">
          <cell r="A151" t="str">
            <v>SANKRAIL</v>
          </cell>
          <cell r="B151">
            <v>2011</v>
          </cell>
          <cell r="C151">
            <v>2904.8405263157888</v>
          </cell>
          <cell r="D151">
            <v>2706.2442857142855</v>
          </cell>
          <cell r="E151">
            <v>0</v>
          </cell>
          <cell r="F151">
            <v>0</v>
          </cell>
        </row>
        <row r="152">
          <cell r="A152" t="str">
            <v>GOPIBALLAVPUR-I</v>
          </cell>
          <cell r="B152">
            <v>2011</v>
          </cell>
          <cell r="C152">
            <v>4210.9399999999996</v>
          </cell>
          <cell r="D152">
            <v>3015.5040000000004</v>
          </cell>
          <cell r="E152">
            <v>1573.58</v>
          </cell>
          <cell r="F152">
            <v>0</v>
          </cell>
        </row>
        <row r="153">
          <cell r="A153" t="str">
            <v>GHATAL</v>
          </cell>
          <cell r="B153">
            <v>2011</v>
          </cell>
          <cell r="C153">
            <v>3568.5299999999997</v>
          </cell>
          <cell r="D153">
            <v>3365.2300000000005</v>
          </cell>
          <cell r="E153">
            <v>0</v>
          </cell>
          <cell r="F153">
            <v>14.93</v>
          </cell>
        </row>
        <row r="154">
          <cell r="A154" t="str">
            <v>DASPUR-I</v>
          </cell>
          <cell r="B154">
            <v>2011</v>
          </cell>
          <cell r="C154">
            <v>2757.36</v>
          </cell>
          <cell r="D154">
            <v>3365.2300000000005</v>
          </cell>
          <cell r="E154">
            <v>0</v>
          </cell>
          <cell r="F154">
            <v>14.93</v>
          </cell>
        </row>
        <row r="155">
          <cell r="A155" t="str">
            <v>DASPUR-II</v>
          </cell>
          <cell r="B155">
            <v>2011</v>
          </cell>
          <cell r="C155">
            <v>3034.82</v>
          </cell>
          <cell r="D155">
            <v>3365.23</v>
          </cell>
          <cell r="E155">
            <v>0</v>
          </cell>
          <cell r="F155">
            <v>14.93</v>
          </cell>
        </row>
        <row r="156">
          <cell r="A156" t="str">
            <v>CHANDRAKONA-I</v>
          </cell>
          <cell r="B156">
            <v>2011</v>
          </cell>
          <cell r="C156">
            <v>3664.88</v>
          </cell>
          <cell r="D156">
            <v>3321</v>
          </cell>
          <cell r="E156">
            <v>0</v>
          </cell>
          <cell r="F156">
            <v>14.90375</v>
          </cell>
        </row>
        <row r="157">
          <cell r="A157" t="str">
            <v>CHANDRAKONA-II</v>
          </cell>
          <cell r="B157">
            <v>2011</v>
          </cell>
          <cell r="C157">
            <v>4139.22</v>
          </cell>
          <cell r="D157">
            <v>3403.2</v>
          </cell>
          <cell r="E157">
            <v>0</v>
          </cell>
          <cell r="F157">
            <v>15</v>
          </cell>
        </row>
        <row r="158">
          <cell r="A158" t="str">
            <v>MIDNAPUR SADAR</v>
          </cell>
          <cell r="B158">
            <v>2013</v>
          </cell>
          <cell r="C158">
            <v>3534.86</v>
          </cell>
          <cell r="D158">
            <v>3199.5499999999997</v>
          </cell>
          <cell r="E158">
            <v>0</v>
          </cell>
          <cell r="F158">
            <v>0</v>
          </cell>
        </row>
        <row r="159">
          <cell r="A159" t="str">
            <v>KESHPUR</v>
          </cell>
          <cell r="B159">
            <v>2013</v>
          </cell>
          <cell r="C159">
            <v>1762.06</v>
          </cell>
          <cell r="D159">
            <v>3104.1199999999994</v>
          </cell>
          <cell r="E159">
            <v>0</v>
          </cell>
          <cell r="F159">
            <v>15.639999999999997</v>
          </cell>
        </row>
        <row r="160">
          <cell r="A160" t="str">
            <v>DEBRA</v>
          </cell>
          <cell r="B160">
            <v>2013</v>
          </cell>
          <cell r="C160">
            <v>1312.17</v>
          </cell>
          <cell r="D160">
            <v>2780.7900000000004</v>
          </cell>
          <cell r="E160">
            <v>0</v>
          </cell>
          <cell r="F160">
            <v>15.666666666666664</v>
          </cell>
        </row>
        <row r="161">
          <cell r="A161" t="str">
            <v>GARBETA-I</v>
          </cell>
          <cell r="B161">
            <v>2013</v>
          </cell>
          <cell r="C161">
            <v>2647.49</v>
          </cell>
          <cell r="D161">
            <v>3147.2900000000004</v>
          </cell>
          <cell r="E161">
            <v>0</v>
          </cell>
          <cell r="F161">
            <v>0</v>
          </cell>
        </row>
        <row r="162">
          <cell r="A162" t="str">
            <v>GARBETA-II</v>
          </cell>
          <cell r="B162">
            <v>2013</v>
          </cell>
          <cell r="C162">
            <v>2610.2199999999998</v>
          </cell>
          <cell r="D162">
            <v>4390.25</v>
          </cell>
          <cell r="E162">
            <v>0</v>
          </cell>
          <cell r="F162">
            <v>16</v>
          </cell>
        </row>
        <row r="163">
          <cell r="A163" t="str">
            <v>NARAYANGARH</v>
          </cell>
          <cell r="B163">
            <v>2013</v>
          </cell>
          <cell r="C163">
            <v>2480.5600000000004</v>
          </cell>
          <cell r="D163">
            <v>3180.14</v>
          </cell>
          <cell r="E163">
            <v>0</v>
          </cell>
          <cell r="F163">
            <v>0</v>
          </cell>
        </row>
        <row r="164">
          <cell r="A164" t="str">
            <v>JAMBONI</v>
          </cell>
          <cell r="B164">
            <v>2013</v>
          </cell>
          <cell r="C164">
            <v>2952.61</v>
          </cell>
          <cell r="D164">
            <v>3457.2977777777774</v>
          </cell>
          <cell r="E164">
            <v>0</v>
          </cell>
          <cell r="F164">
            <v>0</v>
          </cell>
        </row>
        <row r="165">
          <cell r="A165" t="str">
            <v>GOPIBALLAVPUR-I</v>
          </cell>
          <cell r="B165">
            <v>2013</v>
          </cell>
          <cell r="C165">
            <v>1521.66</v>
          </cell>
          <cell r="D165">
            <v>2614.4420000000005</v>
          </cell>
          <cell r="E165">
            <v>2206</v>
          </cell>
          <cell r="F165">
            <v>0</v>
          </cell>
        </row>
        <row r="166">
          <cell r="A166" t="str">
            <v>DASPUR-I</v>
          </cell>
          <cell r="B166">
            <v>2013</v>
          </cell>
          <cell r="C166">
            <v>690.80000000000007</v>
          </cell>
          <cell r="D166">
            <v>3473.55</v>
          </cell>
          <cell r="E166">
            <v>0</v>
          </cell>
          <cell r="F166">
            <v>13.19363636363636</v>
          </cell>
        </row>
        <row r="167">
          <cell r="A167" t="str">
            <v>PANSKURA-I</v>
          </cell>
          <cell r="B167">
            <v>2010</v>
          </cell>
          <cell r="C167">
            <v>3824.1799999999994</v>
          </cell>
          <cell r="D167">
            <v>3087.39</v>
          </cell>
          <cell r="E167">
            <v>0</v>
          </cell>
          <cell r="F167">
            <v>16</v>
          </cell>
        </row>
        <row r="168">
          <cell r="A168" t="str">
            <v>CHANDIPUR (NANDIGRAM )</v>
          </cell>
          <cell r="B168">
            <v>2010</v>
          </cell>
          <cell r="C168">
            <v>0</v>
          </cell>
          <cell r="D168">
            <v>0</v>
          </cell>
          <cell r="E168">
            <v>0</v>
          </cell>
          <cell r="F168">
            <v>16</v>
          </cell>
        </row>
        <row r="169">
          <cell r="A169" t="str">
            <v>RAMNAGAR-I</v>
          </cell>
          <cell r="B169">
            <v>2010</v>
          </cell>
          <cell r="C169">
            <v>2607.2399999999993</v>
          </cell>
          <cell r="D169">
            <v>0</v>
          </cell>
          <cell r="E169">
            <v>0</v>
          </cell>
          <cell r="F169">
            <v>16</v>
          </cell>
        </row>
        <row r="170">
          <cell r="A170" t="str">
            <v>BHAGAWANPUR-II</v>
          </cell>
          <cell r="B170">
            <v>2010</v>
          </cell>
          <cell r="C170">
            <v>2022.1300000000006</v>
          </cell>
          <cell r="D170">
            <v>3087.39</v>
          </cell>
          <cell r="E170">
            <v>0</v>
          </cell>
          <cell r="F170">
            <v>17.277142857142856</v>
          </cell>
        </row>
        <row r="171">
          <cell r="A171" t="str">
            <v>KHEJURI-II</v>
          </cell>
          <cell r="B171">
            <v>2010</v>
          </cell>
          <cell r="C171">
            <v>2083.2799999999997</v>
          </cell>
          <cell r="D171">
            <v>3087.39</v>
          </cell>
          <cell r="E171">
            <v>0</v>
          </cell>
          <cell r="F171">
            <v>0</v>
          </cell>
        </row>
        <row r="172">
          <cell r="A172" t="str">
            <v>EGRA-I</v>
          </cell>
          <cell r="B172">
            <v>2010</v>
          </cell>
          <cell r="C172">
            <v>4983.9199999999992</v>
          </cell>
          <cell r="D172">
            <v>3087.39</v>
          </cell>
          <cell r="E172">
            <v>0</v>
          </cell>
          <cell r="F172">
            <v>0</v>
          </cell>
        </row>
        <row r="173">
          <cell r="A173" t="str">
            <v>POTASHPUR-I</v>
          </cell>
          <cell r="B173">
            <v>2010</v>
          </cell>
          <cell r="C173">
            <v>3821.4899999999989</v>
          </cell>
          <cell r="D173">
            <v>3135.6199999999994</v>
          </cell>
          <cell r="E173">
            <v>0</v>
          </cell>
          <cell r="F173">
            <v>0</v>
          </cell>
        </row>
        <row r="174">
          <cell r="A174" t="str">
            <v>POTASHPUR-II</v>
          </cell>
          <cell r="B174">
            <v>2010</v>
          </cell>
          <cell r="C174">
            <v>2954.48</v>
          </cell>
          <cell r="D174">
            <v>3167.0999999999995</v>
          </cell>
          <cell r="E174">
            <v>0</v>
          </cell>
          <cell r="F174">
            <v>17.241666666666664</v>
          </cell>
        </row>
        <row r="175">
          <cell r="A175" t="str">
            <v>TAMLUK</v>
          </cell>
          <cell r="B175">
            <v>2011</v>
          </cell>
          <cell r="C175">
            <v>2703.23</v>
          </cell>
          <cell r="D175">
            <v>3321</v>
          </cell>
          <cell r="E175">
            <v>0</v>
          </cell>
          <cell r="F175">
            <v>15.46625</v>
          </cell>
        </row>
        <row r="176">
          <cell r="A176" t="str">
            <v>PANSKURA-I</v>
          </cell>
          <cell r="B176">
            <v>2011</v>
          </cell>
          <cell r="C176">
            <v>3468.66</v>
          </cell>
          <cell r="D176">
            <v>2782.59</v>
          </cell>
          <cell r="E176">
            <v>0</v>
          </cell>
          <cell r="F176">
            <v>15</v>
          </cell>
        </row>
        <row r="177">
          <cell r="A177" t="str">
            <v>PANSKURA-II</v>
          </cell>
          <cell r="B177">
            <v>2011</v>
          </cell>
          <cell r="C177">
            <v>2324.2900000000004</v>
          </cell>
          <cell r="D177">
            <v>3321</v>
          </cell>
          <cell r="E177">
            <v>0</v>
          </cell>
          <cell r="F177">
            <v>15</v>
          </cell>
        </row>
        <row r="178">
          <cell r="A178" t="str">
            <v>NANDAKUMAR (M -I)</v>
          </cell>
          <cell r="B178">
            <v>2011</v>
          </cell>
          <cell r="C178">
            <v>2769.7399999999993</v>
          </cell>
          <cell r="D178">
            <v>0</v>
          </cell>
          <cell r="E178">
            <v>0</v>
          </cell>
          <cell r="F178">
            <v>15.532857142857143</v>
          </cell>
        </row>
        <row r="179">
          <cell r="A179" t="str">
            <v>MOYNA</v>
          </cell>
          <cell r="B179">
            <v>2011</v>
          </cell>
          <cell r="C179">
            <v>2391.9299999999998</v>
          </cell>
          <cell r="D179">
            <v>3321</v>
          </cell>
          <cell r="E179">
            <v>0</v>
          </cell>
          <cell r="F179">
            <v>15.414444444444447</v>
          </cell>
        </row>
        <row r="180">
          <cell r="A180" t="str">
            <v>RAMNAGAR-I</v>
          </cell>
          <cell r="B180">
            <v>2011</v>
          </cell>
          <cell r="C180">
            <v>2484.0400000000004</v>
          </cell>
          <cell r="D180">
            <v>0</v>
          </cell>
          <cell r="E180">
            <v>0</v>
          </cell>
          <cell r="F180">
            <v>15</v>
          </cell>
        </row>
        <row r="181">
          <cell r="A181" t="str">
            <v>BHAGAWANPUR-I</v>
          </cell>
          <cell r="B181">
            <v>2011</v>
          </cell>
          <cell r="C181">
            <v>2614.86</v>
          </cell>
          <cell r="D181">
            <v>2286.5499999999997</v>
          </cell>
          <cell r="E181">
            <v>0</v>
          </cell>
          <cell r="F181">
            <v>13.75</v>
          </cell>
        </row>
        <row r="182">
          <cell r="A182" t="str">
            <v>POTASHPUR-I</v>
          </cell>
          <cell r="B182">
            <v>2011</v>
          </cell>
          <cell r="C182">
            <v>3734.6400000000003</v>
          </cell>
          <cell r="D182">
            <v>2705.56</v>
          </cell>
          <cell r="E182">
            <v>0</v>
          </cell>
          <cell r="F182">
            <v>0</v>
          </cell>
        </row>
        <row r="183">
          <cell r="A183" t="str">
            <v>POTASHPUR-II</v>
          </cell>
          <cell r="B183">
            <v>2011</v>
          </cell>
          <cell r="C183">
            <v>3564.1199999999994</v>
          </cell>
          <cell r="D183">
            <v>3401.4199999999992</v>
          </cell>
          <cell r="E183">
            <v>0</v>
          </cell>
          <cell r="F183">
            <v>15.621666666666668</v>
          </cell>
        </row>
        <row r="184">
          <cell r="A184" t="str">
            <v>TAMLUK</v>
          </cell>
          <cell r="B184">
            <v>2013</v>
          </cell>
          <cell r="C184">
            <v>937.76</v>
          </cell>
          <cell r="D184">
            <v>1003.35</v>
          </cell>
          <cell r="E184">
            <v>0</v>
          </cell>
          <cell r="F184">
            <v>13.847499999999997</v>
          </cell>
        </row>
        <row r="185">
          <cell r="A185" t="str">
            <v>PANSKURA-I</v>
          </cell>
          <cell r="B185">
            <v>2013</v>
          </cell>
          <cell r="C185">
            <v>85.710000000000008</v>
          </cell>
          <cell r="D185">
            <v>1085.1199999999999</v>
          </cell>
          <cell r="E185">
            <v>0</v>
          </cell>
          <cell r="F185">
            <v>7.6700000000000008</v>
          </cell>
        </row>
        <row r="186">
          <cell r="A186" t="str">
            <v>PANSKURA-II</v>
          </cell>
          <cell r="B186">
            <v>2013</v>
          </cell>
          <cell r="C186">
            <v>1264.6300000000003</v>
          </cell>
          <cell r="D186">
            <v>3398</v>
          </cell>
          <cell r="E186">
            <v>0</v>
          </cell>
          <cell r="F186">
            <v>16</v>
          </cell>
        </row>
        <row r="187">
          <cell r="A187" t="str">
            <v>NANDAKUMAR (M -I)</v>
          </cell>
          <cell r="B187">
            <v>2013</v>
          </cell>
          <cell r="C187">
            <v>925</v>
          </cell>
          <cell r="D187">
            <v>0</v>
          </cell>
          <cell r="E187">
            <v>0</v>
          </cell>
          <cell r="F187">
            <v>13.891428571428568</v>
          </cell>
        </row>
        <row r="188">
          <cell r="A188" t="str">
            <v>CHANDIPUR (NANDIGRAM )</v>
          </cell>
          <cell r="B188">
            <v>2013</v>
          </cell>
          <cell r="C188">
            <v>0</v>
          </cell>
          <cell r="D188">
            <v>0</v>
          </cell>
          <cell r="E188">
            <v>0</v>
          </cell>
          <cell r="F188">
            <v>16</v>
          </cell>
        </row>
        <row r="189">
          <cell r="A189" t="str">
            <v>MOYNA</v>
          </cell>
          <cell r="B189">
            <v>2013</v>
          </cell>
          <cell r="C189">
            <v>1237.9400000000003</v>
          </cell>
          <cell r="D189">
            <v>1830.82</v>
          </cell>
          <cell r="E189">
            <v>0</v>
          </cell>
          <cell r="F189">
            <v>13.813333333333329</v>
          </cell>
        </row>
        <row r="190">
          <cell r="A190" t="str">
            <v>MOHISADAL</v>
          </cell>
          <cell r="B190">
            <v>2013</v>
          </cell>
          <cell r="C190">
            <v>1920.8699999999994</v>
          </cell>
          <cell r="D190">
            <v>3065.8100000000004</v>
          </cell>
          <cell r="E190">
            <v>0</v>
          </cell>
          <cell r="F190">
            <v>0</v>
          </cell>
        </row>
        <row r="191">
          <cell r="A191" t="str">
            <v>SAHID MATANGINI (T-I</v>
          </cell>
          <cell r="B191">
            <v>2013</v>
          </cell>
          <cell r="C191">
            <v>1179.8900000000001</v>
          </cell>
          <cell r="D191">
            <v>3398</v>
          </cell>
          <cell r="E191">
            <v>0</v>
          </cell>
          <cell r="F191">
            <v>0</v>
          </cell>
        </row>
        <row r="192">
          <cell r="A192" t="str">
            <v>HALDIA (S -II)</v>
          </cell>
          <cell r="B192">
            <v>2013</v>
          </cell>
          <cell r="C192">
            <v>671.63</v>
          </cell>
          <cell r="D192">
            <v>0</v>
          </cell>
          <cell r="E192">
            <v>0</v>
          </cell>
          <cell r="F192">
            <v>0</v>
          </cell>
        </row>
        <row r="193">
          <cell r="A193" t="str">
            <v>NANDIGRAM-I</v>
          </cell>
          <cell r="B193">
            <v>2013</v>
          </cell>
          <cell r="C193">
            <v>2800.23</v>
          </cell>
          <cell r="D193">
            <v>3065.8100000000004</v>
          </cell>
          <cell r="E193">
            <v>0</v>
          </cell>
          <cell r="F193">
            <v>13.813333333333329</v>
          </cell>
        </row>
        <row r="194">
          <cell r="A194" t="str">
            <v>CONTAI-II</v>
          </cell>
          <cell r="B194">
            <v>2013</v>
          </cell>
          <cell r="C194">
            <v>1840.56</v>
          </cell>
          <cell r="D194">
            <v>0</v>
          </cell>
          <cell r="E194">
            <v>0</v>
          </cell>
          <cell r="F194">
            <v>0</v>
          </cell>
        </row>
        <row r="195">
          <cell r="A195" t="str">
            <v>RAMNAGAR-I</v>
          </cell>
          <cell r="B195">
            <v>2013</v>
          </cell>
          <cell r="C195">
            <v>1135.7000000000003</v>
          </cell>
          <cell r="D195">
            <v>0</v>
          </cell>
          <cell r="E195">
            <v>0</v>
          </cell>
          <cell r="F195">
            <v>16</v>
          </cell>
        </row>
        <row r="196">
          <cell r="A196" t="str">
            <v>EGRA-I</v>
          </cell>
          <cell r="B196">
            <v>2013</v>
          </cell>
          <cell r="C196">
            <v>2000.1799999999998</v>
          </cell>
          <cell r="D196">
            <v>3398</v>
          </cell>
          <cell r="E196">
            <v>0</v>
          </cell>
          <cell r="F196">
            <v>0</v>
          </cell>
        </row>
        <row r="197">
          <cell r="A197" t="str">
            <v>BHAGAWANPUR-I</v>
          </cell>
          <cell r="B197">
            <v>2013</v>
          </cell>
          <cell r="C197">
            <v>1428.1100000000001</v>
          </cell>
          <cell r="D197">
            <v>1046.49</v>
          </cell>
          <cell r="E197">
            <v>0</v>
          </cell>
          <cell r="F197">
            <v>13.785999999999996</v>
          </cell>
        </row>
        <row r="198">
          <cell r="A198" t="str">
            <v>POTASHPUR-I</v>
          </cell>
          <cell r="B198">
            <v>2013</v>
          </cell>
          <cell r="C198">
            <v>2693.59</v>
          </cell>
          <cell r="D198">
            <v>3798.8499999999995</v>
          </cell>
          <cell r="E198">
            <v>0</v>
          </cell>
          <cell r="F198">
            <v>0</v>
          </cell>
        </row>
        <row r="199">
          <cell r="A199" t="str">
            <v>POTASHPUR-II</v>
          </cell>
          <cell r="B199">
            <v>2013</v>
          </cell>
          <cell r="C199">
            <v>3012.5600000000004</v>
          </cell>
          <cell r="D199">
            <v>4662.4399999999996</v>
          </cell>
          <cell r="E199">
            <v>0</v>
          </cell>
          <cell r="F199">
            <v>13.949999999999998</v>
          </cell>
        </row>
        <row r="200">
          <cell r="A200" t="str">
            <v>CHANCHAL-I</v>
          </cell>
          <cell r="B200">
            <v>2017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</row>
        <row r="201">
          <cell r="A201" t="str">
            <v>CHANCHAL-II</v>
          </cell>
          <cell r="B201">
            <v>2017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</row>
        <row r="202">
          <cell r="A202" t="str">
            <v>HARISCHANDRAPUR-I</v>
          </cell>
          <cell r="B202">
            <v>2017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</row>
        <row r="203">
          <cell r="A203" t="str">
            <v>HARISCHANDRAPUR-II</v>
          </cell>
          <cell r="B203">
            <v>2017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</row>
        <row r="204">
          <cell r="A204" t="str">
            <v>RATUA-I</v>
          </cell>
          <cell r="B204">
            <v>2017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</row>
        <row r="205">
          <cell r="A205" t="str">
            <v>RATUA-II</v>
          </cell>
          <cell r="B205">
            <v>2017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</row>
        <row r="206">
          <cell r="A206" t="str">
            <v>MANIKCHAK</v>
          </cell>
          <cell r="B206">
            <v>2017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</row>
        <row r="207">
          <cell r="A207" t="str">
            <v>GAJOLE</v>
          </cell>
          <cell r="B207">
            <v>2017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</row>
        <row r="208">
          <cell r="A208" t="str">
            <v>BAMANGOLA</v>
          </cell>
          <cell r="B208">
            <v>2017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</row>
        <row r="209">
          <cell r="A209" t="str">
            <v>OLD MALDA</v>
          </cell>
          <cell r="B209">
            <v>2017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</row>
        <row r="210">
          <cell r="A210" t="str">
            <v>HABIBPUR</v>
          </cell>
          <cell r="B210">
            <v>2017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</row>
        <row r="211">
          <cell r="A211" t="str">
            <v>ENGLISHBAZAR</v>
          </cell>
          <cell r="B211">
            <v>2017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</row>
        <row r="212">
          <cell r="A212" t="str">
            <v>KALIACHAK-I</v>
          </cell>
          <cell r="B212">
            <v>2017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</row>
        <row r="213">
          <cell r="A213" t="str">
            <v>KALIACHAK-II</v>
          </cell>
          <cell r="B213">
            <v>2017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</row>
        <row r="214">
          <cell r="A214" t="str">
            <v>KALIACHAK-III</v>
          </cell>
          <cell r="B214">
            <v>2017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</row>
        <row r="215">
          <cell r="A215" t="str">
            <v>KALIGANJ</v>
          </cell>
          <cell r="B215">
            <v>2010</v>
          </cell>
          <cell r="C215">
            <v>3168.41</v>
          </cell>
          <cell r="D215">
            <v>3045.11</v>
          </cell>
          <cell r="E215">
            <v>0</v>
          </cell>
          <cell r="F215">
            <v>15.820000000000002</v>
          </cell>
        </row>
        <row r="216">
          <cell r="A216" t="str">
            <v>NAKASHIPARA</v>
          </cell>
          <cell r="B216">
            <v>2010</v>
          </cell>
          <cell r="C216">
            <v>3326.7699999999995</v>
          </cell>
          <cell r="D216">
            <v>2975.41</v>
          </cell>
          <cell r="E216">
            <v>0</v>
          </cell>
          <cell r="F216">
            <v>12.931000000000001</v>
          </cell>
        </row>
        <row r="217">
          <cell r="A217" t="str">
            <v>KRISHNAGAR-I</v>
          </cell>
          <cell r="B217">
            <v>2010</v>
          </cell>
          <cell r="C217">
            <v>3311.3900000000003</v>
          </cell>
          <cell r="D217">
            <v>3090.7200000000003</v>
          </cell>
          <cell r="E217">
            <v>2525.94</v>
          </cell>
          <cell r="F217">
            <v>13.489000000000004</v>
          </cell>
        </row>
        <row r="218">
          <cell r="A218" t="str">
            <v>KRISHNAGAR-II</v>
          </cell>
          <cell r="B218">
            <v>2010</v>
          </cell>
          <cell r="C218">
            <v>3311.5299999999997</v>
          </cell>
          <cell r="D218">
            <v>3258.0999999999995</v>
          </cell>
          <cell r="E218">
            <v>2525.94</v>
          </cell>
          <cell r="F218">
            <v>14.002000000000001</v>
          </cell>
        </row>
        <row r="219">
          <cell r="A219" t="str">
            <v>CHAPRA</v>
          </cell>
          <cell r="B219">
            <v>2010</v>
          </cell>
          <cell r="C219">
            <v>3143.16</v>
          </cell>
          <cell r="D219">
            <v>3837.5700000000006</v>
          </cell>
          <cell r="E219">
            <v>2051</v>
          </cell>
          <cell r="F219">
            <v>14.254000000000001</v>
          </cell>
        </row>
        <row r="220">
          <cell r="A220" t="str">
            <v>NABADWIP</v>
          </cell>
          <cell r="B220">
            <v>2010</v>
          </cell>
          <cell r="C220">
            <v>3311.5299999999997</v>
          </cell>
          <cell r="D220">
            <v>3258.0999999999995</v>
          </cell>
          <cell r="E220">
            <v>2525.9399999999996</v>
          </cell>
          <cell r="F220">
            <v>14.002000000000001</v>
          </cell>
        </row>
        <row r="221">
          <cell r="A221" t="str">
            <v>KRISHNAGANJ</v>
          </cell>
          <cell r="B221">
            <v>2010</v>
          </cell>
          <cell r="C221">
            <v>3859.38</v>
          </cell>
          <cell r="D221">
            <v>3300.13</v>
          </cell>
          <cell r="E221">
            <v>0</v>
          </cell>
          <cell r="F221">
            <v>13.849</v>
          </cell>
        </row>
        <row r="222">
          <cell r="A222" t="str">
            <v>KARIMPUR-I</v>
          </cell>
          <cell r="B222">
            <v>2010</v>
          </cell>
          <cell r="C222">
            <v>2945.2799999999997</v>
          </cell>
          <cell r="D222">
            <v>2436.75</v>
          </cell>
          <cell r="E222">
            <v>2051</v>
          </cell>
          <cell r="F222">
            <v>13.443999999999999</v>
          </cell>
        </row>
        <row r="223">
          <cell r="A223" t="str">
            <v>KARIMPUR-II</v>
          </cell>
          <cell r="B223">
            <v>2010</v>
          </cell>
          <cell r="C223">
            <v>3016.0600000000004</v>
          </cell>
          <cell r="D223">
            <v>2436.75</v>
          </cell>
          <cell r="E223">
            <v>0</v>
          </cell>
          <cell r="F223">
            <v>13.443999999999999</v>
          </cell>
        </row>
        <row r="224">
          <cell r="A224" t="str">
            <v>TEHATTA-I</v>
          </cell>
          <cell r="B224">
            <v>2010</v>
          </cell>
          <cell r="C224">
            <v>3048.1500000000005</v>
          </cell>
          <cell r="D224">
            <v>2436.75</v>
          </cell>
          <cell r="E224">
            <v>0</v>
          </cell>
          <cell r="F224">
            <v>13.443999999999999</v>
          </cell>
        </row>
        <row r="225">
          <cell r="A225" t="str">
            <v>TEHATTA-II</v>
          </cell>
          <cell r="B225">
            <v>2010</v>
          </cell>
          <cell r="C225">
            <v>2989.7900000000004</v>
          </cell>
          <cell r="D225">
            <v>2436.75</v>
          </cell>
          <cell r="E225">
            <v>0</v>
          </cell>
          <cell r="F225">
            <v>13.443999999999999</v>
          </cell>
        </row>
        <row r="226">
          <cell r="A226" t="str">
            <v>SANTIPUR</v>
          </cell>
          <cell r="B226">
            <v>2010</v>
          </cell>
          <cell r="C226">
            <v>3823.4299999999994</v>
          </cell>
          <cell r="D226">
            <v>3031.27</v>
          </cell>
          <cell r="E226">
            <v>2051</v>
          </cell>
          <cell r="F226">
            <v>13.875999999999999</v>
          </cell>
        </row>
        <row r="227">
          <cell r="A227" t="str">
            <v>RANAGHAT-I</v>
          </cell>
          <cell r="B227">
            <v>2010</v>
          </cell>
          <cell r="C227">
            <v>3721.2399999999989</v>
          </cell>
          <cell r="D227">
            <v>3311.12</v>
          </cell>
          <cell r="E227">
            <v>0</v>
          </cell>
          <cell r="F227">
            <v>15.559000000000001</v>
          </cell>
        </row>
        <row r="228">
          <cell r="A228" t="str">
            <v>RANAGHAT-II</v>
          </cell>
          <cell r="B228">
            <v>2010</v>
          </cell>
          <cell r="C228">
            <v>3211.7799999999997</v>
          </cell>
          <cell r="D228">
            <v>3117.73</v>
          </cell>
          <cell r="E228">
            <v>0</v>
          </cell>
          <cell r="F228">
            <v>14.262999999999996</v>
          </cell>
        </row>
        <row r="229">
          <cell r="A229" t="str">
            <v>HANSKHALI</v>
          </cell>
          <cell r="B229">
            <v>2010</v>
          </cell>
          <cell r="C229">
            <v>3551.59</v>
          </cell>
          <cell r="D229">
            <v>3117.73</v>
          </cell>
          <cell r="E229">
            <v>0</v>
          </cell>
          <cell r="F229">
            <v>14.262999999999996</v>
          </cell>
        </row>
        <row r="230">
          <cell r="A230" t="str">
            <v>CHAKDAH</v>
          </cell>
          <cell r="B230">
            <v>2010</v>
          </cell>
          <cell r="C230">
            <v>4014.3200000000006</v>
          </cell>
          <cell r="D230">
            <v>2601.9500000000003</v>
          </cell>
          <cell r="E230">
            <v>2051</v>
          </cell>
          <cell r="F230">
            <v>13.794999999999998</v>
          </cell>
        </row>
        <row r="231">
          <cell r="A231" t="str">
            <v>HARINGHATA</v>
          </cell>
          <cell r="B231">
            <v>2010</v>
          </cell>
          <cell r="C231">
            <v>3316.8100000000004</v>
          </cell>
          <cell r="D231">
            <v>3462.0199999999995</v>
          </cell>
          <cell r="E231">
            <v>0</v>
          </cell>
          <cell r="F231">
            <v>17.673999999999999</v>
          </cell>
        </row>
        <row r="232">
          <cell r="A232" t="str">
            <v>BARRACKPUR-I</v>
          </cell>
          <cell r="B232">
            <v>2010</v>
          </cell>
          <cell r="C232">
            <v>3757.1500000000005</v>
          </cell>
          <cell r="D232">
            <v>3706.5800000000008</v>
          </cell>
          <cell r="E232">
            <v>0</v>
          </cell>
          <cell r="F232">
            <v>16.981000000000002</v>
          </cell>
        </row>
        <row r="233">
          <cell r="A233" t="str">
            <v>BARRACKPUR-II</v>
          </cell>
          <cell r="B233">
            <v>2010</v>
          </cell>
          <cell r="C233">
            <v>3959.46</v>
          </cell>
          <cell r="D233">
            <v>3477.7399999999993</v>
          </cell>
          <cell r="E233">
            <v>0</v>
          </cell>
          <cell r="F233">
            <v>16.953749999999999</v>
          </cell>
        </row>
        <row r="234">
          <cell r="A234" t="str">
            <v>HABRA-I</v>
          </cell>
          <cell r="B234">
            <v>2010</v>
          </cell>
          <cell r="C234">
            <v>3635.63</v>
          </cell>
          <cell r="D234">
            <v>3463.9299999999994</v>
          </cell>
          <cell r="E234">
            <v>0</v>
          </cell>
          <cell r="F234">
            <v>18.646000000000001</v>
          </cell>
        </row>
        <row r="235">
          <cell r="A235" t="str">
            <v>HABRA-II</v>
          </cell>
          <cell r="B235">
            <v>2010</v>
          </cell>
          <cell r="C235">
            <v>3745.5800000000008</v>
          </cell>
          <cell r="D235">
            <v>3867.0199999999995</v>
          </cell>
          <cell r="E235">
            <v>2051</v>
          </cell>
          <cell r="F235">
            <v>17.845000000000002</v>
          </cell>
        </row>
        <row r="236">
          <cell r="A236" t="str">
            <v>DEGANGA</v>
          </cell>
          <cell r="B236">
            <v>2010</v>
          </cell>
          <cell r="C236">
            <v>3700.4299999999994</v>
          </cell>
          <cell r="D236">
            <v>3906.6500000000005</v>
          </cell>
          <cell r="E236">
            <v>0</v>
          </cell>
          <cell r="F236">
            <v>22.704999999999995</v>
          </cell>
        </row>
        <row r="237">
          <cell r="A237" t="str">
            <v>BARASAT-I</v>
          </cell>
          <cell r="B237">
            <v>2010</v>
          </cell>
          <cell r="C237">
            <v>3722.38</v>
          </cell>
          <cell r="D237">
            <v>2578.0600000000004</v>
          </cell>
          <cell r="E237">
            <v>0</v>
          </cell>
          <cell r="F237">
            <v>15.072999999999999</v>
          </cell>
        </row>
        <row r="238">
          <cell r="A238" t="str">
            <v>BARASAT-II</v>
          </cell>
          <cell r="B238">
            <v>2010</v>
          </cell>
          <cell r="C238">
            <v>3318.54</v>
          </cell>
          <cell r="D238">
            <v>3341.8300000000008</v>
          </cell>
          <cell r="E238">
            <v>2051</v>
          </cell>
          <cell r="F238">
            <v>14.047000000000001</v>
          </cell>
        </row>
        <row r="239">
          <cell r="A239" t="str">
            <v>AMDANGA</v>
          </cell>
          <cell r="B239">
            <v>2010</v>
          </cell>
          <cell r="C239">
            <v>3625.2300000000005</v>
          </cell>
          <cell r="D239">
            <v>3246.73</v>
          </cell>
          <cell r="E239">
            <v>2051</v>
          </cell>
          <cell r="F239">
            <v>15.162999999999997</v>
          </cell>
        </row>
        <row r="240">
          <cell r="A240" t="str">
            <v>RAJARHAT</v>
          </cell>
          <cell r="B240">
            <v>2010</v>
          </cell>
          <cell r="C240">
            <v>3635.63</v>
          </cell>
          <cell r="D240">
            <v>3463.9299999999994</v>
          </cell>
          <cell r="E240">
            <v>2051</v>
          </cell>
          <cell r="F240">
            <v>17.845000000000002</v>
          </cell>
        </row>
        <row r="241">
          <cell r="A241" t="str">
            <v>BAGDAH</v>
          </cell>
          <cell r="B241">
            <v>2010</v>
          </cell>
          <cell r="C241">
            <v>3906.6199999999994</v>
          </cell>
          <cell r="D241">
            <v>2978.49</v>
          </cell>
          <cell r="E241">
            <v>0</v>
          </cell>
          <cell r="F241">
            <v>18.373333333333335</v>
          </cell>
        </row>
        <row r="242">
          <cell r="A242" t="str">
            <v>BONGAON</v>
          </cell>
          <cell r="B242">
            <v>2010</v>
          </cell>
          <cell r="C242">
            <v>3702.6099999999997</v>
          </cell>
          <cell r="D242">
            <v>2615.3300000000004</v>
          </cell>
          <cell r="E242">
            <v>0</v>
          </cell>
          <cell r="F242">
            <v>17.385999999999996</v>
          </cell>
        </row>
        <row r="243">
          <cell r="A243" t="str">
            <v>GAIGHATA</v>
          </cell>
          <cell r="B243">
            <v>2010</v>
          </cell>
          <cell r="C243">
            <v>3513.2399999999989</v>
          </cell>
          <cell r="D243">
            <v>3877.4899999999989</v>
          </cell>
          <cell r="E243">
            <v>0</v>
          </cell>
          <cell r="F243">
            <v>19.896999999999998</v>
          </cell>
        </row>
        <row r="244">
          <cell r="A244" t="str">
            <v>SWARUPNAGAR</v>
          </cell>
          <cell r="B244">
            <v>2010</v>
          </cell>
          <cell r="C244">
            <v>3423.4199999999992</v>
          </cell>
          <cell r="D244">
            <v>3940.5800000000008</v>
          </cell>
          <cell r="E244">
            <v>0</v>
          </cell>
          <cell r="F244">
            <v>22.975000000000001</v>
          </cell>
        </row>
        <row r="245">
          <cell r="A245" t="str">
            <v>HASNABAD</v>
          </cell>
          <cell r="B245">
            <v>2010</v>
          </cell>
          <cell r="C245">
            <v>3551.9500000000003</v>
          </cell>
          <cell r="D245">
            <v>3940.5800000000008</v>
          </cell>
          <cell r="E245">
            <v>0</v>
          </cell>
          <cell r="F245">
            <v>16.124444444444446</v>
          </cell>
        </row>
        <row r="246">
          <cell r="A246" t="str">
            <v>HINGALGANJ</v>
          </cell>
          <cell r="B246">
            <v>2010</v>
          </cell>
          <cell r="C246">
            <v>2948.2799999999997</v>
          </cell>
          <cell r="D246">
            <v>3940.5800000000004</v>
          </cell>
          <cell r="E246">
            <v>0</v>
          </cell>
          <cell r="F246">
            <v>19.923999999999999</v>
          </cell>
        </row>
        <row r="247">
          <cell r="A247" t="str">
            <v>HAROA</v>
          </cell>
          <cell r="B247">
            <v>2010</v>
          </cell>
          <cell r="C247">
            <v>3952.4700000000003</v>
          </cell>
          <cell r="D247">
            <v>3940.5800000000008</v>
          </cell>
          <cell r="E247">
            <v>2525.94</v>
          </cell>
          <cell r="F247">
            <v>18.906999999999996</v>
          </cell>
        </row>
        <row r="248">
          <cell r="A248" t="str">
            <v>MINAKHAN</v>
          </cell>
          <cell r="B248">
            <v>2010</v>
          </cell>
          <cell r="C248">
            <v>3798.71</v>
          </cell>
          <cell r="D248">
            <v>2849.14</v>
          </cell>
          <cell r="E248">
            <v>0</v>
          </cell>
          <cell r="F248">
            <v>18.659999999999997</v>
          </cell>
        </row>
        <row r="249">
          <cell r="A249" t="str">
            <v>SANDESHKHALI-I</v>
          </cell>
          <cell r="B249">
            <v>2010</v>
          </cell>
          <cell r="C249">
            <v>2539.0999999999995</v>
          </cell>
          <cell r="D249">
            <v>3142</v>
          </cell>
          <cell r="E249">
            <v>0</v>
          </cell>
          <cell r="F249">
            <v>16</v>
          </cell>
        </row>
        <row r="250">
          <cell r="A250" t="str">
            <v>SANDESHKHALI-II</v>
          </cell>
          <cell r="B250">
            <v>2010</v>
          </cell>
          <cell r="C250">
            <v>1149.1300000000003</v>
          </cell>
          <cell r="D250">
            <v>3940.5800000000004</v>
          </cell>
          <cell r="E250">
            <v>0</v>
          </cell>
          <cell r="F250">
            <v>0</v>
          </cell>
        </row>
        <row r="251">
          <cell r="A251" t="str">
            <v>BADURIA</v>
          </cell>
          <cell r="B251">
            <v>2010</v>
          </cell>
          <cell r="C251">
            <v>4046.2300000000005</v>
          </cell>
          <cell r="D251">
            <v>3978.2799999999997</v>
          </cell>
          <cell r="E251">
            <v>0</v>
          </cell>
          <cell r="F251">
            <v>18.372727272727275</v>
          </cell>
        </row>
        <row r="252">
          <cell r="A252" t="str">
            <v>BASIRHAT-I</v>
          </cell>
          <cell r="B252">
            <v>2010</v>
          </cell>
          <cell r="C252">
            <v>4423.46</v>
          </cell>
          <cell r="D252">
            <v>4208.1400000000003</v>
          </cell>
          <cell r="E252">
            <v>0</v>
          </cell>
          <cell r="F252">
            <v>16.801818181818177</v>
          </cell>
        </row>
        <row r="253">
          <cell r="A253" t="str">
            <v>BASIRHAT-II</v>
          </cell>
          <cell r="B253">
            <v>2010</v>
          </cell>
          <cell r="C253">
            <v>4211.28</v>
          </cell>
          <cell r="D253">
            <v>3950.0100000000011</v>
          </cell>
          <cell r="E253">
            <v>0</v>
          </cell>
          <cell r="F253">
            <v>21.350909090909088</v>
          </cell>
        </row>
        <row r="254">
          <cell r="A254" t="str">
            <v>BARRACKPUR-I</v>
          </cell>
          <cell r="B254">
            <v>2015</v>
          </cell>
          <cell r="C254">
            <v>4727.6200000000008</v>
          </cell>
          <cell r="D254">
            <v>4167.25</v>
          </cell>
          <cell r="E254">
            <v>0</v>
          </cell>
          <cell r="F254">
            <v>18.175000000000001</v>
          </cell>
        </row>
        <row r="255">
          <cell r="A255" t="str">
            <v>BARRACKPUR-II</v>
          </cell>
          <cell r="B255">
            <v>2015</v>
          </cell>
          <cell r="C255">
            <v>4685.3000000000011</v>
          </cell>
          <cell r="D255">
            <v>4167.25</v>
          </cell>
          <cell r="E255">
            <v>0</v>
          </cell>
          <cell r="F255">
            <v>18.03125</v>
          </cell>
        </row>
        <row r="256">
          <cell r="A256" t="str">
            <v>HABRA-I</v>
          </cell>
          <cell r="B256">
            <v>2015</v>
          </cell>
          <cell r="C256">
            <v>4365.9000000000005</v>
          </cell>
          <cell r="D256">
            <v>4196.32</v>
          </cell>
          <cell r="E256">
            <v>0</v>
          </cell>
          <cell r="F256">
            <v>17.662000000000003</v>
          </cell>
        </row>
        <row r="257">
          <cell r="A257" t="str">
            <v>HABRA-II</v>
          </cell>
          <cell r="B257">
            <v>2015</v>
          </cell>
          <cell r="C257">
            <v>4881.1299999999992</v>
          </cell>
          <cell r="D257">
            <v>4152.1999999999989</v>
          </cell>
          <cell r="E257">
            <v>2519</v>
          </cell>
          <cell r="F257">
            <v>15.718</v>
          </cell>
        </row>
        <row r="258">
          <cell r="A258" t="str">
            <v>DEGANGA</v>
          </cell>
          <cell r="B258">
            <v>2015</v>
          </cell>
          <cell r="C258">
            <v>4395.1400000000003</v>
          </cell>
          <cell r="D258">
            <v>4136.1200000000008</v>
          </cell>
          <cell r="E258">
            <v>0</v>
          </cell>
          <cell r="F258">
            <v>16.771000000000001</v>
          </cell>
        </row>
        <row r="259">
          <cell r="A259" t="str">
            <v>BARASAT-I</v>
          </cell>
          <cell r="B259">
            <v>2015</v>
          </cell>
          <cell r="C259">
            <v>4395.4499999999989</v>
          </cell>
          <cell r="D259">
            <v>4284.5</v>
          </cell>
          <cell r="E259">
            <v>0</v>
          </cell>
          <cell r="F259">
            <v>14.854000000000003</v>
          </cell>
        </row>
        <row r="260">
          <cell r="A260" t="str">
            <v>BARASAT-II</v>
          </cell>
          <cell r="B260">
            <v>2015</v>
          </cell>
          <cell r="C260">
            <v>4143.57</v>
          </cell>
          <cell r="D260">
            <v>4190.0100000000011</v>
          </cell>
          <cell r="E260">
            <v>2519</v>
          </cell>
          <cell r="F260">
            <v>12.315999999999999</v>
          </cell>
        </row>
        <row r="261">
          <cell r="A261" t="str">
            <v>AMDANGA</v>
          </cell>
          <cell r="B261">
            <v>2015</v>
          </cell>
          <cell r="C261">
            <v>3903.4899999999989</v>
          </cell>
          <cell r="D261">
            <v>3324.5999999999995</v>
          </cell>
          <cell r="E261">
            <v>2663.11</v>
          </cell>
          <cell r="F261">
            <v>13.639000000000005</v>
          </cell>
        </row>
        <row r="262">
          <cell r="A262" t="str">
            <v>RAJARHAT</v>
          </cell>
          <cell r="B262">
            <v>2015</v>
          </cell>
          <cell r="C262">
            <v>4889.2399999999989</v>
          </cell>
          <cell r="D262">
            <v>4190.0100000000011</v>
          </cell>
          <cell r="E262">
            <v>2663.11</v>
          </cell>
          <cell r="F262">
            <v>16.339000000000006</v>
          </cell>
        </row>
        <row r="263">
          <cell r="A263" t="str">
            <v>BAGDAH</v>
          </cell>
          <cell r="B263">
            <v>2015</v>
          </cell>
          <cell r="C263">
            <v>4521.53</v>
          </cell>
          <cell r="D263">
            <v>3503.0600000000004</v>
          </cell>
          <cell r="E263">
            <v>0</v>
          </cell>
          <cell r="F263">
            <v>16.440000000000001</v>
          </cell>
        </row>
        <row r="264">
          <cell r="A264" t="str">
            <v>BONGAON</v>
          </cell>
          <cell r="B264">
            <v>2015</v>
          </cell>
          <cell r="C264">
            <v>4601.4100000000008</v>
          </cell>
          <cell r="D264">
            <v>4273.0899999999992</v>
          </cell>
          <cell r="E264">
            <v>0</v>
          </cell>
          <cell r="F264">
            <v>15.664000000000005</v>
          </cell>
        </row>
        <row r="265">
          <cell r="A265" t="str">
            <v>GAIGHATA</v>
          </cell>
          <cell r="B265">
            <v>2015</v>
          </cell>
          <cell r="C265">
            <v>4558.8799999999992</v>
          </cell>
          <cell r="D265">
            <v>3384.4399999999996</v>
          </cell>
          <cell r="E265">
            <v>0</v>
          </cell>
          <cell r="F265">
            <v>13.279000000000002</v>
          </cell>
        </row>
        <row r="266">
          <cell r="A266" t="str">
            <v>SWARUPNAGAR</v>
          </cell>
          <cell r="B266">
            <v>2015</v>
          </cell>
          <cell r="C266">
            <v>4769.6200000000008</v>
          </cell>
          <cell r="D266">
            <v>4148.2700000000013</v>
          </cell>
          <cell r="E266">
            <v>0</v>
          </cell>
          <cell r="F266">
            <v>12.955000000000002</v>
          </cell>
        </row>
        <row r="267">
          <cell r="A267" t="str">
            <v>HASNABAD</v>
          </cell>
          <cell r="B267">
            <v>2015</v>
          </cell>
          <cell r="C267">
            <v>3036.17</v>
          </cell>
          <cell r="D267">
            <v>3517</v>
          </cell>
          <cell r="E267">
            <v>0</v>
          </cell>
          <cell r="F267">
            <v>13.364444444444443</v>
          </cell>
        </row>
        <row r="268">
          <cell r="A268" t="str">
            <v>HINGALGANJ</v>
          </cell>
          <cell r="B268">
            <v>2015</v>
          </cell>
          <cell r="C268">
            <v>3969.8599999999997</v>
          </cell>
          <cell r="D268">
            <v>3955.44</v>
          </cell>
          <cell r="E268">
            <v>0</v>
          </cell>
          <cell r="F268">
            <v>14.854000000000003</v>
          </cell>
        </row>
        <row r="269">
          <cell r="A269" t="str">
            <v>HAROA</v>
          </cell>
          <cell r="B269">
            <v>2015</v>
          </cell>
          <cell r="C269">
            <v>3969.8599999999997</v>
          </cell>
          <cell r="D269">
            <v>3955.44</v>
          </cell>
          <cell r="E269">
            <v>2663.11</v>
          </cell>
          <cell r="F269">
            <v>16.393000000000001</v>
          </cell>
        </row>
        <row r="270">
          <cell r="A270" t="str">
            <v>MINAKHAN</v>
          </cell>
          <cell r="B270">
            <v>2015</v>
          </cell>
          <cell r="C270">
            <v>3969.8599999999997</v>
          </cell>
          <cell r="D270">
            <v>3517</v>
          </cell>
          <cell r="E270">
            <v>0</v>
          </cell>
          <cell r="F270">
            <v>14.8025</v>
          </cell>
        </row>
        <row r="271">
          <cell r="A271" t="str">
            <v>SANDESHKHALI-I</v>
          </cell>
          <cell r="B271">
            <v>2015</v>
          </cell>
          <cell r="C271">
            <v>3969.8599999999997</v>
          </cell>
          <cell r="D271">
            <v>3955.44</v>
          </cell>
          <cell r="E271">
            <v>0</v>
          </cell>
          <cell r="F271">
            <v>13</v>
          </cell>
        </row>
        <row r="272">
          <cell r="A272" t="str">
            <v>SANDESHKHALI-II</v>
          </cell>
          <cell r="B272">
            <v>2015</v>
          </cell>
          <cell r="C272">
            <v>3969.8599999999997</v>
          </cell>
          <cell r="D272">
            <v>3517</v>
          </cell>
          <cell r="E272">
            <v>0</v>
          </cell>
          <cell r="F272">
            <v>0</v>
          </cell>
        </row>
        <row r="273">
          <cell r="A273" t="str">
            <v>BADURIA</v>
          </cell>
          <cell r="B273">
            <v>2015</v>
          </cell>
          <cell r="C273">
            <v>3969.8599999999997</v>
          </cell>
          <cell r="D273">
            <v>3780.3</v>
          </cell>
          <cell r="E273">
            <v>0</v>
          </cell>
          <cell r="F273">
            <v>11.06909090909091</v>
          </cell>
        </row>
        <row r="274">
          <cell r="A274" t="str">
            <v>BASIRHAT-I</v>
          </cell>
          <cell r="B274">
            <v>2015</v>
          </cell>
          <cell r="C274">
            <v>3769.0999999999995</v>
          </cell>
          <cell r="D274">
            <v>3468.0299999999997</v>
          </cell>
          <cell r="E274">
            <v>0</v>
          </cell>
          <cell r="F274">
            <v>13.065454545454545</v>
          </cell>
        </row>
        <row r="275">
          <cell r="A275" t="str">
            <v>BASIRHAT-II</v>
          </cell>
          <cell r="B275">
            <v>2015</v>
          </cell>
          <cell r="C275">
            <v>4007.9700000000003</v>
          </cell>
          <cell r="D275">
            <v>3517</v>
          </cell>
          <cell r="E275">
            <v>0</v>
          </cell>
          <cell r="F275">
            <v>15.004545454545452</v>
          </cell>
        </row>
        <row r="276">
          <cell r="A276" t="str">
            <v>BISHNUPUR-I</v>
          </cell>
          <cell r="B276">
            <v>2010</v>
          </cell>
          <cell r="C276">
            <v>3115.5400000000004</v>
          </cell>
          <cell r="D276">
            <v>3142</v>
          </cell>
          <cell r="E276">
            <v>0</v>
          </cell>
          <cell r="F276">
            <v>0</v>
          </cell>
        </row>
        <row r="277">
          <cell r="A277" t="str">
            <v>BISHNUPUR-II</v>
          </cell>
          <cell r="B277">
            <v>2010</v>
          </cell>
          <cell r="C277">
            <v>2911.1899999999996</v>
          </cell>
          <cell r="D277">
            <v>2953.15</v>
          </cell>
          <cell r="E277">
            <v>0</v>
          </cell>
          <cell r="F277">
            <v>16</v>
          </cell>
        </row>
        <row r="278">
          <cell r="A278" t="str">
            <v>BUDGE-BUDGE-I</v>
          </cell>
          <cell r="B278">
            <v>2010</v>
          </cell>
          <cell r="C278">
            <v>3343.7399999999989</v>
          </cell>
          <cell r="D278">
            <v>0</v>
          </cell>
          <cell r="E278">
            <v>0</v>
          </cell>
          <cell r="F278">
            <v>0</v>
          </cell>
        </row>
        <row r="279">
          <cell r="A279" t="str">
            <v>BUDGE-BUDGE-II</v>
          </cell>
          <cell r="B279">
            <v>2010</v>
          </cell>
          <cell r="C279">
            <v>3547.6400000000003</v>
          </cell>
          <cell r="D279">
            <v>0</v>
          </cell>
          <cell r="E279">
            <v>0</v>
          </cell>
          <cell r="F279">
            <v>16</v>
          </cell>
        </row>
        <row r="280">
          <cell r="A280" t="str">
            <v>MAHESHTALA</v>
          </cell>
          <cell r="B280">
            <v>2010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</row>
        <row r="281">
          <cell r="A281" t="str">
            <v>SONARPUR</v>
          </cell>
          <cell r="B281">
            <v>2010</v>
          </cell>
          <cell r="C281">
            <v>3336.1899999999996</v>
          </cell>
          <cell r="D281">
            <v>0</v>
          </cell>
          <cell r="E281">
            <v>0</v>
          </cell>
          <cell r="F281">
            <v>0</v>
          </cell>
        </row>
        <row r="282">
          <cell r="A282" t="str">
            <v>JAYNAGAR-I</v>
          </cell>
          <cell r="B282">
            <v>2010</v>
          </cell>
          <cell r="C282">
            <v>4002.71</v>
          </cell>
          <cell r="D282">
            <v>3142</v>
          </cell>
          <cell r="E282">
            <v>0</v>
          </cell>
          <cell r="F282">
            <v>11.55</v>
          </cell>
        </row>
        <row r="283">
          <cell r="A283" t="str">
            <v>JAYNAGAR-II</v>
          </cell>
          <cell r="B283">
            <v>2010</v>
          </cell>
          <cell r="C283">
            <v>3439.05</v>
          </cell>
          <cell r="D283">
            <v>0</v>
          </cell>
          <cell r="E283">
            <v>0</v>
          </cell>
          <cell r="F283">
            <v>0</v>
          </cell>
        </row>
        <row r="284">
          <cell r="A284" t="str">
            <v>KULTALI</v>
          </cell>
          <cell r="B284">
            <v>2010</v>
          </cell>
          <cell r="C284">
            <v>2848.07</v>
          </cell>
          <cell r="D284">
            <v>2953.15</v>
          </cell>
          <cell r="E284">
            <v>0</v>
          </cell>
          <cell r="F284">
            <v>0</v>
          </cell>
        </row>
        <row r="285">
          <cell r="A285" t="str">
            <v>BARUIPARA</v>
          </cell>
          <cell r="B285">
            <v>2010</v>
          </cell>
          <cell r="C285">
            <v>3653.0299999999997</v>
          </cell>
          <cell r="D285">
            <v>3142</v>
          </cell>
          <cell r="E285">
            <v>0</v>
          </cell>
          <cell r="F285">
            <v>0</v>
          </cell>
        </row>
        <row r="286">
          <cell r="A286" t="str">
            <v>BHANGORE-I</v>
          </cell>
          <cell r="B286">
            <v>2010</v>
          </cell>
          <cell r="C286">
            <v>3732.56</v>
          </cell>
          <cell r="D286">
            <v>2953.1500000000005</v>
          </cell>
          <cell r="E286">
            <v>0</v>
          </cell>
          <cell r="F286">
            <v>11.549999999999999</v>
          </cell>
        </row>
        <row r="287">
          <cell r="A287" t="str">
            <v>BHANGORE-II</v>
          </cell>
          <cell r="B287">
            <v>2010</v>
          </cell>
          <cell r="C287">
            <v>3458.16</v>
          </cell>
          <cell r="D287">
            <v>2953.1500000000005</v>
          </cell>
          <cell r="E287">
            <v>0</v>
          </cell>
          <cell r="F287">
            <v>11.994999999999999</v>
          </cell>
        </row>
        <row r="288">
          <cell r="A288" t="str">
            <v>CANNING-I</v>
          </cell>
          <cell r="B288">
            <v>2010</v>
          </cell>
          <cell r="C288">
            <v>2964.6699999999996</v>
          </cell>
          <cell r="D288">
            <v>3142</v>
          </cell>
          <cell r="E288">
            <v>0</v>
          </cell>
          <cell r="F288">
            <v>16</v>
          </cell>
        </row>
        <row r="289">
          <cell r="A289" t="str">
            <v>CANNING-II</v>
          </cell>
          <cell r="B289">
            <v>2010</v>
          </cell>
          <cell r="C289">
            <v>2990.4000000000005</v>
          </cell>
          <cell r="D289">
            <v>3142</v>
          </cell>
          <cell r="E289">
            <v>0</v>
          </cell>
          <cell r="F289">
            <v>16</v>
          </cell>
        </row>
        <row r="290">
          <cell r="A290" t="str">
            <v>BASANTI</v>
          </cell>
          <cell r="B290">
            <v>2010</v>
          </cell>
          <cell r="C290">
            <v>2661.27</v>
          </cell>
          <cell r="D290">
            <v>3142</v>
          </cell>
          <cell r="E290">
            <v>0</v>
          </cell>
          <cell r="F290">
            <v>16</v>
          </cell>
        </row>
        <row r="291">
          <cell r="A291" t="str">
            <v>GOSABA</v>
          </cell>
          <cell r="B291">
            <v>2010</v>
          </cell>
          <cell r="C291">
            <v>2045.94</v>
          </cell>
          <cell r="D291">
            <v>3142</v>
          </cell>
          <cell r="E291">
            <v>0</v>
          </cell>
          <cell r="F291">
            <v>0</v>
          </cell>
        </row>
        <row r="292">
          <cell r="A292" t="str">
            <v>MOGRAHAT-I</v>
          </cell>
          <cell r="B292">
            <v>2010</v>
          </cell>
          <cell r="C292">
            <v>3445.84</v>
          </cell>
          <cell r="D292">
            <v>2953.15</v>
          </cell>
          <cell r="E292">
            <v>0</v>
          </cell>
          <cell r="F292">
            <v>16</v>
          </cell>
        </row>
        <row r="293">
          <cell r="A293" t="str">
            <v>MOGRAHAT-II</v>
          </cell>
          <cell r="B293">
            <v>2010</v>
          </cell>
          <cell r="C293">
            <v>3703.46</v>
          </cell>
          <cell r="D293">
            <v>2953.15</v>
          </cell>
          <cell r="E293">
            <v>0</v>
          </cell>
          <cell r="F293">
            <v>12.440000000000001</v>
          </cell>
        </row>
        <row r="294">
          <cell r="A294" t="str">
            <v>MANDIRBAZAR</v>
          </cell>
          <cell r="B294">
            <v>2010</v>
          </cell>
          <cell r="C294">
            <v>3427.13</v>
          </cell>
          <cell r="D294">
            <v>0</v>
          </cell>
          <cell r="E294">
            <v>0</v>
          </cell>
          <cell r="F294">
            <v>0</v>
          </cell>
        </row>
        <row r="295">
          <cell r="A295" t="str">
            <v>KULPI</v>
          </cell>
          <cell r="B295">
            <v>2010</v>
          </cell>
          <cell r="C295">
            <v>2993.6699999999996</v>
          </cell>
          <cell r="D295">
            <v>3142</v>
          </cell>
          <cell r="E295">
            <v>0</v>
          </cell>
          <cell r="F295">
            <v>0</v>
          </cell>
        </row>
        <row r="296">
          <cell r="A296" t="str">
            <v>FALTA</v>
          </cell>
          <cell r="B296">
            <v>2010</v>
          </cell>
          <cell r="C296">
            <v>3022.93</v>
          </cell>
          <cell r="D296">
            <v>0</v>
          </cell>
          <cell r="E296">
            <v>0</v>
          </cell>
          <cell r="F296">
            <v>11.55</v>
          </cell>
        </row>
        <row r="297">
          <cell r="A297" t="str">
            <v>DIAMOND HARBOUR-I</v>
          </cell>
          <cell r="B297">
            <v>2010</v>
          </cell>
          <cell r="C297">
            <v>3608.2699999999995</v>
          </cell>
          <cell r="D297">
            <v>2953.15</v>
          </cell>
          <cell r="E297">
            <v>0</v>
          </cell>
          <cell r="F297">
            <v>16</v>
          </cell>
        </row>
        <row r="298">
          <cell r="A298" t="str">
            <v>DIAMOND HARBOUR-II</v>
          </cell>
          <cell r="B298">
            <v>2010</v>
          </cell>
          <cell r="C298">
            <v>3341.46</v>
          </cell>
          <cell r="D298">
            <v>0</v>
          </cell>
          <cell r="E298">
            <v>0</v>
          </cell>
          <cell r="F298">
            <v>0</v>
          </cell>
        </row>
        <row r="299">
          <cell r="A299" t="str">
            <v>MATHURAPUR-I</v>
          </cell>
          <cell r="B299">
            <v>2010</v>
          </cell>
          <cell r="C299">
            <v>3493.4000000000005</v>
          </cell>
          <cell r="D299">
            <v>3142</v>
          </cell>
          <cell r="E299">
            <v>0</v>
          </cell>
          <cell r="F299">
            <v>0</v>
          </cell>
        </row>
        <row r="300">
          <cell r="A300" t="str">
            <v>MATHURAPUR-II</v>
          </cell>
          <cell r="B300">
            <v>2010</v>
          </cell>
          <cell r="C300">
            <v>3291.62</v>
          </cell>
          <cell r="D300">
            <v>2953.15</v>
          </cell>
          <cell r="E300">
            <v>2525.94</v>
          </cell>
          <cell r="F300">
            <v>11.55</v>
          </cell>
        </row>
        <row r="301">
          <cell r="A301" t="str">
            <v>KAKDWIP</v>
          </cell>
          <cell r="B301">
            <v>2010</v>
          </cell>
          <cell r="C301">
            <v>3776.69</v>
          </cell>
          <cell r="D301">
            <v>3142</v>
          </cell>
          <cell r="E301">
            <v>0</v>
          </cell>
          <cell r="F301">
            <v>0</v>
          </cell>
        </row>
        <row r="302">
          <cell r="A302" t="str">
            <v>NAMKHANA</v>
          </cell>
          <cell r="B302">
            <v>2010</v>
          </cell>
          <cell r="C302">
            <v>3375.05</v>
          </cell>
          <cell r="D302">
            <v>0</v>
          </cell>
          <cell r="E302">
            <v>0</v>
          </cell>
          <cell r="F302">
            <v>0</v>
          </cell>
        </row>
        <row r="303">
          <cell r="A303" t="str">
            <v>SAGAR</v>
          </cell>
          <cell r="B303">
            <v>2010</v>
          </cell>
          <cell r="C303">
            <v>3504.4899999999989</v>
          </cell>
          <cell r="D303">
            <v>3142</v>
          </cell>
          <cell r="E303">
            <v>0</v>
          </cell>
          <cell r="F303">
            <v>0</v>
          </cell>
        </row>
        <row r="304">
          <cell r="A304" t="str">
            <v>PATHARPRATIMA</v>
          </cell>
          <cell r="B304">
            <v>2010</v>
          </cell>
          <cell r="C304">
            <v>3196.2200000000003</v>
          </cell>
          <cell r="D304">
            <v>2953.15</v>
          </cell>
          <cell r="E304">
            <v>0</v>
          </cell>
          <cell r="F304">
            <v>0</v>
          </cell>
        </row>
        <row r="305">
          <cell r="A305" t="str">
            <v>BISHNUPUR-I</v>
          </cell>
          <cell r="B305">
            <v>2015</v>
          </cell>
          <cell r="C305">
            <v>917.05999999999972</v>
          </cell>
          <cell r="D305">
            <v>2455.88</v>
          </cell>
          <cell r="E305">
            <v>0</v>
          </cell>
          <cell r="F305">
            <v>0</v>
          </cell>
        </row>
        <row r="306">
          <cell r="A306" t="str">
            <v>BISHNUPUR-II</v>
          </cell>
          <cell r="B306">
            <v>2015</v>
          </cell>
          <cell r="C306">
            <v>1849.1799999999998</v>
          </cell>
          <cell r="D306">
            <v>3517</v>
          </cell>
          <cell r="E306">
            <v>0</v>
          </cell>
          <cell r="F306">
            <v>13</v>
          </cell>
        </row>
        <row r="307">
          <cell r="A307" t="str">
            <v>BUDGE-BUDGE-I</v>
          </cell>
          <cell r="B307">
            <v>2015</v>
          </cell>
          <cell r="C307">
            <v>3528.7600000000011</v>
          </cell>
          <cell r="D307">
            <v>0</v>
          </cell>
          <cell r="E307">
            <v>0</v>
          </cell>
          <cell r="F307">
            <v>0</v>
          </cell>
        </row>
        <row r="308">
          <cell r="A308" t="str">
            <v>BUDGE-BUDGE-II</v>
          </cell>
          <cell r="B308">
            <v>2015</v>
          </cell>
          <cell r="C308">
            <v>2560.4299999999998</v>
          </cell>
          <cell r="D308">
            <v>0</v>
          </cell>
          <cell r="E308">
            <v>0</v>
          </cell>
          <cell r="F308">
            <v>13</v>
          </cell>
        </row>
        <row r="309">
          <cell r="A309" t="str">
            <v>MAHESHTALA</v>
          </cell>
          <cell r="B309">
            <v>2015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</row>
        <row r="310">
          <cell r="A310" t="str">
            <v>SONARPUR</v>
          </cell>
          <cell r="B310">
            <v>2015</v>
          </cell>
          <cell r="C310">
            <v>4016.4800000000005</v>
          </cell>
          <cell r="D310">
            <v>0</v>
          </cell>
          <cell r="E310">
            <v>0</v>
          </cell>
          <cell r="F310">
            <v>0</v>
          </cell>
        </row>
        <row r="311">
          <cell r="A311" t="str">
            <v>JAYNAGAR-I</v>
          </cell>
          <cell r="B311">
            <v>2015</v>
          </cell>
          <cell r="C311">
            <v>3076.41</v>
          </cell>
          <cell r="D311">
            <v>2455.88</v>
          </cell>
          <cell r="E311">
            <v>0</v>
          </cell>
          <cell r="F311">
            <v>14.64</v>
          </cell>
        </row>
        <row r="312">
          <cell r="A312" t="str">
            <v>JAYNAGAR-II</v>
          </cell>
          <cell r="B312">
            <v>2015</v>
          </cell>
          <cell r="C312">
            <v>2813.5999999999995</v>
          </cell>
          <cell r="D312">
            <v>0</v>
          </cell>
          <cell r="E312">
            <v>0</v>
          </cell>
          <cell r="F312">
            <v>0</v>
          </cell>
        </row>
        <row r="313">
          <cell r="A313" t="str">
            <v>KULTALI</v>
          </cell>
          <cell r="B313">
            <v>2015</v>
          </cell>
          <cell r="C313">
            <v>2811.16</v>
          </cell>
          <cell r="D313">
            <v>3517</v>
          </cell>
          <cell r="E313">
            <v>0</v>
          </cell>
          <cell r="F313">
            <v>0</v>
          </cell>
        </row>
        <row r="314">
          <cell r="A314" t="str">
            <v>BARUIPARA</v>
          </cell>
          <cell r="B314">
            <v>2015</v>
          </cell>
          <cell r="C314">
            <v>3554.9000000000005</v>
          </cell>
          <cell r="D314">
            <v>3517</v>
          </cell>
          <cell r="E314">
            <v>0</v>
          </cell>
          <cell r="F314">
            <v>0</v>
          </cell>
        </row>
        <row r="315">
          <cell r="A315" t="str">
            <v>BHANGORE-I</v>
          </cell>
          <cell r="B315">
            <v>2015</v>
          </cell>
          <cell r="C315">
            <v>4381.2600000000011</v>
          </cell>
          <cell r="D315">
            <v>2455.8800000000006</v>
          </cell>
          <cell r="E315">
            <v>0</v>
          </cell>
          <cell r="F315">
            <v>14.569999999999997</v>
          </cell>
        </row>
        <row r="316">
          <cell r="A316" t="str">
            <v>BHANGORE-II</v>
          </cell>
          <cell r="B316">
            <v>2015</v>
          </cell>
          <cell r="C316">
            <v>4980.9799999999987</v>
          </cell>
          <cell r="D316">
            <v>2455.8800000000006</v>
          </cell>
          <cell r="E316">
            <v>0</v>
          </cell>
          <cell r="F316">
            <v>14.512000000000004</v>
          </cell>
        </row>
        <row r="317">
          <cell r="A317" t="str">
            <v>CANNING-I</v>
          </cell>
          <cell r="B317">
            <v>2015</v>
          </cell>
          <cell r="C317">
            <v>2303.8100000000004</v>
          </cell>
          <cell r="D317">
            <v>3517</v>
          </cell>
          <cell r="E317">
            <v>0</v>
          </cell>
          <cell r="F317">
            <v>13</v>
          </cell>
        </row>
        <row r="318">
          <cell r="A318" t="str">
            <v>CANNING-II</v>
          </cell>
          <cell r="B318">
            <v>2015</v>
          </cell>
          <cell r="C318">
            <v>2303.8100000000004</v>
          </cell>
          <cell r="D318">
            <v>3517</v>
          </cell>
          <cell r="E318">
            <v>0</v>
          </cell>
          <cell r="F318">
            <v>13</v>
          </cell>
        </row>
        <row r="319">
          <cell r="A319" t="str">
            <v>BASANTI</v>
          </cell>
          <cell r="B319">
            <v>2015</v>
          </cell>
          <cell r="C319">
            <v>2303.8100000000004</v>
          </cell>
          <cell r="D319">
            <v>3517</v>
          </cell>
          <cell r="E319">
            <v>0</v>
          </cell>
          <cell r="F319">
            <v>13</v>
          </cell>
        </row>
        <row r="320">
          <cell r="A320" t="str">
            <v>GOSABA</v>
          </cell>
          <cell r="B320">
            <v>2015</v>
          </cell>
          <cell r="C320">
            <v>2316.6799999999998</v>
          </cell>
          <cell r="D320">
            <v>3517</v>
          </cell>
          <cell r="E320">
            <v>0</v>
          </cell>
          <cell r="F320">
            <v>0</v>
          </cell>
        </row>
        <row r="321">
          <cell r="A321" t="str">
            <v>MOGRAHAT-I</v>
          </cell>
          <cell r="B321">
            <v>2015</v>
          </cell>
          <cell r="C321">
            <v>2875.18</v>
          </cell>
          <cell r="D321">
            <v>2455.8800000000006</v>
          </cell>
          <cell r="E321">
            <v>0</v>
          </cell>
          <cell r="F321">
            <v>14.64</v>
          </cell>
        </row>
        <row r="322">
          <cell r="A322" t="str">
            <v>MOGRAHAT-II</v>
          </cell>
          <cell r="B322">
            <v>2015</v>
          </cell>
          <cell r="C322">
            <v>4955.47</v>
          </cell>
          <cell r="D322">
            <v>3517</v>
          </cell>
          <cell r="E322">
            <v>0</v>
          </cell>
          <cell r="F322">
            <v>13</v>
          </cell>
        </row>
        <row r="323">
          <cell r="A323" t="str">
            <v>MANDIRBAZAR</v>
          </cell>
          <cell r="B323">
            <v>2015</v>
          </cell>
          <cell r="C323">
            <v>3831.12</v>
          </cell>
          <cell r="D323">
            <v>0</v>
          </cell>
          <cell r="E323">
            <v>0</v>
          </cell>
          <cell r="F323">
            <v>0</v>
          </cell>
        </row>
        <row r="324">
          <cell r="A324" t="str">
            <v>KULPI</v>
          </cell>
          <cell r="B324">
            <v>2015</v>
          </cell>
          <cell r="C324">
            <v>4027.45</v>
          </cell>
          <cell r="D324">
            <v>3517</v>
          </cell>
          <cell r="E324">
            <v>0</v>
          </cell>
          <cell r="F324">
            <v>0</v>
          </cell>
        </row>
        <row r="325">
          <cell r="A325" t="str">
            <v>FALTA</v>
          </cell>
          <cell r="B325">
            <v>2015</v>
          </cell>
          <cell r="C325">
            <v>2991.9500000000003</v>
          </cell>
          <cell r="D325">
            <v>0</v>
          </cell>
          <cell r="E325">
            <v>0</v>
          </cell>
          <cell r="F325">
            <v>13</v>
          </cell>
        </row>
        <row r="326">
          <cell r="A326" t="str">
            <v>DIAMOND HARBOUR-I</v>
          </cell>
          <cell r="B326">
            <v>2015</v>
          </cell>
          <cell r="C326">
            <v>3274.9199999999996</v>
          </cell>
          <cell r="D326">
            <v>3517</v>
          </cell>
          <cell r="E326">
            <v>0</v>
          </cell>
          <cell r="F326">
            <v>13</v>
          </cell>
        </row>
        <row r="327">
          <cell r="A327" t="str">
            <v>DIAMOND HARBOUR-II</v>
          </cell>
          <cell r="B327">
            <v>2015</v>
          </cell>
          <cell r="C327">
            <v>3387.6799999999994</v>
          </cell>
          <cell r="D327">
            <v>0</v>
          </cell>
          <cell r="E327">
            <v>0</v>
          </cell>
          <cell r="F327">
            <v>0</v>
          </cell>
        </row>
        <row r="328">
          <cell r="A328" t="str">
            <v>MATHURAPUR-I</v>
          </cell>
          <cell r="B328">
            <v>2015</v>
          </cell>
          <cell r="C328">
            <v>3688.4800000000005</v>
          </cell>
          <cell r="D328">
            <v>3517</v>
          </cell>
          <cell r="E328">
            <v>0</v>
          </cell>
          <cell r="F328">
            <v>0</v>
          </cell>
        </row>
        <row r="329">
          <cell r="A329" t="str">
            <v>MATHURAPUR-II</v>
          </cell>
          <cell r="B329">
            <v>2015</v>
          </cell>
          <cell r="C329">
            <v>3688.4800000000005</v>
          </cell>
          <cell r="D329">
            <v>3517</v>
          </cell>
          <cell r="E329">
            <v>2519</v>
          </cell>
          <cell r="F329">
            <v>13</v>
          </cell>
        </row>
        <row r="330">
          <cell r="A330" t="str">
            <v>KAKDWIP</v>
          </cell>
          <cell r="B330">
            <v>2015</v>
          </cell>
          <cell r="C330">
            <v>4141.3099999999995</v>
          </cell>
          <cell r="D330">
            <v>3517</v>
          </cell>
          <cell r="E330">
            <v>0</v>
          </cell>
          <cell r="F330">
            <v>0</v>
          </cell>
        </row>
        <row r="331">
          <cell r="A331" t="str">
            <v>NAMKHANA</v>
          </cell>
          <cell r="B331">
            <v>2015</v>
          </cell>
          <cell r="C331">
            <v>4954.7700000000013</v>
          </cell>
          <cell r="D331">
            <v>0</v>
          </cell>
          <cell r="E331">
            <v>0</v>
          </cell>
          <cell r="F331">
            <v>0</v>
          </cell>
        </row>
        <row r="332">
          <cell r="A332" t="str">
            <v>SAGAR</v>
          </cell>
          <cell r="B332">
            <v>2015</v>
          </cell>
          <cell r="C332">
            <v>3812.2600000000011</v>
          </cell>
          <cell r="D332">
            <v>3517</v>
          </cell>
          <cell r="E332">
            <v>0</v>
          </cell>
          <cell r="F332">
            <v>0</v>
          </cell>
        </row>
        <row r="333">
          <cell r="A333" t="str">
            <v>PATHARPRATIMA</v>
          </cell>
          <cell r="B333">
            <v>2015</v>
          </cell>
          <cell r="C333">
            <v>2958.4000000000005</v>
          </cell>
          <cell r="D333">
            <v>3517</v>
          </cell>
          <cell r="E333">
            <v>0</v>
          </cell>
          <cell r="F333">
            <v>0</v>
          </cell>
        </row>
        <row r="334">
          <cell r="A334" t="str">
            <v>DOMJUR</v>
          </cell>
          <cell r="B334">
            <v>2015</v>
          </cell>
          <cell r="C334">
            <v>64.960000000000008</v>
          </cell>
          <cell r="D334">
            <v>3517</v>
          </cell>
          <cell r="E334">
            <v>0</v>
          </cell>
          <cell r="F334">
            <v>17.004999999999999</v>
          </cell>
        </row>
        <row r="335">
          <cell r="A335" t="str">
            <v>BALLY-JAGACHHA</v>
          </cell>
          <cell r="B335">
            <v>2015</v>
          </cell>
          <cell r="C335">
            <v>3975</v>
          </cell>
          <cell r="D335">
            <v>0</v>
          </cell>
          <cell r="E335">
            <v>0</v>
          </cell>
          <cell r="F335">
            <v>0</v>
          </cell>
        </row>
        <row r="336">
          <cell r="A336" t="str">
            <v>SANKRAIL</v>
          </cell>
          <cell r="B336">
            <v>2015</v>
          </cell>
          <cell r="C336">
            <v>6257.5568421052621</v>
          </cell>
          <cell r="D336">
            <v>7236.6542857142858</v>
          </cell>
          <cell r="E336">
            <v>0</v>
          </cell>
          <cell r="F336">
            <v>0</v>
          </cell>
        </row>
        <row r="337">
          <cell r="A337" t="str">
            <v>JAGAT-BALLAVPUR</v>
          </cell>
          <cell r="B337">
            <v>2015</v>
          </cell>
          <cell r="C337">
            <v>2914.6500000000005</v>
          </cell>
          <cell r="D337">
            <v>3700.28</v>
          </cell>
          <cell r="E337">
            <v>0</v>
          </cell>
          <cell r="F337">
            <v>16.244444444444447</v>
          </cell>
        </row>
        <row r="338">
          <cell r="A338" t="str">
            <v>PANCHLA</v>
          </cell>
          <cell r="B338">
            <v>2015</v>
          </cell>
          <cell r="C338">
            <v>2351.9299999999998</v>
          </cell>
          <cell r="D338">
            <v>3700.28</v>
          </cell>
          <cell r="E338">
            <v>0</v>
          </cell>
          <cell r="F338">
            <v>16.66</v>
          </cell>
        </row>
        <row r="339">
          <cell r="A339" t="str">
            <v>AMTA-I</v>
          </cell>
          <cell r="B339">
            <v>2015</v>
          </cell>
          <cell r="C339">
            <v>575.46</v>
          </cell>
          <cell r="D339">
            <v>3517</v>
          </cell>
          <cell r="E339">
            <v>0</v>
          </cell>
          <cell r="F339">
            <v>16.600000000000001</v>
          </cell>
        </row>
        <row r="340">
          <cell r="A340" t="str">
            <v>AMTA-II</v>
          </cell>
          <cell r="B340">
            <v>2015</v>
          </cell>
          <cell r="C340">
            <v>2984.9399999999996</v>
          </cell>
          <cell r="D340">
            <v>3852.2300000000005</v>
          </cell>
          <cell r="E340">
            <v>0</v>
          </cell>
          <cell r="F340">
            <v>22.287999999999997</v>
          </cell>
        </row>
        <row r="341">
          <cell r="A341" t="str">
            <v>UDAYNARAYANPUR</v>
          </cell>
          <cell r="B341">
            <v>2015</v>
          </cell>
          <cell r="C341">
            <v>2351.2099999999996</v>
          </cell>
          <cell r="D341">
            <v>2113.4899999999993</v>
          </cell>
          <cell r="E341">
            <v>0</v>
          </cell>
          <cell r="F341">
            <v>22.431999999999995</v>
          </cell>
        </row>
        <row r="342">
          <cell r="A342" t="str">
            <v>BAGNAN-I</v>
          </cell>
          <cell r="B342">
            <v>2015</v>
          </cell>
          <cell r="C342">
            <v>791.97000000000014</v>
          </cell>
          <cell r="D342">
            <v>0</v>
          </cell>
          <cell r="E342">
            <v>0</v>
          </cell>
          <cell r="F342">
            <v>13</v>
          </cell>
        </row>
        <row r="343">
          <cell r="A343" t="str">
            <v>BAGNAN-II</v>
          </cell>
          <cell r="B343">
            <v>2015</v>
          </cell>
          <cell r="C343">
            <v>696.9799999999999</v>
          </cell>
          <cell r="D343">
            <v>0</v>
          </cell>
          <cell r="E343">
            <v>0</v>
          </cell>
          <cell r="F343">
            <v>13</v>
          </cell>
        </row>
        <row r="344">
          <cell r="A344" t="str">
            <v>ULUBERIA-I</v>
          </cell>
          <cell r="B344">
            <v>2015</v>
          </cell>
          <cell r="C344">
            <v>3045.07</v>
          </cell>
          <cell r="D344">
            <v>0</v>
          </cell>
          <cell r="E344">
            <v>0</v>
          </cell>
          <cell r="F344">
            <v>13</v>
          </cell>
        </row>
        <row r="345">
          <cell r="A345" t="str">
            <v>ULUBERIA-II</v>
          </cell>
          <cell r="B345">
            <v>2015</v>
          </cell>
          <cell r="C345">
            <v>1223.92</v>
          </cell>
          <cell r="D345">
            <v>0</v>
          </cell>
          <cell r="E345">
            <v>0</v>
          </cell>
          <cell r="F345">
            <v>0</v>
          </cell>
        </row>
        <row r="346">
          <cell r="A346" t="str">
            <v>SHYAMPUR-I</v>
          </cell>
          <cell r="B346">
            <v>2015</v>
          </cell>
          <cell r="C346">
            <v>2648.2999999999997</v>
          </cell>
          <cell r="D346">
            <v>0</v>
          </cell>
          <cell r="E346">
            <v>0</v>
          </cell>
          <cell r="F346">
            <v>0</v>
          </cell>
        </row>
        <row r="347">
          <cell r="A347" t="str">
            <v>SHYAMPUR-II</v>
          </cell>
          <cell r="B347">
            <v>2015</v>
          </cell>
          <cell r="C347">
            <v>1242.3600000000001</v>
          </cell>
          <cell r="D347">
            <v>3700.28</v>
          </cell>
          <cell r="E347">
            <v>0</v>
          </cell>
          <cell r="F347">
            <v>13</v>
          </cell>
        </row>
        <row r="348">
          <cell r="A348" t="str">
            <v>PANDUA</v>
          </cell>
          <cell r="B348">
            <v>2015</v>
          </cell>
          <cell r="C348">
            <v>4790.71</v>
          </cell>
          <cell r="D348">
            <v>3807.8499999999995</v>
          </cell>
          <cell r="E348">
            <v>0</v>
          </cell>
          <cell r="F348">
            <v>15.266250000000001</v>
          </cell>
        </row>
        <row r="349">
          <cell r="A349" t="str">
            <v>DHANIAKHALI</v>
          </cell>
          <cell r="B349">
            <v>2015</v>
          </cell>
          <cell r="C349">
            <v>5047.8799999999992</v>
          </cell>
          <cell r="D349">
            <v>3791.9000000000005</v>
          </cell>
          <cell r="E349">
            <v>0</v>
          </cell>
          <cell r="F349">
            <v>13.593999999999999</v>
          </cell>
        </row>
        <row r="350">
          <cell r="A350" t="str">
            <v>POLBA/DADPUR</v>
          </cell>
          <cell r="B350">
            <v>2015</v>
          </cell>
          <cell r="C350">
            <v>4265.68</v>
          </cell>
          <cell r="D350">
            <v>3791.9000000000005</v>
          </cell>
          <cell r="E350">
            <v>0</v>
          </cell>
          <cell r="F350">
            <v>15.055999999999997</v>
          </cell>
        </row>
        <row r="351">
          <cell r="A351" t="str">
            <v>BALAGARH</v>
          </cell>
          <cell r="B351">
            <v>2015</v>
          </cell>
          <cell r="C351">
            <v>5156.6500000000005</v>
          </cell>
          <cell r="D351">
            <v>3724.39</v>
          </cell>
          <cell r="E351">
            <v>0</v>
          </cell>
          <cell r="F351">
            <v>16.258000000000003</v>
          </cell>
        </row>
        <row r="352">
          <cell r="A352" t="str">
            <v>CHINSURAH/MOGRA</v>
          </cell>
          <cell r="B352">
            <v>2015</v>
          </cell>
          <cell r="C352">
            <v>4931.38</v>
          </cell>
          <cell r="D352">
            <v>3791.9</v>
          </cell>
          <cell r="E352">
            <v>0</v>
          </cell>
          <cell r="F352">
            <v>15.2</v>
          </cell>
        </row>
        <row r="353">
          <cell r="A353" t="str">
            <v>UTTARPARA/SRIRAMPORE</v>
          </cell>
          <cell r="B353">
            <v>2015</v>
          </cell>
          <cell r="C353">
            <v>4075.9199999999992</v>
          </cell>
          <cell r="D353">
            <v>3849.48</v>
          </cell>
          <cell r="E353">
            <v>0</v>
          </cell>
          <cell r="F353">
            <v>17.247999999999998</v>
          </cell>
        </row>
        <row r="354">
          <cell r="A354" t="str">
            <v>CHANDITALA-I</v>
          </cell>
          <cell r="B354">
            <v>2015</v>
          </cell>
          <cell r="C354">
            <v>3727.4000000000005</v>
          </cell>
          <cell r="D354">
            <v>3847.8100000000004</v>
          </cell>
          <cell r="E354">
            <v>0</v>
          </cell>
          <cell r="F354">
            <v>14.179000000000002</v>
          </cell>
        </row>
        <row r="355">
          <cell r="A355" t="str">
            <v>CHANDITALA-II</v>
          </cell>
          <cell r="B355">
            <v>2015</v>
          </cell>
          <cell r="C355">
            <v>4172.9799999999987</v>
          </cell>
          <cell r="D355">
            <v>3517</v>
          </cell>
          <cell r="E355">
            <v>0</v>
          </cell>
          <cell r="F355">
            <v>19.228000000000002</v>
          </cell>
        </row>
        <row r="356">
          <cell r="A356" t="str">
            <v>JANGIPARA</v>
          </cell>
          <cell r="B356">
            <v>2015</v>
          </cell>
          <cell r="C356">
            <v>4351.0999999999995</v>
          </cell>
          <cell r="D356">
            <v>3847.81</v>
          </cell>
          <cell r="E356">
            <v>0</v>
          </cell>
          <cell r="F356">
            <v>12.280000000000001</v>
          </cell>
        </row>
        <row r="357">
          <cell r="A357" t="str">
            <v>SINGUR</v>
          </cell>
          <cell r="B357">
            <v>2015</v>
          </cell>
          <cell r="C357">
            <v>4609.96</v>
          </cell>
          <cell r="D357">
            <v>3847.8100000000004</v>
          </cell>
          <cell r="E357">
            <v>0</v>
          </cell>
          <cell r="F357">
            <v>20.749000000000002</v>
          </cell>
        </row>
        <row r="358">
          <cell r="A358" t="str">
            <v>HARIPAL</v>
          </cell>
          <cell r="B358">
            <v>2015</v>
          </cell>
          <cell r="C358">
            <v>4472.0800000000008</v>
          </cell>
          <cell r="D358">
            <v>3847.81</v>
          </cell>
          <cell r="E358">
            <v>0</v>
          </cell>
          <cell r="F358">
            <v>12.387999999999996</v>
          </cell>
        </row>
        <row r="359">
          <cell r="A359" t="str">
            <v>TARAKESWAR</v>
          </cell>
          <cell r="B359">
            <v>2015</v>
          </cell>
          <cell r="C359">
            <v>6348.0500000000011</v>
          </cell>
          <cell r="D359">
            <v>3847.81</v>
          </cell>
          <cell r="E359">
            <v>0</v>
          </cell>
          <cell r="F359">
            <v>19.281999999999996</v>
          </cell>
        </row>
        <row r="360">
          <cell r="A360" t="str">
            <v>ARAMBAG</v>
          </cell>
          <cell r="B360">
            <v>2015</v>
          </cell>
          <cell r="C360">
            <v>5068.5899999999992</v>
          </cell>
          <cell r="D360">
            <v>3844.9000000000005</v>
          </cell>
          <cell r="E360">
            <v>0</v>
          </cell>
          <cell r="F360">
            <v>18.139000000000003</v>
          </cell>
        </row>
        <row r="361">
          <cell r="A361" t="str">
            <v>PURSURAH</v>
          </cell>
          <cell r="B361">
            <v>2015</v>
          </cell>
          <cell r="C361">
            <v>4940.6699999999992</v>
          </cell>
          <cell r="D361">
            <v>4285.84</v>
          </cell>
          <cell r="E361">
            <v>0</v>
          </cell>
          <cell r="F361">
            <v>19.875999999999998</v>
          </cell>
        </row>
        <row r="362">
          <cell r="A362" t="str">
            <v>GOGHAT-I</v>
          </cell>
          <cell r="B362">
            <v>2015</v>
          </cell>
          <cell r="C362">
            <v>5628.5800000000008</v>
          </cell>
          <cell r="D362">
            <v>3564.16</v>
          </cell>
          <cell r="E362">
            <v>0</v>
          </cell>
          <cell r="F362">
            <v>17.887999999999998</v>
          </cell>
        </row>
        <row r="363">
          <cell r="A363" t="str">
            <v>GOGHAT-II</v>
          </cell>
          <cell r="B363">
            <v>2015</v>
          </cell>
          <cell r="C363">
            <v>5825.11</v>
          </cell>
          <cell r="D363">
            <v>3728.7799999999997</v>
          </cell>
          <cell r="E363">
            <v>0</v>
          </cell>
          <cell r="F363">
            <v>0</v>
          </cell>
        </row>
        <row r="364">
          <cell r="A364" t="str">
            <v>KHANAKUL-I</v>
          </cell>
          <cell r="B364">
            <v>2015</v>
          </cell>
          <cell r="C364">
            <v>1199.9599999999998</v>
          </cell>
          <cell r="D364">
            <v>3568.34</v>
          </cell>
          <cell r="E364">
            <v>0</v>
          </cell>
          <cell r="F364">
            <v>15.312999999999997</v>
          </cell>
        </row>
        <row r="365">
          <cell r="A365" t="str">
            <v>KHANAKUL-II</v>
          </cell>
          <cell r="B365">
            <v>2015</v>
          </cell>
          <cell r="C365">
            <v>2417.3200000000002</v>
          </cell>
          <cell r="D365">
            <v>3567.4500000000003</v>
          </cell>
          <cell r="E365">
            <v>0</v>
          </cell>
          <cell r="F365">
            <v>18.256</v>
          </cell>
        </row>
        <row r="366">
          <cell r="A366" t="str">
            <v>BURDWAN -I</v>
          </cell>
          <cell r="B366">
            <v>2010</v>
          </cell>
          <cell r="C366">
            <v>4282.1200000000008</v>
          </cell>
          <cell r="D366">
            <v>3142</v>
          </cell>
          <cell r="E366">
            <v>0</v>
          </cell>
          <cell r="F366">
            <v>0</v>
          </cell>
        </row>
        <row r="367">
          <cell r="A367" t="str">
            <v>BURDWAN-II</v>
          </cell>
          <cell r="B367">
            <v>2010</v>
          </cell>
          <cell r="C367">
            <v>4416.0899999999992</v>
          </cell>
          <cell r="D367">
            <v>3142</v>
          </cell>
          <cell r="E367">
            <v>0</v>
          </cell>
          <cell r="F367">
            <v>0</v>
          </cell>
        </row>
        <row r="368">
          <cell r="A368" t="str">
            <v>AUSGRAM-I</v>
          </cell>
          <cell r="B368">
            <v>2010</v>
          </cell>
          <cell r="C368">
            <v>4441.6200000000008</v>
          </cell>
          <cell r="D368">
            <v>4465.57</v>
          </cell>
          <cell r="E368">
            <v>0</v>
          </cell>
          <cell r="F368">
            <v>0</v>
          </cell>
        </row>
        <row r="369">
          <cell r="A369" t="str">
            <v>AUSGRAM-II</v>
          </cell>
          <cell r="B369">
            <v>2010</v>
          </cell>
          <cell r="C369">
            <v>3238.9500000000003</v>
          </cell>
          <cell r="D369">
            <v>3142</v>
          </cell>
          <cell r="E369">
            <v>0</v>
          </cell>
          <cell r="F369">
            <v>0</v>
          </cell>
        </row>
        <row r="370">
          <cell r="A370" t="str">
            <v>BHATAR</v>
          </cell>
          <cell r="B370">
            <v>2010</v>
          </cell>
          <cell r="C370">
            <v>4417.78</v>
          </cell>
          <cell r="D370">
            <v>3142</v>
          </cell>
          <cell r="E370">
            <v>0</v>
          </cell>
          <cell r="F370">
            <v>0</v>
          </cell>
        </row>
        <row r="371">
          <cell r="A371" t="str">
            <v>GALSI-II</v>
          </cell>
          <cell r="B371">
            <v>2010</v>
          </cell>
          <cell r="C371">
            <v>4939.29</v>
          </cell>
          <cell r="D371">
            <v>4474.9000000000005</v>
          </cell>
          <cell r="E371">
            <v>0</v>
          </cell>
          <cell r="F371">
            <v>21.78</v>
          </cell>
        </row>
        <row r="372">
          <cell r="A372" t="str">
            <v>MEMARI-I</v>
          </cell>
          <cell r="B372">
            <v>2010</v>
          </cell>
          <cell r="C372">
            <v>4311.1200000000008</v>
          </cell>
          <cell r="D372">
            <v>4223.46</v>
          </cell>
          <cell r="E372">
            <v>0</v>
          </cell>
          <cell r="F372">
            <v>0</v>
          </cell>
        </row>
        <row r="373">
          <cell r="A373" t="str">
            <v>MEMARI-II</v>
          </cell>
          <cell r="B373">
            <v>2010</v>
          </cell>
          <cell r="C373">
            <v>4077.3</v>
          </cell>
          <cell r="D373">
            <v>5050.8900000000003</v>
          </cell>
          <cell r="E373">
            <v>0</v>
          </cell>
          <cell r="F373">
            <v>0</v>
          </cell>
        </row>
        <row r="374">
          <cell r="A374" t="str">
            <v>JAMALPUR</v>
          </cell>
          <cell r="B374">
            <v>2010</v>
          </cell>
          <cell r="C374">
            <v>3784.0800000000008</v>
          </cell>
          <cell r="D374">
            <v>3568.8599999999997</v>
          </cell>
          <cell r="E374">
            <v>0</v>
          </cell>
          <cell r="F374">
            <v>41.38</v>
          </cell>
        </row>
        <row r="375">
          <cell r="A375" t="str">
            <v>RAINA-I</v>
          </cell>
          <cell r="B375">
            <v>2010</v>
          </cell>
          <cell r="C375">
            <v>4476.4499999999989</v>
          </cell>
          <cell r="D375">
            <v>3142</v>
          </cell>
          <cell r="E375">
            <v>0</v>
          </cell>
          <cell r="F375">
            <v>17.009999999999998</v>
          </cell>
        </row>
        <row r="376">
          <cell r="A376" t="str">
            <v>RAINA-II</v>
          </cell>
          <cell r="B376">
            <v>2010</v>
          </cell>
          <cell r="C376">
            <v>3625.8900000000003</v>
          </cell>
          <cell r="D376">
            <v>4483.22</v>
          </cell>
          <cell r="E376">
            <v>0</v>
          </cell>
          <cell r="F376">
            <v>0</v>
          </cell>
        </row>
        <row r="377">
          <cell r="A377" t="str">
            <v>KHANDAGHOSH</v>
          </cell>
          <cell r="B377">
            <v>2010</v>
          </cell>
          <cell r="C377">
            <v>4241.1600000000008</v>
          </cell>
          <cell r="D377">
            <v>3142</v>
          </cell>
          <cell r="E377">
            <v>0</v>
          </cell>
          <cell r="F377">
            <v>0</v>
          </cell>
        </row>
        <row r="378">
          <cell r="A378" t="str">
            <v>KATWA-I</v>
          </cell>
          <cell r="B378">
            <v>2010</v>
          </cell>
          <cell r="C378">
            <v>4570.1900000000005</v>
          </cell>
          <cell r="D378">
            <v>4462.13</v>
          </cell>
          <cell r="E378">
            <v>0</v>
          </cell>
          <cell r="F378">
            <v>21.05</v>
          </cell>
        </row>
        <row r="379">
          <cell r="A379" t="str">
            <v>KATWA-II</v>
          </cell>
          <cell r="B379">
            <v>2010</v>
          </cell>
          <cell r="C379">
            <v>4922.79</v>
          </cell>
          <cell r="D379">
            <v>3142</v>
          </cell>
          <cell r="E379">
            <v>0</v>
          </cell>
          <cell r="F379">
            <v>21.05</v>
          </cell>
        </row>
        <row r="380">
          <cell r="A380" t="str">
            <v>KETUGRAM-I</v>
          </cell>
          <cell r="B380">
            <v>2010</v>
          </cell>
          <cell r="C380">
            <v>5637.39</v>
          </cell>
          <cell r="D380">
            <v>3142</v>
          </cell>
          <cell r="E380">
            <v>0</v>
          </cell>
          <cell r="F380">
            <v>0</v>
          </cell>
        </row>
        <row r="381">
          <cell r="A381" t="str">
            <v>KETUGRAM-II</v>
          </cell>
          <cell r="B381">
            <v>2010</v>
          </cell>
          <cell r="C381">
            <v>4617.3499999999995</v>
          </cell>
          <cell r="D381">
            <v>3142</v>
          </cell>
          <cell r="E381">
            <v>0</v>
          </cell>
          <cell r="F381">
            <v>21.05</v>
          </cell>
        </row>
        <row r="382">
          <cell r="A382" t="str">
            <v>MANGALKOT</v>
          </cell>
          <cell r="B382">
            <v>2010</v>
          </cell>
          <cell r="C382">
            <v>4760.7299999999987</v>
          </cell>
          <cell r="D382">
            <v>4465.57</v>
          </cell>
          <cell r="E382">
            <v>0</v>
          </cell>
          <cell r="F382">
            <v>21.05</v>
          </cell>
        </row>
        <row r="383">
          <cell r="A383" t="str">
            <v>KALNA-I</v>
          </cell>
          <cell r="B383">
            <v>2010</v>
          </cell>
          <cell r="C383">
            <v>4929.6999999999989</v>
          </cell>
          <cell r="D383">
            <v>3590.9399999999996</v>
          </cell>
          <cell r="E383">
            <v>0</v>
          </cell>
          <cell r="F383">
            <v>21.05</v>
          </cell>
        </row>
        <row r="384">
          <cell r="A384" t="str">
            <v>KALNA-II</v>
          </cell>
          <cell r="B384">
            <v>2010</v>
          </cell>
          <cell r="C384">
            <v>3940.7699999999995</v>
          </cell>
          <cell r="D384">
            <v>3590.9399999999996</v>
          </cell>
          <cell r="E384">
            <v>0</v>
          </cell>
          <cell r="F384">
            <v>21.05</v>
          </cell>
        </row>
        <row r="385">
          <cell r="A385" t="str">
            <v>PURBASTHALI-I</v>
          </cell>
          <cell r="B385">
            <v>2010</v>
          </cell>
          <cell r="C385">
            <v>4542.82</v>
          </cell>
          <cell r="D385">
            <v>3590.9399999999996</v>
          </cell>
          <cell r="E385">
            <v>0</v>
          </cell>
          <cell r="F385">
            <v>20.131818181818186</v>
          </cell>
        </row>
        <row r="386">
          <cell r="A386" t="str">
            <v>PURBASTHALI-II</v>
          </cell>
          <cell r="B386">
            <v>2010</v>
          </cell>
          <cell r="C386">
            <v>4112.46</v>
          </cell>
          <cell r="D386">
            <v>3590.9399999999996</v>
          </cell>
          <cell r="E386">
            <v>0</v>
          </cell>
          <cell r="F386">
            <v>20.131818181818186</v>
          </cell>
        </row>
        <row r="387">
          <cell r="A387" t="str">
            <v>MONTESWAR</v>
          </cell>
          <cell r="B387">
            <v>2010</v>
          </cell>
          <cell r="C387">
            <v>4576.0599999999995</v>
          </cell>
          <cell r="D387">
            <v>3573.9000000000005</v>
          </cell>
          <cell r="E387">
            <v>0</v>
          </cell>
          <cell r="F387">
            <v>21.768181818181823</v>
          </cell>
        </row>
        <row r="388">
          <cell r="A388" t="str">
            <v>GALSI-I</v>
          </cell>
          <cell r="B388">
            <v>2010</v>
          </cell>
          <cell r="C388">
            <v>5230.8399999999992</v>
          </cell>
          <cell r="D388">
            <v>3142</v>
          </cell>
          <cell r="E388">
            <v>0</v>
          </cell>
          <cell r="F388">
            <v>0</v>
          </cell>
        </row>
        <row r="389">
          <cell r="A389" t="str">
            <v>ANDAL</v>
          </cell>
          <cell r="B389">
            <v>2010</v>
          </cell>
          <cell r="C389">
            <v>2149.6300000000006</v>
          </cell>
          <cell r="D389">
            <v>0</v>
          </cell>
          <cell r="E389">
            <v>0</v>
          </cell>
          <cell r="F389">
            <v>0</v>
          </cell>
        </row>
        <row r="390">
          <cell r="A390" t="str">
            <v>DURGAPUR-FARIDPUR</v>
          </cell>
          <cell r="B390">
            <v>2010</v>
          </cell>
          <cell r="C390">
            <v>3345.9899999999989</v>
          </cell>
          <cell r="D390">
            <v>3142</v>
          </cell>
          <cell r="E390">
            <v>2051</v>
          </cell>
          <cell r="F390">
            <v>16</v>
          </cell>
        </row>
        <row r="391">
          <cell r="A391" t="str">
            <v>PANDAVESWAR</v>
          </cell>
          <cell r="B391">
            <v>2010</v>
          </cell>
          <cell r="C391">
            <v>2746.23</v>
          </cell>
          <cell r="D391">
            <v>0</v>
          </cell>
          <cell r="E391">
            <v>0</v>
          </cell>
          <cell r="F391">
            <v>0</v>
          </cell>
        </row>
        <row r="392">
          <cell r="A392" t="str">
            <v>KANKSA</v>
          </cell>
          <cell r="B392">
            <v>2010</v>
          </cell>
          <cell r="C392">
            <v>3457.09</v>
          </cell>
          <cell r="D392">
            <v>3142</v>
          </cell>
          <cell r="E392">
            <v>0</v>
          </cell>
          <cell r="F392">
            <v>16</v>
          </cell>
        </row>
        <row r="393">
          <cell r="A393" t="str">
            <v>SALANPUR</v>
          </cell>
          <cell r="B393">
            <v>2010</v>
          </cell>
          <cell r="C393">
            <v>3322.2999999999997</v>
          </cell>
          <cell r="D393">
            <v>0</v>
          </cell>
          <cell r="E393">
            <v>0</v>
          </cell>
          <cell r="F393">
            <v>0</v>
          </cell>
        </row>
        <row r="394">
          <cell r="A394" t="str">
            <v>BARABANI</v>
          </cell>
          <cell r="B394">
            <v>2010</v>
          </cell>
          <cell r="C394">
            <v>4218.6400000000003</v>
          </cell>
          <cell r="D394">
            <v>0</v>
          </cell>
          <cell r="E394">
            <v>0</v>
          </cell>
          <cell r="F394">
            <v>0</v>
          </cell>
        </row>
        <row r="395">
          <cell r="A395" t="str">
            <v>RANIGANJ</v>
          </cell>
          <cell r="B395">
            <v>2010</v>
          </cell>
          <cell r="C395">
            <v>4340.2399999999989</v>
          </cell>
          <cell r="D395">
            <v>0</v>
          </cell>
          <cell r="E395">
            <v>0</v>
          </cell>
          <cell r="F395">
            <v>0</v>
          </cell>
        </row>
        <row r="396">
          <cell r="A396" t="str">
            <v>JAMURIA</v>
          </cell>
          <cell r="B396">
            <v>2010</v>
          </cell>
          <cell r="C396">
            <v>3972.4500000000003</v>
          </cell>
          <cell r="D396">
            <v>0</v>
          </cell>
          <cell r="E396">
            <v>0</v>
          </cell>
          <cell r="F396">
            <v>0</v>
          </cell>
        </row>
        <row r="397">
          <cell r="A397" t="str">
            <v>SURI-I</v>
          </cell>
          <cell r="B397">
            <v>2010</v>
          </cell>
          <cell r="C397">
            <v>4534.9799999999987</v>
          </cell>
          <cell r="D397">
            <v>3142</v>
          </cell>
          <cell r="E397">
            <v>0</v>
          </cell>
          <cell r="F397">
            <v>0</v>
          </cell>
        </row>
        <row r="398">
          <cell r="A398" t="str">
            <v>SURI-II</v>
          </cell>
          <cell r="B398">
            <v>2010</v>
          </cell>
          <cell r="C398">
            <v>4553.9899999999989</v>
          </cell>
          <cell r="D398">
            <v>0</v>
          </cell>
          <cell r="E398">
            <v>0</v>
          </cell>
          <cell r="F398">
            <v>0</v>
          </cell>
        </row>
        <row r="399">
          <cell r="A399" t="str">
            <v>DUBRAJPUR</v>
          </cell>
          <cell r="B399">
            <v>2010</v>
          </cell>
          <cell r="C399">
            <v>4827.75</v>
          </cell>
          <cell r="D399">
            <v>3142</v>
          </cell>
          <cell r="E399">
            <v>0</v>
          </cell>
          <cell r="F399">
            <v>0</v>
          </cell>
        </row>
        <row r="400">
          <cell r="A400" t="str">
            <v>MD. BAZAR</v>
          </cell>
          <cell r="B400">
            <v>2010</v>
          </cell>
          <cell r="C400">
            <v>4185.4899999999989</v>
          </cell>
          <cell r="D400">
            <v>3142</v>
          </cell>
          <cell r="E400">
            <v>1758.2099999999998</v>
          </cell>
          <cell r="F400">
            <v>0</v>
          </cell>
        </row>
        <row r="401">
          <cell r="A401" t="str">
            <v>RAJNAGAR</v>
          </cell>
          <cell r="B401">
            <v>2010</v>
          </cell>
          <cell r="C401">
            <v>3766.9700000000003</v>
          </cell>
          <cell r="D401">
            <v>3142</v>
          </cell>
          <cell r="E401">
            <v>1758.2099999999996</v>
          </cell>
          <cell r="F401">
            <v>0</v>
          </cell>
        </row>
        <row r="402">
          <cell r="A402" t="str">
            <v>KHOYRASOLE</v>
          </cell>
          <cell r="B402">
            <v>2010</v>
          </cell>
          <cell r="C402">
            <v>3497.5</v>
          </cell>
          <cell r="D402">
            <v>0</v>
          </cell>
          <cell r="E402">
            <v>0</v>
          </cell>
          <cell r="F402">
            <v>0</v>
          </cell>
        </row>
        <row r="403">
          <cell r="A403" t="str">
            <v>SAINTHIA</v>
          </cell>
          <cell r="B403">
            <v>2010</v>
          </cell>
          <cell r="C403">
            <v>4397.5</v>
          </cell>
          <cell r="D403">
            <v>3142</v>
          </cell>
          <cell r="E403">
            <v>0</v>
          </cell>
          <cell r="F403">
            <v>0</v>
          </cell>
        </row>
        <row r="404">
          <cell r="A404" t="str">
            <v>BOLEPUR-SRINIKETAN</v>
          </cell>
          <cell r="B404">
            <v>2010</v>
          </cell>
          <cell r="C404">
            <v>5067.4000000000005</v>
          </cell>
          <cell r="D404">
            <v>2806.0499999999997</v>
          </cell>
          <cell r="E404">
            <v>0</v>
          </cell>
          <cell r="F404">
            <v>0</v>
          </cell>
        </row>
        <row r="405">
          <cell r="A405" t="str">
            <v>ILLAMBAZAR</v>
          </cell>
          <cell r="B405">
            <v>2010</v>
          </cell>
          <cell r="C405">
            <v>4144.47</v>
          </cell>
          <cell r="D405">
            <v>3986.14</v>
          </cell>
          <cell r="E405">
            <v>0</v>
          </cell>
          <cell r="F405">
            <v>0</v>
          </cell>
        </row>
        <row r="406">
          <cell r="A406" t="str">
            <v>LABHPUR</v>
          </cell>
          <cell r="B406">
            <v>2010</v>
          </cell>
          <cell r="C406">
            <v>4355.6299999999992</v>
          </cell>
          <cell r="D406">
            <v>3142</v>
          </cell>
          <cell r="E406">
            <v>0</v>
          </cell>
          <cell r="F406">
            <v>0</v>
          </cell>
        </row>
        <row r="407">
          <cell r="A407" t="str">
            <v>NANOOR</v>
          </cell>
          <cell r="B407">
            <v>2010</v>
          </cell>
          <cell r="C407">
            <v>4285.8300000000008</v>
          </cell>
          <cell r="D407">
            <v>3986.1400000000003</v>
          </cell>
          <cell r="E407">
            <v>0</v>
          </cell>
          <cell r="F407">
            <v>0</v>
          </cell>
        </row>
        <row r="408">
          <cell r="A408" t="str">
            <v>RAMPURHAT-I</v>
          </cell>
          <cell r="B408">
            <v>2010</v>
          </cell>
          <cell r="C408">
            <v>4000.6600000000008</v>
          </cell>
          <cell r="D408">
            <v>3142</v>
          </cell>
          <cell r="E408">
            <v>2051</v>
          </cell>
          <cell r="F408">
            <v>0</v>
          </cell>
        </row>
        <row r="409">
          <cell r="A409" t="str">
            <v>RAMPURHAT-II</v>
          </cell>
          <cell r="B409">
            <v>2010</v>
          </cell>
          <cell r="C409">
            <v>3846.9299999999994</v>
          </cell>
          <cell r="D409">
            <v>3142</v>
          </cell>
          <cell r="E409">
            <v>0</v>
          </cell>
          <cell r="F409">
            <v>0</v>
          </cell>
        </row>
        <row r="410">
          <cell r="A410" t="str">
            <v>MAYURESWAR-I</v>
          </cell>
          <cell r="B410">
            <v>2010</v>
          </cell>
          <cell r="C410">
            <v>4263.1999999999989</v>
          </cell>
          <cell r="D410">
            <v>3142</v>
          </cell>
          <cell r="E410">
            <v>0</v>
          </cell>
          <cell r="F410">
            <v>19.106249999999999</v>
          </cell>
        </row>
        <row r="411">
          <cell r="A411" t="str">
            <v>MAYURESWAR-II</v>
          </cell>
          <cell r="B411">
            <v>2010</v>
          </cell>
          <cell r="C411">
            <v>4048.8200000000006</v>
          </cell>
          <cell r="D411">
            <v>4417.5200000000013</v>
          </cell>
          <cell r="E411">
            <v>0</v>
          </cell>
          <cell r="F411">
            <v>19.55</v>
          </cell>
        </row>
        <row r="412">
          <cell r="A412" t="str">
            <v>NALHATI-I</v>
          </cell>
          <cell r="B412">
            <v>2010</v>
          </cell>
          <cell r="C412">
            <v>4658.6299999999992</v>
          </cell>
          <cell r="D412">
            <v>3103.0499999999997</v>
          </cell>
          <cell r="E412">
            <v>1758.2099999999998</v>
          </cell>
          <cell r="F412">
            <v>0</v>
          </cell>
        </row>
        <row r="413">
          <cell r="A413" t="str">
            <v>NALHATI-II</v>
          </cell>
          <cell r="B413">
            <v>2010</v>
          </cell>
          <cell r="C413">
            <v>4892</v>
          </cell>
          <cell r="D413">
            <v>2909.9000000000005</v>
          </cell>
          <cell r="E413">
            <v>0</v>
          </cell>
          <cell r="F413">
            <v>0</v>
          </cell>
        </row>
        <row r="414">
          <cell r="A414" t="str">
            <v>MURARAI-I</v>
          </cell>
          <cell r="B414">
            <v>2010</v>
          </cell>
          <cell r="C414">
            <v>4603.0100000000011</v>
          </cell>
          <cell r="D414">
            <v>4505.0100000000011</v>
          </cell>
          <cell r="E414">
            <v>1758.2099999999996</v>
          </cell>
          <cell r="F414">
            <v>19.55</v>
          </cell>
        </row>
        <row r="415">
          <cell r="A415" t="str">
            <v>MURARAI-II</v>
          </cell>
          <cell r="B415">
            <v>2010</v>
          </cell>
          <cell r="C415">
            <v>3890.5899999999992</v>
          </cell>
          <cell r="D415">
            <v>4398.75</v>
          </cell>
          <cell r="E415">
            <v>0</v>
          </cell>
          <cell r="F415">
            <v>16</v>
          </cell>
        </row>
        <row r="416">
          <cell r="A416" t="str">
            <v>SURI-I</v>
          </cell>
          <cell r="B416">
            <v>2015</v>
          </cell>
          <cell r="C416">
            <v>4681.0100000000011</v>
          </cell>
          <cell r="D416">
            <v>3517</v>
          </cell>
          <cell r="E416">
            <v>0</v>
          </cell>
          <cell r="F416">
            <v>0</v>
          </cell>
        </row>
        <row r="417">
          <cell r="A417" t="str">
            <v>SURI-II</v>
          </cell>
          <cell r="B417">
            <v>2015</v>
          </cell>
          <cell r="C417">
            <v>4972.22</v>
          </cell>
          <cell r="D417">
            <v>0</v>
          </cell>
          <cell r="E417">
            <v>0</v>
          </cell>
          <cell r="F417">
            <v>0</v>
          </cell>
        </row>
        <row r="418">
          <cell r="A418" t="str">
            <v>DUBRAJPUR</v>
          </cell>
          <cell r="B418">
            <v>2015</v>
          </cell>
          <cell r="C418">
            <v>4510.4899999999989</v>
          </cell>
          <cell r="D418">
            <v>3517</v>
          </cell>
          <cell r="E418">
            <v>0</v>
          </cell>
          <cell r="F418">
            <v>0</v>
          </cell>
        </row>
        <row r="419">
          <cell r="A419" t="str">
            <v>MD. BAZAR</v>
          </cell>
          <cell r="B419">
            <v>2015</v>
          </cell>
          <cell r="C419">
            <v>4731.18</v>
          </cell>
          <cell r="D419">
            <v>4424.0200000000004</v>
          </cell>
          <cell r="E419">
            <v>1778.41</v>
          </cell>
          <cell r="F419">
            <v>0</v>
          </cell>
        </row>
        <row r="420">
          <cell r="A420" t="str">
            <v>RAJNAGAR</v>
          </cell>
          <cell r="B420">
            <v>2015</v>
          </cell>
          <cell r="C420">
            <v>3931</v>
          </cell>
          <cell r="D420">
            <v>3517</v>
          </cell>
          <cell r="E420">
            <v>1778.41</v>
          </cell>
          <cell r="F420">
            <v>0</v>
          </cell>
        </row>
        <row r="421">
          <cell r="A421" t="str">
            <v>KHOYRASOLE</v>
          </cell>
          <cell r="B421">
            <v>2015</v>
          </cell>
          <cell r="C421">
            <v>4510.4899999999989</v>
          </cell>
          <cell r="D421">
            <v>0</v>
          </cell>
          <cell r="E421">
            <v>0</v>
          </cell>
          <cell r="F421">
            <v>0</v>
          </cell>
        </row>
        <row r="422">
          <cell r="A422" t="str">
            <v>SAINTHIA</v>
          </cell>
          <cell r="B422">
            <v>2015</v>
          </cell>
          <cell r="C422">
            <v>4416.1600000000008</v>
          </cell>
          <cell r="D422">
            <v>3517</v>
          </cell>
          <cell r="E422">
            <v>0</v>
          </cell>
          <cell r="F422">
            <v>0</v>
          </cell>
        </row>
        <row r="423">
          <cell r="A423" t="str">
            <v>BOLEPUR-SRINIKETAN</v>
          </cell>
          <cell r="B423">
            <v>2015</v>
          </cell>
          <cell r="C423">
            <v>5874.61</v>
          </cell>
          <cell r="D423">
            <v>4960.04</v>
          </cell>
          <cell r="E423">
            <v>0</v>
          </cell>
          <cell r="F423">
            <v>0</v>
          </cell>
        </row>
        <row r="424">
          <cell r="A424" t="str">
            <v>ILLAMBAZAR</v>
          </cell>
          <cell r="B424">
            <v>2015</v>
          </cell>
          <cell r="C424">
            <v>5233.4000000000005</v>
          </cell>
          <cell r="D424">
            <v>5116.03</v>
          </cell>
          <cell r="E424">
            <v>0</v>
          </cell>
          <cell r="F424">
            <v>0</v>
          </cell>
        </row>
        <row r="425">
          <cell r="A425" t="str">
            <v>LABHPUR</v>
          </cell>
          <cell r="B425">
            <v>2015</v>
          </cell>
          <cell r="C425">
            <v>4674.5599999999995</v>
          </cell>
          <cell r="D425">
            <v>3408.32</v>
          </cell>
          <cell r="E425">
            <v>0</v>
          </cell>
          <cell r="F425">
            <v>0</v>
          </cell>
        </row>
        <row r="426">
          <cell r="A426" t="str">
            <v>NANOOR</v>
          </cell>
          <cell r="B426">
            <v>2015</v>
          </cell>
          <cell r="C426">
            <v>5233.4000000000005</v>
          </cell>
          <cell r="D426">
            <v>4960.04</v>
          </cell>
          <cell r="E426">
            <v>0</v>
          </cell>
          <cell r="F426">
            <v>0</v>
          </cell>
        </row>
        <row r="427">
          <cell r="A427" t="str">
            <v>RAMPURHAT-I</v>
          </cell>
          <cell r="B427">
            <v>2015</v>
          </cell>
          <cell r="C427">
            <v>5446.8099999999995</v>
          </cell>
          <cell r="D427">
            <v>3517</v>
          </cell>
          <cell r="E427">
            <v>1778.41</v>
          </cell>
          <cell r="F427">
            <v>0</v>
          </cell>
        </row>
        <row r="428">
          <cell r="A428" t="str">
            <v>RAMPURHAT-II</v>
          </cell>
          <cell r="B428">
            <v>2015</v>
          </cell>
          <cell r="C428">
            <v>5449.03</v>
          </cell>
          <cell r="D428">
            <v>3517</v>
          </cell>
          <cell r="E428">
            <v>0</v>
          </cell>
          <cell r="F428">
            <v>0</v>
          </cell>
        </row>
        <row r="429">
          <cell r="A429" t="str">
            <v>MAYURESWAR-I</v>
          </cell>
          <cell r="B429">
            <v>2015</v>
          </cell>
          <cell r="C429">
            <v>5280.5800000000008</v>
          </cell>
          <cell r="D429">
            <v>3517</v>
          </cell>
          <cell r="E429">
            <v>0</v>
          </cell>
          <cell r="F429">
            <v>18.099999999999998</v>
          </cell>
        </row>
        <row r="430">
          <cell r="A430" t="str">
            <v>MAYURESWAR-II</v>
          </cell>
          <cell r="B430">
            <v>2015</v>
          </cell>
          <cell r="C430">
            <v>4085.9800000000005</v>
          </cell>
          <cell r="D430">
            <v>4361.3000000000011</v>
          </cell>
          <cell r="E430">
            <v>0</v>
          </cell>
          <cell r="F430">
            <v>18.099999999999998</v>
          </cell>
        </row>
        <row r="431">
          <cell r="A431" t="str">
            <v>NALHATI-I</v>
          </cell>
          <cell r="B431">
            <v>2015</v>
          </cell>
          <cell r="C431">
            <v>5280.5800000000008</v>
          </cell>
          <cell r="D431">
            <v>4374.2700000000004</v>
          </cell>
          <cell r="E431">
            <v>1778.41</v>
          </cell>
          <cell r="F431">
            <v>0</v>
          </cell>
        </row>
        <row r="432">
          <cell r="A432" t="str">
            <v>NALHATI-II</v>
          </cell>
          <cell r="B432">
            <v>2015</v>
          </cell>
          <cell r="C432">
            <v>5979.64</v>
          </cell>
          <cell r="D432">
            <v>3748.07</v>
          </cell>
          <cell r="E432">
            <v>0</v>
          </cell>
          <cell r="F432">
            <v>0</v>
          </cell>
        </row>
        <row r="433">
          <cell r="A433" t="str">
            <v>MURARAI-I</v>
          </cell>
          <cell r="B433">
            <v>2015</v>
          </cell>
          <cell r="C433">
            <v>5280.5800000000008</v>
          </cell>
          <cell r="D433">
            <v>3517</v>
          </cell>
          <cell r="E433">
            <v>1778.41</v>
          </cell>
          <cell r="F433">
            <v>18.099999999999998</v>
          </cell>
        </row>
        <row r="434">
          <cell r="A434" t="str">
            <v>MURARAI-II</v>
          </cell>
          <cell r="B434">
            <v>2015</v>
          </cell>
          <cell r="C434">
            <v>5162.9799999999987</v>
          </cell>
          <cell r="D434">
            <v>3517</v>
          </cell>
          <cell r="E434">
            <v>0</v>
          </cell>
          <cell r="F434">
            <v>13</v>
          </cell>
        </row>
        <row r="435">
          <cell r="A435" t="str">
            <v>BANKURA-I</v>
          </cell>
          <cell r="B435">
            <v>2010</v>
          </cell>
          <cell r="C435">
            <v>3215.77</v>
          </cell>
          <cell r="D435">
            <v>1084.9400000000003</v>
          </cell>
          <cell r="E435">
            <v>0</v>
          </cell>
          <cell r="F435">
            <v>0</v>
          </cell>
        </row>
        <row r="436">
          <cell r="A436" t="str">
            <v>BANKURA-II</v>
          </cell>
          <cell r="B436">
            <v>2010</v>
          </cell>
          <cell r="C436">
            <v>3322.3499999999995</v>
          </cell>
          <cell r="D436">
            <v>3372.25</v>
          </cell>
          <cell r="E436">
            <v>0</v>
          </cell>
          <cell r="F436">
            <v>0</v>
          </cell>
        </row>
        <row r="437">
          <cell r="A437" t="str">
            <v>ONDA</v>
          </cell>
          <cell r="B437">
            <v>2010</v>
          </cell>
          <cell r="C437">
            <v>2570.23</v>
          </cell>
          <cell r="D437">
            <v>3192.3100000000004</v>
          </cell>
          <cell r="E437">
            <v>0</v>
          </cell>
          <cell r="F437">
            <v>0</v>
          </cell>
        </row>
        <row r="438">
          <cell r="A438" t="str">
            <v>CHHATNA</v>
          </cell>
          <cell r="B438">
            <v>2010</v>
          </cell>
          <cell r="C438">
            <v>3301.4199999999992</v>
          </cell>
          <cell r="D438">
            <v>3142</v>
          </cell>
          <cell r="E438">
            <v>2051</v>
          </cell>
          <cell r="F438">
            <v>16</v>
          </cell>
        </row>
        <row r="439">
          <cell r="A439" t="str">
            <v>GANGAJALGHATI</v>
          </cell>
          <cell r="B439">
            <v>2010</v>
          </cell>
          <cell r="C439">
            <v>1935.6799999999998</v>
          </cell>
          <cell r="D439">
            <v>2946.07</v>
          </cell>
          <cell r="E439">
            <v>2051</v>
          </cell>
          <cell r="F439">
            <v>19.55</v>
          </cell>
        </row>
        <row r="440">
          <cell r="A440" t="str">
            <v>BARJORA</v>
          </cell>
          <cell r="B440">
            <v>2010</v>
          </cell>
          <cell r="C440">
            <v>4596.6600000000008</v>
          </cell>
          <cell r="D440">
            <v>3503.84</v>
          </cell>
          <cell r="E440">
            <v>0</v>
          </cell>
          <cell r="F440">
            <v>0</v>
          </cell>
        </row>
        <row r="441">
          <cell r="A441" t="str">
            <v>MEJIA</v>
          </cell>
          <cell r="B441">
            <v>2010</v>
          </cell>
          <cell r="C441">
            <v>3722.2600000000011</v>
          </cell>
          <cell r="D441">
            <v>2878.3699999999994</v>
          </cell>
          <cell r="E441">
            <v>0</v>
          </cell>
          <cell r="F441">
            <v>0</v>
          </cell>
        </row>
        <row r="442">
          <cell r="A442" t="str">
            <v>SALTORA</v>
          </cell>
          <cell r="B442">
            <v>2010</v>
          </cell>
          <cell r="C442">
            <v>2179.5</v>
          </cell>
          <cell r="D442">
            <v>3142</v>
          </cell>
          <cell r="E442">
            <v>0</v>
          </cell>
          <cell r="F442">
            <v>0</v>
          </cell>
        </row>
        <row r="443">
          <cell r="A443" t="str">
            <v>RAIPUR-I</v>
          </cell>
          <cell r="B443">
            <v>2010</v>
          </cell>
          <cell r="C443">
            <v>3572.91</v>
          </cell>
          <cell r="D443">
            <v>2892.2230000000004</v>
          </cell>
          <cell r="E443">
            <v>1494.7999999999997</v>
          </cell>
          <cell r="F443">
            <v>17.774999999999999</v>
          </cell>
        </row>
        <row r="444">
          <cell r="A444" t="str">
            <v>RAIPUR-II</v>
          </cell>
          <cell r="B444">
            <v>2010</v>
          </cell>
          <cell r="C444">
            <v>3620.5</v>
          </cell>
          <cell r="D444">
            <v>3142</v>
          </cell>
          <cell r="E444">
            <v>0</v>
          </cell>
          <cell r="F444">
            <v>0</v>
          </cell>
        </row>
        <row r="445">
          <cell r="A445" t="str">
            <v>KHATRA-I</v>
          </cell>
          <cell r="B445">
            <v>2010</v>
          </cell>
          <cell r="C445">
            <v>3922.27</v>
          </cell>
          <cell r="D445">
            <v>1811.1733333333332</v>
          </cell>
          <cell r="E445">
            <v>2179.17</v>
          </cell>
          <cell r="F445">
            <v>0</v>
          </cell>
        </row>
        <row r="446">
          <cell r="A446" t="str">
            <v>KHATRA-II</v>
          </cell>
          <cell r="B446">
            <v>2010</v>
          </cell>
          <cell r="C446">
            <v>3718</v>
          </cell>
          <cell r="D446">
            <v>2074.7440000000001</v>
          </cell>
          <cell r="E446">
            <v>2095.1083333333331</v>
          </cell>
          <cell r="F446">
            <v>0</v>
          </cell>
        </row>
        <row r="447">
          <cell r="A447" t="str">
            <v>INDPUR</v>
          </cell>
          <cell r="B447">
            <v>2010</v>
          </cell>
          <cell r="C447">
            <v>3447.13</v>
          </cell>
          <cell r="D447">
            <v>1776.1000000000001</v>
          </cell>
          <cell r="E447">
            <v>2051</v>
          </cell>
          <cell r="F447">
            <v>0</v>
          </cell>
        </row>
        <row r="448">
          <cell r="A448" t="str">
            <v>RANIBANDH</v>
          </cell>
          <cell r="B448">
            <v>2010</v>
          </cell>
          <cell r="C448">
            <v>3110.73</v>
          </cell>
          <cell r="D448">
            <v>1688.1600000000003</v>
          </cell>
          <cell r="E448">
            <v>2092.86</v>
          </cell>
          <cell r="F448">
            <v>0</v>
          </cell>
        </row>
        <row r="449">
          <cell r="A449" t="str">
            <v>SIMLAPAL</v>
          </cell>
          <cell r="B449">
            <v>2010</v>
          </cell>
          <cell r="C449">
            <v>3834.7600000000011</v>
          </cell>
          <cell r="D449">
            <v>3443.2200000000003</v>
          </cell>
          <cell r="E449">
            <v>1889.67</v>
          </cell>
          <cell r="F449">
            <v>0</v>
          </cell>
        </row>
        <row r="450">
          <cell r="A450" t="str">
            <v>TALDANGRA</v>
          </cell>
          <cell r="B450">
            <v>2010</v>
          </cell>
          <cell r="C450">
            <v>3336.59</v>
          </cell>
          <cell r="D450">
            <v>3531.9299999999994</v>
          </cell>
          <cell r="E450">
            <v>0</v>
          </cell>
          <cell r="F450">
            <v>0</v>
          </cell>
        </row>
        <row r="451">
          <cell r="A451" t="str">
            <v>BISHNUPUR</v>
          </cell>
          <cell r="B451">
            <v>2010</v>
          </cell>
          <cell r="C451">
            <v>3838.6500000000005</v>
          </cell>
          <cell r="D451">
            <v>2479.16</v>
          </cell>
          <cell r="E451">
            <v>0</v>
          </cell>
          <cell r="F451">
            <v>16</v>
          </cell>
        </row>
        <row r="452">
          <cell r="A452" t="str">
            <v>KOTALPUR</v>
          </cell>
          <cell r="B452">
            <v>2010</v>
          </cell>
          <cell r="C452">
            <v>4443.9799999999987</v>
          </cell>
          <cell r="D452">
            <v>3966.38</v>
          </cell>
          <cell r="E452">
            <v>0</v>
          </cell>
          <cell r="F452">
            <v>0</v>
          </cell>
        </row>
        <row r="453">
          <cell r="A453" t="str">
            <v>SONAMUKHI</v>
          </cell>
          <cell r="B453">
            <v>2010</v>
          </cell>
          <cell r="C453">
            <v>4174.0899999999992</v>
          </cell>
          <cell r="D453">
            <v>2681.0999999999995</v>
          </cell>
          <cell r="E453">
            <v>0</v>
          </cell>
          <cell r="F453">
            <v>0</v>
          </cell>
        </row>
        <row r="454">
          <cell r="A454" t="str">
            <v>PATRASAYAR</v>
          </cell>
          <cell r="B454">
            <v>2010</v>
          </cell>
          <cell r="C454">
            <v>4001.2</v>
          </cell>
          <cell r="D454">
            <v>3755.2</v>
          </cell>
          <cell r="E454">
            <v>0</v>
          </cell>
          <cell r="F454">
            <v>18.366666666666667</v>
          </cell>
        </row>
        <row r="455">
          <cell r="A455" t="str">
            <v>INDUS</v>
          </cell>
          <cell r="B455">
            <v>2010</v>
          </cell>
          <cell r="C455">
            <v>3627.9000000000005</v>
          </cell>
          <cell r="D455">
            <v>3492.9899999999989</v>
          </cell>
          <cell r="E455">
            <v>0</v>
          </cell>
          <cell r="F455">
            <v>16</v>
          </cell>
        </row>
        <row r="456">
          <cell r="A456" t="str">
            <v>PURULIYA-I</v>
          </cell>
          <cell r="B456">
            <v>2010</v>
          </cell>
          <cell r="C456">
            <v>3385.75</v>
          </cell>
          <cell r="D456">
            <v>3142</v>
          </cell>
          <cell r="E456">
            <v>3232.8800000000006</v>
          </cell>
          <cell r="F456">
            <v>0</v>
          </cell>
        </row>
        <row r="457">
          <cell r="A457" t="str">
            <v>PURULIYA-II</v>
          </cell>
          <cell r="B457">
            <v>2010</v>
          </cell>
          <cell r="C457">
            <v>2854.1199999999994</v>
          </cell>
          <cell r="D457">
            <v>3142</v>
          </cell>
          <cell r="E457">
            <v>1697.5499999999997</v>
          </cell>
          <cell r="F457">
            <v>0</v>
          </cell>
        </row>
        <row r="458">
          <cell r="A458" t="str">
            <v>HURA</v>
          </cell>
          <cell r="B458">
            <v>2010</v>
          </cell>
          <cell r="C458">
            <v>2409.14</v>
          </cell>
          <cell r="D458">
            <v>503.7</v>
          </cell>
          <cell r="E458">
            <v>1937.6900000000003</v>
          </cell>
          <cell r="F458">
            <v>0</v>
          </cell>
        </row>
        <row r="459">
          <cell r="A459" t="str">
            <v>PUNCHA</v>
          </cell>
          <cell r="B459">
            <v>2010</v>
          </cell>
          <cell r="C459">
            <v>2173.9199999999996</v>
          </cell>
          <cell r="D459">
            <v>416.72000000000014</v>
          </cell>
          <cell r="E459">
            <v>1765.42</v>
          </cell>
          <cell r="F459">
            <v>16</v>
          </cell>
        </row>
        <row r="460">
          <cell r="A460" t="str">
            <v>MANBAZAR-I</v>
          </cell>
          <cell r="B460">
            <v>2010</v>
          </cell>
          <cell r="C460">
            <v>2096.4399999999996</v>
          </cell>
          <cell r="D460">
            <v>3142</v>
          </cell>
          <cell r="E460">
            <v>2302.9599999999996</v>
          </cell>
          <cell r="F460">
            <v>0</v>
          </cell>
        </row>
        <row r="461">
          <cell r="A461" t="str">
            <v>MANBAZAR-II</v>
          </cell>
          <cell r="B461">
            <v>2010</v>
          </cell>
          <cell r="C461">
            <v>1964.81</v>
          </cell>
          <cell r="D461">
            <v>3142</v>
          </cell>
          <cell r="E461">
            <v>1904.4299999999998</v>
          </cell>
          <cell r="F461">
            <v>0</v>
          </cell>
        </row>
        <row r="462">
          <cell r="A462" t="str">
            <v>BANDWAN</v>
          </cell>
          <cell r="B462">
            <v>2010</v>
          </cell>
          <cell r="C462">
            <v>1537.6300000000003</v>
          </cell>
          <cell r="D462">
            <v>3142</v>
          </cell>
          <cell r="E462">
            <v>1431.8999999999999</v>
          </cell>
          <cell r="F462">
            <v>0</v>
          </cell>
        </row>
        <row r="463">
          <cell r="A463" t="str">
            <v>JHALDA-I</v>
          </cell>
          <cell r="B463">
            <v>2010</v>
          </cell>
          <cell r="C463">
            <v>3025.82</v>
          </cell>
          <cell r="D463">
            <v>182.65</v>
          </cell>
          <cell r="E463">
            <v>2948.6300000000006</v>
          </cell>
          <cell r="F463">
            <v>0</v>
          </cell>
        </row>
        <row r="464">
          <cell r="A464" t="str">
            <v>JHALDA-II</v>
          </cell>
          <cell r="B464">
            <v>2010</v>
          </cell>
          <cell r="C464">
            <v>2300.1799999999998</v>
          </cell>
          <cell r="D464">
            <v>3142</v>
          </cell>
          <cell r="E464">
            <v>1787.1199999999994</v>
          </cell>
          <cell r="F464">
            <v>0</v>
          </cell>
        </row>
        <row r="465">
          <cell r="A465" t="str">
            <v>JOYPUR</v>
          </cell>
          <cell r="B465">
            <v>2010</v>
          </cell>
          <cell r="C465">
            <v>6525.5899999999974</v>
          </cell>
          <cell r="D465">
            <v>6710.6571428571433</v>
          </cell>
          <cell r="E465">
            <v>4479.72</v>
          </cell>
          <cell r="F465">
            <v>0</v>
          </cell>
        </row>
        <row r="466">
          <cell r="A466" t="str">
            <v>ARSHA</v>
          </cell>
          <cell r="B466">
            <v>2010</v>
          </cell>
          <cell r="C466">
            <v>3660.12</v>
          </cell>
          <cell r="D466">
            <v>3142</v>
          </cell>
          <cell r="E466">
            <v>1795.2900000000004</v>
          </cell>
          <cell r="F466">
            <v>0</v>
          </cell>
        </row>
        <row r="467">
          <cell r="A467" t="str">
            <v>BAGMUNDI</v>
          </cell>
          <cell r="B467">
            <v>2010</v>
          </cell>
          <cell r="C467">
            <v>2167.3699999999994</v>
          </cell>
          <cell r="D467">
            <v>625.51</v>
          </cell>
          <cell r="E467">
            <v>3918.1199999999994</v>
          </cell>
          <cell r="F467">
            <v>0</v>
          </cell>
        </row>
        <row r="468">
          <cell r="A468" t="str">
            <v>BALARAMPUR</v>
          </cell>
          <cell r="B468">
            <v>2010</v>
          </cell>
          <cell r="C468">
            <v>2652.3100000000004</v>
          </cell>
          <cell r="D468">
            <v>519.85</v>
          </cell>
          <cell r="E468">
            <v>2363.4899999999993</v>
          </cell>
          <cell r="F468">
            <v>0</v>
          </cell>
        </row>
        <row r="469">
          <cell r="A469" t="str">
            <v>BARABAZAR</v>
          </cell>
          <cell r="B469">
            <v>2010</v>
          </cell>
          <cell r="C469">
            <v>2313.6500000000005</v>
          </cell>
          <cell r="D469">
            <v>427.80000000000007</v>
          </cell>
          <cell r="E469">
            <v>1312.5400000000002</v>
          </cell>
          <cell r="F469">
            <v>0</v>
          </cell>
        </row>
        <row r="470">
          <cell r="A470" t="str">
            <v>RAGHUNATHPUR-I</v>
          </cell>
          <cell r="B470">
            <v>2010</v>
          </cell>
          <cell r="C470">
            <v>1967.31</v>
          </cell>
          <cell r="D470">
            <v>523.52</v>
          </cell>
          <cell r="E470">
            <v>1353.6900000000003</v>
          </cell>
          <cell r="F470">
            <v>0</v>
          </cell>
        </row>
        <row r="471">
          <cell r="A471" t="str">
            <v>RAGHUNATHPUR-II</v>
          </cell>
          <cell r="B471">
            <v>2010</v>
          </cell>
          <cell r="C471">
            <v>2985.3699999999994</v>
          </cell>
          <cell r="D471">
            <v>0</v>
          </cell>
          <cell r="E471">
            <v>1824.1499999999999</v>
          </cell>
          <cell r="F471">
            <v>0</v>
          </cell>
        </row>
        <row r="472">
          <cell r="A472" t="str">
            <v>NETURIA</v>
          </cell>
          <cell r="B472">
            <v>2010</v>
          </cell>
          <cell r="C472">
            <v>2624.6699999999996</v>
          </cell>
          <cell r="D472">
            <v>0</v>
          </cell>
          <cell r="E472">
            <v>1463.59</v>
          </cell>
          <cell r="F472">
            <v>0</v>
          </cell>
        </row>
        <row r="473">
          <cell r="A473" t="str">
            <v>SANTURI</v>
          </cell>
          <cell r="B473">
            <v>2010</v>
          </cell>
          <cell r="C473">
            <v>2891.3100000000004</v>
          </cell>
          <cell r="D473">
            <v>0</v>
          </cell>
          <cell r="E473">
            <v>1843.5400000000004</v>
          </cell>
          <cell r="F473">
            <v>0</v>
          </cell>
        </row>
        <row r="474">
          <cell r="A474" t="str">
            <v>KASHIPUR</v>
          </cell>
          <cell r="B474">
            <v>2010</v>
          </cell>
          <cell r="C474">
            <v>2382.1699999999996</v>
          </cell>
          <cell r="D474">
            <v>3142</v>
          </cell>
          <cell r="E474">
            <v>1357.9799999999998</v>
          </cell>
          <cell r="F474">
            <v>0</v>
          </cell>
        </row>
        <row r="475">
          <cell r="A475" t="str">
            <v>PARA</v>
          </cell>
          <cell r="B475">
            <v>2010</v>
          </cell>
          <cell r="C475">
            <v>3096.09</v>
          </cell>
          <cell r="D475">
            <v>3142</v>
          </cell>
          <cell r="E475">
            <v>1224.1600000000001</v>
          </cell>
          <cell r="F475">
            <v>0</v>
          </cell>
        </row>
        <row r="476">
          <cell r="A476" t="str">
            <v>PURULIYA-I</v>
          </cell>
          <cell r="B476">
            <v>2015</v>
          </cell>
          <cell r="C476">
            <v>2295.33</v>
          </cell>
          <cell r="D476">
            <v>4064.8300000000008</v>
          </cell>
          <cell r="E476">
            <v>1822.73</v>
          </cell>
          <cell r="F476">
            <v>0</v>
          </cell>
        </row>
        <row r="477">
          <cell r="A477" t="str">
            <v>PURULIYA-II</v>
          </cell>
          <cell r="B477">
            <v>2015</v>
          </cell>
          <cell r="C477">
            <v>2448.5700000000002</v>
          </cell>
          <cell r="D477">
            <v>3517</v>
          </cell>
          <cell r="E477">
            <v>1689.2700000000002</v>
          </cell>
          <cell r="F477">
            <v>0</v>
          </cell>
        </row>
        <row r="478">
          <cell r="A478" t="str">
            <v>HURA</v>
          </cell>
          <cell r="B478">
            <v>2015</v>
          </cell>
          <cell r="C478">
            <v>1678.9</v>
          </cell>
          <cell r="D478">
            <v>3517</v>
          </cell>
          <cell r="E478">
            <v>1622.91</v>
          </cell>
          <cell r="F478">
            <v>0</v>
          </cell>
        </row>
        <row r="479">
          <cell r="A479" t="str">
            <v>PUNCHA</v>
          </cell>
          <cell r="B479">
            <v>2015</v>
          </cell>
          <cell r="C479">
            <v>1954.6799999999998</v>
          </cell>
          <cell r="D479">
            <v>4064.8300000000008</v>
          </cell>
          <cell r="E479">
            <v>1810.1300000000006</v>
          </cell>
          <cell r="F479">
            <v>13</v>
          </cell>
        </row>
        <row r="480">
          <cell r="A480" t="str">
            <v>MANBAZAR-I</v>
          </cell>
          <cell r="B480">
            <v>2015</v>
          </cell>
          <cell r="C480">
            <v>2257.77</v>
          </cell>
          <cell r="D480">
            <v>4064.8300000000008</v>
          </cell>
          <cell r="E480">
            <v>1966.75</v>
          </cell>
          <cell r="F480">
            <v>0</v>
          </cell>
        </row>
        <row r="481">
          <cell r="A481" t="str">
            <v>MANBAZAR-II</v>
          </cell>
          <cell r="B481">
            <v>2015</v>
          </cell>
          <cell r="C481">
            <v>3721.9899999999989</v>
          </cell>
          <cell r="D481">
            <v>3517</v>
          </cell>
          <cell r="E481">
            <v>1282.7299999999998</v>
          </cell>
          <cell r="F481">
            <v>0</v>
          </cell>
        </row>
        <row r="482">
          <cell r="A482" t="str">
            <v>BANDWAN</v>
          </cell>
          <cell r="B482">
            <v>2015</v>
          </cell>
          <cell r="C482">
            <v>1831.1600000000003</v>
          </cell>
          <cell r="D482">
            <v>3517</v>
          </cell>
          <cell r="E482">
            <v>1968.0700000000002</v>
          </cell>
          <cell r="F482">
            <v>0</v>
          </cell>
        </row>
        <row r="483">
          <cell r="A483" t="str">
            <v>JHALDA-I</v>
          </cell>
          <cell r="B483">
            <v>2015</v>
          </cell>
          <cell r="C483">
            <v>3428.2399999999989</v>
          </cell>
          <cell r="D483">
            <v>3517</v>
          </cell>
          <cell r="E483">
            <v>2044.9599999999996</v>
          </cell>
          <cell r="F483">
            <v>0</v>
          </cell>
        </row>
        <row r="484">
          <cell r="A484" t="str">
            <v>JHALDA-II</v>
          </cell>
          <cell r="B484">
            <v>2015</v>
          </cell>
          <cell r="C484">
            <v>3081.64</v>
          </cell>
          <cell r="D484">
            <v>3517</v>
          </cell>
          <cell r="E484">
            <v>2044.9599999999996</v>
          </cell>
          <cell r="F484">
            <v>0</v>
          </cell>
        </row>
        <row r="485">
          <cell r="A485" t="str">
            <v>JOYPUR</v>
          </cell>
          <cell r="B485">
            <v>2015</v>
          </cell>
          <cell r="C485">
            <v>8963.3500000000022</v>
          </cell>
          <cell r="D485">
            <v>7176.1142857142868</v>
          </cell>
          <cell r="E485">
            <v>5397.2600000000011</v>
          </cell>
          <cell r="F485">
            <v>0</v>
          </cell>
        </row>
        <row r="486">
          <cell r="A486" t="str">
            <v>ARSHA</v>
          </cell>
          <cell r="B486">
            <v>2015</v>
          </cell>
          <cell r="C486">
            <v>4161.6500000000005</v>
          </cell>
          <cell r="D486">
            <v>4064.8300000000004</v>
          </cell>
          <cell r="E486">
            <v>3116.98</v>
          </cell>
          <cell r="F486">
            <v>0</v>
          </cell>
        </row>
        <row r="487">
          <cell r="A487" t="str">
            <v>BAGMUNDI</v>
          </cell>
          <cell r="B487">
            <v>2015</v>
          </cell>
          <cell r="C487">
            <v>3546.82</v>
          </cell>
          <cell r="D487">
            <v>3517</v>
          </cell>
          <cell r="E487">
            <v>2060.5400000000004</v>
          </cell>
          <cell r="F487">
            <v>0</v>
          </cell>
        </row>
        <row r="488">
          <cell r="A488" t="str">
            <v>BALARAMPUR</v>
          </cell>
          <cell r="B488">
            <v>2015</v>
          </cell>
          <cell r="C488">
            <v>2261.02</v>
          </cell>
          <cell r="D488">
            <v>4064.8300000000008</v>
          </cell>
          <cell r="E488">
            <v>2815.02</v>
          </cell>
          <cell r="F488">
            <v>0</v>
          </cell>
        </row>
        <row r="489">
          <cell r="A489" t="str">
            <v>BARABAZAR</v>
          </cell>
          <cell r="B489">
            <v>2015</v>
          </cell>
          <cell r="C489">
            <v>3218.7799999999997</v>
          </cell>
          <cell r="D489">
            <v>4064.8300000000008</v>
          </cell>
          <cell r="E489">
            <v>1387.4699999999998</v>
          </cell>
          <cell r="F489">
            <v>0</v>
          </cell>
        </row>
        <row r="490">
          <cell r="A490" t="str">
            <v>RAGHUNATHPUR-I</v>
          </cell>
          <cell r="B490">
            <v>2015</v>
          </cell>
          <cell r="C490">
            <v>3295.8200000000006</v>
          </cell>
          <cell r="D490">
            <v>3517</v>
          </cell>
          <cell r="E490">
            <v>1226.9400000000003</v>
          </cell>
          <cell r="F490">
            <v>0</v>
          </cell>
        </row>
        <row r="491">
          <cell r="A491" t="str">
            <v>RAGHUNATHPUR-II</v>
          </cell>
          <cell r="B491">
            <v>2015</v>
          </cell>
          <cell r="C491">
            <v>2321.4199999999996</v>
          </cell>
          <cell r="D491">
            <v>0</v>
          </cell>
          <cell r="E491">
            <v>1028.04</v>
          </cell>
          <cell r="F491">
            <v>0</v>
          </cell>
        </row>
        <row r="492">
          <cell r="A492" t="str">
            <v>NETURIA</v>
          </cell>
          <cell r="B492">
            <v>2015</v>
          </cell>
          <cell r="C492">
            <v>2944.64</v>
          </cell>
          <cell r="D492">
            <v>0</v>
          </cell>
          <cell r="E492">
            <v>1551.32</v>
          </cell>
          <cell r="F492">
            <v>0</v>
          </cell>
        </row>
        <row r="493">
          <cell r="A493" t="str">
            <v>SANTURI</v>
          </cell>
          <cell r="B493">
            <v>2015</v>
          </cell>
          <cell r="C493">
            <v>1477.66</v>
          </cell>
          <cell r="D493">
            <v>0</v>
          </cell>
          <cell r="E493">
            <v>1850.8399999999997</v>
          </cell>
          <cell r="F493">
            <v>0</v>
          </cell>
        </row>
        <row r="494">
          <cell r="A494" t="str">
            <v>KASHIPUR</v>
          </cell>
          <cell r="B494">
            <v>2015</v>
          </cell>
          <cell r="C494">
            <v>2286.8300000000004</v>
          </cell>
          <cell r="D494">
            <v>3517</v>
          </cell>
          <cell r="E494">
            <v>1833.2400000000002</v>
          </cell>
          <cell r="F494">
            <v>0</v>
          </cell>
        </row>
        <row r="495">
          <cell r="A495" t="str">
            <v>PARA</v>
          </cell>
          <cell r="B495">
            <v>2015</v>
          </cell>
          <cell r="C495">
            <v>1939.98</v>
          </cell>
          <cell r="D495">
            <v>3517</v>
          </cell>
          <cell r="E495">
            <v>1773.74</v>
          </cell>
          <cell r="F495">
            <v>0</v>
          </cell>
        </row>
        <row r="496">
          <cell r="A496" t="str">
            <v>MIDNAPUR SADAR</v>
          </cell>
          <cell r="B496">
            <v>2010</v>
          </cell>
          <cell r="C496">
            <v>3917.2999999999997</v>
          </cell>
          <cell r="D496">
            <v>2967.11</v>
          </cell>
          <cell r="E496">
            <v>0</v>
          </cell>
          <cell r="F496">
            <v>0</v>
          </cell>
        </row>
        <row r="497">
          <cell r="A497" t="str">
            <v>SALBONI</v>
          </cell>
          <cell r="B497">
            <v>2010</v>
          </cell>
          <cell r="C497">
            <v>4408.0100000000011</v>
          </cell>
          <cell r="D497">
            <v>2837.9399999999996</v>
          </cell>
          <cell r="E497">
            <v>0</v>
          </cell>
          <cell r="F497">
            <v>0</v>
          </cell>
        </row>
        <row r="498">
          <cell r="A498" t="str">
            <v>KESHPUR</v>
          </cell>
          <cell r="B498">
            <v>2010</v>
          </cell>
          <cell r="C498">
            <v>4225.28</v>
          </cell>
          <cell r="D498">
            <v>2913.9199999999996</v>
          </cell>
          <cell r="E498">
            <v>0</v>
          </cell>
          <cell r="F498">
            <v>15.270999999999997</v>
          </cell>
        </row>
        <row r="499">
          <cell r="A499" t="str">
            <v>GARBETA-I</v>
          </cell>
          <cell r="B499">
            <v>2010</v>
          </cell>
          <cell r="C499">
            <v>3823.0999999999995</v>
          </cell>
          <cell r="D499">
            <v>3101.9399999999996</v>
          </cell>
          <cell r="E499">
            <v>0</v>
          </cell>
          <cell r="F499">
            <v>0</v>
          </cell>
        </row>
        <row r="500">
          <cell r="A500" t="str">
            <v>GARBETA-II</v>
          </cell>
          <cell r="B500">
            <v>2010</v>
          </cell>
          <cell r="C500">
            <v>3993.6400000000003</v>
          </cell>
          <cell r="D500">
            <v>2913.92</v>
          </cell>
          <cell r="E500">
            <v>0</v>
          </cell>
          <cell r="F500">
            <v>16</v>
          </cell>
        </row>
        <row r="501">
          <cell r="A501" t="str">
            <v>GARBETA-III</v>
          </cell>
          <cell r="B501">
            <v>2010</v>
          </cell>
          <cell r="C501">
            <v>3117.6899999999996</v>
          </cell>
          <cell r="D501">
            <v>2988.4000000000005</v>
          </cell>
          <cell r="E501">
            <v>0</v>
          </cell>
          <cell r="F501">
            <v>0</v>
          </cell>
        </row>
        <row r="502">
          <cell r="A502" t="str">
            <v>KHARAGPUR-I</v>
          </cell>
          <cell r="B502">
            <v>2010</v>
          </cell>
          <cell r="C502">
            <v>4009.4100000000008</v>
          </cell>
          <cell r="D502">
            <v>3142</v>
          </cell>
          <cell r="E502">
            <v>0</v>
          </cell>
          <cell r="F502">
            <v>0</v>
          </cell>
        </row>
        <row r="503">
          <cell r="A503" t="str">
            <v>KHARAGPUR-II</v>
          </cell>
          <cell r="B503">
            <v>2010</v>
          </cell>
          <cell r="C503">
            <v>3797.45</v>
          </cell>
          <cell r="D503">
            <v>3701.3900000000003</v>
          </cell>
          <cell r="E503">
            <v>0</v>
          </cell>
          <cell r="F503">
            <v>0</v>
          </cell>
        </row>
        <row r="504">
          <cell r="A504" t="str">
            <v>DEBRA</v>
          </cell>
          <cell r="B504">
            <v>2010</v>
          </cell>
          <cell r="C504">
            <v>4612.4199999999992</v>
          </cell>
          <cell r="D504">
            <v>2884.5800000000004</v>
          </cell>
          <cell r="E504">
            <v>0</v>
          </cell>
          <cell r="F504">
            <v>15.325000000000001</v>
          </cell>
        </row>
        <row r="505">
          <cell r="A505" t="str">
            <v>PINGLA</v>
          </cell>
          <cell r="B505">
            <v>2010</v>
          </cell>
          <cell r="C505">
            <v>3386.5700000000006</v>
          </cell>
          <cell r="D505">
            <v>3256.32</v>
          </cell>
          <cell r="E505">
            <v>0</v>
          </cell>
          <cell r="F505">
            <v>15.270999999999997</v>
          </cell>
        </row>
        <row r="506">
          <cell r="A506" t="str">
            <v>KESHIARY</v>
          </cell>
          <cell r="B506">
            <v>2010</v>
          </cell>
          <cell r="C506">
            <v>3111.2999999999997</v>
          </cell>
          <cell r="D506">
            <v>3465.3</v>
          </cell>
          <cell r="E506">
            <v>0</v>
          </cell>
          <cell r="F506">
            <v>0</v>
          </cell>
        </row>
        <row r="507">
          <cell r="A507" t="str">
            <v>DANTAN-I</v>
          </cell>
          <cell r="B507">
            <v>2010</v>
          </cell>
          <cell r="C507">
            <v>4191.6099999999997</v>
          </cell>
          <cell r="D507">
            <v>3142</v>
          </cell>
          <cell r="E507">
            <v>0</v>
          </cell>
          <cell r="F507">
            <v>0</v>
          </cell>
        </row>
        <row r="508">
          <cell r="A508" t="str">
            <v>DANTAN-II</v>
          </cell>
          <cell r="B508">
            <v>2010</v>
          </cell>
          <cell r="C508">
            <v>3812.9199999999992</v>
          </cell>
          <cell r="D508">
            <v>3453.5700000000006</v>
          </cell>
          <cell r="E508">
            <v>0</v>
          </cell>
          <cell r="F508">
            <v>0</v>
          </cell>
        </row>
        <row r="509">
          <cell r="A509" t="str">
            <v>NARAYANGARH</v>
          </cell>
          <cell r="B509">
            <v>2010</v>
          </cell>
          <cell r="C509">
            <v>2939.43</v>
          </cell>
          <cell r="D509">
            <v>3946.19</v>
          </cell>
          <cell r="E509">
            <v>0</v>
          </cell>
          <cell r="F509">
            <v>0</v>
          </cell>
        </row>
        <row r="510">
          <cell r="A510" t="str">
            <v>MOHANPUR</v>
          </cell>
          <cell r="B510">
            <v>2010</v>
          </cell>
          <cell r="C510">
            <v>4318.9199999999992</v>
          </cell>
          <cell r="D510">
            <v>3701.39</v>
          </cell>
          <cell r="E510">
            <v>0</v>
          </cell>
          <cell r="F510">
            <v>0</v>
          </cell>
        </row>
        <row r="511">
          <cell r="A511" t="str">
            <v>SABONG</v>
          </cell>
          <cell r="B511">
            <v>2010</v>
          </cell>
          <cell r="C511">
            <v>4235.8099999999995</v>
          </cell>
          <cell r="D511">
            <v>4152.0800000000008</v>
          </cell>
          <cell r="E511">
            <v>0</v>
          </cell>
          <cell r="F511">
            <v>15.279999999999998</v>
          </cell>
        </row>
        <row r="512">
          <cell r="A512" t="str">
            <v>JHARGRAM</v>
          </cell>
          <cell r="B512">
            <v>2010</v>
          </cell>
          <cell r="C512">
            <v>3888.44</v>
          </cell>
          <cell r="D512">
            <v>4155.4629999999997</v>
          </cell>
          <cell r="E512">
            <v>1758.21</v>
          </cell>
          <cell r="F512">
            <v>0</v>
          </cell>
        </row>
        <row r="513">
          <cell r="A513" t="str">
            <v>BINPUR-I</v>
          </cell>
          <cell r="B513">
            <v>2010</v>
          </cell>
          <cell r="C513">
            <v>3732.0299999999997</v>
          </cell>
          <cell r="D513">
            <v>2919.0159999999996</v>
          </cell>
          <cell r="E513">
            <v>1758.2099999999998</v>
          </cell>
          <cell r="F513">
            <v>0</v>
          </cell>
        </row>
        <row r="514">
          <cell r="A514" t="str">
            <v>BINPUR-II</v>
          </cell>
          <cell r="B514">
            <v>2010</v>
          </cell>
          <cell r="C514">
            <v>3279.0400000000004</v>
          </cell>
          <cell r="D514">
            <v>3142</v>
          </cell>
          <cell r="E514">
            <v>0</v>
          </cell>
          <cell r="F514">
            <v>0</v>
          </cell>
        </row>
        <row r="515">
          <cell r="A515" t="str">
            <v>JAMBONI</v>
          </cell>
          <cell r="B515">
            <v>2010</v>
          </cell>
          <cell r="C515">
            <v>2876.36</v>
          </cell>
          <cell r="D515">
            <v>3079.4666666666672</v>
          </cell>
          <cell r="E515">
            <v>0</v>
          </cell>
          <cell r="F515">
            <v>0</v>
          </cell>
        </row>
        <row r="516">
          <cell r="A516" t="str">
            <v>NAYAGRAM</v>
          </cell>
          <cell r="B516">
            <v>2010</v>
          </cell>
          <cell r="C516">
            <v>3903.2000000000003</v>
          </cell>
          <cell r="D516">
            <v>1495.5400000000002</v>
          </cell>
          <cell r="E516">
            <v>0</v>
          </cell>
          <cell r="F516">
            <v>0</v>
          </cell>
        </row>
        <row r="517">
          <cell r="A517" t="str">
            <v>SANKRAIL</v>
          </cell>
          <cell r="B517">
            <v>2010</v>
          </cell>
          <cell r="C517">
            <v>3633.4657894736838</v>
          </cell>
          <cell r="D517">
            <v>3284.0521428571433</v>
          </cell>
          <cell r="E517">
            <v>0</v>
          </cell>
          <cell r="F517">
            <v>0</v>
          </cell>
        </row>
        <row r="518">
          <cell r="A518" t="str">
            <v>GOPIBALLAVPUR-I</v>
          </cell>
          <cell r="B518">
            <v>2010</v>
          </cell>
          <cell r="C518">
            <v>3720.2000000000003</v>
          </cell>
          <cell r="D518">
            <v>2813.3740000000003</v>
          </cell>
          <cell r="E518">
            <v>2051</v>
          </cell>
          <cell r="F518">
            <v>0</v>
          </cell>
        </row>
        <row r="519">
          <cell r="A519" t="str">
            <v>GOPIBALLAVPUR-II</v>
          </cell>
          <cell r="B519">
            <v>2010</v>
          </cell>
          <cell r="C519">
            <v>3720.2000000000003</v>
          </cell>
          <cell r="D519">
            <v>3009.0430000000001</v>
          </cell>
          <cell r="E519">
            <v>1758.2099999999996</v>
          </cell>
          <cell r="F519">
            <v>0</v>
          </cell>
        </row>
        <row r="520">
          <cell r="A520" t="str">
            <v>GHATAL</v>
          </cell>
          <cell r="B520">
            <v>2010</v>
          </cell>
          <cell r="C520">
            <v>4180.5</v>
          </cell>
          <cell r="D520">
            <v>3492.4199999999992</v>
          </cell>
          <cell r="E520">
            <v>0</v>
          </cell>
          <cell r="F520">
            <v>15.337272727272726</v>
          </cell>
        </row>
        <row r="521">
          <cell r="A521" t="str">
            <v>DASPUR-I</v>
          </cell>
          <cell r="B521">
            <v>2010</v>
          </cell>
          <cell r="C521">
            <v>3675.4800000000005</v>
          </cell>
          <cell r="D521">
            <v>3492.4199999999992</v>
          </cell>
          <cell r="E521">
            <v>0</v>
          </cell>
          <cell r="F521">
            <v>15.337272727272726</v>
          </cell>
        </row>
        <row r="522">
          <cell r="A522" t="str">
            <v>DASPUR-II</v>
          </cell>
          <cell r="B522">
            <v>2010</v>
          </cell>
          <cell r="C522">
            <v>1943.3600000000001</v>
          </cell>
          <cell r="D522">
            <v>3142</v>
          </cell>
          <cell r="E522">
            <v>0</v>
          </cell>
          <cell r="F522">
            <v>15.337272727272726</v>
          </cell>
        </row>
        <row r="523">
          <cell r="A523" t="str">
            <v>CHANDRAKONA-I</v>
          </cell>
          <cell r="B523">
            <v>2010</v>
          </cell>
          <cell r="C523">
            <v>2830.7900000000004</v>
          </cell>
          <cell r="D523">
            <v>3356.2900000000004</v>
          </cell>
          <cell r="E523">
            <v>0</v>
          </cell>
          <cell r="F523">
            <v>15.392499999999998</v>
          </cell>
        </row>
        <row r="524">
          <cell r="A524" t="str">
            <v>CHANDRAKONA-II</v>
          </cell>
          <cell r="B524">
            <v>2010</v>
          </cell>
          <cell r="C524">
            <v>2714.5600000000004</v>
          </cell>
          <cell r="D524">
            <v>3624.1899999999996</v>
          </cell>
          <cell r="E524">
            <v>0</v>
          </cell>
          <cell r="F524">
            <v>16</v>
          </cell>
        </row>
        <row r="525">
          <cell r="A525" t="str">
            <v>MIDNAPUR SADAR</v>
          </cell>
          <cell r="B525">
            <v>2015</v>
          </cell>
          <cell r="C525">
            <v>4842.4399999999996</v>
          </cell>
          <cell r="D525">
            <v>3544.07</v>
          </cell>
          <cell r="E525">
            <v>0</v>
          </cell>
          <cell r="F525">
            <v>0</v>
          </cell>
        </row>
        <row r="526">
          <cell r="A526" t="str">
            <v>SALBONI</v>
          </cell>
          <cell r="B526">
            <v>2015</v>
          </cell>
          <cell r="C526">
            <v>4905.57</v>
          </cell>
          <cell r="D526">
            <v>3726.6099999999997</v>
          </cell>
          <cell r="E526">
            <v>0</v>
          </cell>
          <cell r="F526">
            <v>0</v>
          </cell>
        </row>
        <row r="527">
          <cell r="A527" t="str">
            <v>KESHPUR</v>
          </cell>
          <cell r="B527">
            <v>2015</v>
          </cell>
          <cell r="C527">
            <v>4719.8300000000008</v>
          </cell>
          <cell r="D527">
            <v>3040.7900000000004</v>
          </cell>
          <cell r="E527">
            <v>0</v>
          </cell>
          <cell r="F527">
            <v>13.135000000000002</v>
          </cell>
        </row>
        <row r="528">
          <cell r="A528" t="str">
            <v>GARBETA-I</v>
          </cell>
          <cell r="B528">
            <v>2015</v>
          </cell>
          <cell r="C528">
            <v>3262.17</v>
          </cell>
          <cell r="D528">
            <v>3839.9299999999994</v>
          </cell>
          <cell r="E528">
            <v>0</v>
          </cell>
          <cell r="F528">
            <v>0</v>
          </cell>
        </row>
        <row r="529">
          <cell r="A529" t="str">
            <v>GARBETA-II</v>
          </cell>
          <cell r="B529">
            <v>2015</v>
          </cell>
          <cell r="C529">
            <v>4421.2</v>
          </cell>
          <cell r="D529">
            <v>3809.4899999999989</v>
          </cell>
          <cell r="E529">
            <v>0</v>
          </cell>
          <cell r="F529">
            <v>13.15</v>
          </cell>
        </row>
        <row r="530">
          <cell r="A530" t="str">
            <v>GARBETA-III</v>
          </cell>
          <cell r="B530">
            <v>2015</v>
          </cell>
          <cell r="C530">
            <v>4366.8599999999997</v>
          </cell>
          <cell r="D530">
            <v>3769.0499999999997</v>
          </cell>
          <cell r="E530">
            <v>0</v>
          </cell>
          <cell r="F530">
            <v>0</v>
          </cell>
        </row>
        <row r="531">
          <cell r="A531" t="str">
            <v>KHARAGPUR-I</v>
          </cell>
          <cell r="B531">
            <v>2015</v>
          </cell>
          <cell r="C531">
            <v>4010.4899999999989</v>
          </cell>
          <cell r="D531">
            <v>3206.61</v>
          </cell>
          <cell r="E531">
            <v>0</v>
          </cell>
          <cell r="F531">
            <v>0</v>
          </cell>
        </row>
        <row r="532">
          <cell r="A532" t="str">
            <v>KHARAGPUR-II</v>
          </cell>
          <cell r="B532">
            <v>2015</v>
          </cell>
          <cell r="C532">
            <v>5372.07</v>
          </cell>
          <cell r="D532">
            <v>3185.0400000000004</v>
          </cell>
          <cell r="E532">
            <v>0</v>
          </cell>
          <cell r="F532">
            <v>0</v>
          </cell>
        </row>
        <row r="533">
          <cell r="A533" t="str">
            <v>DEBRA</v>
          </cell>
          <cell r="B533">
            <v>2015</v>
          </cell>
          <cell r="C533">
            <v>5144.0800000000008</v>
          </cell>
          <cell r="D533">
            <v>2968.0100000000007</v>
          </cell>
          <cell r="E533">
            <v>0</v>
          </cell>
          <cell r="F533">
            <v>13.566666666666668</v>
          </cell>
        </row>
        <row r="534">
          <cell r="A534" t="str">
            <v>PINGLA</v>
          </cell>
          <cell r="B534">
            <v>2015</v>
          </cell>
          <cell r="C534">
            <v>4483.22</v>
          </cell>
          <cell r="D534">
            <v>2931.2200000000003</v>
          </cell>
          <cell r="E534">
            <v>0</v>
          </cell>
          <cell r="F534">
            <v>13.810000000000002</v>
          </cell>
        </row>
        <row r="535">
          <cell r="A535" t="str">
            <v>KESHIARY</v>
          </cell>
          <cell r="B535">
            <v>2015</v>
          </cell>
          <cell r="C535">
            <v>3931.4700000000003</v>
          </cell>
          <cell r="D535">
            <v>3231.25</v>
          </cell>
          <cell r="E535">
            <v>0</v>
          </cell>
          <cell r="F535">
            <v>0</v>
          </cell>
        </row>
        <row r="536">
          <cell r="A536" t="str">
            <v>DANTAN-I</v>
          </cell>
          <cell r="B536">
            <v>2015</v>
          </cell>
          <cell r="C536">
            <v>3281.5</v>
          </cell>
          <cell r="D536">
            <v>4221.38</v>
          </cell>
          <cell r="E536">
            <v>0</v>
          </cell>
          <cell r="F536">
            <v>0</v>
          </cell>
        </row>
        <row r="537">
          <cell r="A537" t="str">
            <v>DANTAN-II</v>
          </cell>
          <cell r="B537">
            <v>2015</v>
          </cell>
          <cell r="C537">
            <v>4450.96</v>
          </cell>
          <cell r="D537">
            <v>3177.0100000000007</v>
          </cell>
          <cell r="E537">
            <v>0</v>
          </cell>
          <cell r="F537">
            <v>0</v>
          </cell>
        </row>
        <row r="538">
          <cell r="A538" t="str">
            <v>NARAYANGARH</v>
          </cell>
          <cell r="B538">
            <v>2015</v>
          </cell>
          <cell r="C538">
            <v>4176.6099999999997</v>
          </cell>
          <cell r="D538">
            <v>3094.5600000000004</v>
          </cell>
          <cell r="E538">
            <v>0</v>
          </cell>
          <cell r="F538">
            <v>0</v>
          </cell>
        </row>
        <row r="539">
          <cell r="A539" t="str">
            <v>MOHANPUR</v>
          </cell>
          <cell r="B539">
            <v>2015</v>
          </cell>
          <cell r="C539">
            <v>4053.0999999999995</v>
          </cell>
          <cell r="D539">
            <v>3177.01</v>
          </cell>
          <cell r="E539">
            <v>0</v>
          </cell>
          <cell r="F539">
            <v>0</v>
          </cell>
        </row>
        <row r="540">
          <cell r="A540" t="str">
            <v>SABONG</v>
          </cell>
          <cell r="B540">
            <v>2015</v>
          </cell>
          <cell r="C540">
            <v>5637.1699999999992</v>
          </cell>
          <cell r="D540">
            <v>3136.36</v>
          </cell>
          <cell r="E540">
            <v>0</v>
          </cell>
          <cell r="F540">
            <v>13.369</v>
          </cell>
        </row>
        <row r="541">
          <cell r="A541" t="str">
            <v>JHARGRAM</v>
          </cell>
          <cell r="B541">
            <v>2015</v>
          </cell>
          <cell r="C541">
            <v>3937.1799999999994</v>
          </cell>
          <cell r="D541">
            <v>3519.6730000000002</v>
          </cell>
          <cell r="E541">
            <v>1778.41</v>
          </cell>
          <cell r="F541">
            <v>0</v>
          </cell>
        </row>
        <row r="542">
          <cell r="A542" t="str">
            <v>BINPUR-I</v>
          </cell>
          <cell r="B542">
            <v>2015</v>
          </cell>
          <cell r="C542">
            <v>3693.7200000000003</v>
          </cell>
          <cell r="D542">
            <v>2286.0159999999996</v>
          </cell>
          <cell r="E542">
            <v>1778.4100000000003</v>
          </cell>
          <cell r="F542">
            <v>0</v>
          </cell>
        </row>
        <row r="543">
          <cell r="A543" t="str">
            <v>BINPUR-II</v>
          </cell>
          <cell r="B543">
            <v>2015</v>
          </cell>
          <cell r="C543">
            <v>3564.34</v>
          </cell>
          <cell r="D543">
            <v>3519.3759999999993</v>
          </cell>
          <cell r="E543">
            <v>0</v>
          </cell>
          <cell r="F543">
            <v>0</v>
          </cell>
        </row>
        <row r="544">
          <cell r="A544" t="str">
            <v>JAMBONI</v>
          </cell>
          <cell r="B544">
            <v>2015</v>
          </cell>
          <cell r="C544">
            <v>3343.61</v>
          </cell>
          <cell r="D544">
            <v>3519.6400000000003</v>
          </cell>
          <cell r="E544">
            <v>0</v>
          </cell>
          <cell r="F544">
            <v>0</v>
          </cell>
        </row>
        <row r="545">
          <cell r="A545" t="str">
            <v>NAYAGRAM</v>
          </cell>
          <cell r="B545">
            <v>2015</v>
          </cell>
          <cell r="C545">
            <v>2308.36</v>
          </cell>
          <cell r="D545">
            <v>2567.6619999999998</v>
          </cell>
          <cell r="E545">
            <v>0</v>
          </cell>
          <cell r="F545">
            <v>0</v>
          </cell>
        </row>
        <row r="546">
          <cell r="A546" t="str">
            <v>SANKRAIL</v>
          </cell>
          <cell r="B546">
            <v>2015</v>
          </cell>
          <cell r="C546">
            <v>6257.5568421052621</v>
          </cell>
          <cell r="D546">
            <v>7236.6542857142858</v>
          </cell>
          <cell r="E546">
            <v>0</v>
          </cell>
          <cell r="F546">
            <v>0</v>
          </cell>
        </row>
        <row r="547">
          <cell r="A547" t="str">
            <v>GOPIBALLAVPUR-I</v>
          </cell>
          <cell r="B547">
            <v>2015</v>
          </cell>
          <cell r="C547">
            <v>3120.58</v>
          </cell>
          <cell r="D547">
            <v>2696.9110000000005</v>
          </cell>
          <cell r="E547">
            <v>2519</v>
          </cell>
          <cell r="F547">
            <v>0</v>
          </cell>
        </row>
        <row r="548">
          <cell r="A548" t="str">
            <v>GOPIBALLAVPUR-II</v>
          </cell>
          <cell r="B548">
            <v>2015</v>
          </cell>
          <cell r="C548">
            <v>3363.1500000000005</v>
          </cell>
          <cell r="D548">
            <v>3657.9130000000005</v>
          </cell>
          <cell r="E548">
            <v>1778.41</v>
          </cell>
          <cell r="F548">
            <v>0</v>
          </cell>
        </row>
        <row r="549">
          <cell r="A549" t="str">
            <v>GHATAL</v>
          </cell>
          <cell r="B549">
            <v>2015</v>
          </cell>
          <cell r="C549">
            <v>3952.6799999999994</v>
          </cell>
          <cell r="D549">
            <v>4541.5899999999992</v>
          </cell>
          <cell r="E549">
            <v>0</v>
          </cell>
          <cell r="F549">
            <v>11.821818181818184</v>
          </cell>
        </row>
        <row r="550">
          <cell r="A550" t="str">
            <v>DASPUR-I</v>
          </cell>
          <cell r="B550">
            <v>2015</v>
          </cell>
          <cell r="C550">
            <v>4456.8300000000008</v>
          </cell>
          <cell r="D550">
            <v>4541.5899999999992</v>
          </cell>
          <cell r="E550">
            <v>0</v>
          </cell>
          <cell r="F550">
            <v>11.29</v>
          </cell>
        </row>
        <row r="551">
          <cell r="A551" t="str">
            <v>DASPUR-II</v>
          </cell>
          <cell r="B551">
            <v>2015</v>
          </cell>
          <cell r="C551">
            <v>1913.98</v>
          </cell>
          <cell r="D551">
            <v>4541.59</v>
          </cell>
          <cell r="E551">
            <v>0</v>
          </cell>
          <cell r="F551">
            <v>12.476363636363637</v>
          </cell>
        </row>
        <row r="552">
          <cell r="A552" t="str">
            <v>CHANDRAKONA-I</v>
          </cell>
          <cell r="B552">
            <v>2015</v>
          </cell>
          <cell r="C552">
            <v>3518.9899999999989</v>
          </cell>
          <cell r="D552">
            <v>4642.1400000000003</v>
          </cell>
          <cell r="E552">
            <v>0</v>
          </cell>
          <cell r="F552">
            <v>11.92</v>
          </cell>
        </row>
        <row r="553">
          <cell r="A553" t="str">
            <v>CHANDRAKONA-II</v>
          </cell>
          <cell r="B553">
            <v>2015</v>
          </cell>
          <cell r="C553">
            <v>4896.0200000000013</v>
          </cell>
          <cell r="D553">
            <v>4593.22</v>
          </cell>
          <cell r="E553">
            <v>0</v>
          </cell>
          <cell r="F553">
            <v>13</v>
          </cell>
        </row>
        <row r="554">
          <cell r="A554" t="str">
            <v>TAMLUK</v>
          </cell>
          <cell r="B554">
            <v>2014</v>
          </cell>
          <cell r="C554">
            <v>3810.0899999999997</v>
          </cell>
          <cell r="D554">
            <v>3773</v>
          </cell>
          <cell r="E554">
            <v>0</v>
          </cell>
          <cell r="F554">
            <v>13.727500000000003</v>
          </cell>
        </row>
        <row r="555">
          <cell r="A555" t="str">
            <v>SAHID MATANGINI (T-I</v>
          </cell>
          <cell r="B555">
            <v>2014</v>
          </cell>
          <cell r="C555">
            <v>3845.5499999999997</v>
          </cell>
          <cell r="D555">
            <v>3773</v>
          </cell>
          <cell r="E555">
            <v>0</v>
          </cell>
          <cell r="F555">
            <v>0</v>
          </cell>
        </row>
        <row r="556">
          <cell r="A556" t="str">
            <v>PANSKURA-I</v>
          </cell>
          <cell r="B556">
            <v>2014</v>
          </cell>
          <cell r="C556">
            <v>4573.6600000000008</v>
          </cell>
          <cell r="D556">
            <v>3937.41</v>
          </cell>
          <cell r="E556">
            <v>0</v>
          </cell>
          <cell r="F556">
            <v>13.260000000000002</v>
          </cell>
        </row>
        <row r="557">
          <cell r="A557" t="str">
            <v>PANSKURA-II</v>
          </cell>
          <cell r="B557">
            <v>2014</v>
          </cell>
          <cell r="C557">
            <v>4094.46</v>
          </cell>
          <cell r="D557">
            <v>3773</v>
          </cell>
          <cell r="E557">
            <v>0</v>
          </cell>
          <cell r="F557">
            <v>17</v>
          </cell>
        </row>
        <row r="558">
          <cell r="A558" t="str">
            <v>MOYNA</v>
          </cell>
          <cell r="B558">
            <v>2014</v>
          </cell>
          <cell r="C558">
            <v>4111.1099999999997</v>
          </cell>
          <cell r="D558">
            <v>4249.8599999999997</v>
          </cell>
          <cell r="E558">
            <v>0</v>
          </cell>
          <cell r="F558">
            <v>13.675555555555556</v>
          </cell>
        </row>
        <row r="559">
          <cell r="A559" t="str">
            <v>NANDIGRAM-III</v>
          </cell>
          <cell r="B559">
            <v>2014</v>
          </cell>
          <cell r="C559">
            <v>3769.8599999999997</v>
          </cell>
          <cell r="D559">
            <v>3873.48</v>
          </cell>
          <cell r="E559">
            <v>0</v>
          </cell>
          <cell r="F559">
            <v>17</v>
          </cell>
        </row>
        <row r="560">
          <cell r="A560" t="str">
            <v>NANDAKUMAR (M -I)</v>
          </cell>
          <cell r="B560">
            <v>2014</v>
          </cell>
          <cell r="C560">
            <v>3357.8200000000006</v>
          </cell>
          <cell r="D560">
            <v>0</v>
          </cell>
          <cell r="E560">
            <v>0</v>
          </cell>
          <cell r="F560">
            <v>13.348571428571429</v>
          </cell>
        </row>
        <row r="561">
          <cell r="A561" t="str">
            <v>MOHISADAL</v>
          </cell>
          <cell r="B561">
            <v>2014</v>
          </cell>
          <cell r="C561">
            <v>3477.4599999999996</v>
          </cell>
          <cell r="D561">
            <v>3352.64</v>
          </cell>
          <cell r="E561">
            <v>0</v>
          </cell>
          <cell r="F561">
            <v>0</v>
          </cell>
        </row>
        <row r="562">
          <cell r="A562" t="str">
            <v>NANDIGRAM-I</v>
          </cell>
          <cell r="B562">
            <v>2014</v>
          </cell>
          <cell r="C562">
            <v>3208.2200000000003</v>
          </cell>
          <cell r="D562">
            <v>3352.6400000000003</v>
          </cell>
          <cell r="E562">
            <v>0</v>
          </cell>
          <cell r="F562">
            <v>13.213333333333331</v>
          </cell>
        </row>
        <row r="563">
          <cell r="A563" t="str">
            <v>NANDIGRAM-II</v>
          </cell>
          <cell r="B563">
            <v>2014</v>
          </cell>
          <cell r="C563">
            <v>3139.2000000000003</v>
          </cell>
          <cell r="D563">
            <v>3352.6400000000003</v>
          </cell>
          <cell r="E563">
            <v>0</v>
          </cell>
          <cell r="F563">
            <v>13.591999999999999</v>
          </cell>
        </row>
        <row r="564">
          <cell r="A564" t="str">
            <v>SUTAHATA</v>
          </cell>
          <cell r="B564">
            <v>2014</v>
          </cell>
          <cell r="C564">
            <v>3422.11</v>
          </cell>
          <cell r="D564">
            <v>3773</v>
          </cell>
          <cell r="E564">
            <v>0</v>
          </cell>
          <cell r="F564">
            <v>0</v>
          </cell>
        </row>
        <row r="565">
          <cell r="A565" t="str">
            <v>HALDIA (S -II)</v>
          </cell>
          <cell r="B565">
            <v>2014</v>
          </cell>
          <cell r="C565">
            <v>3795.3200000000006</v>
          </cell>
          <cell r="D565">
            <v>0</v>
          </cell>
          <cell r="E565">
            <v>0</v>
          </cell>
          <cell r="F565">
            <v>0</v>
          </cell>
        </row>
        <row r="566">
          <cell r="A566" t="str">
            <v>CONTAI-I</v>
          </cell>
          <cell r="B566">
            <v>2014</v>
          </cell>
          <cell r="C566">
            <v>2273.7900000000004</v>
          </cell>
          <cell r="D566">
            <v>0</v>
          </cell>
          <cell r="E566">
            <v>0</v>
          </cell>
          <cell r="F566">
            <v>0</v>
          </cell>
        </row>
        <row r="567">
          <cell r="A567" t="str">
            <v>CONTAI-II</v>
          </cell>
          <cell r="B567">
            <v>2014</v>
          </cell>
          <cell r="C567">
            <v>1578.99</v>
          </cell>
          <cell r="D567">
            <v>0</v>
          </cell>
          <cell r="E567">
            <v>0</v>
          </cell>
          <cell r="F567">
            <v>0</v>
          </cell>
        </row>
        <row r="568">
          <cell r="A568" t="str">
            <v>CONTAI-III</v>
          </cell>
          <cell r="B568">
            <v>2014</v>
          </cell>
          <cell r="C568">
            <v>956.91999999999985</v>
          </cell>
          <cell r="D568">
            <v>0</v>
          </cell>
          <cell r="E568">
            <v>0</v>
          </cell>
          <cell r="F568">
            <v>17</v>
          </cell>
        </row>
        <row r="569">
          <cell r="A569" t="str">
            <v>KHEJURI-I</v>
          </cell>
          <cell r="B569">
            <v>2014</v>
          </cell>
          <cell r="C569">
            <v>2007.69</v>
          </cell>
          <cell r="D569">
            <v>3773</v>
          </cell>
          <cell r="E569">
            <v>0</v>
          </cell>
          <cell r="F569">
            <v>13.348571428571429</v>
          </cell>
        </row>
        <row r="570">
          <cell r="A570" t="str">
            <v>KHEJURI-II</v>
          </cell>
          <cell r="B570">
            <v>2014</v>
          </cell>
          <cell r="C570">
            <v>2109.6799999999998</v>
          </cell>
          <cell r="D570">
            <v>3773</v>
          </cell>
          <cell r="E570">
            <v>0</v>
          </cell>
          <cell r="F570">
            <v>0</v>
          </cell>
        </row>
        <row r="571">
          <cell r="A571" t="str">
            <v>BHAGAWANPUR-II</v>
          </cell>
          <cell r="B571">
            <v>2014</v>
          </cell>
          <cell r="C571">
            <v>4466.04</v>
          </cell>
          <cell r="D571">
            <v>1573.59</v>
          </cell>
          <cell r="E571">
            <v>0</v>
          </cell>
          <cell r="F571">
            <v>8.4457142857142848</v>
          </cell>
        </row>
        <row r="572">
          <cell r="A572" t="str">
            <v>RAMNAGAR-I</v>
          </cell>
          <cell r="B572">
            <v>2014</v>
          </cell>
          <cell r="C572">
            <v>1858.1399999999999</v>
          </cell>
          <cell r="D572">
            <v>0</v>
          </cell>
          <cell r="E572">
            <v>0</v>
          </cell>
          <cell r="F572">
            <v>17</v>
          </cell>
        </row>
        <row r="573">
          <cell r="A573" t="str">
            <v>RAMNAGAR-II</v>
          </cell>
          <cell r="B573">
            <v>2014</v>
          </cell>
          <cell r="C573">
            <v>723.2299999999999</v>
          </cell>
          <cell r="D573">
            <v>3773</v>
          </cell>
          <cell r="E573">
            <v>0</v>
          </cell>
          <cell r="F573">
            <v>13.805000000000001</v>
          </cell>
        </row>
        <row r="574">
          <cell r="A574" t="str">
            <v>EGRA-I</v>
          </cell>
          <cell r="B574">
            <v>2014</v>
          </cell>
          <cell r="C574">
            <v>4757.6699999999992</v>
          </cell>
          <cell r="D574">
            <v>3773</v>
          </cell>
          <cell r="E574">
            <v>0</v>
          </cell>
          <cell r="F574">
            <v>0</v>
          </cell>
        </row>
        <row r="575">
          <cell r="A575" t="str">
            <v>EGRA-II</v>
          </cell>
          <cell r="B575">
            <v>2014</v>
          </cell>
          <cell r="C575">
            <v>1894.47</v>
          </cell>
          <cell r="D575">
            <v>2282.86</v>
          </cell>
          <cell r="E575">
            <v>0</v>
          </cell>
          <cell r="F575">
            <v>17</v>
          </cell>
        </row>
        <row r="576">
          <cell r="A576" t="str">
            <v>POTASHPUR-I</v>
          </cell>
          <cell r="B576">
            <v>2014</v>
          </cell>
          <cell r="C576">
            <v>4762.8</v>
          </cell>
          <cell r="D576">
            <v>3120.5600000000004</v>
          </cell>
          <cell r="E576">
            <v>0</v>
          </cell>
          <cell r="F576">
            <v>0</v>
          </cell>
        </row>
        <row r="577">
          <cell r="A577" t="str">
            <v>POTASHPUR-II</v>
          </cell>
          <cell r="B577">
            <v>2014</v>
          </cell>
          <cell r="C577">
            <v>5069.6899999999996</v>
          </cell>
          <cell r="D577">
            <v>4305.2399999999989</v>
          </cell>
          <cell r="E577">
            <v>0</v>
          </cell>
          <cell r="F577">
            <v>13.450000000000001</v>
          </cell>
        </row>
        <row r="578">
          <cell r="A578" t="str">
            <v>BHAGAWANPUR-I</v>
          </cell>
          <cell r="B578">
            <v>2014</v>
          </cell>
          <cell r="C578">
            <v>3326.2799999999997</v>
          </cell>
          <cell r="D578">
            <v>3288.3</v>
          </cell>
          <cell r="E578">
            <v>0</v>
          </cell>
          <cell r="F578">
            <v>11.518999999999998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5"/>
  <sheetViews>
    <sheetView topLeftCell="H1" zoomScaleNormal="100" workbookViewId="0">
      <selection activeCell="AD1" sqref="AD1"/>
    </sheetView>
  </sheetViews>
  <sheetFormatPr baseColWidth="10" defaultColWidth="8.83203125" defaultRowHeight="15" x14ac:dyDescent="0.2"/>
  <cols>
    <col min="1" max="1" width="9.5" bestFit="1" customWidth="1"/>
    <col min="2" max="2" width="18" customWidth="1"/>
    <col min="3" max="3" width="20.5" bestFit="1" customWidth="1"/>
    <col min="4" max="4" width="27.5" bestFit="1" customWidth="1"/>
    <col min="5" max="5" width="27.5" customWidth="1"/>
    <col min="7" max="7" width="6" bestFit="1" customWidth="1"/>
    <col min="8" max="8" width="7" bestFit="1" customWidth="1"/>
    <col min="9" max="16" width="6" bestFit="1" customWidth="1"/>
    <col min="17" max="17" width="18" customWidth="1"/>
    <col min="18" max="24" width="5" bestFit="1" customWidth="1"/>
    <col min="25" max="26" width="11.1640625" bestFit="1" customWidth="1"/>
    <col min="27" max="27" width="11.33203125" bestFit="1" customWidth="1"/>
    <col min="28" max="28" width="14.5" bestFit="1" customWidth="1"/>
    <col min="31" max="32" width="8.5" bestFit="1" customWidth="1"/>
    <col min="33" max="33" width="11.5" bestFit="1" customWidth="1"/>
    <col min="55" max="55" width="17.5" bestFit="1" customWidth="1"/>
  </cols>
  <sheetData>
    <row r="1" spans="1:56" x14ac:dyDescent="0.2">
      <c r="A1" s="5" t="s">
        <v>42</v>
      </c>
      <c r="B1" s="5" t="s">
        <v>3</v>
      </c>
      <c r="C1" s="4" t="s">
        <v>2</v>
      </c>
      <c r="D1" s="2" t="s">
        <v>44</v>
      </c>
      <c r="E1" s="2" t="s">
        <v>0</v>
      </c>
      <c r="F1" s="2" t="s">
        <v>47</v>
      </c>
      <c r="G1" s="5">
        <v>2011</v>
      </c>
      <c r="H1" s="5">
        <f>+G1+1</f>
        <v>2012</v>
      </c>
      <c r="I1" s="5">
        <f t="shared" ref="I1:P1" si="0">+H1+1</f>
        <v>2013</v>
      </c>
      <c r="J1" s="5">
        <f t="shared" si="0"/>
        <v>2014</v>
      </c>
      <c r="K1" s="5">
        <f t="shared" si="0"/>
        <v>2015</v>
      </c>
      <c r="L1" s="5">
        <f t="shared" si="0"/>
        <v>2016</v>
      </c>
      <c r="M1" s="5">
        <f t="shared" si="0"/>
        <v>2017</v>
      </c>
      <c r="N1" s="5">
        <f t="shared" si="0"/>
        <v>2018</v>
      </c>
      <c r="O1" s="5">
        <f t="shared" si="0"/>
        <v>2019</v>
      </c>
      <c r="P1" s="5">
        <f t="shared" si="0"/>
        <v>2020</v>
      </c>
      <c r="Q1" s="5"/>
      <c r="R1" s="19">
        <v>2010</v>
      </c>
      <c r="S1" s="19">
        <v>2011</v>
      </c>
      <c r="T1" s="19">
        <v>2012</v>
      </c>
      <c r="U1" s="19">
        <v>2013</v>
      </c>
      <c r="V1" s="19">
        <v>2014</v>
      </c>
      <c r="W1" s="19">
        <v>2015</v>
      </c>
      <c r="X1" s="19">
        <v>2016</v>
      </c>
      <c r="Y1" s="19" t="s">
        <v>37</v>
      </c>
      <c r="Z1" s="19" t="s">
        <v>36</v>
      </c>
      <c r="AA1" s="5" t="s">
        <v>4</v>
      </c>
      <c r="AB1" s="32" t="s">
        <v>6</v>
      </c>
      <c r="AC1" s="5" t="s">
        <v>7</v>
      </c>
      <c r="AD1" s="8" t="s">
        <v>5</v>
      </c>
      <c r="AE1" s="8" t="s">
        <v>8</v>
      </c>
      <c r="AF1" s="8" t="s">
        <v>9</v>
      </c>
      <c r="AG1" s="8" t="s">
        <v>10</v>
      </c>
      <c r="AH1" s="5">
        <v>2011</v>
      </c>
      <c r="AI1" s="5">
        <f>AH1+1</f>
        <v>2012</v>
      </c>
      <c r="AJ1" s="5">
        <f t="shared" ref="AJ1:AQ1" si="1">AI1+1</f>
        <v>2013</v>
      </c>
      <c r="AK1" s="5">
        <f t="shared" si="1"/>
        <v>2014</v>
      </c>
      <c r="AL1" s="5">
        <f t="shared" si="1"/>
        <v>2015</v>
      </c>
      <c r="AM1" s="5">
        <f t="shared" si="1"/>
        <v>2016</v>
      </c>
      <c r="AN1" s="5">
        <f t="shared" si="1"/>
        <v>2017</v>
      </c>
      <c r="AO1" s="5">
        <f t="shared" si="1"/>
        <v>2018</v>
      </c>
      <c r="AP1" s="5">
        <f t="shared" si="1"/>
        <v>2019</v>
      </c>
      <c r="AQ1" s="5">
        <f t="shared" si="1"/>
        <v>2020</v>
      </c>
      <c r="AR1" s="19">
        <v>2011</v>
      </c>
      <c r="AS1" s="19">
        <f>AR1+1</f>
        <v>2012</v>
      </c>
      <c r="AT1" s="19">
        <f t="shared" ref="AT1:BA1" si="2">AS1+1</f>
        <v>2013</v>
      </c>
      <c r="AU1" s="19">
        <f t="shared" si="2"/>
        <v>2014</v>
      </c>
      <c r="AV1" s="19">
        <f t="shared" si="2"/>
        <v>2015</v>
      </c>
      <c r="AW1" s="19">
        <f t="shared" si="2"/>
        <v>2016</v>
      </c>
      <c r="AX1" s="19">
        <f t="shared" si="2"/>
        <v>2017</v>
      </c>
      <c r="AY1" s="19">
        <f t="shared" si="2"/>
        <v>2018</v>
      </c>
      <c r="AZ1" s="19">
        <f t="shared" si="2"/>
        <v>2019</v>
      </c>
      <c r="BA1" s="19">
        <f t="shared" si="2"/>
        <v>2020</v>
      </c>
      <c r="BB1" s="20" t="s">
        <v>11</v>
      </c>
      <c r="BC1" s="21" t="s">
        <v>12</v>
      </c>
      <c r="BD1" s="1" t="s">
        <v>40</v>
      </c>
    </row>
    <row r="2" spans="1:56" ht="15" customHeight="1" x14ac:dyDescent="0.2">
      <c r="A2" s="1" t="s">
        <v>128</v>
      </c>
      <c r="B2" s="1" t="s">
        <v>43</v>
      </c>
      <c r="C2" s="1" t="s">
        <v>46</v>
      </c>
      <c r="D2" s="1" t="s">
        <v>45</v>
      </c>
      <c r="E2" s="1" t="s">
        <v>45</v>
      </c>
      <c r="F2" s="6" t="s">
        <v>48</v>
      </c>
      <c r="G2" s="1">
        <v>2515</v>
      </c>
      <c r="H2" s="6">
        <v>1713</v>
      </c>
      <c r="I2" s="6">
        <v>3836</v>
      </c>
      <c r="J2" s="6">
        <v>1896</v>
      </c>
      <c r="K2" s="6">
        <v>1872</v>
      </c>
      <c r="L2" s="6">
        <v>2060</v>
      </c>
      <c r="M2" s="6">
        <v>3364</v>
      </c>
      <c r="N2" s="6">
        <v>3002</v>
      </c>
      <c r="O2" s="6">
        <v>2098</v>
      </c>
      <c r="P2" s="6">
        <v>4040</v>
      </c>
      <c r="Q2" s="23" t="s">
        <v>35</v>
      </c>
      <c r="R2" s="1">
        <f>SUMPRODUCT(([1]Sheet3!$A$2:$A$578=$D2)*([1]Sheet3!$B$2:$B$578=R$1)*([1]Sheet3!$C$1:$F$1=$B2),[1]Sheet3!$C$2:$F$578)</f>
        <v>0</v>
      </c>
      <c r="S2" s="1">
        <f>SUMPRODUCT(([1]Sheet3!$A$2:$A$578=$D2)*([1]Sheet3!$B$2:$B$578=S$1)*([1]Sheet3!$C$1:$F$1=$B2),[1]Sheet3!$C$2:$F$578)</f>
        <v>0</v>
      </c>
      <c r="T2" s="1">
        <f>SUMPRODUCT(([1]Sheet3!$A$2:$A$578=$D2)*([1]Sheet3!$B$2:$B$578=T$1)*([1]Sheet3!$C$1:$F$1=$B2),[1]Sheet3!$C$2:$F$578)</f>
        <v>0</v>
      </c>
      <c r="U2" s="1">
        <f>SUMPRODUCT(([1]Sheet3!$A$2:$A$578=$D2)*([1]Sheet3!$B$2:$B$578=U$1)*([1]Sheet3!$C$1:$F$1=$B2),[1]Sheet3!$C$2:$F$578)</f>
        <v>0</v>
      </c>
      <c r="V2" s="1">
        <f>SUMPRODUCT(([1]Sheet3!$A$2:$A$578=$D2)*([1]Sheet3!$B$2:$B$578=V$1)*([1]Sheet3!$C$1:$F$1=$B2),[1]Sheet3!$C$2:$F$578)</f>
        <v>0</v>
      </c>
      <c r="W2" s="1">
        <f>SUMPRODUCT(([1]Sheet3!$A$2:$A$578=$D2)*([1]Sheet3!$B$2:$B$578=W$1)*([1]Sheet3!$C$1:$F$1=$B2),[1]Sheet3!$C$2:$F$578)</f>
        <v>0</v>
      </c>
      <c r="X2" s="1">
        <f>SUMPRODUCT(([1]Sheet3!$A$2:$A$578=$D2)*([1]Sheet3!$B$2:$B$578=X$1)*([1]Sheet3!$C$1:$F$1=$B2),[1]Sheet3!$C$2:$F$578)</f>
        <v>0</v>
      </c>
      <c r="Y2" s="1">
        <f>IFERROR(SMALL(R2:X2,COUNTIF(R2:X2,"0")+1),0)</f>
        <v>0</v>
      </c>
      <c r="Z2" s="1">
        <f>IFERROR(SMALL(R2:X2,COUNTIF(R2:X2,"0")+2),0)</f>
        <v>0</v>
      </c>
      <c r="AA2" s="7">
        <v>0.8</v>
      </c>
      <c r="AB2" s="24">
        <f>AVERAGE(LARGE(J2:P2,1),LARGE(J2:P2,2),LARGE(J2:P2,3),LARGE(J2:P2,4),LARGE(J2:P2,5))</f>
        <v>2912.8</v>
      </c>
      <c r="AC2" s="6">
        <f>AB2*AA2</f>
        <v>2330.2400000000002</v>
      </c>
      <c r="AD2" s="1">
        <f>SLOPE(G2:P2,$G$1:$P$1)</f>
        <v>102.07272727272728</v>
      </c>
      <c r="AE2" s="1">
        <f>IFERROR(AD2/INDEX(LINEST(G2:P2,$G$1:$P$1,,TRUE),2),0)</f>
        <v>1.085619679124622</v>
      </c>
      <c r="AF2" s="1">
        <f>IFERROR(TDIST(ABS(AE2),COUNT(G2:P2)-2,2),0)</f>
        <v>0.30927421073655509</v>
      </c>
      <c r="AG2" s="1">
        <f>IF(AF2&lt;5%,AD2*'VARIABLES AND RESULTS'!$B$7,0)</f>
        <v>0</v>
      </c>
      <c r="AH2" s="6">
        <f>MAX((G2+(2021-AH$1)*$AG2),0)</f>
        <v>2515</v>
      </c>
      <c r="AI2" s="6">
        <f t="shared" ref="AI2:AQ2" si="3">MAX((H2+(2021-AI$1)*$AG2),0)</f>
        <v>1713</v>
      </c>
      <c r="AJ2" s="6">
        <f t="shared" si="3"/>
        <v>3836</v>
      </c>
      <c r="AK2" s="6">
        <f t="shared" si="3"/>
        <v>1896</v>
      </c>
      <c r="AL2" s="6">
        <f t="shared" si="3"/>
        <v>1872</v>
      </c>
      <c r="AM2" s="6">
        <f t="shared" si="3"/>
        <v>2060</v>
      </c>
      <c r="AN2" s="6">
        <f t="shared" si="3"/>
        <v>3364</v>
      </c>
      <c r="AO2" s="6">
        <f t="shared" si="3"/>
        <v>3002</v>
      </c>
      <c r="AP2" s="6">
        <f t="shared" si="3"/>
        <v>2098</v>
      </c>
      <c r="AQ2" s="6">
        <f t="shared" si="3"/>
        <v>4040</v>
      </c>
      <c r="AR2" s="17">
        <f>IF(($AC2-AH2)/$AC2 &lt; 0,0,($AC2-AH2)/$AC2 )</f>
        <v>0</v>
      </c>
      <c r="AS2" s="17">
        <f t="shared" ref="AS2:BA2" si="4">IF(($AC2-AI2)/$AC2 &lt; 0,0,($AC2-AI2)/$AC2 )</f>
        <v>0.26488258720131841</v>
      </c>
      <c r="AT2" s="17">
        <f t="shared" si="4"/>
        <v>0</v>
      </c>
      <c r="AU2" s="17">
        <f t="shared" si="4"/>
        <v>0.18634990387256256</v>
      </c>
      <c r="AV2" s="17">
        <f t="shared" si="4"/>
        <v>0.19664927217797318</v>
      </c>
      <c r="AW2" s="17">
        <f t="shared" si="4"/>
        <v>0.11597088711892346</v>
      </c>
      <c r="AX2" s="17">
        <f t="shared" si="4"/>
        <v>0</v>
      </c>
      <c r="AY2" s="17">
        <f t="shared" si="4"/>
        <v>0</v>
      </c>
      <c r="AZ2" s="17">
        <f t="shared" si="4"/>
        <v>9.9663553968690005E-2</v>
      </c>
      <c r="BA2" s="17">
        <f t="shared" si="4"/>
        <v>0</v>
      </c>
      <c r="BB2" s="18">
        <f>AVERAGE(AR2:BA2)</f>
        <v>8.6351620433946757E-2</v>
      </c>
      <c r="BC2" s="17">
        <f>BB2*(1+'VARIABLES AND RESULTS'!$B$4+'VARIABLES AND RESULTS'!$B$5+'VARIABLES AND RESULTS'!$B$6+'VARIABLES AND RESULTS'!$B$9)/'VARIABLES AND RESULTS'!$B$3</f>
        <v>0.17270324086789354</v>
      </c>
      <c r="BD2" s="1">
        <v>1</v>
      </c>
    </row>
    <row r="3" spans="1:56" ht="15" customHeight="1" x14ac:dyDescent="0.2">
      <c r="A3" s="1" t="s">
        <v>128</v>
      </c>
      <c r="B3" s="1" t="s">
        <v>43</v>
      </c>
      <c r="C3" s="1" t="s">
        <v>49</v>
      </c>
      <c r="D3" s="1" t="s">
        <v>45</v>
      </c>
      <c r="E3" s="1" t="s">
        <v>45</v>
      </c>
      <c r="F3" s="6" t="s">
        <v>48</v>
      </c>
      <c r="G3" s="1">
        <v>11076</v>
      </c>
      <c r="H3" s="1">
        <v>9950</v>
      </c>
      <c r="I3" s="1">
        <v>12437</v>
      </c>
      <c r="J3" s="1">
        <v>9812</v>
      </c>
      <c r="K3" s="1">
        <v>9654</v>
      </c>
      <c r="L3" s="1">
        <v>12000</v>
      </c>
      <c r="M3" s="1">
        <v>10002</v>
      </c>
      <c r="N3" s="1">
        <v>9899</v>
      </c>
      <c r="O3" s="1">
        <v>9763</v>
      </c>
      <c r="P3" s="1">
        <v>11832</v>
      </c>
      <c r="Q3" s="1"/>
      <c r="R3" s="1">
        <f>SUMPRODUCT(([1]Sheet3!$A$2:$A$578=$D3)*([1]Sheet3!$B$2:$B$578=R$1)*([1]Sheet3!$C$1:$F$1=$B3),[1]Sheet3!$C$2:$F$578)</f>
        <v>0</v>
      </c>
      <c r="S3" s="1">
        <f>SUMPRODUCT(([1]Sheet3!$A$2:$A$578=$D3)*([1]Sheet3!$B$2:$B$578=S$1)*([1]Sheet3!$C$1:$F$1=$B3),[1]Sheet3!$C$2:$F$578)</f>
        <v>0</v>
      </c>
      <c r="T3" s="1">
        <f>SUMPRODUCT(([1]Sheet3!$A$2:$A$578=$D3)*([1]Sheet3!$B$2:$B$578=T$1)*([1]Sheet3!$C$1:$F$1=$B3),[1]Sheet3!$C$2:$F$578)</f>
        <v>0</v>
      </c>
      <c r="U3" s="1">
        <f>SUMPRODUCT(([1]Sheet3!$A$2:$A$578=$D3)*([1]Sheet3!$B$2:$B$578=U$1)*([1]Sheet3!$C$1:$F$1=$B3),[1]Sheet3!$C$2:$F$578)</f>
        <v>0</v>
      </c>
      <c r="V3" s="1">
        <f>SUMPRODUCT(([1]Sheet3!$A$2:$A$578=$D3)*([1]Sheet3!$B$2:$B$578=V$1)*([1]Sheet3!$C$1:$F$1=$B3),[1]Sheet3!$C$2:$F$578)</f>
        <v>0</v>
      </c>
      <c r="W3" s="1">
        <f>SUMPRODUCT(([1]Sheet3!$A$2:$A$578=$D3)*([1]Sheet3!$B$2:$B$578=W$1)*([1]Sheet3!$C$1:$F$1=$B3),[1]Sheet3!$C$2:$F$578)</f>
        <v>0</v>
      </c>
      <c r="X3" s="1">
        <f>SUMPRODUCT(([1]Sheet3!$A$2:$A$578=$D3)*([1]Sheet3!$B$2:$B$578=X$1)*([1]Sheet3!$C$1:$F$1=$B3),[1]Sheet3!$C$2:$F$578)</f>
        <v>0</v>
      </c>
      <c r="Y3" s="1">
        <f t="shared" ref="Y3:Y12" si="5">IFERROR(SMALL(R3:X3,COUNTIF(R3:X3,"0")+1),0)</f>
        <v>0</v>
      </c>
      <c r="Z3" s="1">
        <f t="shared" ref="Z3:Z12" si="6">IFERROR(SMALL(R3:X3,COUNTIF(R3:X3,"0")+2),0)</f>
        <v>0</v>
      </c>
      <c r="AA3" s="7">
        <v>0.8</v>
      </c>
      <c r="AB3" s="24">
        <f t="shared" ref="AB3:AB66" si="7">AVERAGE(LARGE(J3:P3,1),LARGE(J3:P3,2),LARGE(J3:P3,3),LARGE(J3:P3,4),LARGE(J3:P3,5))</f>
        <v>10709</v>
      </c>
      <c r="AC3" s="6">
        <f t="shared" ref="AC3:AC12" si="8">AB3*AA3</f>
        <v>8567.2000000000007</v>
      </c>
      <c r="AD3" s="1">
        <f t="shared" ref="AD3:AD66" si="9">SLOPE(G3:P3,$G$1:$P$1)</f>
        <v>-25.933333333333334</v>
      </c>
      <c r="AE3" s="1">
        <f>IFERROR(AD3/INDEX(LINEST(G3:P3,$G$1:$P$1,,TRUE),2),0)</f>
        <v>-0.20567102087060277</v>
      </c>
      <c r="AF3" s="1">
        <f t="shared" ref="AF3:AF66" si="10">IFERROR(TDIST(ABS(AE3),COUNT(G3:P3)-2,2),0)</f>
        <v>0.84218512341640384</v>
      </c>
      <c r="AG3" s="1">
        <f>IF(AF3&lt;5%,AD3*'VARIABLES AND RESULTS'!$B$7,0)</f>
        <v>0</v>
      </c>
      <c r="AH3" s="6">
        <f t="shared" ref="AH3:AH66" si="11">MAX((G3+(2021-AH$1)*$AG3),0)</f>
        <v>11076</v>
      </c>
      <c r="AI3" s="6">
        <f t="shared" ref="AI3:AI66" si="12">MAX((H3+(2021-AI$1)*$AG3),0)</f>
        <v>9950</v>
      </c>
      <c r="AJ3" s="6">
        <f t="shared" ref="AJ3:AJ66" si="13">MAX((I3+(2021-AJ$1)*$AG3),0)</f>
        <v>12437</v>
      </c>
      <c r="AK3" s="6">
        <f t="shared" ref="AK3:AK66" si="14">MAX((J3+(2021-AK$1)*$AG3),0)</f>
        <v>9812</v>
      </c>
      <c r="AL3" s="6">
        <f t="shared" ref="AL3:AL66" si="15">MAX((K3+(2021-AL$1)*$AG3),0)</f>
        <v>9654</v>
      </c>
      <c r="AM3" s="6">
        <f t="shared" ref="AM3:AM66" si="16">MAX((L3+(2021-AM$1)*$AG3),0)</f>
        <v>12000</v>
      </c>
      <c r="AN3" s="6">
        <f t="shared" ref="AN3:AN66" si="17">MAX((M3+(2021-AN$1)*$AG3),0)</f>
        <v>10002</v>
      </c>
      <c r="AO3" s="6">
        <f t="shared" ref="AO3:AO66" si="18">MAX((N3+(2021-AO$1)*$AG3),0)</f>
        <v>9899</v>
      </c>
      <c r="AP3" s="6">
        <f t="shared" ref="AP3:AP66" si="19">MAX((O3+(2021-AP$1)*$AG3),0)</f>
        <v>9763</v>
      </c>
      <c r="AQ3" s="6">
        <f t="shared" ref="AQ3:AQ66" si="20">MAX((P3+(2021-AQ$1)*$AG3),0)</f>
        <v>11832</v>
      </c>
      <c r="AR3" s="17">
        <f t="shared" ref="AR3:AR12" si="21">IF(($AC3-AH3)/$AC3 &lt; 0,0,($AC3-AH3)/$AC3 )</f>
        <v>0</v>
      </c>
      <c r="AS3" s="17">
        <f t="shared" ref="AS3:AS12" si="22">IF(($AC3-AI3)/$AC3 &lt; 0,0,($AC3-AI3)/$AC3 )</f>
        <v>0</v>
      </c>
      <c r="AT3" s="17">
        <f t="shared" ref="AT3:AT12" si="23">IF(($AC3-AJ3)/$AC3 &lt; 0,0,($AC3-AJ3)/$AC3 )</f>
        <v>0</v>
      </c>
      <c r="AU3" s="17">
        <f t="shared" ref="AU3:AU12" si="24">IF(($AC3-AK3)/$AC3 &lt; 0,0,($AC3-AK3)/$AC3 )</f>
        <v>0</v>
      </c>
      <c r="AV3" s="17">
        <f t="shared" ref="AV3:AV12" si="25">IF(($AC3-AL3)/$AC3 &lt; 0,0,($AC3-AL3)/$AC3 )</f>
        <v>0</v>
      </c>
      <c r="AW3" s="17">
        <f t="shared" ref="AW3:AW12" si="26">IF(($AC3-AM3)/$AC3 &lt; 0,0,($AC3-AM3)/$AC3 )</f>
        <v>0</v>
      </c>
      <c r="AX3" s="17">
        <f t="shared" ref="AX3:AX12" si="27">IF(($AC3-AN3)/$AC3 &lt; 0,0,($AC3-AN3)/$AC3 )</f>
        <v>0</v>
      </c>
      <c r="AY3" s="17">
        <f t="shared" ref="AY3:AY12" si="28">IF(($AC3-AO3)/$AC3 &lt; 0,0,($AC3-AO3)/$AC3 )</f>
        <v>0</v>
      </c>
      <c r="AZ3" s="17">
        <f t="shared" ref="AZ3:AZ12" si="29">IF(($AC3-AP3)/$AC3 &lt; 0,0,($AC3-AP3)/$AC3 )</f>
        <v>0</v>
      </c>
      <c r="BA3" s="17">
        <f t="shared" ref="BA3:BA12" si="30">IF(($AC3-AQ3)/$AC3 &lt; 0,0,($AC3-AQ3)/$AC3 )</f>
        <v>0</v>
      </c>
      <c r="BB3" s="18">
        <f t="shared" ref="BB3:BB12" si="31">AVERAGE(AR3:BA3)</f>
        <v>0</v>
      </c>
      <c r="BC3" s="17">
        <f>BB3*(1+'VARIABLES AND RESULTS'!$B$4+'VARIABLES AND RESULTS'!$B$5+'VARIABLES AND RESULTS'!$B$6+'VARIABLES AND RESULTS'!$B$9)/'VARIABLES AND RESULTS'!$B$3</f>
        <v>0</v>
      </c>
      <c r="BD3" s="1">
        <v>1</v>
      </c>
    </row>
    <row r="4" spans="1:56" x14ac:dyDescent="0.2">
      <c r="A4" s="1" t="s">
        <v>128</v>
      </c>
      <c r="B4" s="1" t="s">
        <v>43</v>
      </c>
      <c r="C4" s="1" t="s">
        <v>46</v>
      </c>
      <c r="D4" s="1" t="s">
        <v>45</v>
      </c>
      <c r="E4" s="3" t="s">
        <v>41</v>
      </c>
      <c r="F4" s="6" t="s">
        <v>48</v>
      </c>
      <c r="G4" s="1">
        <v>2515</v>
      </c>
      <c r="H4" s="1">
        <v>1713</v>
      </c>
      <c r="I4" s="1">
        <v>3836</v>
      </c>
      <c r="J4" s="1">
        <v>1896</v>
      </c>
      <c r="K4" s="1">
        <v>1872</v>
      </c>
      <c r="L4" s="1">
        <v>2060</v>
      </c>
      <c r="M4" s="1">
        <v>3364</v>
      </c>
      <c r="N4" s="1">
        <v>3002</v>
      </c>
      <c r="O4" s="1">
        <v>2098</v>
      </c>
      <c r="P4" s="1">
        <v>4040</v>
      </c>
      <c r="Q4" s="1"/>
      <c r="R4" s="1">
        <f>SUMPRODUCT(([1]Sheet3!$A$2:$A$578=$D4)*([1]Sheet3!$B$2:$B$578=R$1)*([1]Sheet3!$C$1:$F$1=$B4),[1]Sheet3!$C$2:$F$578)</f>
        <v>0</v>
      </c>
      <c r="S4" s="1">
        <f>SUMPRODUCT(([1]Sheet3!$A$2:$A$578=$D4)*([1]Sheet3!$B$2:$B$578=S$1)*([1]Sheet3!$C$1:$F$1=$B4),[1]Sheet3!$C$2:$F$578)</f>
        <v>0</v>
      </c>
      <c r="T4" s="1">
        <f>SUMPRODUCT(([1]Sheet3!$A$2:$A$578=$D4)*([1]Sheet3!$B$2:$B$578=T$1)*([1]Sheet3!$C$1:$F$1=$B4),[1]Sheet3!$C$2:$F$578)</f>
        <v>0</v>
      </c>
      <c r="U4" s="1">
        <f>SUMPRODUCT(([1]Sheet3!$A$2:$A$578=$D4)*([1]Sheet3!$B$2:$B$578=U$1)*([1]Sheet3!$C$1:$F$1=$B4),[1]Sheet3!$C$2:$F$578)</f>
        <v>0</v>
      </c>
      <c r="V4" s="1">
        <f>SUMPRODUCT(([1]Sheet3!$A$2:$A$578=$D4)*([1]Sheet3!$B$2:$B$578=V$1)*([1]Sheet3!$C$1:$F$1=$B4),[1]Sheet3!$C$2:$F$578)</f>
        <v>0</v>
      </c>
      <c r="W4" s="1">
        <f>SUMPRODUCT(([1]Sheet3!$A$2:$A$578=$D4)*([1]Sheet3!$B$2:$B$578=W$1)*([1]Sheet3!$C$1:$F$1=$B4),[1]Sheet3!$C$2:$F$578)</f>
        <v>0</v>
      </c>
      <c r="X4" s="1">
        <f>SUMPRODUCT(([1]Sheet3!$A$2:$A$578=$D4)*([1]Sheet3!$B$2:$B$578=X$1)*([1]Sheet3!$C$1:$F$1=$B4),[1]Sheet3!$C$2:$F$578)</f>
        <v>0</v>
      </c>
      <c r="Y4" s="1">
        <f t="shared" si="5"/>
        <v>0</v>
      </c>
      <c r="Z4" s="1">
        <f t="shared" si="6"/>
        <v>0</v>
      </c>
      <c r="AA4" s="7">
        <v>0.8</v>
      </c>
      <c r="AB4" s="24">
        <f t="shared" si="7"/>
        <v>2912.8</v>
      </c>
      <c r="AC4" s="6">
        <f t="shared" si="8"/>
        <v>2330.2400000000002</v>
      </c>
      <c r="AD4" s="1">
        <f t="shared" si="9"/>
        <v>102.07272727272728</v>
      </c>
      <c r="AE4" s="1">
        <f t="shared" ref="AE4:AE66" si="32">IFERROR(AD4/INDEX(LINEST(G4:P4,$G$1:$P$1,,TRUE),2),0)</f>
        <v>1.085619679124622</v>
      </c>
      <c r="AF4" s="1">
        <f t="shared" si="10"/>
        <v>0.30927421073655509</v>
      </c>
      <c r="AG4" s="1">
        <f>IF(AF4&lt;5%,AD4*'VARIABLES AND RESULTS'!$B$7,0)</f>
        <v>0</v>
      </c>
      <c r="AH4" s="6">
        <f t="shared" si="11"/>
        <v>2515</v>
      </c>
      <c r="AI4" s="6">
        <f t="shared" si="12"/>
        <v>1713</v>
      </c>
      <c r="AJ4" s="6">
        <f t="shared" si="13"/>
        <v>3836</v>
      </c>
      <c r="AK4" s="6">
        <f t="shared" si="14"/>
        <v>1896</v>
      </c>
      <c r="AL4" s="6">
        <f t="shared" si="15"/>
        <v>1872</v>
      </c>
      <c r="AM4" s="6">
        <f t="shared" si="16"/>
        <v>2060</v>
      </c>
      <c r="AN4" s="6">
        <f t="shared" si="17"/>
        <v>3364</v>
      </c>
      <c r="AO4" s="6">
        <f t="shared" si="18"/>
        <v>3002</v>
      </c>
      <c r="AP4" s="6">
        <f t="shared" si="19"/>
        <v>2098</v>
      </c>
      <c r="AQ4" s="6">
        <f t="shared" si="20"/>
        <v>4040</v>
      </c>
      <c r="AR4" s="17">
        <f t="shared" si="21"/>
        <v>0</v>
      </c>
      <c r="AS4" s="17">
        <f t="shared" si="22"/>
        <v>0.26488258720131841</v>
      </c>
      <c r="AT4" s="17">
        <f t="shared" si="23"/>
        <v>0</v>
      </c>
      <c r="AU4" s="17">
        <f t="shared" si="24"/>
        <v>0.18634990387256256</v>
      </c>
      <c r="AV4" s="17">
        <f t="shared" si="25"/>
        <v>0.19664927217797318</v>
      </c>
      <c r="AW4" s="17">
        <f t="shared" si="26"/>
        <v>0.11597088711892346</v>
      </c>
      <c r="AX4" s="17">
        <f t="shared" si="27"/>
        <v>0</v>
      </c>
      <c r="AY4" s="17">
        <f t="shared" si="28"/>
        <v>0</v>
      </c>
      <c r="AZ4" s="17">
        <f t="shared" si="29"/>
        <v>9.9663553968690005E-2</v>
      </c>
      <c r="BA4" s="17">
        <f t="shared" si="30"/>
        <v>0</v>
      </c>
      <c r="BB4" s="18">
        <f t="shared" si="31"/>
        <v>8.6351620433946757E-2</v>
      </c>
      <c r="BC4" s="17">
        <f>BB4*(1+'VARIABLES AND RESULTS'!$B$4+'VARIABLES AND RESULTS'!$B$5+'VARIABLES AND RESULTS'!$B$6+'VARIABLES AND RESULTS'!$B$9)/'VARIABLES AND RESULTS'!$B$3</f>
        <v>0.17270324086789354</v>
      </c>
      <c r="BD4" s="1">
        <v>1</v>
      </c>
    </row>
    <row r="5" spans="1:56" x14ac:dyDescent="0.2">
      <c r="A5" s="1" t="s">
        <v>128</v>
      </c>
      <c r="B5" s="1" t="s">
        <v>43</v>
      </c>
      <c r="C5" s="1" t="s">
        <v>49</v>
      </c>
      <c r="D5" s="1" t="s">
        <v>45</v>
      </c>
      <c r="E5" s="3" t="s">
        <v>41</v>
      </c>
      <c r="F5" s="6" t="s">
        <v>48</v>
      </c>
      <c r="G5" s="1">
        <v>11076</v>
      </c>
      <c r="H5" s="1">
        <v>9950</v>
      </c>
      <c r="I5" s="1">
        <v>12437</v>
      </c>
      <c r="J5" s="1">
        <v>9812</v>
      </c>
      <c r="K5" s="1">
        <v>9654</v>
      </c>
      <c r="L5" s="1">
        <v>12000</v>
      </c>
      <c r="M5" s="1">
        <v>10002</v>
      </c>
      <c r="N5" s="1">
        <v>9899</v>
      </c>
      <c r="O5" s="1">
        <v>9763</v>
      </c>
      <c r="P5" s="1">
        <v>11832</v>
      </c>
      <c r="Q5" s="1"/>
      <c r="R5" s="1">
        <f>SUMPRODUCT(([1]Sheet3!$A$2:$A$578=$D5)*([1]Sheet3!$B$2:$B$578=R$1)*([1]Sheet3!$C$1:$F$1=$B5),[1]Sheet3!$C$2:$F$578)</f>
        <v>0</v>
      </c>
      <c r="S5" s="1">
        <f>SUMPRODUCT(([1]Sheet3!$A$2:$A$578=$D5)*([1]Sheet3!$B$2:$B$578=S$1)*([1]Sheet3!$C$1:$F$1=$B5),[1]Sheet3!$C$2:$F$578)</f>
        <v>0</v>
      </c>
      <c r="T5" s="1">
        <f>SUMPRODUCT(([1]Sheet3!$A$2:$A$578=$D5)*([1]Sheet3!$B$2:$B$578=T$1)*([1]Sheet3!$C$1:$F$1=$B5),[1]Sheet3!$C$2:$F$578)</f>
        <v>0</v>
      </c>
      <c r="U5" s="1">
        <f>SUMPRODUCT(([1]Sheet3!$A$2:$A$578=$D5)*([1]Sheet3!$B$2:$B$578=U$1)*([1]Sheet3!$C$1:$F$1=$B5),[1]Sheet3!$C$2:$F$578)</f>
        <v>0</v>
      </c>
      <c r="V5" s="1">
        <f>SUMPRODUCT(([1]Sheet3!$A$2:$A$578=$D5)*([1]Sheet3!$B$2:$B$578=V$1)*([1]Sheet3!$C$1:$F$1=$B5),[1]Sheet3!$C$2:$F$578)</f>
        <v>0</v>
      </c>
      <c r="W5" s="1">
        <f>SUMPRODUCT(([1]Sheet3!$A$2:$A$578=$D5)*([1]Sheet3!$B$2:$B$578=W$1)*([1]Sheet3!$C$1:$F$1=$B5),[1]Sheet3!$C$2:$F$578)</f>
        <v>0</v>
      </c>
      <c r="X5" s="1">
        <f>SUMPRODUCT(([1]Sheet3!$A$2:$A$578=$D5)*([1]Sheet3!$B$2:$B$578=X$1)*([1]Sheet3!$C$1:$F$1=$B5),[1]Sheet3!$C$2:$F$578)</f>
        <v>0</v>
      </c>
      <c r="Y5" s="1">
        <f t="shared" si="5"/>
        <v>0</v>
      </c>
      <c r="Z5" s="1">
        <f t="shared" si="6"/>
        <v>0</v>
      </c>
      <c r="AA5" s="7">
        <v>0.8</v>
      </c>
      <c r="AB5" s="24">
        <f t="shared" si="7"/>
        <v>10709</v>
      </c>
      <c r="AC5" s="6">
        <f t="shared" si="8"/>
        <v>8567.2000000000007</v>
      </c>
      <c r="AD5" s="1">
        <f t="shared" si="9"/>
        <v>-25.933333333333334</v>
      </c>
      <c r="AE5" s="1">
        <f t="shared" si="32"/>
        <v>-0.20567102087060277</v>
      </c>
      <c r="AF5" s="1">
        <f t="shared" si="10"/>
        <v>0.84218512341640384</v>
      </c>
      <c r="AG5" s="1">
        <f>IF(AF5&lt;5%,AD5*'VARIABLES AND RESULTS'!$B$7,0)</f>
        <v>0</v>
      </c>
      <c r="AH5" s="6">
        <f t="shared" si="11"/>
        <v>11076</v>
      </c>
      <c r="AI5" s="6">
        <f t="shared" si="12"/>
        <v>9950</v>
      </c>
      <c r="AJ5" s="6">
        <f t="shared" si="13"/>
        <v>12437</v>
      </c>
      <c r="AK5" s="6">
        <f t="shared" si="14"/>
        <v>9812</v>
      </c>
      <c r="AL5" s="6">
        <f t="shared" si="15"/>
        <v>9654</v>
      </c>
      <c r="AM5" s="6">
        <f t="shared" si="16"/>
        <v>12000</v>
      </c>
      <c r="AN5" s="6">
        <f t="shared" si="17"/>
        <v>10002</v>
      </c>
      <c r="AO5" s="6">
        <f t="shared" si="18"/>
        <v>9899</v>
      </c>
      <c r="AP5" s="6">
        <f t="shared" si="19"/>
        <v>9763</v>
      </c>
      <c r="AQ5" s="6">
        <f t="shared" si="20"/>
        <v>11832</v>
      </c>
      <c r="AR5" s="17">
        <f t="shared" si="21"/>
        <v>0</v>
      </c>
      <c r="AS5" s="17">
        <f t="shared" si="22"/>
        <v>0</v>
      </c>
      <c r="AT5" s="17">
        <f t="shared" si="23"/>
        <v>0</v>
      </c>
      <c r="AU5" s="17">
        <f t="shared" si="24"/>
        <v>0</v>
      </c>
      <c r="AV5" s="17">
        <f t="shared" si="25"/>
        <v>0</v>
      </c>
      <c r="AW5" s="17">
        <f t="shared" si="26"/>
        <v>0</v>
      </c>
      <c r="AX5" s="17">
        <f t="shared" si="27"/>
        <v>0</v>
      </c>
      <c r="AY5" s="17">
        <f t="shared" si="28"/>
        <v>0</v>
      </c>
      <c r="AZ5" s="17">
        <f t="shared" si="29"/>
        <v>0</v>
      </c>
      <c r="BA5" s="17">
        <f t="shared" si="30"/>
        <v>0</v>
      </c>
      <c r="BB5" s="18">
        <f t="shared" si="31"/>
        <v>0</v>
      </c>
      <c r="BC5" s="17">
        <f>BB5*(1+'VARIABLES AND RESULTS'!$B$4+'VARIABLES AND RESULTS'!$B$5+'VARIABLES AND RESULTS'!$B$6+'VARIABLES AND RESULTS'!$B$9)/'VARIABLES AND RESULTS'!$B$3</f>
        <v>0</v>
      </c>
      <c r="BD5" s="1">
        <v>1</v>
      </c>
    </row>
    <row r="6" spans="1:56" x14ac:dyDescent="0.2">
      <c r="A6" s="1" t="s">
        <v>128</v>
      </c>
      <c r="B6" s="1" t="s">
        <v>43</v>
      </c>
      <c r="C6" s="1" t="s">
        <v>46</v>
      </c>
      <c r="D6" s="1" t="s">
        <v>43</v>
      </c>
      <c r="E6" s="3" t="s">
        <v>50</v>
      </c>
      <c r="F6" s="6" t="s">
        <v>48</v>
      </c>
      <c r="G6" s="1">
        <v>2378</v>
      </c>
      <c r="H6" s="1">
        <v>1726</v>
      </c>
      <c r="I6" s="1">
        <v>3846</v>
      </c>
      <c r="J6" s="1">
        <v>1889</v>
      </c>
      <c r="K6" s="1">
        <v>1888</v>
      </c>
      <c r="L6" s="1">
        <v>1967</v>
      </c>
      <c r="M6" s="1">
        <v>3556</v>
      </c>
      <c r="N6" s="1">
        <v>4446</v>
      </c>
      <c r="O6" s="1">
        <v>2424</v>
      </c>
      <c r="P6" s="1">
        <v>3560</v>
      </c>
      <c r="Q6" s="1"/>
      <c r="R6" s="1">
        <f>SUMPRODUCT(([1]Sheet3!$A$2:$A$578=$D6)*([1]Sheet3!$B$2:$B$578=R$1)*([1]Sheet3!$C$1:$F$1=$B6),[1]Sheet3!$C$2:$F$578)</f>
        <v>0</v>
      </c>
      <c r="S6" s="1">
        <f>SUMPRODUCT(([1]Sheet3!$A$2:$A$578=$D6)*([1]Sheet3!$B$2:$B$578=S$1)*([1]Sheet3!$C$1:$F$1=$B6),[1]Sheet3!$C$2:$F$578)</f>
        <v>0</v>
      </c>
      <c r="T6" s="1">
        <f>SUMPRODUCT(([1]Sheet3!$A$2:$A$578=$D6)*([1]Sheet3!$B$2:$B$578=T$1)*([1]Sheet3!$C$1:$F$1=$B6),[1]Sheet3!$C$2:$F$578)</f>
        <v>0</v>
      </c>
      <c r="U6" s="1">
        <f>SUMPRODUCT(([1]Sheet3!$A$2:$A$578=$D6)*([1]Sheet3!$B$2:$B$578=U$1)*([1]Sheet3!$C$1:$F$1=$B6),[1]Sheet3!$C$2:$F$578)</f>
        <v>0</v>
      </c>
      <c r="V6" s="1">
        <f>SUMPRODUCT(([1]Sheet3!$A$2:$A$578=$D6)*([1]Sheet3!$B$2:$B$578=V$1)*([1]Sheet3!$C$1:$F$1=$B6),[1]Sheet3!$C$2:$F$578)</f>
        <v>0</v>
      </c>
      <c r="W6" s="1">
        <f>SUMPRODUCT(([1]Sheet3!$A$2:$A$578=$D6)*([1]Sheet3!$B$2:$B$578=W$1)*([1]Sheet3!$C$1:$F$1=$B6),[1]Sheet3!$C$2:$F$578)</f>
        <v>0</v>
      </c>
      <c r="X6" s="1">
        <f>SUMPRODUCT(([1]Sheet3!$A$2:$A$578=$D6)*([1]Sheet3!$B$2:$B$578=X$1)*([1]Sheet3!$C$1:$F$1=$B6),[1]Sheet3!$C$2:$F$578)</f>
        <v>0</v>
      </c>
      <c r="Y6" s="1">
        <f t="shared" si="5"/>
        <v>0</v>
      </c>
      <c r="Z6" s="1">
        <f t="shared" si="6"/>
        <v>0</v>
      </c>
      <c r="AA6" s="7">
        <v>0.8</v>
      </c>
      <c r="AB6" s="24">
        <f t="shared" si="7"/>
        <v>3190.6</v>
      </c>
      <c r="AC6" s="6">
        <f t="shared" si="8"/>
        <v>2552.48</v>
      </c>
      <c r="AD6" s="1">
        <f t="shared" si="9"/>
        <v>143.05454545454546</v>
      </c>
      <c r="AE6" s="1">
        <f t="shared" si="32"/>
        <v>1.3809587241913688</v>
      </c>
      <c r="AF6" s="1">
        <f t="shared" si="10"/>
        <v>0.2046392328336023</v>
      </c>
      <c r="AG6" s="1">
        <f>IF(AF6&lt;5%,AD6*'VARIABLES AND RESULTS'!$B$7,0)</f>
        <v>0</v>
      </c>
      <c r="AH6" s="6">
        <f t="shared" si="11"/>
        <v>2378</v>
      </c>
      <c r="AI6" s="6">
        <f t="shared" si="12"/>
        <v>1726</v>
      </c>
      <c r="AJ6" s="6">
        <f t="shared" si="13"/>
        <v>3846</v>
      </c>
      <c r="AK6" s="6">
        <f t="shared" si="14"/>
        <v>1889</v>
      </c>
      <c r="AL6" s="6">
        <f t="shared" si="15"/>
        <v>1888</v>
      </c>
      <c r="AM6" s="6">
        <f t="shared" si="16"/>
        <v>1967</v>
      </c>
      <c r="AN6" s="6">
        <f t="shared" si="17"/>
        <v>3556</v>
      </c>
      <c r="AO6" s="6">
        <f t="shared" si="18"/>
        <v>4446</v>
      </c>
      <c r="AP6" s="6">
        <f t="shared" si="19"/>
        <v>2424</v>
      </c>
      <c r="AQ6" s="6">
        <f t="shared" si="20"/>
        <v>3560</v>
      </c>
      <c r="AR6" s="17">
        <f t="shared" si="21"/>
        <v>6.8357048830940889E-2</v>
      </c>
      <c r="AS6" s="17">
        <f t="shared" si="22"/>
        <v>0.32379489751143986</v>
      </c>
      <c r="AT6" s="17">
        <f t="shared" si="23"/>
        <v>0</v>
      </c>
      <c r="AU6" s="17">
        <f t="shared" si="24"/>
        <v>0.25993543534131514</v>
      </c>
      <c r="AV6" s="17">
        <f t="shared" si="25"/>
        <v>0.26032721118284963</v>
      </c>
      <c r="AW6" s="17">
        <f t="shared" si="26"/>
        <v>0.22937691970162352</v>
      </c>
      <c r="AX6" s="17">
        <f t="shared" si="27"/>
        <v>0</v>
      </c>
      <c r="AY6" s="17">
        <f t="shared" si="28"/>
        <v>0</v>
      </c>
      <c r="AZ6" s="17">
        <f t="shared" si="29"/>
        <v>5.0335360120353542E-2</v>
      </c>
      <c r="BA6" s="17">
        <f t="shared" si="30"/>
        <v>0</v>
      </c>
      <c r="BB6" s="18">
        <f t="shared" si="31"/>
        <v>0.11921268726885226</v>
      </c>
      <c r="BC6" s="17">
        <f>BB6*(1+'VARIABLES AND RESULTS'!$B$4+'VARIABLES AND RESULTS'!$B$5+'VARIABLES AND RESULTS'!$B$6+'VARIABLES AND RESULTS'!$B$9)/'VARIABLES AND RESULTS'!$B$3</f>
        <v>0.23842537453770454</v>
      </c>
      <c r="BD6" s="1">
        <v>1</v>
      </c>
    </row>
    <row r="7" spans="1:56" x14ac:dyDescent="0.2">
      <c r="A7" s="1" t="s">
        <v>128</v>
      </c>
      <c r="B7" s="1" t="s">
        <v>43</v>
      </c>
      <c r="C7" s="1" t="s">
        <v>49</v>
      </c>
      <c r="D7" s="1" t="s">
        <v>43</v>
      </c>
      <c r="E7" s="3" t="s">
        <v>50</v>
      </c>
      <c r="F7" s="6" t="s">
        <v>48</v>
      </c>
      <c r="G7" s="1">
        <v>10251</v>
      </c>
      <c r="H7" s="1">
        <v>9876</v>
      </c>
      <c r="I7" s="1">
        <v>11044</v>
      </c>
      <c r="J7" s="1">
        <v>9974</v>
      </c>
      <c r="K7" s="1">
        <v>8263</v>
      </c>
      <c r="L7" s="1">
        <v>12640</v>
      </c>
      <c r="M7" s="1">
        <v>11665</v>
      </c>
      <c r="N7" s="1">
        <v>9920</v>
      </c>
      <c r="O7" s="1">
        <v>8721</v>
      </c>
      <c r="P7" s="1">
        <v>12576</v>
      </c>
      <c r="Q7" s="1"/>
      <c r="R7" s="1">
        <f>SUMPRODUCT(([1]Sheet3!$A$2:$A$578=$D7)*([1]Sheet3!$B$2:$B$578=R$1)*([1]Sheet3!$C$1:$F$1=$B7),[1]Sheet3!$C$2:$F$578)</f>
        <v>0</v>
      </c>
      <c r="S7" s="1">
        <f>SUMPRODUCT(([1]Sheet3!$A$2:$A$578=$D7)*([1]Sheet3!$B$2:$B$578=S$1)*([1]Sheet3!$C$1:$F$1=$B7),[1]Sheet3!$C$2:$F$578)</f>
        <v>0</v>
      </c>
      <c r="T7" s="1">
        <f>SUMPRODUCT(([1]Sheet3!$A$2:$A$578=$D7)*([1]Sheet3!$B$2:$B$578=T$1)*([1]Sheet3!$C$1:$F$1=$B7),[1]Sheet3!$C$2:$F$578)</f>
        <v>0</v>
      </c>
      <c r="U7" s="1">
        <f>SUMPRODUCT(([1]Sheet3!$A$2:$A$578=$D7)*([1]Sheet3!$B$2:$B$578=U$1)*([1]Sheet3!$C$1:$F$1=$B7),[1]Sheet3!$C$2:$F$578)</f>
        <v>0</v>
      </c>
      <c r="V7" s="1">
        <f>SUMPRODUCT(([1]Sheet3!$A$2:$A$578=$D7)*([1]Sheet3!$B$2:$B$578=V$1)*([1]Sheet3!$C$1:$F$1=$B7),[1]Sheet3!$C$2:$F$578)</f>
        <v>0</v>
      </c>
      <c r="W7" s="1">
        <f>SUMPRODUCT(([1]Sheet3!$A$2:$A$578=$D7)*([1]Sheet3!$B$2:$B$578=W$1)*([1]Sheet3!$C$1:$F$1=$B7),[1]Sheet3!$C$2:$F$578)</f>
        <v>0</v>
      </c>
      <c r="X7" s="1">
        <f>SUMPRODUCT(([1]Sheet3!$A$2:$A$578=$D7)*([1]Sheet3!$B$2:$B$578=X$1)*([1]Sheet3!$C$1:$F$1=$B7),[1]Sheet3!$C$2:$F$578)</f>
        <v>0</v>
      </c>
      <c r="Y7" s="1">
        <f t="shared" si="5"/>
        <v>0</v>
      </c>
      <c r="Z7" s="1">
        <f t="shared" si="6"/>
        <v>0</v>
      </c>
      <c r="AA7" s="7">
        <v>0.8</v>
      </c>
      <c r="AB7" s="24">
        <f t="shared" si="7"/>
        <v>11355</v>
      </c>
      <c r="AC7" s="6">
        <f t="shared" si="8"/>
        <v>9084</v>
      </c>
      <c r="AD7" s="1">
        <f t="shared" si="9"/>
        <v>101.03030303030303</v>
      </c>
      <c r="AE7" s="1">
        <f t="shared" si="32"/>
        <v>0.5964980951039609</v>
      </c>
      <c r="AF7" s="1">
        <f t="shared" si="10"/>
        <v>0.56733426134063136</v>
      </c>
      <c r="AG7" s="1">
        <f>IF(AF7&lt;5%,AD7*'VARIABLES AND RESULTS'!$B$7,0)</f>
        <v>0</v>
      </c>
      <c r="AH7" s="6">
        <f t="shared" si="11"/>
        <v>10251</v>
      </c>
      <c r="AI7" s="6">
        <f t="shared" si="12"/>
        <v>9876</v>
      </c>
      <c r="AJ7" s="6">
        <f t="shared" si="13"/>
        <v>11044</v>
      </c>
      <c r="AK7" s="6">
        <f t="shared" si="14"/>
        <v>9974</v>
      </c>
      <c r="AL7" s="6">
        <f t="shared" si="15"/>
        <v>8263</v>
      </c>
      <c r="AM7" s="6">
        <f t="shared" si="16"/>
        <v>12640</v>
      </c>
      <c r="AN7" s="6">
        <f t="shared" si="17"/>
        <v>11665</v>
      </c>
      <c r="AO7" s="6">
        <f t="shared" si="18"/>
        <v>9920</v>
      </c>
      <c r="AP7" s="6">
        <f t="shared" si="19"/>
        <v>8721</v>
      </c>
      <c r="AQ7" s="6">
        <f t="shared" si="20"/>
        <v>12576</v>
      </c>
      <c r="AR7" s="17">
        <f t="shared" si="21"/>
        <v>0</v>
      </c>
      <c r="AS7" s="17">
        <f t="shared" si="22"/>
        <v>0</v>
      </c>
      <c r="AT7" s="17">
        <f t="shared" si="23"/>
        <v>0</v>
      </c>
      <c r="AU7" s="17">
        <f t="shared" si="24"/>
        <v>0</v>
      </c>
      <c r="AV7" s="17">
        <f t="shared" si="25"/>
        <v>9.0378687802730076E-2</v>
      </c>
      <c r="AW7" s="17">
        <f t="shared" si="26"/>
        <v>0</v>
      </c>
      <c r="AX7" s="17">
        <f t="shared" si="27"/>
        <v>0</v>
      </c>
      <c r="AY7" s="17">
        <f t="shared" si="28"/>
        <v>0</v>
      </c>
      <c r="AZ7" s="17">
        <f t="shared" si="29"/>
        <v>3.9960369881109646E-2</v>
      </c>
      <c r="BA7" s="17">
        <f t="shared" si="30"/>
        <v>0</v>
      </c>
      <c r="BB7" s="18">
        <f t="shared" si="31"/>
        <v>1.3033905768383971E-2</v>
      </c>
      <c r="BC7" s="17">
        <f>BB7*(1+'VARIABLES AND RESULTS'!$B$4+'VARIABLES AND RESULTS'!$B$5+'VARIABLES AND RESULTS'!$B$6+'VARIABLES AND RESULTS'!$B$9)/'VARIABLES AND RESULTS'!$B$3</f>
        <v>2.6067811536767949E-2</v>
      </c>
      <c r="BD7" s="1">
        <v>1</v>
      </c>
    </row>
    <row r="8" spans="1:56" x14ac:dyDescent="0.2">
      <c r="A8" s="1" t="s">
        <v>128</v>
      </c>
      <c r="B8" s="1" t="s">
        <v>43</v>
      </c>
      <c r="C8" s="1" t="s">
        <v>46</v>
      </c>
      <c r="D8" s="1" t="s">
        <v>45</v>
      </c>
      <c r="E8" s="3" t="s">
        <v>51</v>
      </c>
      <c r="F8" s="6" t="s">
        <v>48</v>
      </c>
      <c r="G8" s="1">
        <v>2515</v>
      </c>
      <c r="H8" s="6">
        <v>1713</v>
      </c>
      <c r="I8" s="6">
        <v>3836</v>
      </c>
      <c r="J8" s="6">
        <v>1896</v>
      </c>
      <c r="K8" s="6">
        <v>1872</v>
      </c>
      <c r="L8" s="6">
        <v>2060</v>
      </c>
      <c r="M8" s="6">
        <v>3364</v>
      </c>
      <c r="N8" s="6">
        <v>3002</v>
      </c>
      <c r="O8" s="6">
        <v>2098</v>
      </c>
      <c r="P8" s="6">
        <v>4040</v>
      </c>
      <c r="Q8" s="1"/>
      <c r="R8" s="1">
        <f>SUMPRODUCT(([1]Sheet3!$A$2:$A$578=$D8)*([1]Sheet3!$B$2:$B$578=R$1)*([1]Sheet3!$C$1:$F$1=$B8),[1]Sheet3!$C$2:$F$578)</f>
        <v>0</v>
      </c>
      <c r="S8" s="1">
        <f>SUMPRODUCT(([1]Sheet3!$A$2:$A$578=$D8)*([1]Sheet3!$B$2:$B$578=S$1)*([1]Sheet3!$C$1:$F$1=$B8),[1]Sheet3!$C$2:$F$578)</f>
        <v>0</v>
      </c>
      <c r="T8" s="1">
        <f>SUMPRODUCT(([1]Sheet3!$A$2:$A$578=$D8)*([1]Sheet3!$B$2:$B$578=T$1)*([1]Sheet3!$C$1:$F$1=$B8),[1]Sheet3!$C$2:$F$578)</f>
        <v>0</v>
      </c>
      <c r="U8" s="1">
        <f>SUMPRODUCT(([1]Sheet3!$A$2:$A$578=$D8)*([1]Sheet3!$B$2:$B$578=U$1)*([1]Sheet3!$C$1:$F$1=$B8),[1]Sheet3!$C$2:$F$578)</f>
        <v>0</v>
      </c>
      <c r="V8" s="1">
        <f>SUMPRODUCT(([1]Sheet3!$A$2:$A$578=$D8)*([1]Sheet3!$B$2:$B$578=V$1)*([1]Sheet3!$C$1:$F$1=$B8),[1]Sheet3!$C$2:$F$578)</f>
        <v>0</v>
      </c>
      <c r="W8" s="1">
        <f>SUMPRODUCT(([1]Sheet3!$A$2:$A$578=$D8)*([1]Sheet3!$B$2:$B$578=W$1)*([1]Sheet3!$C$1:$F$1=$B8),[1]Sheet3!$C$2:$F$578)</f>
        <v>0</v>
      </c>
      <c r="X8" s="1">
        <f>SUMPRODUCT(([1]Sheet3!$A$2:$A$578=$D8)*([1]Sheet3!$B$2:$B$578=X$1)*([1]Sheet3!$C$1:$F$1=$B8),[1]Sheet3!$C$2:$F$578)</f>
        <v>0</v>
      </c>
      <c r="Y8" s="1">
        <f t="shared" si="5"/>
        <v>0</v>
      </c>
      <c r="Z8" s="1">
        <f t="shared" si="6"/>
        <v>0</v>
      </c>
      <c r="AA8" s="7">
        <v>0.8</v>
      </c>
      <c r="AB8" s="24">
        <f t="shared" si="7"/>
        <v>2912.8</v>
      </c>
      <c r="AC8" s="6">
        <f t="shared" si="8"/>
        <v>2330.2400000000002</v>
      </c>
      <c r="AD8" s="1">
        <f t="shared" si="9"/>
        <v>102.07272727272728</v>
      </c>
      <c r="AE8" s="1">
        <f t="shared" si="32"/>
        <v>1.085619679124622</v>
      </c>
      <c r="AF8" s="1">
        <f t="shared" si="10"/>
        <v>0.30927421073655509</v>
      </c>
      <c r="AG8" s="1">
        <f>IF(AF8&lt;5%,AD8*'VARIABLES AND RESULTS'!$B$7,0)</f>
        <v>0</v>
      </c>
      <c r="AH8" s="6">
        <f t="shared" si="11"/>
        <v>2515</v>
      </c>
      <c r="AI8" s="6">
        <f t="shared" si="12"/>
        <v>1713</v>
      </c>
      <c r="AJ8" s="6">
        <f t="shared" si="13"/>
        <v>3836</v>
      </c>
      <c r="AK8" s="6">
        <f t="shared" si="14"/>
        <v>1896</v>
      </c>
      <c r="AL8" s="6">
        <f t="shared" si="15"/>
        <v>1872</v>
      </c>
      <c r="AM8" s="6">
        <f t="shared" si="16"/>
        <v>2060</v>
      </c>
      <c r="AN8" s="6">
        <f t="shared" si="17"/>
        <v>3364</v>
      </c>
      <c r="AO8" s="6">
        <f t="shared" si="18"/>
        <v>3002</v>
      </c>
      <c r="AP8" s="6">
        <f t="shared" si="19"/>
        <v>2098</v>
      </c>
      <c r="AQ8" s="6">
        <f t="shared" si="20"/>
        <v>4040</v>
      </c>
      <c r="AR8" s="17">
        <f t="shared" si="21"/>
        <v>0</v>
      </c>
      <c r="AS8" s="17">
        <f t="shared" si="22"/>
        <v>0.26488258720131841</v>
      </c>
      <c r="AT8" s="17">
        <f t="shared" si="23"/>
        <v>0</v>
      </c>
      <c r="AU8" s="17">
        <f t="shared" si="24"/>
        <v>0.18634990387256256</v>
      </c>
      <c r="AV8" s="17">
        <f t="shared" si="25"/>
        <v>0.19664927217797318</v>
      </c>
      <c r="AW8" s="17">
        <f t="shared" si="26"/>
        <v>0.11597088711892346</v>
      </c>
      <c r="AX8" s="17">
        <f t="shared" si="27"/>
        <v>0</v>
      </c>
      <c r="AY8" s="17">
        <f t="shared" si="28"/>
        <v>0</v>
      </c>
      <c r="AZ8" s="17">
        <f t="shared" si="29"/>
        <v>9.9663553968690005E-2</v>
      </c>
      <c r="BA8" s="17">
        <f t="shared" si="30"/>
        <v>0</v>
      </c>
      <c r="BB8" s="18">
        <f t="shared" si="31"/>
        <v>8.6351620433946757E-2</v>
      </c>
      <c r="BC8" s="17">
        <f>BB8*(1+'VARIABLES AND RESULTS'!$B$4+'VARIABLES AND RESULTS'!$B$5+'VARIABLES AND RESULTS'!$B$6+'VARIABLES AND RESULTS'!$B$9)/'VARIABLES AND RESULTS'!$B$3</f>
        <v>0.17270324086789354</v>
      </c>
      <c r="BD8" s="1">
        <v>1</v>
      </c>
    </row>
    <row r="9" spans="1:56" x14ac:dyDescent="0.2">
      <c r="A9" s="1" t="s">
        <v>128</v>
      </c>
      <c r="B9" s="1" t="s">
        <v>43</v>
      </c>
      <c r="C9" s="1" t="s">
        <v>49</v>
      </c>
      <c r="D9" s="1" t="s">
        <v>45</v>
      </c>
      <c r="E9" s="3" t="s">
        <v>51</v>
      </c>
      <c r="F9" s="6" t="s">
        <v>48</v>
      </c>
      <c r="G9" s="1">
        <v>11076</v>
      </c>
      <c r="H9" s="1">
        <v>9950</v>
      </c>
      <c r="I9" s="1">
        <v>12437</v>
      </c>
      <c r="J9" s="1">
        <v>9812</v>
      </c>
      <c r="K9" s="1">
        <v>9654</v>
      </c>
      <c r="L9" s="1">
        <v>12000</v>
      </c>
      <c r="M9" s="1">
        <v>10002</v>
      </c>
      <c r="N9" s="1">
        <v>9899</v>
      </c>
      <c r="O9" s="1">
        <v>9763</v>
      </c>
      <c r="P9" s="1">
        <v>11832</v>
      </c>
      <c r="Q9" s="1"/>
      <c r="R9" s="1">
        <f>SUMPRODUCT(([1]Sheet3!$A$2:$A$578=$D9)*([1]Sheet3!$B$2:$B$578=R$1)*([1]Sheet3!$C$1:$F$1=$B9),[1]Sheet3!$C$2:$F$578)</f>
        <v>0</v>
      </c>
      <c r="S9" s="1">
        <f>SUMPRODUCT(([1]Sheet3!$A$2:$A$578=$D9)*([1]Sheet3!$B$2:$B$578=S$1)*([1]Sheet3!$C$1:$F$1=$B9),[1]Sheet3!$C$2:$F$578)</f>
        <v>0</v>
      </c>
      <c r="T9" s="1">
        <f>SUMPRODUCT(([1]Sheet3!$A$2:$A$578=$D9)*([1]Sheet3!$B$2:$B$578=T$1)*([1]Sheet3!$C$1:$F$1=$B9),[1]Sheet3!$C$2:$F$578)</f>
        <v>0</v>
      </c>
      <c r="U9" s="1">
        <f>SUMPRODUCT(([1]Sheet3!$A$2:$A$578=$D9)*([1]Sheet3!$B$2:$B$578=U$1)*([1]Sheet3!$C$1:$F$1=$B9),[1]Sheet3!$C$2:$F$578)</f>
        <v>0</v>
      </c>
      <c r="V9" s="1">
        <f>SUMPRODUCT(([1]Sheet3!$A$2:$A$578=$D9)*([1]Sheet3!$B$2:$B$578=V$1)*([1]Sheet3!$C$1:$F$1=$B9),[1]Sheet3!$C$2:$F$578)</f>
        <v>0</v>
      </c>
      <c r="W9" s="1">
        <f>SUMPRODUCT(([1]Sheet3!$A$2:$A$578=$D9)*([1]Sheet3!$B$2:$B$578=W$1)*([1]Sheet3!$C$1:$F$1=$B9),[1]Sheet3!$C$2:$F$578)</f>
        <v>0</v>
      </c>
      <c r="X9" s="1">
        <f>SUMPRODUCT(([1]Sheet3!$A$2:$A$578=$D9)*([1]Sheet3!$B$2:$B$578=X$1)*([1]Sheet3!$C$1:$F$1=$B9),[1]Sheet3!$C$2:$F$578)</f>
        <v>0</v>
      </c>
      <c r="Y9" s="1">
        <f t="shared" si="5"/>
        <v>0</v>
      </c>
      <c r="Z9" s="1">
        <f t="shared" si="6"/>
        <v>0</v>
      </c>
      <c r="AA9" s="7">
        <v>0.8</v>
      </c>
      <c r="AB9" s="24">
        <f t="shared" si="7"/>
        <v>10709</v>
      </c>
      <c r="AC9" s="6">
        <f t="shared" si="8"/>
        <v>8567.2000000000007</v>
      </c>
      <c r="AD9" s="1">
        <f t="shared" si="9"/>
        <v>-25.933333333333334</v>
      </c>
      <c r="AE9" s="1">
        <f t="shared" si="32"/>
        <v>-0.20567102087060277</v>
      </c>
      <c r="AF9" s="1">
        <f t="shared" si="10"/>
        <v>0.84218512341640384</v>
      </c>
      <c r="AG9" s="1">
        <f>IF(AF9&lt;5%,AD9*'VARIABLES AND RESULTS'!$B$7,0)</f>
        <v>0</v>
      </c>
      <c r="AH9" s="6">
        <f t="shared" si="11"/>
        <v>11076</v>
      </c>
      <c r="AI9" s="6">
        <f t="shared" si="12"/>
        <v>9950</v>
      </c>
      <c r="AJ9" s="6">
        <f t="shared" si="13"/>
        <v>12437</v>
      </c>
      <c r="AK9" s="6">
        <f t="shared" si="14"/>
        <v>9812</v>
      </c>
      <c r="AL9" s="6">
        <f t="shared" si="15"/>
        <v>9654</v>
      </c>
      <c r="AM9" s="6">
        <f t="shared" si="16"/>
        <v>12000</v>
      </c>
      <c r="AN9" s="6">
        <f t="shared" si="17"/>
        <v>10002</v>
      </c>
      <c r="AO9" s="6">
        <f t="shared" si="18"/>
        <v>9899</v>
      </c>
      <c r="AP9" s="6">
        <f t="shared" si="19"/>
        <v>9763</v>
      </c>
      <c r="AQ9" s="6">
        <f t="shared" si="20"/>
        <v>11832</v>
      </c>
      <c r="AR9" s="17">
        <f t="shared" si="21"/>
        <v>0</v>
      </c>
      <c r="AS9" s="17">
        <f t="shared" si="22"/>
        <v>0</v>
      </c>
      <c r="AT9" s="17">
        <f t="shared" si="23"/>
        <v>0</v>
      </c>
      <c r="AU9" s="17">
        <f t="shared" si="24"/>
        <v>0</v>
      </c>
      <c r="AV9" s="17">
        <f t="shared" si="25"/>
        <v>0</v>
      </c>
      <c r="AW9" s="17">
        <f t="shared" si="26"/>
        <v>0</v>
      </c>
      <c r="AX9" s="17">
        <f t="shared" si="27"/>
        <v>0</v>
      </c>
      <c r="AY9" s="17">
        <f t="shared" si="28"/>
        <v>0</v>
      </c>
      <c r="AZ9" s="17">
        <f t="shared" si="29"/>
        <v>0</v>
      </c>
      <c r="BA9" s="17">
        <f t="shared" si="30"/>
        <v>0</v>
      </c>
      <c r="BB9" s="18">
        <f t="shared" si="31"/>
        <v>0</v>
      </c>
      <c r="BC9" s="17">
        <f>BB9*(1+'VARIABLES AND RESULTS'!$B$4+'VARIABLES AND RESULTS'!$B$5+'VARIABLES AND RESULTS'!$B$6+'VARIABLES AND RESULTS'!$B$9)/'VARIABLES AND RESULTS'!$B$3</f>
        <v>0</v>
      </c>
      <c r="BD9" s="1">
        <v>1</v>
      </c>
    </row>
    <row r="10" spans="1:56" x14ac:dyDescent="0.2">
      <c r="A10" s="1" t="s">
        <v>128</v>
      </c>
      <c r="B10" s="1" t="s">
        <v>43</v>
      </c>
      <c r="C10" s="1" t="s">
        <v>46</v>
      </c>
      <c r="D10" s="3" t="s">
        <v>52</v>
      </c>
      <c r="E10" s="3" t="s">
        <v>52</v>
      </c>
      <c r="F10" s="6" t="s">
        <v>48</v>
      </c>
      <c r="G10" s="1">
        <v>2378</v>
      </c>
      <c r="H10" s="1">
        <v>1726</v>
      </c>
      <c r="I10" s="1">
        <v>3846</v>
      </c>
      <c r="J10" s="1">
        <v>1889</v>
      </c>
      <c r="K10" s="1">
        <v>1888</v>
      </c>
      <c r="L10" s="1">
        <v>1967</v>
      </c>
      <c r="M10" s="1">
        <v>3556</v>
      </c>
      <c r="N10" s="1">
        <v>4446</v>
      </c>
      <c r="O10" s="1">
        <v>2424</v>
      </c>
      <c r="P10" s="1">
        <v>3560</v>
      </c>
      <c r="Q10" s="1"/>
      <c r="R10" s="1">
        <f>SUMPRODUCT(([1]Sheet3!$A$2:$A$578=$D10)*([1]Sheet3!$B$2:$B$578=R$1)*([1]Sheet3!$C$1:$F$1=$B10),[1]Sheet3!$C$2:$F$578)</f>
        <v>0</v>
      </c>
      <c r="S10" s="1">
        <f>SUMPRODUCT(([1]Sheet3!$A$2:$A$578=$D10)*([1]Sheet3!$B$2:$B$578=S$1)*([1]Sheet3!$C$1:$F$1=$B10),[1]Sheet3!$C$2:$F$578)</f>
        <v>0</v>
      </c>
      <c r="T10" s="1">
        <f>SUMPRODUCT(([1]Sheet3!$A$2:$A$578=$D10)*([1]Sheet3!$B$2:$B$578=T$1)*([1]Sheet3!$C$1:$F$1=$B10),[1]Sheet3!$C$2:$F$578)</f>
        <v>0</v>
      </c>
      <c r="U10" s="1">
        <f>SUMPRODUCT(([1]Sheet3!$A$2:$A$578=$D10)*([1]Sheet3!$B$2:$B$578=U$1)*([1]Sheet3!$C$1:$F$1=$B10),[1]Sheet3!$C$2:$F$578)</f>
        <v>0</v>
      </c>
      <c r="V10" s="1">
        <f>SUMPRODUCT(([1]Sheet3!$A$2:$A$578=$D10)*([1]Sheet3!$B$2:$B$578=V$1)*([1]Sheet3!$C$1:$F$1=$B10),[1]Sheet3!$C$2:$F$578)</f>
        <v>0</v>
      </c>
      <c r="W10" s="1">
        <f>SUMPRODUCT(([1]Sheet3!$A$2:$A$578=$D10)*([1]Sheet3!$B$2:$B$578=W$1)*([1]Sheet3!$C$1:$F$1=$B10),[1]Sheet3!$C$2:$F$578)</f>
        <v>0</v>
      </c>
      <c r="X10" s="1">
        <f>SUMPRODUCT(([1]Sheet3!$A$2:$A$578=$D10)*([1]Sheet3!$B$2:$B$578=X$1)*([1]Sheet3!$C$1:$F$1=$B10),[1]Sheet3!$C$2:$F$578)</f>
        <v>0</v>
      </c>
      <c r="Y10" s="1">
        <f t="shared" si="5"/>
        <v>0</v>
      </c>
      <c r="Z10" s="1">
        <f t="shared" si="6"/>
        <v>0</v>
      </c>
      <c r="AA10" s="7">
        <v>0.8</v>
      </c>
      <c r="AB10" s="24">
        <f t="shared" si="7"/>
        <v>3190.6</v>
      </c>
      <c r="AC10" s="6">
        <f t="shared" si="8"/>
        <v>2552.48</v>
      </c>
      <c r="AD10" s="1">
        <f t="shared" si="9"/>
        <v>143.05454545454546</v>
      </c>
      <c r="AE10" s="1">
        <f t="shared" si="32"/>
        <v>1.3809587241913688</v>
      </c>
      <c r="AF10" s="1">
        <f t="shared" si="10"/>
        <v>0.2046392328336023</v>
      </c>
      <c r="AG10" s="1">
        <f>IF(AF10&lt;5%,AD10*'VARIABLES AND RESULTS'!$B$7,0)</f>
        <v>0</v>
      </c>
      <c r="AH10" s="6">
        <f t="shared" si="11"/>
        <v>2378</v>
      </c>
      <c r="AI10" s="6">
        <f t="shared" si="12"/>
        <v>1726</v>
      </c>
      <c r="AJ10" s="6">
        <f t="shared" si="13"/>
        <v>3846</v>
      </c>
      <c r="AK10" s="6">
        <f t="shared" si="14"/>
        <v>1889</v>
      </c>
      <c r="AL10" s="6">
        <f t="shared" si="15"/>
        <v>1888</v>
      </c>
      <c r="AM10" s="6">
        <f t="shared" si="16"/>
        <v>1967</v>
      </c>
      <c r="AN10" s="6">
        <f t="shared" si="17"/>
        <v>3556</v>
      </c>
      <c r="AO10" s="6">
        <f t="shared" si="18"/>
        <v>4446</v>
      </c>
      <c r="AP10" s="6">
        <f t="shared" si="19"/>
        <v>2424</v>
      </c>
      <c r="AQ10" s="6">
        <f t="shared" si="20"/>
        <v>3560</v>
      </c>
      <c r="AR10" s="17">
        <f t="shared" si="21"/>
        <v>6.8357048830940889E-2</v>
      </c>
      <c r="AS10" s="17">
        <f t="shared" si="22"/>
        <v>0.32379489751143986</v>
      </c>
      <c r="AT10" s="17">
        <f t="shared" si="23"/>
        <v>0</v>
      </c>
      <c r="AU10" s="17">
        <f t="shared" si="24"/>
        <v>0.25993543534131514</v>
      </c>
      <c r="AV10" s="17">
        <f t="shared" si="25"/>
        <v>0.26032721118284963</v>
      </c>
      <c r="AW10" s="17">
        <f t="shared" si="26"/>
        <v>0.22937691970162352</v>
      </c>
      <c r="AX10" s="17">
        <f t="shared" si="27"/>
        <v>0</v>
      </c>
      <c r="AY10" s="17">
        <f t="shared" si="28"/>
        <v>0</v>
      </c>
      <c r="AZ10" s="17">
        <f t="shared" si="29"/>
        <v>5.0335360120353542E-2</v>
      </c>
      <c r="BA10" s="17">
        <f t="shared" si="30"/>
        <v>0</v>
      </c>
      <c r="BB10" s="18">
        <f t="shared" si="31"/>
        <v>0.11921268726885226</v>
      </c>
      <c r="BC10" s="17">
        <f>BB10*(1+'VARIABLES AND RESULTS'!$B$4+'VARIABLES AND RESULTS'!$B$5+'VARIABLES AND RESULTS'!$B$6+'VARIABLES AND RESULTS'!$B$9)/'VARIABLES AND RESULTS'!$B$3</f>
        <v>0.23842537453770454</v>
      </c>
      <c r="BD10" s="1">
        <v>1</v>
      </c>
    </row>
    <row r="11" spans="1:56" x14ac:dyDescent="0.2">
      <c r="A11" s="1" t="s">
        <v>128</v>
      </c>
      <c r="B11" s="1" t="s">
        <v>43</v>
      </c>
      <c r="C11" s="1" t="s">
        <v>49</v>
      </c>
      <c r="D11" s="3" t="s">
        <v>52</v>
      </c>
      <c r="E11" s="3" t="s">
        <v>52</v>
      </c>
      <c r="F11" s="6" t="s">
        <v>48</v>
      </c>
      <c r="G11" s="1">
        <v>10251</v>
      </c>
      <c r="H11" s="1">
        <v>9876</v>
      </c>
      <c r="I11" s="1">
        <v>11044</v>
      </c>
      <c r="J11" s="1">
        <v>9974</v>
      </c>
      <c r="K11" s="1">
        <v>8263</v>
      </c>
      <c r="L11" s="1">
        <v>12640</v>
      </c>
      <c r="M11" s="1">
        <v>11665</v>
      </c>
      <c r="N11" s="1">
        <v>9920</v>
      </c>
      <c r="O11" s="1">
        <v>8721</v>
      </c>
      <c r="P11" s="1">
        <v>12576</v>
      </c>
      <c r="Q11" s="1"/>
      <c r="R11" s="1">
        <f>SUMPRODUCT(([1]Sheet3!$A$2:$A$578=$D11)*([1]Sheet3!$B$2:$B$578=R$1)*([1]Sheet3!$C$1:$F$1=$B11),[1]Sheet3!$C$2:$F$578)</f>
        <v>0</v>
      </c>
      <c r="S11" s="1">
        <f>SUMPRODUCT(([1]Sheet3!$A$2:$A$578=$D11)*([1]Sheet3!$B$2:$B$578=S$1)*([1]Sheet3!$C$1:$F$1=$B11),[1]Sheet3!$C$2:$F$578)</f>
        <v>0</v>
      </c>
      <c r="T11" s="1">
        <f>SUMPRODUCT(([1]Sheet3!$A$2:$A$578=$D11)*([1]Sheet3!$B$2:$B$578=T$1)*([1]Sheet3!$C$1:$F$1=$B11),[1]Sheet3!$C$2:$F$578)</f>
        <v>0</v>
      </c>
      <c r="U11" s="1">
        <f>SUMPRODUCT(([1]Sheet3!$A$2:$A$578=$D11)*([1]Sheet3!$B$2:$B$578=U$1)*([1]Sheet3!$C$1:$F$1=$B11),[1]Sheet3!$C$2:$F$578)</f>
        <v>0</v>
      </c>
      <c r="V11" s="1">
        <f>SUMPRODUCT(([1]Sheet3!$A$2:$A$578=$D11)*([1]Sheet3!$B$2:$B$578=V$1)*([1]Sheet3!$C$1:$F$1=$B11),[1]Sheet3!$C$2:$F$578)</f>
        <v>0</v>
      </c>
      <c r="W11" s="1">
        <f>SUMPRODUCT(([1]Sheet3!$A$2:$A$578=$D11)*([1]Sheet3!$B$2:$B$578=W$1)*([1]Sheet3!$C$1:$F$1=$B11),[1]Sheet3!$C$2:$F$578)</f>
        <v>0</v>
      </c>
      <c r="X11" s="1">
        <f>SUMPRODUCT(([1]Sheet3!$A$2:$A$578=$D11)*([1]Sheet3!$B$2:$B$578=X$1)*([1]Sheet3!$C$1:$F$1=$B11),[1]Sheet3!$C$2:$F$578)</f>
        <v>0</v>
      </c>
      <c r="Y11" s="1">
        <f t="shared" si="5"/>
        <v>0</v>
      </c>
      <c r="Z11" s="1">
        <f t="shared" si="6"/>
        <v>0</v>
      </c>
      <c r="AA11" s="7">
        <v>0.8</v>
      </c>
      <c r="AB11" s="24">
        <f t="shared" si="7"/>
        <v>11355</v>
      </c>
      <c r="AC11" s="6">
        <f t="shared" si="8"/>
        <v>9084</v>
      </c>
      <c r="AD11" s="1">
        <f t="shared" si="9"/>
        <v>101.03030303030303</v>
      </c>
      <c r="AE11" s="1">
        <f t="shared" si="32"/>
        <v>0.5964980951039609</v>
      </c>
      <c r="AF11" s="1">
        <f t="shared" si="10"/>
        <v>0.56733426134063136</v>
      </c>
      <c r="AG11" s="1">
        <f>IF(AF11&lt;5%,AD11*'VARIABLES AND RESULTS'!$B$7,0)</f>
        <v>0</v>
      </c>
      <c r="AH11" s="6">
        <f t="shared" si="11"/>
        <v>10251</v>
      </c>
      <c r="AI11" s="6">
        <f t="shared" si="12"/>
        <v>9876</v>
      </c>
      <c r="AJ11" s="6">
        <f t="shared" si="13"/>
        <v>11044</v>
      </c>
      <c r="AK11" s="6">
        <f t="shared" si="14"/>
        <v>9974</v>
      </c>
      <c r="AL11" s="6">
        <f t="shared" si="15"/>
        <v>8263</v>
      </c>
      <c r="AM11" s="6">
        <f t="shared" si="16"/>
        <v>12640</v>
      </c>
      <c r="AN11" s="6">
        <f t="shared" si="17"/>
        <v>11665</v>
      </c>
      <c r="AO11" s="6">
        <f t="shared" si="18"/>
        <v>9920</v>
      </c>
      <c r="AP11" s="6">
        <f t="shared" si="19"/>
        <v>8721</v>
      </c>
      <c r="AQ11" s="6">
        <f t="shared" si="20"/>
        <v>12576</v>
      </c>
      <c r="AR11" s="17">
        <f t="shared" si="21"/>
        <v>0</v>
      </c>
      <c r="AS11" s="17">
        <f t="shared" si="22"/>
        <v>0</v>
      </c>
      <c r="AT11" s="17">
        <f t="shared" si="23"/>
        <v>0</v>
      </c>
      <c r="AU11" s="17">
        <f t="shared" si="24"/>
        <v>0</v>
      </c>
      <c r="AV11" s="17">
        <f t="shared" si="25"/>
        <v>9.0378687802730076E-2</v>
      </c>
      <c r="AW11" s="17">
        <f t="shared" si="26"/>
        <v>0</v>
      </c>
      <c r="AX11" s="17">
        <f t="shared" si="27"/>
        <v>0</v>
      </c>
      <c r="AY11" s="17">
        <f t="shared" si="28"/>
        <v>0</v>
      </c>
      <c r="AZ11" s="17">
        <f t="shared" si="29"/>
        <v>3.9960369881109646E-2</v>
      </c>
      <c r="BA11" s="17">
        <f t="shared" si="30"/>
        <v>0</v>
      </c>
      <c r="BB11" s="18">
        <f t="shared" si="31"/>
        <v>1.3033905768383971E-2</v>
      </c>
      <c r="BC11" s="17">
        <f>BB11*(1+'VARIABLES AND RESULTS'!$B$4+'VARIABLES AND RESULTS'!$B$5+'VARIABLES AND RESULTS'!$B$6+'VARIABLES AND RESULTS'!$B$9)/'VARIABLES AND RESULTS'!$B$3</f>
        <v>2.6067811536767949E-2</v>
      </c>
      <c r="BD11" s="1">
        <v>1</v>
      </c>
    </row>
    <row r="12" spans="1:56" x14ac:dyDescent="0.2">
      <c r="A12" s="1" t="s">
        <v>128</v>
      </c>
      <c r="B12" s="1" t="s">
        <v>43</v>
      </c>
      <c r="C12" s="1" t="s">
        <v>46</v>
      </c>
      <c r="D12" s="1" t="s">
        <v>43</v>
      </c>
      <c r="E12" s="3" t="s">
        <v>53</v>
      </c>
      <c r="F12" s="6" t="s">
        <v>48</v>
      </c>
      <c r="G12" s="1">
        <v>2378</v>
      </c>
      <c r="H12" s="1">
        <v>1726</v>
      </c>
      <c r="I12" s="1">
        <v>3846</v>
      </c>
      <c r="J12" s="1">
        <v>1889</v>
      </c>
      <c r="K12" s="1">
        <v>1888</v>
      </c>
      <c r="L12" s="1">
        <v>1967</v>
      </c>
      <c r="M12" s="1">
        <v>3556</v>
      </c>
      <c r="N12" s="1">
        <v>4446</v>
      </c>
      <c r="O12" s="1">
        <v>2424</v>
      </c>
      <c r="P12" s="1">
        <v>3560</v>
      </c>
      <c r="Q12" s="1"/>
      <c r="R12" s="1">
        <f>SUMPRODUCT(([1]Sheet3!$A$2:$A$578=$D12)*([1]Sheet3!$B$2:$B$578=R$1)*([1]Sheet3!$C$1:$F$1=$B12),[1]Sheet3!$C$2:$F$578)</f>
        <v>0</v>
      </c>
      <c r="S12" s="1">
        <f>SUMPRODUCT(([1]Sheet3!$A$2:$A$578=$D12)*([1]Sheet3!$B$2:$B$578=S$1)*([1]Sheet3!$C$1:$F$1=$B12),[1]Sheet3!$C$2:$F$578)</f>
        <v>0</v>
      </c>
      <c r="T12" s="1">
        <f>SUMPRODUCT(([1]Sheet3!$A$2:$A$578=$D12)*([1]Sheet3!$B$2:$B$578=T$1)*([1]Sheet3!$C$1:$F$1=$B12),[1]Sheet3!$C$2:$F$578)</f>
        <v>0</v>
      </c>
      <c r="U12" s="1">
        <f>SUMPRODUCT(([1]Sheet3!$A$2:$A$578=$D12)*([1]Sheet3!$B$2:$B$578=U$1)*([1]Sheet3!$C$1:$F$1=$B12),[1]Sheet3!$C$2:$F$578)</f>
        <v>0</v>
      </c>
      <c r="V12" s="1">
        <f>SUMPRODUCT(([1]Sheet3!$A$2:$A$578=$D12)*([1]Sheet3!$B$2:$B$578=V$1)*([1]Sheet3!$C$1:$F$1=$B12),[1]Sheet3!$C$2:$F$578)</f>
        <v>0</v>
      </c>
      <c r="W12" s="1">
        <f>SUMPRODUCT(([1]Sheet3!$A$2:$A$578=$D12)*([1]Sheet3!$B$2:$B$578=W$1)*([1]Sheet3!$C$1:$F$1=$B12),[1]Sheet3!$C$2:$F$578)</f>
        <v>0</v>
      </c>
      <c r="X12" s="1">
        <f>SUMPRODUCT(([1]Sheet3!$A$2:$A$578=$D12)*([1]Sheet3!$B$2:$B$578=X$1)*([1]Sheet3!$C$1:$F$1=$B12),[1]Sheet3!$C$2:$F$578)</f>
        <v>0</v>
      </c>
      <c r="Y12" s="1">
        <f t="shared" si="5"/>
        <v>0</v>
      </c>
      <c r="Z12" s="1">
        <f t="shared" si="6"/>
        <v>0</v>
      </c>
      <c r="AA12" s="7">
        <v>0.8</v>
      </c>
      <c r="AB12" s="24">
        <f t="shared" si="7"/>
        <v>3190.6</v>
      </c>
      <c r="AC12" s="6">
        <f t="shared" si="8"/>
        <v>2552.48</v>
      </c>
      <c r="AD12" s="1">
        <f t="shared" si="9"/>
        <v>143.05454545454546</v>
      </c>
      <c r="AE12" s="1">
        <f t="shared" si="32"/>
        <v>1.3809587241913688</v>
      </c>
      <c r="AF12" s="1">
        <f t="shared" si="10"/>
        <v>0.2046392328336023</v>
      </c>
      <c r="AG12" s="1">
        <f>IF(AF12&lt;5%,AD12*'VARIABLES AND RESULTS'!$B$7,0)</f>
        <v>0</v>
      </c>
      <c r="AH12" s="6">
        <f t="shared" si="11"/>
        <v>2378</v>
      </c>
      <c r="AI12" s="6">
        <f t="shared" si="12"/>
        <v>1726</v>
      </c>
      <c r="AJ12" s="6">
        <f t="shared" si="13"/>
        <v>3846</v>
      </c>
      <c r="AK12" s="6">
        <f t="shared" si="14"/>
        <v>1889</v>
      </c>
      <c r="AL12" s="6">
        <f t="shared" si="15"/>
        <v>1888</v>
      </c>
      <c r="AM12" s="6">
        <f t="shared" si="16"/>
        <v>1967</v>
      </c>
      <c r="AN12" s="6">
        <f t="shared" si="17"/>
        <v>3556</v>
      </c>
      <c r="AO12" s="6">
        <f t="shared" si="18"/>
        <v>4446</v>
      </c>
      <c r="AP12" s="6">
        <f t="shared" si="19"/>
        <v>2424</v>
      </c>
      <c r="AQ12" s="6">
        <f t="shared" si="20"/>
        <v>3560</v>
      </c>
      <c r="AR12" s="17">
        <f t="shared" si="21"/>
        <v>6.8357048830940889E-2</v>
      </c>
      <c r="AS12" s="17">
        <f t="shared" si="22"/>
        <v>0.32379489751143986</v>
      </c>
      <c r="AT12" s="17">
        <f t="shared" si="23"/>
        <v>0</v>
      </c>
      <c r="AU12" s="17">
        <f t="shared" si="24"/>
        <v>0.25993543534131514</v>
      </c>
      <c r="AV12" s="17">
        <f t="shared" si="25"/>
        <v>0.26032721118284963</v>
      </c>
      <c r="AW12" s="17">
        <f t="shared" si="26"/>
        <v>0.22937691970162352</v>
      </c>
      <c r="AX12" s="17">
        <f t="shared" si="27"/>
        <v>0</v>
      </c>
      <c r="AY12" s="17">
        <f t="shared" si="28"/>
        <v>0</v>
      </c>
      <c r="AZ12" s="17">
        <f t="shared" si="29"/>
        <v>5.0335360120353542E-2</v>
      </c>
      <c r="BA12" s="17">
        <f t="shared" si="30"/>
        <v>0</v>
      </c>
      <c r="BB12" s="18">
        <f t="shared" si="31"/>
        <v>0.11921268726885226</v>
      </c>
      <c r="BC12" s="17">
        <f>BB12*(1+'VARIABLES AND RESULTS'!$B$4+'VARIABLES AND RESULTS'!$B$5+'VARIABLES AND RESULTS'!$B$6+'VARIABLES AND RESULTS'!$B$9)/'VARIABLES AND RESULTS'!$B$3</f>
        <v>0.23842537453770454</v>
      </c>
      <c r="BD12" s="1">
        <v>1</v>
      </c>
    </row>
    <row r="13" spans="1:56" x14ac:dyDescent="0.2">
      <c r="A13" s="1" t="s">
        <v>128</v>
      </c>
      <c r="B13" s="1" t="s">
        <v>43</v>
      </c>
      <c r="C13" s="1" t="s">
        <v>49</v>
      </c>
      <c r="D13" s="1" t="s">
        <v>43</v>
      </c>
      <c r="E13" s="3" t="s">
        <v>53</v>
      </c>
      <c r="F13" s="6" t="s">
        <v>48</v>
      </c>
      <c r="G13" s="1">
        <v>10251</v>
      </c>
      <c r="H13" s="1">
        <v>9876</v>
      </c>
      <c r="I13" s="1">
        <v>11044</v>
      </c>
      <c r="J13" s="1">
        <v>9974</v>
      </c>
      <c r="K13" s="1">
        <v>8263</v>
      </c>
      <c r="L13" s="1">
        <v>12640</v>
      </c>
      <c r="M13" s="1">
        <v>11665</v>
      </c>
      <c r="N13" s="1">
        <v>9920</v>
      </c>
      <c r="O13" s="1">
        <v>8721</v>
      </c>
      <c r="P13" s="1">
        <v>12576</v>
      </c>
      <c r="Q13" s="1"/>
      <c r="R13" s="1">
        <f>SUMPRODUCT(([1]Sheet3!$A$2:$A$578=$D13)*([1]Sheet3!$B$2:$B$578=R$1)*([1]Sheet3!$C$1:$F$1=$B13),[1]Sheet3!$C$2:$F$578)</f>
        <v>0</v>
      </c>
      <c r="S13" s="1">
        <f>SUMPRODUCT(([1]Sheet3!$A$2:$A$578=$D13)*([1]Sheet3!$B$2:$B$578=S$1)*([1]Sheet3!$C$1:$F$1=$B13),[1]Sheet3!$C$2:$F$578)</f>
        <v>0</v>
      </c>
      <c r="T13" s="1">
        <f>SUMPRODUCT(([1]Sheet3!$A$2:$A$578=$D13)*([1]Sheet3!$B$2:$B$578=T$1)*([1]Sheet3!$C$1:$F$1=$B13),[1]Sheet3!$C$2:$F$578)</f>
        <v>0</v>
      </c>
      <c r="U13" s="1">
        <f>SUMPRODUCT(([1]Sheet3!$A$2:$A$578=$D13)*([1]Sheet3!$B$2:$B$578=U$1)*([1]Sheet3!$C$1:$F$1=$B13),[1]Sheet3!$C$2:$F$578)</f>
        <v>0</v>
      </c>
      <c r="V13" s="1">
        <f>SUMPRODUCT(([1]Sheet3!$A$2:$A$578=$D13)*([1]Sheet3!$B$2:$B$578=V$1)*([1]Sheet3!$C$1:$F$1=$B13),[1]Sheet3!$C$2:$F$578)</f>
        <v>0</v>
      </c>
      <c r="W13" s="1">
        <f>SUMPRODUCT(([1]Sheet3!$A$2:$A$578=$D13)*([1]Sheet3!$B$2:$B$578=W$1)*([1]Sheet3!$C$1:$F$1=$B13),[1]Sheet3!$C$2:$F$578)</f>
        <v>0</v>
      </c>
      <c r="X13" s="1">
        <f>SUMPRODUCT(([1]Sheet3!$A$2:$A$578=$D13)*([1]Sheet3!$B$2:$B$578=X$1)*([1]Sheet3!$C$1:$F$1=$B13),[1]Sheet3!$C$2:$F$578)</f>
        <v>0</v>
      </c>
      <c r="Y13" s="1">
        <f t="shared" ref="Y13:Y29" si="33">IFERROR(SMALL(R13:X13,COUNTIF(R13:X13,"0")+1),0)</f>
        <v>0</v>
      </c>
      <c r="Z13" s="1">
        <f t="shared" ref="Z13:Z29" si="34">IFERROR(SMALL(R13:X13,COUNTIF(R13:X13,"0")+2),0)</f>
        <v>0</v>
      </c>
      <c r="AA13" s="7">
        <v>0.8</v>
      </c>
      <c r="AB13" s="24">
        <f t="shared" si="7"/>
        <v>11355</v>
      </c>
      <c r="AC13" s="6">
        <f t="shared" ref="AC13:AC29" si="35">AB13*AA13</f>
        <v>9084</v>
      </c>
      <c r="AD13" s="1">
        <f t="shared" si="9"/>
        <v>101.03030303030303</v>
      </c>
      <c r="AE13" s="1">
        <f t="shared" si="32"/>
        <v>0.5964980951039609</v>
      </c>
      <c r="AF13" s="1">
        <f t="shared" si="10"/>
        <v>0.56733426134063136</v>
      </c>
      <c r="AG13" s="1">
        <f>IF(AF13&lt;5%,AD13*'VARIABLES AND RESULTS'!$B$7,0)</f>
        <v>0</v>
      </c>
      <c r="AH13" s="6">
        <f t="shared" si="11"/>
        <v>10251</v>
      </c>
      <c r="AI13" s="6">
        <f t="shared" si="12"/>
        <v>9876</v>
      </c>
      <c r="AJ13" s="6">
        <f t="shared" si="13"/>
        <v>11044</v>
      </c>
      <c r="AK13" s="6">
        <f t="shared" si="14"/>
        <v>9974</v>
      </c>
      <c r="AL13" s="6">
        <f t="shared" si="15"/>
        <v>8263</v>
      </c>
      <c r="AM13" s="6">
        <f t="shared" si="16"/>
        <v>12640</v>
      </c>
      <c r="AN13" s="6">
        <f t="shared" si="17"/>
        <v>11665</v>
      </c>
      <c r="AO13" s="6">
        <f t="shared" si="18"/>
        <v>9920</v>
      </c>
      <c r="AP13" s="6">
        <f t="shared" si="19"/>
        <v>8721</v>
      </c>
      <c r="AQ13" s="6">
        <f t="shared" si="20"/>
        <v>12576</v>
      </c>
      <c r="AR13" s="17">
        <f t="shared" ref="AR13:AR29" si="36">IF(($AC13-AH13)/$AC13 &lt; 0,0,($AC13-AH13)/$AC13 )</f>
        <v>0</v>
      </c>
      <c r="AS13" s="17">
        <f t="shared" ref="AS13:AS29" si="37">IF(($AC13-AI13)/$AC13 &lt; 0,0,($AC13-AI13)/$AC13 )</f>
        <v>0</v>
      </c>
      <c r="AT13" s="17">
        <f t="shared" ref="AT13:AT29" si="38">IF(($AC13-AJ13)/$AC13 &lt; 0,0,($AC13-AJ13)/$AC13 )</f>
        <v>0</v>
      </c>
      <c r="AU13" s="17">
        <f t="shared" ref="AU13:AU29" si="39">IF(($AC13-AK13)/$AC13 &lt; 0,0,($AC13-AK13)/$AC13 )</f>
        <v>0</v>
      </c>
      <c r="AV13" s="17">
        <f t="shared" ref="AV13:AV29" si="40">IF(($AC13-AL13)/$AC13 &lt; 0,0,($AC13-AL13)/$AC13 )</f>
        <v>9.0378687802730076E-2</v>
      </c>
      <c r="AW13" s="17">
        <f t="shared" ref="AW13:AW29" si="41">IF(($AC13-AM13)/$AC13 &lt; 0,0,($AC13-AM13)/$AC13 )</f>
        <v>0</v>
      </c>
      <c r="AX13" s="17">
        <f t="shared" ref="AX13:AX29" si="42">IF(($AC13-AN13)/$AC13 &lt; 0,0,($AC13-AN13)/$AC13 )</f>
        <v>0</v>
      </c>
      <c r="AY13" s="17">
        <f t="shared" ref="AY13:AY29" si="43">IF(($AC13-AO13)/$AC13 &lt; 0,0,($AC13-AO13)/$AC13 )</f>
        <v>0</v>
      </c>
      <c r="AZ13" s="17">
        <f t="shared" ref="AZ13:AZ29" si="44">IF(($AC13-AP13)/$AC13 &lt; 0,0,($AC13-AP13)/$AC13 )</f>
        <v>3.9960369881109646E-2</v>
      </c>
      <c r="BA13" s="17">
        <f t="shared" ref="BA13:BA29" si="45">IF(($AC13-AQ13)/$AC13 &lt; 0,0,($AC13-AQ13)/$AC13 )</f>
        <v>0</v>
      </c>
      <c r="BB13" s="18">
        <f t="shared" ref="BB13:BB29" si="46">AVERAGE(AR13:BA13)</f>
        <v>1.3033905768383971E-2</v>
      </c>
      <c r="BC13" s="17">
        <f>BB13*(1+'VARIABLES AND RESULTS'!$B$4+'VARIABLES AND RESULTS'!$B$5+'VARIABLES AND RESULTS'!$B$6+'VARIABLES AND RESULTS'!$B$9)/'VARIABLES AND RESULTS'!$B$3</f>
        <v>2.6067811536767949E-2</v>
      </c>
      <c r="BD13" s="1">
        <v>1</v>
      </c>
    </row>
    <row r="14" spans="1:56" x14ac:dyDescent="0.2">
      <c r="A14" s="1" t="s">
        <v>128</v>
      </c>
      <c r="B14" s="3" t="s">
        <v>54</v>
      </c>
      <c r="C14" s="1" t="s">
        <v>46</v>
      </c>
      <c r="D14" s="3" t="s">
        <v>55</v>
      </c>
      <c r="E14" s="3" t="s">
        <v>55</v>
      </c>
      <c r="F14" s="6" t="s">
        <v>48</v>
      </c>
      <c r="G14" s="3">
        <v>2839</v>
      </c>
      <c r="H14" s="3">
        <v>1468</v>
      </c>
      <c r="I14" s="3">
        <v>2982</v>
      </c>
      <c r="J14" s="3">
        <v>1871</v>
      </c>
      <c r="K14" s="3">
        <v>1591</v>
      </c>
      <c r="L14" s="3">
        <v>1680</v>
      </c>
      <c r="M14" s="3">
        <v>2222</v>
      </c>
      <c r="N14" s="3">
        <v>3708</v>
      </c>
      <c r="O14" s="3">
        <v>1797</v>
      </c>
      <c r="P14" s="3">
        <v>1520</v>
      </c>
      <c r="Q14" s="1"/>
      <c r="R14" s="1">
        <f>SUMPRODUCT(([1]Sheet3!$A$2:$A$578=$D14)*([1]Sheet3!$B$2:$B$578=R$1)*([1]Sheet3!$C$1:$F$1=$B14),[1]Sheet3!$C$2:$F$578)</f>
        <v>0</v>
      </c>
      <c r="S14" s="1">
        <f>SUMPRODUCT(([1]Sheet3!$A$2:$A$578=$D14)*([1]Sheet3!$B$2:$B$578=S$1)*([1]Sheet3!$C$1:$F$1=$B14),[1]Sheet3!$C$2:$F$578)</f>
        <v>0</v>
      </c>
      <c r="T14" s="1">
        <f>SUMPRODUCT(([1]Sheet3!$A$2:$A$578=$D14)*([1]Sheet3!$B$2:$B$578=T$1)*([1]Sheet3!$C$1:$F$1=$B14),[1]Sheet3!$C$2:$F$578)</f>
        <v>0</v>
      </c>
      <c r="U14" s="1">
        <f>SUMPRODUCT(([1]Sheet3!$A$2:$A$578=$D14)*([1]Sheet3!$B$2:$B$578=U$1)*([1]Sheet3!$C$1:$F$1=$B14),[1]Sheet3!$C$2:$F$578)</f>
        <v>0</v>
      </c>
      <c r="V14" s="1">
        <f>SUMPRODUCT(([1]Sheet3!$A$2:$A$578=$D14)*([1]Sheet3!$B$2:$B$578=V$1)*([1]Sheet3!$C$1:$F$1=$B14),[1]Sheet3!$C$2:$F$578)</f>
        <v>0</v>
      </c>
      <c r="W14" s="1">
        <f>SUMPRODUCT(([1]Sheet3!$A$2:$A$578=$D14)*([1]Sheet3!$B$2:$B$578=W$1)*([1]Sheet3!$C$1:$F$1=$B14),[1]Sheet3!$C$2:$F$578)</f>
        <v>0</v>
      </c>
      <c r="X14" s="1">
        <f>SUMPRODUCT(([1]Sheet3!$A$2:$A$578=$D14)*([1]Sheet3!$B$2:$B$578=X$1)*([1]Sheet3!$C$1:$F$1=$B14),[1]Sheet3!$C$2:$F$578)</f>
        <v>0</v>
      </c>
      <c r="Y14" s="1">
        <f t="shared" si="33"/>
        <v>0</v>
      </c>
      <c r="Z14" s="1">
        <f t="shared" si="34"/>
        <v>0</v>
      </c>
      <c r="AA14" s="7">
        <v>0.8</v>
      </c>
      <c r="AB14" s="24">
        <f t="shared" si="7"/>
        <v>2255.6</v>
      </c>
      <c r="AC14" s="6">
        <f t="shared" si="35"/>
        <v>1804.48</v>
      </c>
      <c r="AD14" s="1">
        <f t="shared" si="9"/>
        <v>-29.066666666666666</v>
      </c>
      <c r="AE14" s="1">
        <f t="shared" si="32"/>
        <v>-0.32986967515561127</v>
      </c>
      <c r="AF14" s="1">
        <f t="shared" si="10"/>
        <v>0.7499701614571751</v>
      </c>
      <c r="AG14" s="1">
        <f>IF(AF14&lt;5%,AD14*'VARIABLES AND RESULTS'!$B$7,0)</f>
        <v>0</v>
      </c>
      <c r="AH14" s="6">
        <f t="shared" si="11"/>
        <v>2839</v>
      </c>
      <c r="AI14" s="6">
        <f t="shared" si="12"/>
        <v>1468</v>
      </c>
      <c r="AJ14" s="6">
        <f t="shared" si="13"/>
        <v>2982</v>
      </c>
      <c r="AK14" s="6">
        <f t="shared" si="14"/>
        <v>1871</v>
      </c>
      <c r="AL14" s="6">
        <f t="shared" si="15"/>
        <v>1591</v>
      </c>
      <c r="AM14" s="6">
        <f t="shared" si="16"/>
        <v>1680</v>
      </c>
      <c r="AN14" s="6">
        <f t="shared" si="17"/>
        <v>2222</v>
      </c>
      <c r="AO14" s="6">
        <f t="shared" si="18"/>
        <v>3708</v>
      </c>
      <c r="AP14" s="6">
        <f t="shared" si="19"/>
        <v>1797</v>
      </c>
      <c r="AQ14" s="6">
        <f t="shared" si="20"/>
        <v>1520</v>
      </c>
      <c r="AR14" s="17">
        <f t="shared" si="36"/>
        <v>0</v>
      </c>
      <c r="AS14" s="17">
        <f t="shared" si="37"/>
        <v>0.18646923213335698</v>
      </c>
      <c r="AT14" s="17">
        <f t="shared" si="38"/>
        <v>0</v>
      </c>
      <c r="AU14" s="17">
        <f t="shared" si="39"/>
        <v>0</v>
      </c>
      <c r="AV14" s="17">
        <f t="shared" si="40"/>
        <v>0.11830555062954426</v>
      </c>
      <c r="AW14" s="17">
        <f t="shared" si="41"/>
        <v>6.898386238694805E-2</v>
      </c>
      <c r="AX14" s="17">
        <f t="shared" si="42"/>
        <v>0</v>
      </c>
      <c r="AY14" s="17">
        <f t="shared" si="43"/>
        <v>0</v>
      </c>
      <c r="AZ14" s="17">
        <f t="shared" si="44"/>
        <v>4.1452385174676459E-3</v>
      </c>
      <c r="BA14" s="17">
        <f t="shared" si="45"/>
        <v>0.15765206596914347</v>
      </c>
      <c r="BB14" s="18">
        <f t="shared" si="46"/>
        <v>5.3555594963646036E-2</v>
      </c>
      <c r="BC14" s="17">
        <f>BB14*(1+'VARIABLES AND RESULTS'!$B$4+'VARIABLES AND RESULTS'!$B$5+'VARIABLES AND RESULTS'!$B$6+'VARIABLES AND RESULTS'!$B$9)/'VARIABLES AND RESULTS'!$B$3</f>
        <v>0.10711118992729209</v>
      </c>
      <c r="BD14" s="1">
        <v>1</v>
      </c>
    </row>
    <row r="15" spans="1:56" x14ac:dyDescent="0.2">
      <c r="A15" s="1" t="s">
        <v>128</v>
      </c>
      <c r="B15" s="3" t="s">
        <v>54</v>
      </c>
      <c r="C15" s="1" t="s">
        <v>49</v>
      </c>
      <c r="D15" s="3" t="s">
        <v>55</v>
      </c>
      <c r="E15" s="3" t="s">
        <v>55</v>
      </c>
      <c r="F15" s="6" t="s">
        <v>48</v>
      </c>
      <c r="G15" s="3">
        <v>11987</v>
      </c>
      <c r="H15" s="3">
        <v>9762</v>
      </c>
      <c r="I15" s="3">
        <v>11001</v>
      </c>
      <c r="J15" s="3">
        <v>9990</v>
      </c>
      <c r="K15" s="3">
        <v>9761</v>
      </c>
      <c r="L15" s="3">
        <v>12139</v>
      </c>
      <c r="M15" s="3">
        <v>9998</v>
      </c>
      <c r="N15" s="3">
        <v>9879</v>
      </c>
      <c r="O15" s="3">
        <v>9831</v>
      </c>
      <c r="P15" s="3">
        <v>12031</v>
      </c>
      <c r="Q15" s="1"/>
      <c r="R15" s="1">
        <f>SUMPRODUCT(([1]Sheet3!$A$2:$A$578=$D15)*([1]Sheet3!$B$2:$B$578=R$1)*([1]Sheet3!$C$1:$F$1=$B15),[1]Sheet3!$C$2:$F$578)</f>
        <v>0</v>
      </c>
      <c r="S15" s="1">
        <f>SUMPRODUCT(([1]Sheet3!$A$2:$A$578=$D15)*([1]Sheet3!$B$2:$B$578=S$1)*([1]Sheet3!$C$1:$F$1=$B15),[1]Sheet3!$C$2:$F$578)</f>
        <v>0</v>
      </c>
      <c r="T15" s="1">
        <f>SUMPRODUCT(([1]Sheet3!$A$2:$A$578=$D15)*([1]Sheet3!$B$2:$B$578=T$1)*([1]Sheet3!$C$1:$F$1=$B15),[1]Sheet3!$C$2:$F$578)</f>
        <v>0</v>
      </c>
      <c r="U15" s="1">
        <f>SUMPRODUCT(([1]Sheet3!$A$2:$A$578=$D15)*([1]Sheet3!$B$2:$B$578=U$1)*([1]Sheet3!$C$1:$F$1=$B15),[1]Sheet3!$C$2:$F$578)</f>
        <v>0</v>
      </c>
      <c r="V15" s="1">
        <f>SUMPRODUCT(([1]Sheet3!$A$2:$A$578=$D15)*([1]Sheet3!$B$2:$B$578=V$1)*([1]Sheet3!$C$1:$F$1=$B15),[1]Sheet3!$C$2:$F$578)</f>
        <v>0</v>
      </c>
      <c r="W15" s="1">
        <f>SUMPRODUCT(([1]Sheet3!$A$2:$A$578=$D15)*([1]Sheet3!$B$2:$B$578=W$1)*([1]Sheet3!$C$1:$F$1=$B15),[1]Sheet3!$C$2:$F$578)</f>
        <v>0</v>
      </c>
      <c r="X15" s="1">
        <f>SUMPRODUCT(([1]Sheet3!$A$2:$A$578=$D15)*([1]Sheet3!$B$2:$B$578=X$1)*([1]Sheet3!$C$1:$F$1=$B15),[1]Sheet3!$C$2:$F$578)</f>
        <v>0</v>
      </c>
      <c r="Y15" s="1">
        <f t="shared" si="33"/>
        <v>0</v>
      </c>
      <c r="Z15" s="1">
        <f t="shared" si="34"/>
        <v>0</v>
      </c>
      <c r="AA15" s="7">
        <v>0.8</v>
      </c>
      <c r="AB15" s="24">
        <f t="shared" si="7"/>
        <v>10807.4</v>
      </c>
      <c r="AC15" s="6">
        <f t="shared" si="35"/>
        <v>8645.92</v>
      </c>
      <c r="AD15" s="1">
        <f t="shared" si="9"/>
        <v>-14.115151515151515</v>
      </c>
      <c r="AE15" s="1">
        <f t="shared" si="32"/>
        <v>-0.11630046475531761</v>
      </c>
      <c r="AF15" s="1">
        <f t="shared" si="10"/>
        <v>0.91028092587409115</v>
      </c>
      <c r="AG15" s="1">
        <f>IF(AF15&lt;5%,AD15*'VARIABLES AND RESULTS'!$B$7,0)</f>
        <v>0</v>
      </c>
      <c r="AH15" s="6">
        <f t="shared" si="11"/>
        <v>11987</v>
      </c>
      <c r="AI15" s="6">
        <f t="shared" si="12"/>
        <v>9762</v>
      </c>
      <c r="AJ15" s="6">
        <f t="shared" si="13"/>
        <v>11001</v>
      </c>
      <c r="AK15" s="6">
        <f t="shared" si="14"/>
        <v>9990</v>
      </c>
      <c r="AL15" s="6">
        <f t="shared" si="15"/>
        <v>9761</v>
      </c>
      <c r="AM15" s="6">
        <f t="shared" si="16"/>
        <v>12139</v>
      </c>
      <c r="AN15" s="6">
        <f t="shared" si="17"/>
        <v>9998</v>
      </c>
      <c r="AO15" s="6">
        <f t="shared" si="18"/>
        <v>9879</v>
      </c>
      <c r="AP15" s="6">
        <f t="shared" si="19"/>
        <v>9831</v>
      </c>
      <c r="AQ15" s="6">
        <f t="shared" si="20"/>
        <v>12031</v>
      </c>
      <c r="AR15" s="17">
        <f t="shared" si="36"/>
        <v>0</v>
      </c>
      <c r="AS15" s="17">
        <f t="shared" si="37"/>
        <v>0</v>
      </c>
      <c r="AT15" s="17">
        <f t="shared" si="38"/>
        <v>0</v>
      </c>
      <c r="AU15" s="17">
        <f t="shared" si="39"/>
        <v>0</v>
      </c>
      <c r="AV15" s="17">
        <f t="shared" si="40"/>
        <v>0</v>
      </c>
      <c r="AW15" s="17">
        <f t="shared" si="41"/>
        <v>0</v>
      </c>
      <c r="AX15" s="17">
        <f t="shared" si="42"/>
        <v>0</v>
      </c>
      <c r="AY15" s="17">
        <f t="shared" si="43"/>
        <v>0</v>
      </c>
      <c r="AZ15" s="17">
        <f t="shared" si="44"/>
        <v>0</v>
      </c>
      <c r="BA15" s="17">
        <f t="shared" si="45"/>
        <v>0</v>
      </c>
      <c r="BB15" s="18">
        <f t="shared" si="46"/>
        <v>0</v>
      </c>
      <c r="BC15" s="17">
        <f>BB15*(1+'VARIABLES AND RESULTS'!$B$4+'VARIABLES AND RESULTS'!$B$5+'VARIABLES AND RESULTS'!$B$6+'VARIABLES AND RESULTS'!$B$9)/'VARIABLES AND RESULTS'!$B$3</f>
        <v>0</v>
      </c>
      <c r="BD15" s="1">
        <v>1</v>
      </c>
    </row>
    <row r="16" spans="1:56" x14ac:dyDescent="0.2">
      <c r="A16" s="1" t="s">
        <v>128</v>
      </c>
      <c r="B16" s="3" t="s">
        <v>54</v>
      </c>
      <c r="C16" s="1" t="s">
        <v>46</v>
      </c>
      <c r="D16" s="3" t="s">
        <v>54</v>
      </c>
      <c r="E16" s="3" t="s">
        <v>54</v>
      </c>
      <c r="F16" s="6" t="s">
        <v>48</v>
      </c>
      <c r="G16" s="3">
        <v>2750</v>
      </c>
      <c r="H16" s="3">
        <v>1302</v>
      </c>
      <c r="I16" s="3">
        <v>3000</v>
      </c>
      <c r="J16" s="3">
        <v>1800</v>
      </c>
      <c r="K16" s="3">
        <v>1549</v>
      </c>
      <c r="L16" s="3">
        <v>1630</v>
      </c>
      <c r="M16" s="3">
        <v>2232</v>
      </c>
      <c r="N16" s="3">
        <v>3708</v>
      </c>
      <c r="O16" s="3">
        <v>1797</v>
      </c>
      <c r="P16" s="3">
        <v>1520</v>
      </c>
      <c r="Q16" s="1"/>
      <c r="R16" s="1">
        <f>SUMPRODUCT(([1]Sheet3!$A$2:$A$578=$D16)*([1]Sheet3!$B$2:$B$578=R$1)*([1]Sheet3!$C$1:$F$1=$B16),[1]Sheet3!$C$2:$F$578)</f>
        <v>0</v>
      </c>
      <c r="S16" s="1">
        <f>SUMPRODUCT(([1]Sheet3!$A$2:$A$578=$D16)*([1]Sheet3!$B$2:$B$578=S$1)*([1]Sheet3!$C$1:$F$1=$B16),[1]Sheet3!$C$2:$F$578)</f>
        <v>0</v>
      </c>
      <c r="T16" s="1">
        <f>SUMPRODUCT(([1]Sheet3!$A$2:$A$578=$D16)*([1]Sheet3!$B$2:$B$578=T$1)*([1]Sheet3!$C$1:$F$1=$B16),[1]Sheet3!$C$2:$F$578)</f>
        <v>0</v>
      </c>
      <c r="U16" s="1">
        <f>SUMPRODUCT(([1]Sheet3!$A$2:$A$578=$D16)*([1]Sheet3!$B$2:$B$578=U$1)*([1]Sheet3!$C$1:$F$1=$B16),[1]Sheet3!$C$2:$F$578)</f>
        <v>0</v>
      </c>
      <c r="V16" s="1">
        <f>SUMPRODUCT(([1]Sheet3!$A$2:$A$578=$D16)*([1]Sheet3!$B$2:$B$578=V$1)*([1]Sheet3!$C$1:$F$1=$B16),[1]Sheet3!$C$2:$F$578)</f>
        <v>0</v>
      </c>
      <c r="W16" s="1">
        <f>SUMPRODUCT(([1]Sheet3!$A$2:$A$578=$D16)*([1]Sheet3!$B$2:$B$578=W$1)*([1]Sheet3!$C$1:$F$1=$B16),[1]Sheet3!$C$2:$F$578)</f>
        <v>0</v>
      </c>
      <c r="X16" s="1">
        <f>SUMPRODUCT(([1]Sheet3!$A$2:$A$578=$D16)*([1]Sheet3!$B$2:$B$578=X$1)*([1]Sheet3!$C$1:$F$1=$B16),[1]Sheet3!$C$2:$F$578)</f>
        <v>0</v>
      </c>
      <c r="Y16" s="1">
        <f t="shared" si="33"/>
        <v>0</v>
      </c>
      <c r="Z16" s="1">
        <f t="shared" si="34"/>
        <v>0</v>
      </c>
      <c r="AA16" s="7">
        <v>0.8</v>
      </c>
      <c r="AB16" s="24">
        <f t="shared" si="7"/>
        <v>2233.4</v>
      </c>
      <c r="AC16" s="6">
        <f t="shared" si="35"/>
        <v>1786.7200000000003</v>
      </c>
      <c r="AD16" s="1">
        <f t="shared" si="9"/>
        <v>-16.290909090909089</v>
      </c>
      <c r="AE16" s="1">
        <f t="shared" si="32"/>
        <v>-0.17870324197138712</v>
      </c>
      <c r="AF16" s="1">
        <f t="shared" si="10"/>
        <v>0.86261340933541497</v>
      </c>
      <c r="AG16" s="1">
        <f>IF(AF16&lt;5%,AD16*'VARIABLES AND RESULTS'!$B$7,0)</f>
        <v>0</v>
      </c>
      <c r="AH16" s="6">
        <f t="shared" si="11"/>
        <v>2750</v>
      </c>
      <c r="AI16" s="6">
        <f t="shared" si="12"/>
        <v>1302</v>
      </c>
      <c r="AJ16" s="6">
        <f t="shared" si="13"/>
        <v>3000</v>
      </c>
      <c r="AK16" s="6">
        <f t="shared" si="14"/>
        <v>1800</v>
      </c>
      <c r="AL16" s="6">
        <f t="shared" si="15"/>
        <v>1549</v>
      </c>
      <c r="AM16" s="6">
        <f t="shared" si="16"/>
        <v>1630</v>
      </c>
      <c r="AN16" s="6">
        <f t="shared" si="17"/>
        <v>2232</v>
      </c>
      <c r="AO16" s="6">
        <f t="shared" si="18"/>
        <v>3708</v>
      </c>
      <c r="AP16" s="6">
        <f t="shared" si="19"/>
        <v>1797</v>
      </c>
      <c r="AQ16" s="6">
        <f t="shared" si="20"/>
        <v>1520</v>
      </c>
      <c r="AR16" s="17">
        <f t="shared" si="36"/>
        <v>0</v>
      </c>
      <c r="AS16" s="17">
        <f t="shared" si="37"/>
        <v>0.27129040924151526</v>
      </c>
      <c r="AT16" s="17">
        <f t="shared" si="38"/>
        <v>0</v>
      </c>
      <c r="AU16" s="17">
        <f t="shared" si="39"/>
        <v>0</v>
      </c>
      <c r="AV16" s="17">
        <f t="shared" si="40"/>
        <v>0.13304826721590413</v>
      </c>
      <c r="AW16" s="17">
        <f t="shared" si="41"/>
        <v>8.7713799588072128E-2</v>
      </c>
      <c r="AX16" s="17">
        <f t="shared" si="42"/>
        <v>0</v>
      </c>
      <c r="AY16" s="17">
        <f t="shared" si="43"/>
        <v>0</v>
      </c>
      <c r="AZ16" s="17">
        <f t="shared" si="44"/>
        <v>0</v>
      </c>
      <c r="BA16" s="17">
        <f t="shared" si="45"/>
        <v>0.14927912599623905</v>
      </c>
      <c r="BB16" s="18">
        <f t="shared" si="46"/>
        <v>6.4133160204173062E-2</v>
      </c>
      <c r="BC16" s="17">
        <f>BB16*(1+'VARIABLES AND RESULTS'!$B$4+'VARIABLES AND RESULTS'!$B$5+'VARIABLES AND RESULTS'!$B$6+'VARIABLES AND RESULTS'!$B$9)/'VARIABLES AND RESULTS'!$B$3</f>
        <v>0.12826632040834615</v>
      </c>
      <c r="BD16" s="1">
        <v>1</v>
      </c>
    </row>
    <row r="17" spans="1:56" x14ac:dyDescent="0.2">
      <c r="A17" s="1" t="s">
        <v>128</v>
      </c>
      <c r="B17" s="3" t="s">
        <v>54</v>
      </c>
      <c r="C17" s="1" t="s">
        <v>49</v>
      </c>
      <c r="D17" s="3" t="s">
        <v>54</v>
      </c>
      <c r="E17" s="3" t="s">
        <v>54</v>
      </c>
      <c r="F17" s="6" t="s">
        <v>48</v>
      </c>
      <c r="G17" s="3">
        <v>10087</v>
      </c>
      <c r="H17" s="3">
        <v>9816</v>
      </c>
      <c r="I17" s="3">
        <v>12436</v>
      </c>
      <c r="J17" s="3">
        <v>11881</v>
      </c>
      <c r="K17" s="3">
        <v>9189</v>
      </c>
      <c r="L17" s="3">
        <v>12200</v>
      </c>
      <c r="M17" s="3">
        <v>11072</v>
      </c>
      <c r="N17" s="3">
        <v>10560</v>
      </c>
      <c r="O17" s="3">
        <v>9040</v>
      </c>
      <c r="P17" s="3">
        <v>13406</v>
      </c>
      <c r="Q17" s="1"/>
      <c r="R17" s="1">
        <f>SUMPRODUCT(([1]Sheet3!$A$2:$A$578=$D17)*([1]Sheet3!$B$2:$B$578=R$1)*([1]Sheet3!$C$1:$F$1=$B17),[1]Sheet3!$C$2:$F$578)</f>
        <v>0</v>
      </c>
      <c r="S17" s="1">
        <f>SUMPRODUCT(([1]Sheet3!$A$2:$A$578=$D17)*([1]Sheet3!$B$2:$B$578=S$1)*([1]Sheet3!$C$1:$F$1=$B17),[1]Sheet3!$C$2:$F$578)</f>
        <v>0</v>
      </c>
      <c r="T17" s="1">
        <f>SUMPRODUCT(([1]Sheet3!$A$2:$A$578=$D17)*([1]Sheet3!$B$2:$B$578=T$1)*([1]Sheet3!$C$1:$F$1=$B17),[1]Sheet3!$C$2:$F$578)</f>
        <v>0</v>
      </c>
      <c r="U17" s="1">
        <f>SUMPRODUCT(([1]Sheet3!$A$2:$A$578=$D17)*([1]Sheet3!$B$2:$B$578=U$1)*([1]Sheet3!$C$1:$F$1=$B17),[1]Sheet3!$C$2:$F$578)</f>
        <v>0</v>
      </c>
      <c r="V17" s="1">
        <f>SUMPRODUCT(([1]Sheet3!$A$2:$A$578=$D17)*([1]Sheet3!$B$2:$B$578=V$1)*([1]Sheet3!$C$1:$F$1=$B17),[1]Sheet3!$C$2:$F$578)</f>
        <v>0</v>
      </c>
      <c r="W17" s="1">
        <f>SUMPRODUCT(([1]Sheet3!$A$2:$A$578=$D17)*([1]Sheet3!$B$2:$B$578=W$1)*([1]Sheet3!$C$1:$F$1=$B17),[1]Sheet3!$C$2:$F$578)</f>
        <v>0</v>
      </c>
      <c r="X17" s="1">
        <f>SUMPRODUCT(([1]Sheet3!$A$2:$A$578=$D17)*([1]Sheet3!$B$2:$B$578=X$1)*([1]Sheet3!$C$1:$F$1=$B17),[1]Sheet3!$C$2:$F$578)</f>
        <v>0</v>
      </c>
      <c r="Y17" s="1">
        <f t="shared" si="33"/>
        <v>0</v>
      </c>
      <c r="Z17" s="1">
        <f t="shared" si="34"/>
        <v>0</v>
      </c>
      <c r="AA17" s="7">
        <v>0.8</v>
      </c>
      <c r="AB17" s="24">
        <f t="shared" si="7"/>
        <v>11823.8</v>
      </c>
      <c r="AC17" s="6">
        <f t="shared" si="35"/>
        <v>9459.0399999999991</v>
      </c>
      <c r="AD17" s="1">
        <f t="shared" si="9"/>
        <v>94.806060606060612</v>
      </c>
      <c r="AE17" s="1">
        <f t="shared" si="32"/>
        <v>0.56066978702343184</v>
      </c>
      <c r="AF17" s="1">
        <f t="shared" si="10"/>
        <v>0.59037527121135769</v>
      </c>
      <c r="AG17" s="1">
        <f>IF(AF17&lt;5%,AD17*'VARIABLES AND RESULTS'!$B$7,0)</f>
        <v>0</v>
      </c>
      <c r="AH17" s="6">
        <f t="shared" si="11"/>
        <v>10087</v>
      </c>
      <c r="AI17" s="6">
        <f t="shared" si="12"/>
        <v>9816</v>
      </c>
      <c r="AJ17" s="6">
        <f t="shared" si="13"/>
        <v>12436</v>
      </c>
      <c r="AK17" s="6">
        <f t="shared" si="14"/>
        <v>11881</v>
      </c>
      <c r="AL17" s="6">
        <f t="shared" si="15"/>
        <v>9189</v>
      </c>
      <c r="AM17" s="6">
        <f t="shared" si="16"/>
        <v>12200</v>
      </c>
      <c r="AN17" s="6">
        <f t="shared" si="17"/>
        <v>11072</v>
      </c>
      <c r="AO17" s="6">
        <f t="shared" si="18"/>
        <v>10560</v>
      </c>
      <c r="AP17" s="6">
        <f t="shared" si="19"/>
        <v>9040</v>
      </c>
      <c r="AQ17" s="6">
        <f t="shared" si="20"/>
        <v>13406</v>
      </c>
      <c r="AR17" s="17">
        <f t="shared" si="36"/>
        <v>0</v>
      </c>
      <c r="AS17" s="17">
        <f t="shared" si="37"/>
        <v>0</v>
      </c>
      <c r="AT17" s="17">
        <f t="shared" si="38"/>
        <v>0</v>
      </c>
      <c r="AU17" s="17">
        <f t="shared" si="39"/>
        <v>0</v>
      </c>
      <c r="AV17" s="17">
        <f t="shared" si="40"/>
        <v>2.8548351629763598E-2</v>
      </c>
      <c r="AW17" s="17">
        <f t="shared" si="41"/>
        <v>0</v>
      </c>
      <c r="AX17" s="17">
        <f t="shared" si="42"/>
        <v>0</v>
      </c>
      <c r="AY17" s="17">
        <f t="shared" si="43"/>
        <v>0</v>
      </c>
      <c r="AZ17" s="17">
        <f t="shared" si="44"/>
        <v>4.4300478695512346E-2</v>
      </c>
      <c r="BA17" s="17">
        <f t="shared" si="45"/>
        <v>0</v>
      </c>
      <c r="BB17" s="18">
        <f t="shared" si="46"/>
        <v>7.284883032527595E-3</v>
      </c>
      <c r="BC17" s="17">
        <f>BB17*(1+'VARIABLES AND RESULTS'!$B$4+'VARIABLES AND RESULTS'!$B$5+'VARIABLES AND RESULTS'!$B$6+'VARIABLES AND RESULTS'!$B$9)/'VARIABLES AND RESULTS'!$B$3</f>
        <v>1.4569766065055193E-2</v>
      </c>
      <c r="BD17" s="1">
        <v>1</v>
      </c>
    </row>
    <row r="18" spans="1:56" x14ac:dyDescent="0.2">
      <c r="A18" s="1" t="s">
        <v>128</v>
      </c>
      <c r="B18" s="3" t="s">
        <v>54</v>
      </c>
      <c r="C18" s="1" t="s">
        <v>46</v>
      </c>
      <c r="D18" s="3" t="s">
        <v>56</v>
      </c>
      <c r="E18" s="3" t="s">
        <v>56</v>
      </c>
      <c r="F18" s="6" t="s">
        <v>48</v>
      </c>
      <c r="G18" s="3">
        <v>2750</v>
      </c>
      <c r="H18" s="3">
        <v>1302</v>
      </c>
      <c r="I18" s="3">
        <v>3000</v>
      </c>
      <c r="J18" s="3">
        <v>1800</v>
      </c>
      <c r="K18" s="3">
        <v>1549</v>
      </c>
      <c r="L18" s="3">
        <v>1630</v>
      </c>
      <c r="M18" s="3">
        <v>2232</v>
      </c>
      <c r="N18" s="3">
        <v>3708</v>
      </c>
      <c r="O18" s="3">
        <v>1797</v>
      </c>
      <c r="P18" s="3">
        <v>1520</v>
      </c>
      <c r="Q18" s="1"/>
      <c r="R18" s="1">
        <f>SUMPRODUCT(([1]Sheet3!$A$2:$A$578=$D18)*([1]Sheet3!$B$2:$B$578=R$1)*([1]Sheet3!$C$1:$F$1=$B18),[1]Sheet3!$C$2:$F$578)</f>
        <v>0</v>
      </c>
      <c r="S18" s="1">
        <f>SUMPRODUCT(([1]Sheet3!$A$2:$A$578=$D18)*([1]Sheet3!$B$2:$B$578=S$1)*([1]Sheet3!$C$1:$F$1=$B18),[1]Sheet3!$C$2:$F$578)</f>
        <v>0</v>
      </c>
      <c r="T18" s="1">
        <f>SUMPRODUCT(([1]Sheet3!$A$2:$A$578=$D18)*([1]Sheet3!$B$2:$B$578=T$1)*([1]Sheet3!$C$1:$F$1=$B18),[1]Sheet3!$C$2:$F$578)</f>
        <v>0</v>
      </c>
      <c r="U18" s="1">
        <f>SUMPRODUCT(([1]Sheet3!$A$2:$A$578=$D18)*([1]Sheet3!$B$2:$B$578=U$1)*([1]Sheet3!$C$1:$F$1=$B18),[1]Sheet3!$C$2:$F$578)</f>
        <v>0</v>
      </c>
      <c r="V18" s="1">
        <f>SUMPRODUCT(([1]Sheet3!$A$2:$A$578=$D18)*([1]Sheet3!$B$2:$B$578=V$1)*([1]Sheet3!$C$1:$F$1=$B18),[1]Sheet3!$C$2:$F$578)</f>
        <v>0</v>
      </c>
      <c r="W18" s="1">
        <f>SUMPRODUCT(([1]Sheet3!$A$2:$A$578=$D18)*([1]Sheet3!$B$2:$B$578=W$1)*([1]Sheet3!$C$1:$F$1=$B18),[1]Sheet3!$C$2:$F$578)</f>
        <v>0</v>
      </c>
      <c r="X18" s="1">
        <f>SUMPRODUCT(([1]Sheet3!$A$2:$A$578=$D18)*([1]Sheet3!$B$2:$B$578=X$1)*([1]Sheet3!$C$1:$F$1=$B18),[1]Sheet3!$C$2:$F$578)</f>
        <v>0</v>
      </c>
      <c r="Y18" s="1">
        <f t="shared" si="33"/>
        <v>0</v>
      </c>
      <c r="Z18" s="1">
        <f t="shared" si="34"/>
        <v>0</v>
      </c>
      <c r="AA18" s="7">
        <v>0.8</v>
      </c>
      <c r="AB18" s="24">
        <f t="shared" si="7"/>
        <v>2233.4</v>
      </c>
      <c r="AC18" s="6">
        <f t="shared" si="35"/>
        <v>1786.7200000000003</v>
      </c>
      <c r="AD18" s="1">
        <f t="shared" si="9"/>
        <v>-16.290909090909089</v>
      </c>
      <c r="AE18" s="1">
        <f t="shared" si="32"/>
        <v>-0.17870324197138712</v>
      </c>
      <c r="AF18" s="1">
        <f t="shared" si="10"/>
        <v>0.86261340933541497</v>
      </c>
      <c r="AG18" s="1">
        <f>IF(AF18&lt;5%,AD18*'VARIABLES AND RESULTS'!$B$7,0)</f>
        <v>0</v>
      </c>
      <c r="AH18" s="6">
        <f t="shared" si="11"/>
        <v>2750</v>
      </c>
      <c r="AI18" s="6">
        <f t="shared" si="12"/>
        <v>1302</v>
      </c>
      <c r="AJ18" s="6">
        <f t="shared" si="13"/>
        <v>3000</v>
      </c>
      <c r="AK18" s="6">
        <f t="shared" si="14"/>
        <v>1800</v>
      </c>
      <c r="AL18" s="6">
        <f t="shared" si="15"/>
        <v>1549</v>
      </c>
      <c r="AM18" s="6">
        <f t="shared" si="16"/>
        <v>1630</v>
      </c>
      <c r="AN18" s="6">
        <f t="shared" si="17"/>
        <v>2232</v>
      </c>
      <c r="AO18" s="6">
        <f t="shared" si="18"/>
        <v>3708</v>
      </c>
      <c r="AP18" s="6">
        <f t="shared" si="19"/>
        <v>1797</v>
      </c>
      <c r="AQ18" s="6">
        <f t="shared" si="20"/>
        <v>1520</v>
      </c>
      <c r="AR18" s="17">
        <f t="shared" si="36"/>
        <v>0</v>
      </c>
      <c r="AS18" s="17">
        <f t="shared" si="37"/>
        <v>0.27129040924151526</v>
      </c>
      <c r="AT18" s="17">
        <f t="shared" si="38"/>
        <v>0</v>
      </c>
      <c r="AU18" s="17">
        <f t="shared" si="39"/>
        <v>0</v>
      </c>
      <c r="AV18" s="17">
        <f t="shared" si="40"/>
        <v>0.13304826721590413</v>
      </c>
      <c r="AW18" s="17">
        <f t="shared" si="41"/>
        <v>8.7713799588072128E-2</v>
      </c>
      <c r="AX18" s="17">
        <f t="shared" si="42"/>
        <v>0</v>
      </c>
      <c r="AY18" s="17">
        <f t="shared" si="43"/>
        <v>0</v>
      </c>
      <c r="AZ18" s="17">
        <f t="shared" si="44"/>
        <v>0</v>
      </c>
      <c r="BA18" s="17">
        <f t="shared" si="45"/>
        <v>0.14927912599623905</v>
      </c>
      <c r="BB18" s="18">
        <f t="shared" si="46"/>
        <v>6.4133160204173062E-2</v>
      </c>
      <c r="BC18" s="17">
        <f>BB18*(1+'VARIABLES AND RESULTS'!$B$4+'VARIABLES AND RESULTS'!$B$5+'VARIABLES AND RESULTS'!$B$6+'VARIABLES AND RESULTS'!$B$9)/'VARIABLES AND RESULTS'!$B$3</f>
        <v>0.12826632040834615</v>
      </c>
      <c r="BD18" s="1">
        <v>1</v>
      </c>
    </row>
    <row r="19" spans="1:56" x14ac:dyDescent="0.2">
      <c r="A19" s="1" t="s">
        <v>128</v>
      </c>
      <c r="B19" s="3" t="s">
        <v>54</v>
      </c>
      <c r="C19" s="1" t="s">
        <v>49</v>
      </c>
      <c r="D19" s="3" t="s">
        <v>56</v>
      </c>
      <c r="E19" s="3" t="s">
        <v>56</v>
      </c>
      <c r="F19" s="6" t="s">
        <v>48</v>
      </c>
      <c r="G19" s="3">
        <v>10087</v>
      </c>
      <c r="H19" s="3">
        <v>9816</v>
      </c>
      <c r="I19" s="3">
        <v>12436</v>
      </c>
      <c r="J19" s="3">
        <v>11881</v>
      </c>
      <c r="K19" s="3">
        <v>9189</v>
      </c>
      <c r="L19" s="3">
        <v>12200</v>
      </c>
      <c r="M19" s="3">
        <v>11072</v>
      </c>
      <c r="N19" s="3">
        <v>10560</v>
      </c>
      <c r="O19" s="3">
        <v>9040</v>
      </c>
      <c r="P19" s="3">
        <v>13406</v>
      </c>
      <c r="Q19" s="1"/>
      <c r="R19" s="1">
        <f>SUMPRODUCT(([1]Sheet3!$A$2:$A$578=$D19)*([1]Sheet3!$B$2:$B$578=R$1)*([1]Sheet3!$C$1:$F$1=$B19),[1]Sheet3!$C$2:$F$578)</f>
        <v>0</v>
      </c>
      <c r="S19" s="1">
        <f>SUMPRODUCT(([1]Sheet3!$A$2:$A$578=$D19)*([1]Sheet3!$B$2:$B$578=S$1)*([1]Sheet3!$C$1:$F$1=$B19),[1]Sheet3!$C$2:$F$578)</f>
        <v>0</v>
      </c>
      <c r="T19" s="1">
        <f>SUMPRODUCT(([1]Sheet3!$A$2:$A$578=$D19)*([1]Sheet3!$B$2:$B$578=T$1)*([1]Sheet3!$C$1:$F$1=$B19),[1]Sheet3!$C$2:$F$578)</f>
        <v>0</v>
      </c>
      <c r="U19" s="1">
        <f>SUMPRODUCT(([1]Sheet3!$A$2:$A$578=$D19)*([1]Sheet3!$B$2:$B$578=U$1)*([1]Sheet3!$C$1:$F$1=$B19),[1]Sheet3!$C$2:$F$578)</f>
        <v>0</v>
      </c>
      <c r="V19" s="1">
        <f>SUMPRODUCT(([1]Sheet3!$A$2:$A$578=$D19)*([1]Sheet3!$B$2:$B$578=V$1)*([1]Sheet3!$C$1:$F$1=$B19),[1]Sheet3!$C$2:$F$578)</f>
        <v>0</v>
      </c>
      <c r="W19" s="1">
        <f>SUMPRODUCT(([1]Sheet3!$A$2:$A$578=$D19)*([1]Sheet3!$B$2:$B$578=W$1)*([1]Sheet3!$C$1:$F$1=$B19),[1]Sheet3!$C$2:$F$578)</f>
        <v>0</v>
      </c>
      <c r="X19" s="1">
        <f>SUMPRODUCT(([1]Sheet3!$A$2:$A$578=$D19)*([1]Sheet3!$B$2:$B$578=X$1)*([1]Sheet3!$C$1:$F$1=$B19),[1]Sheet3!$C$2:$F$578)</f>
        <v>0</v>
      </c>
      <c r="Y19" s="1">
        <f t="shared" si="33"/>
        <v>0</v>
      </c>
      <c r="Z19" s="1">
        <f t="shared" si="34"/>
        <v>0</v>
      </c>
      <c r="AA19" s="7">
        <v>0.8</v>
      </c>
      <c r="AB19" s="24">
        <f t="shared" si="7"/>
        <v>11823.8</v>
      </c>
      <c r="AC19" s="6">
        <f t="shared" si="35"/>
        <v>9459.0399999999991</v>
      </c>
      <c r="AD19" s="1">
        <f t="shared" si="9"/>
        <v>94.806060606060612</v>
      </c>
      <c r="AE19" s="1">
        <f t="shared" si="32"/>
        <v>0.56066978702343184</v>
      </c>
      <c r="AF19" s="1">
        <f t="shared" si="10"/>
        <v>0.59037527121135769</v>
      </c>
      <c r="AG19" s="1">
        <f>IF(AF19&lt;5%,AD19*'VARIABLES AND RESULTS'!$B$7,0)</f>
        <v>0</v>
      </c>
      <c r="AH19" s="6">
        <f t="shared" si="11"/>
        <v>10087</v>
      </c>
      <c r="AI19" s="6">
        <f t="shared" si="12"/>
        <v>9816</v>
      </c>
      <c r="AJ19" s="6">
        <f t="shared" si="13"/>
        <v>12436</v>
      </c>
      <c r="AK19" s="6">
        <f t="shared" si="14"/>
        <v>11881</v>
      </c>
      <c r="AL19" s="6">
        <f t="shared" si="15"/>
        <v>9189</v>
      </c>
      <c r="AM19" s="6">
        <f t="shared" si="16"/>
        <v>12200</v>
      </c>
      <c r="AN19" s="6">
        <f t="shared" si="17"/>
        <v>11072</v>
      </c>
      <c r="AO19" s="6">
        <f t="shared" si="18"/>
        <v>10560</v>
      </c>
      <c r="AP19" s="6">
        <f t="shared" si="19"/>
        <v>9040</v>
      </c>
      <c r="AQ19" s="6">
        <f t="shared" si="20"/>
        <v>13406</v>
      </c>
      <c r="AR19" s="17">
        <f t="shared" si="36"/>
        <v>0</v>
      </c>
      <c r="AS19" s="17">
        <f t="shared" si="37"/>
        <v>0</v>
      </c>
      <c r="AT19" s="17">
        <f t="shared" si="38"/>
        <v>0</v>
      </c>
      <c r="AU19" s="17">
        <f t="shared" si="39"/>
        <v>0</v>
      </c>
      <c r="AV19" s="17">
        <f t="shared" si="40"/>
        <v>2.8548351629763598E-2</v>
      </c>
      <c r="AW19" s="17">
        <f t="shared" si="41"/>
        <v>0</v>
      </c>
      <c r="AX19" s="17">
        <f t="shared" si="42"/>
        <v>0</v>
      </c>
      <c r="AY19" s="17">
        <f t="shared" si="43"/>
        <v>0</v>
      </c>
      <c r="AZ19" s="17">
        <f t="shared" si="44"/>
        <v>4.4300478695512346E-2</v>
      </c>
      <c r="BA19" s="17">
        <f t="shared" si="45"/>
        <v>0</v>
      </c>
      <c r="BB19" s="18">
        <f t="shared" si="46"/>
        <v>7.284883032527595E-3</v>
      </c>
      <c r="BC19" s="17">
        <f>BB19*(1+'VARIABLES AND RESULTS'!$B$4+'VARIABLES AND RESULTS'!$B$5+'VARIABLES AND RESULTS'!$B$6+'VARIABLES AND RESULTS'!$B$9)/'VARIABLES AND RESULTS'!$B$3</f>
        <v>1.4569766065055193E-2</v>
      </c>
      <c r="BD19" s="1">
        <v>1</v>
      </c>
    </row>
    <row r="20" spans="1:56" x14ac:dyDescent="0.2">
      <c r="A20" s="1" t="s">
        <v>128</v>
      </c>
      <c r="B20" s="3" t="s">
        <v>54</v>
      </c>
      <c r="C20" s="1" t="s">
        <v>46</v>
      </c>
      <c r="D20" s="3" t="s">
        <v>57</v>
      </c>
      <c r="E20" s="3" t="s">
        <v>57</v>
      </c>
      <c r="F20" s="6" t="s">
        <v>48</v>
      </c>
      <c r="G20" s="3">
        <v>2750</v>
      </c>
      <c r="H20" s="3">
        <v>1302</v>
      </c>
      <c r="I20" s="3">
        <v>3000</v>
      </c>
      <c r="J20" s="3">
        <v>1800</v>
      </c>
      <c r="K20" s="3">
        <v>1549</v>
      </c>
      <c r="L20" s="3">
        <v>1630</v>
      </c>
      <c r="M20" s="3">
        <v>2232</v>
      </c>
      <c r="N20" s="3">
        <v>3708</v>
      </c>
      <c r="O20" s="3">
        <v>1797</v>
      </c>
      <c r="P20" s="3">
        <v>1520</v>
      </c>
      <c r="Q20" s="1"/>
      <c r="R20" s="1">
        <f>SUMPRODUCT(([1]Sheet3!$A$2:$A$578=$D20)*([1]Sheet3!$B$2:$B$578=R$1)*([1]Sheet3!$C$1:$F$1=$B20),[1]Sheet3!$C$2:$F$578)</f>
        <v>0</v>
      </c>
      <c r="S20" s="1">
        <f>SUMPRODUCT(([1]Sheet3!$A$2:$A$578=$D20)*([1]Sheet3!$B$2:$B$578=S$1)*([1]Sheet3!$C$1:$F$1=$B20),[1]Sheet3!$C$2:$F$578)</f>
        <v>0</v>
      </c>
      <c r="T20" s="1">
        <f>SUMPRODUCT(([1]Sheet3!$A$2:$A$578=$D20)*([1]Sheet3!$B$2:$B$578=T$1)*([1]Sheet3!$C$1:$F$1=$B20),[1]Sheet3!$C$2:$F$578)</f>
        <v>0</v>
      </c>
      <c r="U20" s="1">
        <f>SUMPRODUCT(([1]Sheet3!$A$2:$A$578=$D20)*([1]Sheet3!$B$2:$B$578=U$1)*([1]Sheet3!$C$1:$F$1=$B20),[1]Sheet3!$C$2:$F$578)</f>
        <v>0</v>
      </c>
      <c r="V20" s="1">
        <f>SUMPRODUCT(([1]Sheet3!$A$2:$A$578=$D20)*([1]Sheet3!$B$2:$B$578=V$1)*([1]Sheet3!$C$1:$F$1=$B20),[1]Sheet3!$C$2:$F$578)</f>
        <v>0</v>
      </c>
      <c r="W20" s="1">
        <f>SUMPRODUCT(([1]Sheet3!$A$2:$A$578=$D20)*([1]Sheet3!$B$2:$B$578=W$1)*([1]Sheet3!$C$1:$F$1=$B20),[1]Sheet3!$C$2:$F$578)</f>
        <v>0</v>
      </c>
      <c r="X20" s="1">
        <f>SUMPRODUCT(([1]Sheet3!$A$2:$A$578=$D20)*([1]Sheet3!$B$2:$B$578=X$1)*([1]Sheet3!$C$1:$F$1=$B20),[1]Sheet3!$C$2:$F$578)</f>
        <v>0</v>
      </c>
      <c r="Y20" s="1">
        <f t="shared" si="33"/>
        <v>0</v>
      </c>
      <c r="Z20" s="1">
        <f t="shared" si="34"/>
        <v>0</v>
      </c>
      <c r="AA20" s="7">
        <v>0.8</v>
      </c>
      <c r="AB20" s="24">
        <f t="shared" si="7"/>
        <v>2233.4</v>
      </c>
      <c r="AC20" s="6">
        <f t="shared" si="35"/>
        <v>1786.7200000000003</v>
      </c>
      <c r="AD20" s="1">
        <f t="shared" si="9"/>
        <v>-16.290909090909089</v>
      </c>
      <c r="AE20" s="1">
        <f t="shared" si="32"/>
        <v>-0.17870324197138712</v>
      </c>
      <c r="AF20" s="1">
        <f t="shared" si="10"/>
        <v>0.86261340933541497</v>
      </c>
      <c r="AG20" s="1">
        <f>IF(AF20&lt;5%,AD20*'VARIABLES AND RESULTS'!$B$7,0)</f>
        <v>0</v>
      </c>
      <c r="AH20" s="6">
        <f t="shared" si="11"/>
        <v>2750</v>
      </c>
      <c r="AI20" s="6">
        <f t="shared" si="12"/>
        <v>1302</v>
      </c>
      <c r="AJ20" s="6">
        <f t="shared" si="13"/>
        <v>3000</v>
      </c>
      <c r="AK20" s="6">
        <f t="shared" si="14"/>
        <v>1800</v>
      </c>
      <c r="AL20" s="6">
        <f t="shared" si="15"/>
        <v>1549</v>
      </c>
      <c r="AM20" s="6">
        <f t="shared" si="16"/>
        <v>1630</v>
      </c>
      <c r="AN20" s="6">
        <f t="shared" si="17"/>
        <v>2232</v>
      </c>
      <c r="AO20" s="6">
        <f t="shared" si="18"/>
        <v>3708</v>
      </c>
      <c r="AP20" s="6">
        <f t="shared" si="19"/>
        <v>1797</v>
      </c>
      <c r="AQ20" s="6">
        <f t="shared" si="20"/>
        <v>1520</v>
      </c>
      <c r="AR20" s="17">
        <f t="shared" si="36"/>
        <v>0</v>
      </c>
      <c r="AS20" s="17">
        <f t="shared" si="37"/>
        <v>0.27129040924151526</v>
      </c>
      <c r="AT20" s="17">
        <f t="shared" si="38"/>
        <v>0</v>
      </c>
      <c r="AU20" s="17">
        <f t="shared" si="39"/>
        <v>0</v>
      </c>
      <c r="AV20" s="17">
        <f t="shared" si="40"/>
        <v>0.13304826721590413</v>
      </c>
      <c r="AW20" s="17">
        <f t="shared" si="41"/>
        <v>8.7713799588072128E-2</v>
      </c>
      <c r="AX20" s="17">
        <f t="shared" si="42"/>
        <v>0</v>
      </c>
      <c r="AY20" s="17">
        <f t="shared" si="43"/>
        <v>0</v>
      </c>
      <c r="AZ20" s="17">
        <f t="shared" si="44"/>
        <v>0</v>
      </c>
      <c r="BA20" s="17">
        <f t="shared" si="45"/>
        <v>0.14927912599623905</v>
      </c>
      <c r="BB20" s="18">
        <f t="shared" si="46"/>
        <v>6.4133160204173062E-2</v>
      </c>
      <c r="BC20" s="17">
        <f>BB20*(1+'VARIABLES AND RESULTS'!$B$4+'VARIABLES AND RESULTS'!$B$5+'VARIABLES AND RESULTS'!$B$6+'VARIABLES AND RESULTS'!$B$9)/'VARIABLES AND RESULTS'!$B$3</f>
        <v>0.12826632040834615</v>
      </c>
      <c r="BD20" s="1">
        <v>1</v>
      </c>
    </row>
    <row r="21" spans="1:56" x14ac:dyDescent="0.2">
      <c r="A21" s="1" t="s">
        <v>128</v>
      </c>
      <c r="B21" s="3" t="s">
        <v>54</v>
      </c>
      <c r="C21" s="1" t="s">
        <v>49</v>
      </c>
      <c r="D21" s="3" t="s">
        <v>57</v>
      </c>
      <c r="E21" s="3" t="s">
        <v>57</v>
      </c>
      <c r="F21" s="6" t="s">
        <v>48</v>
      </c>
      <c r="G21" s="3">
        <v>10087</v>
      </c>
      <c r="H21" s="3">
        <v>9816</v>
      </c>
      <c r="I21" s="3">
        <v>12436</v>
      </c>
      <c r="J21" s="3">
        <v>11881</v>
      </c>
      <c r="K21" s="3">
        <v>9189</v>
      </c>
      <c r="L21" s="3">
        <v>12200</v>
      </c>
      <c r="M21" s="3">
        <v>11072</v>
      </c>
      <c r="N21" s="3">
        <v>10560</v>
      </c>
      <c r="O21" s="3">
        <v>9040</v>
      </c>
      <c r="P21" s="3">
        <v>13406</v>
      </c>
      <c r="Q21" s="1"/>
      <c r="R21" s="1">
        <f>SUMPRODUCT(([1]Sheet3!$A$2:$A$578=$D21)*([1]Sheet3!$B$2:$B$578=R$1)*([1]Sheet3!$C$1:$F$1=$B21),[1]Sheet3!$C$2:$F$578)</f>
        <v>0</v>
      </c>
      <c r="S21" s="1">
        <f>SUMPRODUCT(([1]Sheet3!$A$2:$A$578=$D21)*([1]Sheet3!$B$2:$B$578=S$1)*([1]Sheet3!$C$1:$F$1=$B21),[1]Sheet3!$C$2:$F$578)</f>
        <v>0</v>
      </c>
      <c r="T21" s="1">
        <f>SUMPRODUCT(([1]Sheet3!$A$2:$A$578=$D21)*([1]Sheet3!$B$2:$B$578=T$1)*([1]Sheet3!$C$1:$F$1=$B21),[1]Sheet3!$C$2:$F$578)</f>
        <v>0</v>
      </c>
      <c r="U21" s="1">
        <f>SUMPRODUCT(([1]Sheet3!$A$2:$A$578=$D21)*([1]Sheet3!$B$2:$B$578=U$1)*([1]Sheet3!$C$1:$F$1=$B21),[1]Sheet3!$C$2:$F$578)</f>
        <v>0</v>
      </c>
      <c r="V21" s="1">
        <f>SUMPRODUCT(([1]Sheet3!$A$2:$A$578=$D21)*([1]Sheet3!$B$2:$B$578=V$1)*([1]Sheet3!$C$1:$F$1=$B21),[1]Sheet3!$C$2:$F$578)</f>
        <v>0</v>
      </c>
      <c r="W21" s="1">
        <f>SUMPRODUCT(([1]Sheet3!$A$2:$A$578=$D21)*([1]Sheet3!$B$2:$B$578=W$1)*([1]Sheet3!$C$1:$F$1=$B21),[1]Sheet3!$C$2:$F$578)</f>
        <v>0</v>
      </c>
      <c r="X21" s="1">
        <f>SUMPRODUCT(([1]Sheet3!$A$2:$A$578=$D21)*([1]Sheet3!$B$2:$B$578=X$1)*([1]Sheet3!$C$1:$F$1=$B21),[1]Sheet3!$C$2:$F$578)</f>
        <v>0</v>
      </c>
      <c r="Y21" s="1">
        <f t="shared" si="33"/>
        <v>0</v>
      </c>
      <c r="Z21" s="1">
        <f t="shared" si="34"/>
        <v>0</v>
      </c>
      <c r="AA21" s="7">
        <v>0.8</v>
      </c>
      <c r="AB21" s="24">
        <f t="shared" si="7"/>
        <v>11823.8</v>
      </c>
      <c r="AC21" s="6">
        <f t="shared" si="35"/>
        <v>9459.0399999999991</v>
      </c>
      <c r="AD21" s="1">
        <f t="shared" si="9"/>
        <v>94.806060606060612</v>
      </c>
      <c r="AE21" s="1">
        <f t="shared" si="32"/>
        <v>0.56066978702343184</v>
      </c>
      <c r="AF21" s="1">
        <f t="shared" si="10"/>
        <v>0.59037527121135769</v>
      </c>
      <c r="AG21" s="1">
        <f>IF(AF21&lt;5%,AD21*'VARIABLES AND RESULTS'!$B$7,0)</f>
        <v>0</v>
      </c>
      <c r="AH21" s="6">
        <f t="shared" si="11"/>
        <v>10087</v>
      </c>
      <c r="AI21" s="6">
        <f t="shared" si="12"/>
        <v>9816</v>
      </c>
      <c r="AJ21" s="6">
        <f t="shared" si="13"/>
        <v>12436</v>
      </c>
      <c r="AK21" s="6">
        <f t="shared" si="14"/>
        <v>11881</v>
      </c>
      <c r="AL21" s="6">
        <f t="shared" si="15"/>
        <v>9189</v>
      </c>
      <c r="AM21" s="6">
        <f t="shared" si="16"/>
        <v>12200</v>
      </c>
      <c r="AN21" s="6">
        <f t="shared" si="17"/>
        <v>11072</v>
      </c>
      <c r="AO21" s="6">
        <f t="shared" si="18"/>
        <v>10560</v>
      </c>
      <c r="AP21" s="6">
        <f t="shared" si="19"/>
        <v>9040</v>
      </c>
      <c r="AQ21" s="6">
        <f t="shared" si="20"/>
        <v>13406</v>
      </c>
      <c r="AR21" s="17">
        <f t="shared" si="36"/>
        <v>0</v>
      </c>
      <c r="AS21" s="17">
        <f t="shared" si="37"/>
        <v>0</v>
      </c>
      <c r="AT21" s="17">
        <f t="shared" si="38"/>
        <v>0</v>
      </c>
      <c r="AU21" s="17">
        <f t="shared" si="39"/>
        <v>0</v>
      </c>
      <c r="AV21" s="17">
        <f t="shared" si="40"/>
        <v>2.8548351629763598E-2</v>
      </c>
      <c r="AW21" s="17">
        <f t="shared" si="41"/>
        <v>0</v>
      </c>
      <c r="AX21" s="17">
        <f t="shared" si="42"/>
        <v>0</v>
      </c>
      <c r="AY21" s="17">
        <f t="shared" si="43"/>
        <v>0</v>
      </c>
      <c r="AZ21" s="17">
        <f t="shared" si="44"/>
        <v>4.4300478695512346E-2</v>
      </c>
      <c r="BA21" s="17">
        <f t="shared" si="45"/>
        <v>0</v>
      </c>
      <c r="BB21" s="18">
        <f t="shared" si="46"/>
        <v>7.284883032527595E-3</v>
      </c>
      <c r="BC21" s="17">
        <f>BB21*(1+'VARIABLES AND RESULTS'!$B$4+'VARIABLES AND RESULTS'!$B$5+'VARIABLES AND RESULTS'!$B$6+'VARIABLES AND RESULTS'!$B$9)/'VARIABLES AND RESULTS'!$B$3</f>
        <v>1.4569766065055193E-2</v>
      </c>
      <c r="BD21" s="1">
        <v>1</v>
      </c>
    </row>
    <row r="22" spans="1:56" x14ac:dyDescent="0.2">
      <c r="A22" s="1" t="s">
        <v>128</v>
      </c>
      <c r="B22" s="3" t="s">
        <v>58</v>
      </c>
      <c r="C22" s="1" t="s">
        <v>46</v>
      </c>
      <c r="D22" s="1" t="s">
        <v>75</v>
      </c>
      <c r="E22" s="3" t="s">
        <v>58</v>
      </c>
      <c r="F22" s="6" t="s">
        <v>48</v>
      </c>
      <c r="G22" s="1">
        <v>1723</v>
      </c>
      <c r="H22" s="1">
        <v>998</v>
      </c>
      <c r="I22" s="1">
        <v>2979</v>
      </c>
      <c r="J22" s="1">
        <v>1457</v>
      </c>
      <c r="K22" s="1">
        <v>1459</v>
      </c>
      <c r="L22" s="1">
        <v>1552</v>
      </c>
      <c r="M22" s="1">
        <v>2143</v>
      </c>
      <c r="N22" s="1">
        <v>2524</v>
      </c>
      <c r="O22" s="1">
        <v>1244</v>
      </c>
      <c r="P22" s="1">
        <v>1680</v>
      </c>
      <c r="Q22" s="1"/>
      <c r="R22" s="1">
        <f>SUMPRODUCT(([1]Sheet3!$A$2:$A$578=$D22)*([1]Sheet3!$B$2:$B$578=R$1)*([1]Sheet3!$C$1:$F$1=$B22),[1]Sheet3!$C$2:$F$578)</f>
        <v>0</v>
      </c>
      <c r="S22" s="1">
        <f>SUMPRODUCT(([1]Sheet3!$A$2:$A$578=$D22)*([1]Sheet3!$B$2:$B$578=S$1)*([1]Sheet3!$C$1:$F$1=$B22),[1]Sheet3!$C$2:$F$578)</f>
        <v>0</v>
      </c>
      <c r="T22" s="1">
        <f>SUMPRODUCT(([1]Sheet3!$A$2:$A$578=$D22)*([1]Sheet3!$B$2:$B$578=T$1)*([1]Sheet3!$C$1:$F$1=$B22),[1]Sheet3!$C$2:$F$578)</f>
        <v>0</v>
      </c>
      <c r="U22" s="1">
        <f>SUMPRODUCT(([1]Sheet3!$A$2:$A$578=$D22)*([1]Sheet3!$B$2:$B$578=U$1)*([1]Sheet3!$C$1:$F$1=$B22),[1]Sheet3!$C$2:$F$578)</f>
        <v>0</v>
      </c>
      <c r="V22" s="1">
        <f>SUMPRODUCT(([1]Sheet3!$A$2:$A$578=$D22)*([1]Sheet3!$B$2:$B$578=V$1)*([1]Sheet3!$C$1:$F$1=$B22),[1]Sheet3!$C$2:$F$578)</f>
        <v>0</v>
      </c>
      <c r="W22" s="1">
        <f>SUMPRODUCT(([1]Sheet3!$A$2:$A$578=$D22)*([1]Sheet3!$B$2:$B$578=W$1)*([1]Sheet3!$C$1:$F$1=$B22),[1]Sheet3!$C$2:$F$578)</f>
        <v>0</v>
      </c>
      <c r="X22" s="1">
        <f>SUMPRODUCT(([1]Sheet3!$A$2:$A$578=$D22)*([1]Sheet3!$B$2:$B$578=X$1)*([1]Sheet3!$C$1:$F$1=$B22),[1]Sheet3!$C$2:$F$578)</f>
        <v>0</v>
      </c>
      <c r="Y22" s="1">
        <f t="shared" si="33"/>
        <v>0</v>
      </c>
      <c r="Z22" s="1">
        <f t="shared" si="34"/>
        <v>0</v>
      </c>
      <c r="AA22" s="7">
        <v>0.8</v>
      </c>
      <c r="AB22" s="24">
        <f t="shared" si="7"/>
        <v>1871.6</v>
      </c>
      <c r="AC22" s="6">
        <f t="shared" si="35"/>
        <v>1497.28</v>
      </c>
      <c r="AD22" s="1">
        <f t="shared" si="9"/>
        <v>7.3393939393939398</v>
      </c>
      <c r="AE22" s="1">
        <f t="shared" si="32"/>
        <v>0.1039568003297599</v>
      </c>
      <c r="AF22" s="1">
        <f t="shared" si="10"/>
        <v>0.91976256755002739</v>
      </c>
      <c r="AG22" s="1">
        <f>IF(AF22&lt;5%,AD22*'VARIABLES AND RESULTS'!$B$7,0)</f>
        <v>0</v>
      </c>
      <c r="AH22" s="6">
        <f t="shared" si="11"/>
        <v>1723</v>
      </c>
      <c r="AI22" s="6">
        <f t="shared" si="12"/>
        <v>998</v>
      </c>
      <c r="AJ22" s="6">
        <f t="shared" si="13"/>
        <v>2979</v>
      </c>
      <c r="AK22" s="6">
        <f t="shared" si="14"/>
        <v>1457</v>
      </c>
      <c r="AL22" s="6">
        <f t="shared" si="15"/>
        <v>1459</v>
      </c>
      <c r="AM22" s="6">
        <f t="shared" si="16"/>
        <v>1552</v>
      </c>
      <c r="AN22" s="6">
        <f t="shared" si="17"/>
        <v>2143</v>
      </c>
      <c r="AO22" s="6">
        <f t="shared" si="18"/>
        <v>2524</v>
      </c>
      <c r="AP22" s="6">
        <f t="shared" si="19"/>
        <v>1244</v>
      </c>
      <c r="AQ22" s="6">
        <f t="shared" si="20"/>
        <v>1680</v>
      </c>
      <c r="AR22" s="17">
        <f t="shared" si="36"/>
        <v>0</v>
      </c>
      <c r="AS22" s="17">
        <f t="shared" si="37"/>
        <v>0.33345800384697583</v>
      </c>
      <c r="AT22" s="17">
        <f t="shared" si="38"/>
        <v>0</v>
      </c>
      <c r="AU22" s="17">
        <f t="shared" si="39"/>
        <v>2.6902115836717231E-2</v>
      </c>
      <c r="AV22" s="17">
        <f t="shared" si="40"/>
        <v>2.5566360333404557E-2</v>
      </c>
      <c r="AW22" s="17">
        <f t="shared" si="41"/>
        <v>0</v>
      </c>
      <c r="AX22" s="17">
        <f t="shared" si="42"/>
        <v>0</v>
      </c>
      <c r="AY22" s="17">
        <f t="shared" si="43"/>
        <v>0</v>
      </c>
      <c r="AZ22" s="17">
        <f t="shared" si="44"/>
        <v>0.16916007693951698</v>
      </c>
      <c r="BA22" s="17">
        <f t="shared" si="45"/>
        <v>0</v>
      </c>
      <c r="BB22" s="18">
        <f t="shared" si="46"/>
        <v>5.5508655695661456E-2</v>
      </c>
      <c r="BC22" s="17">
        <f>BB22*(1+'VARIABLES AND RESULTS'!$B$4+'VARIABLES AND RESULTS'!$B$5+'VARIABLES AND RESULTS'!$B$6+'VARIABLES AND RESULTS'!$B$9)/'VARIABLES AND RESULTS'!$B$3</f>
        <v>0.11101731139132293</v>
      </c>
      <c r="BD22" s="1">
        <v>1</v>
      </c>
    </row>
    <row r="23" spans="1:56" x14ac:dyDescent="0.2">
      <c r="A23" s="1" t="s">
        <v>128</v>
      </c>
      <c r="B23" s="3" t="s">
        <v>58</v>
      </c>
      <c r="C23" s="1" t="s">
        <v>49</v>
      </c>
      <c r="D23" s="1" t="s">
        <v>75</v>
      </c>
      <c r="E23" s="3" t="s">
        <v>58</v>
      </c>
      <c r="F23" s="6" t="s">
        <v>48</v>
      </c>
      <c r="G23" s="1">
        <v>12253</v>
      </c>
      <c r="H23" s="1">
        <v>10089</v>
      </c>
      <c r="I23" s="1">
        <v>11073</v>
      </c>
      <c r="J23" s="1">
        <v>10991</v>
      </c>
      <c r="K23" s="1">
        <v>9564</v>
      </c>
      <c r="L23" s="1">
        <v>11207</v>
      </c>
      <c r="M23" s="1">
        <v>10881</v>
      </c>
      <c r="N23" s="1">
        <v>10001</v>
      </c>
      <c r="O23" s="1">
        <v>9971</v>
      </c>
      <c r="P23" s="1">
        <v>12727</v>
      </c>
      <c r="Q23" s="1"/>
      <c r="R23" s="1">
        <f>SUMPRODUCT(([1]Sheet3!$A$2:$A$578=$D23)*([1]Sheet3!$B$2:$B$578=R$1)*([1]Sheet3!$C$1:$F$1=$B23),[1]Sheet3!$C$2:$F$578)</f>
        <v>0</v>
      </c>
      <c r="S23" s="1">
        <f>SUMPRODUCT(([1]Sheet3!$A$2:$A$578=$D23)*([1]Sheet3!$B$2:$B$578=S$1)*([1]Sheet3!$C$1:$F$1=$B23),[1]Sheet3!$C$2:$F$578)</f>
        <v>0</v>
      </c>
      <c r="T23" s="1">
        <f>SUMPRODUCT(([1]Sheet3!$A$2:$A$578=$D23)*([1]Sheet3!$B$2:$B$578=T$1)*([1]Sheet3!$C$1:$F$1=$B23),[1]Sheet3!$C$2:$F$578)</f>
        <v>0</v>
      </c>
      <c r="U23" s="1">
        <f>SUMPRODUCT(([1]Sheet3!$A$2:$A$578=$D23)*([1]Sheet3!$B$2:$B$578=U$1)*([1]Sheet3!$C$1:$F$1=$B23),[1]Sheet3!$C$2:$F$578)</f>
        <v>0</v>
      </c>
      <c r="V23" s="1">
        <f>SUMPRODUCT(([1]Sheet3!$A$2:$A$578=$D23)*([1]Sheet3!$B$2:$B$578=V$1)*([1]Sheet3!$C$1:$F$1=$B23),[1]Sheet3!$C$2:$F$578)</f>
        <v>0</v>
      </c>
      <c r="W23" s="1">
        <f>SUMPRODUCT(([1]Sheet3!$A$2:$A$578=$D23)*([1]Sheet3!$B$2:$B$578=W$1)*([1]Sheet3!$C$1:$F$1=$B23),[1]Sheet3!$C$2:$F$578)</f>
        <v>0</v>
      </c>
      <c r="X23" s="1">
        <f>SUMPRODUCT(([1]Sheet3!$A$2:$A$578=$D23)*([1]Sheet3!$B$2:$B$578=X$1)*([1]Sheet3!$C$1:$F$1=$B23),[1]Sheet3!$C$2:$F$578)</f>
        <v>0</v>
      </c>
      <c r="Y23" s="1">
        <f t="shared" si="33"/>
        <v>0</v>
      </c>
      <c r="Z23" s="1">
        <f t="shared" si="34"/>
        <v>0</v>
      </c>
      <c r="AA23" s="7">
        <v>0.8</v>
      </c>
      <c r="AB23" s="24">
        <f t="shared" si="7"/>
        <v>11161.4</v>
      </c>
      <c r="AC23" s="6">
        <f t="shared" si="35"/>
        <v>8929.1200000000008</v>
      </c>
      <c r="AD23" s="1">
        <f t="shared" si="9"/>
        <v>-3.6787878787878787</v>
      </c>
      <c r="AE23" s="1">
        <f t="shared" si="32"/>
        <v>-3.0812259436418507E-2</v>
      </c>
      <c r="AF23" s="1">
        <f t="shared" si="10"/>
        <v>0.97617410009629957</v>
      </c>
      <c r="AG23" s="1">
        <f>IF(AF23&lt;5%,AD23*'VARIABLES AND RESULTS'!$B$7,0)</f>
        <v>0</v>
      </c>
      <c r="AH23" s="6">
        <f t="shared" si="11"/>
        <v>12253</v>
      </c>
      <c r="AI23" s="6">
        <f t="shared" si="12"/>
        <v>10089</v>
      </c>
      <c r="AJ23" s="6">
        <f t="shared" si="13"/>
        <v>11073</v>
      </c>
      <c r="AK23" s="6">
        <f t="shared" si="14"/>
        <v>10991</v>
      </c>
      <c r="AL23" s="6">
        <f t="shared" si="15"/>
        <v>9564</v>
      </c>
      <c r="AM23" s="6">
        <f t="shared" si="16"/>
        <v>11207</v>
      </c>
      <c r="AN23" s="6">
        <f t="shared" si="17"/>
        <v>10881</v>
      </c>
      <c r="AO23" s="6">
        <f t="shared" si="18"/>
        <v>10001</v>
      </c>
      <c r="AP23" s="6">
        <f t="shared" si="19"/>
        <v>9971</v>
      </c>
      <c r="AQ23" s="6">
        <f t="shared" si="20"/>
        <v>12727</v>
      </c>
      <c r="AR23" s="17">
        <f t="shared" si="36"/>
        <v>0</v>
      </c>
      <c r="AS23" s="17">
        <f t="shared" si="37"/>
        <v>0</v>
      </c>
      <c r="AT23" s="17">
        <f t="shared" si="38"/>
        <v>0</v>
      </c>
      <c r="AU23" s="17">
        <f t="shared" si="39"/>
        <v>0</v>
      </c>
      <c r="AV23" s="17">
        <f t="shared" si="40"/>
        <v>0</v>
      </c>
      <c r="AW23" s="17">
        <f t="shared" si="41"/>
        <v>0</v>
      </c>
      <c r="AX23" s="17">
        <f t="shared" si="42"/>
        <v>0</v>
      </c>
      <c r="AY23" s="17">
        <f t="shared" si="43"/>
        <v>0</v>
      </c>
      <c r="AZ23" s="17">
        <f t="shared" si="44"/>
        <v>0</v>
      </c>
      <c r="BA23" s="17">
        <f t="shared" si="45"/>
        <v>0</v>
      </c>
      <c r="BB23" s="18">
        <f t="shared" si="46"/>
        <v>0</v>
      </c>
      <c r="BC23" s="17">
        <f>BB23*(1+'VARIABLES AND RESULTS'!$B$4+'VARIABLES AND RESULTS'!$B$5+'VARIABLES AND RESULTS'!$B$6+'VARIABLES AND RESULTS'!$B$9)/'VARIABLES AND RESULTS'!$B$3</f>
        <v>0</v>
      </c>
      <c r="BD23" s="1">
        <v>1</v>
      </c>
    </row>
    <row r="24" spans="1:56" x14ac:dyDescent="0.2">
      <c r="A24" s="1" t="s">
        <v>128</v>
      </c>
      <c r="B24" s="3" t="s">
        <v>58</v>
      </c>
      <c r="C24" s="1" t="s">
        <v>46</v>
      </c>
      <c r="D24" s="1" t="s">
        <v>76</v>
      </c>
      <c r="E24" s="1" t="s">
        <v>76</v>
      </c>
      <c r="F24" s="6" t="s">
        <v>48</v>
      </c>
      <c r="G24" s="1">
        <v>1723</v>
      </c>
      <c r="H24" s="1">
        <v>998</v>
      </c>
      <c r="I24" s="1">
        <v>2979</v>
      </c>
      <c r="J24" s="1">
        <v>1457</v>
      </c>
      <c r="K24" s="1">
        <v>1459</v>
      </c>
      <c r="L24" s="1">
        <v>1552</v>
      </c>
      <c r="M24" s="1">
        <v>2143</v>
      </c>
      <c r="N24" s="1">
        <v>2524</v>
      </c>
      <c r="O24" s="1">
        <v>1244</v>
      </c>
      <c r="P24" s="1">
        <v>1680</v>
      </c>
      <c r="Q24" s="1"/>
      <c r="R24" s="1">
        <f>SUMPRODUCT(([1]Sheet3!$A$2:$A$578=$D24)*([1]Sheet3!$B$2:$B$578=R$1)*([1]Sheet3!$C$1:$F$1=$B24),[1]Sheet3!$C$2:$F$578)</f>
        <v>0</v>
      </c>
      <c r="S24" s="1">
        <f>SUMPRODUCT(([1]Sheet3!$A$2:$A$578=$D24)*([1]Sheet3!$B$2:$B$578=S$1)*([1]Sheet3!$C$1:$F$1=$B24),[1]Sheet3!$C$2:$F$578)</f>
        <v>0</v>
      </c>
      <c r="T24" s="1">
        <f>SUMPRODUCT(([1]Sheet3!$A$2:$A$578=$D24)*([1]Sheet3!$B$2:$B$578=T$1)*([1]Sheet3!$C$1:$F$1=$B24),[1]Sheet3!$C$2:$F$578)</f>
        <v>0</v>
      </c>
      <c r="U24" s="1">
        <f>SUMPRODUCT(([1]Sheet3!$A$2:$A$578=$D24)*([1]Sheet3!$B$2:$B$578=U$1)*([1]Sheet3!$C$1:$F$1=$B24),[1]Sheet3!$C$2:$F$578)</f>
        <v>0</v>
      </c>
      <c r="V24" s="1">
        <f>SUMPRODUCT(([1]Sheet3!$A$2:$A$578=$D24)*([1]Sheet3!$B$2:$B$578=V$1)*([1]Sheet3!$C$1:$F$1=$B24),[1]Sheet3!$C$2:$F$578)</f>
        <v>0</v>
      </c>
      <c r="W24" s="1">
        <f>SUMPRODUCT(([1]Sheet3!$A$2:$A$578=$D24)*([1]Sheet3!$B$2:$B$578=W$1)*([1]Sheet3!$C$1:$F$1=$B24),[1]Sheet3!$C$2:$F$578)</f>
        <v>0</v>
      </c>
      <c r="X24" s="1">
        <f>SUMPRODUCT(([1]Sheet3!$A$2:$A$578=$D24)*([1]Sheet3!$B$2:$B$578=X$1)*([1]Sheet3!$C$1:$F$1=$B24),[1]Sheet3!$C$2:$F$578)</f>
        <v>0</v>
      </c>
      <c r="Y24" s="1">
        <f t="shared" si="33"/>
        <v>0</v>
      </c>
      <c r="Z24" s="1">
        <f t="shared" si="34"/>
        <v>0</v>
      </c>
      <c r="AA24" s="7">
        <v>0.8</v>
      </c>
      <c r="AB24" s="24">
        <f t="shared" si="7"/>
        <v>1871.6</v>
      </c>
      <c r="AC24" s="6">
        <f t="shared" si="35"/>
        <v>1497.28</v>
      </c>
      <c r="AD24" s="1">
        <f t="shared" si="9"/>
        <v>7.3393939393939398</v>
      </c>
      <c r="AE24" s="1">
        <f t="shared" si="32"/>
        <v>0.1039568003297599</v>
      </c>
      <c r="AF24" s="1">
        <f t="shared" si="10"/>
        <v>0.91976256755002739</v>
      </c>
      <c r="AG24" s="1">
        <f>IF(AF24&lt;5%,AD24*'VARIABLES AND RESULTS'!$B$7,0)</f>
        <v>0</v>
      </c>
      <c r="AH24" s="6">
        <f t="shared" si="11"/>
        <v>1723</v>
      </c>
      <c r="AI24" s="6">
        <f t="shared" si="12"/>
        <v>998</v>
      </c>
      <c r="AJ24" s="6">
        <f t="shared" si="13"/>
        <v>2979</v>
      </c>
      <c r="AK24" s="6">
        <f t="shared" si="14"/>
        <v>1457</v>
      </c>
      <c r="AL24" s="6">
        <f t="shared" si="15"/>
        <v>1459</v>
      </c>
      <c r="AM24" s="6">
        <f t="shared" si="16"/>
        <v>1552</v>
      </c>
      <c r="AN24" s="6">
        <f t="shared" si="17"/>
        <v>2143</v>
      </c>
      <c r="AO24" s="6">
        <f t="shared" si="18"/>
        <v>2524</v>
      </c>
      <c r="AP24" s="6">
        <f t="shared" si="19"/>
        <v>1244</v>
      </c>
      <c r="AQ24" s="6">
        <f t="shared" si="20"/>
        <v>1680</v>
      </c>
      <c r="AR24" s="17">
        <f t="shared" si="36"/>
        <v>0</v>
      </c>
      <c r="AS24" s="17">
        <f t="shared" si="37"/>
        <v>0.33345800384697583</v>
      </c>
      <c r="AT24" s="17">
        <f t="shared" si="38"/>
        <v>0</v>
      </c>
      <c r="AU24" s="17">
        <f t="shared" si="39"/>
        <v>2.6902115836717231E-2</v>
      </c>
      <c r="AV24" s="17">
        <f t="shared" si="40"/>
        <v>2.5566360333404557E-2</v>
      </c>
      <c r="AW24" s="17">
        <f t="shared" si="41"/>
        <v>0</v>
      </c>
      <c r="AX24" s="17">
        <f t="shared" si="42"/>
        <v>0</v>
      </c>
      <c r="AY24" s="17">
        <f t="shared" si="43"/>
        <v>0</v>
      </c>
      <c r="AZ24" s="17">
        <f t="shared" si="44"/>
        <v>0.16916007693951698</v>
      </c>
      <c r="BA24" s="17">
        <f t="shared" si="45"/>
        <v>0</v>
      </c>
      <c r="BB24" s="18">
        <f t="shared" si="46"/>
        <v>5.5508655695661456E-2</v>
      </c>
      <c r="BC24" s="17">
        <f>BB24*(1+'VARIABLES AND RESULTS'!$B$4+'VARIABLES AND RESULTS'!$B$5+'VARIABLES AND RESULTS'!$B$6+'VARIABLES AND RESULTS'!$B$9)/'VARIABLES AND RESULTS'!$B$3</f>
        <v>0.11101731139132293</v>
      </c>
      <c r="BD24" s="1">
        <v>1</v>
      </c>
    </row>
    <row r="25" spans="1:56" x14ac:dyDescent="0.2">
      <c r="A25" s="1" t="s">
        <v>128</v>
      </c>
      <c r="B25" s="3" t="s">
        <v>58</v>
      </c>
      <c r="C25" s="1" t="s">
        <v>49</v>
      </c>
      <c r="D25" s="1" t="s">
        <v>76</v>
      </c>
      <c r="E25" s="1" t="s">
        <v>76</v>
      </c>
      <c r="F25" s="6" t="s">
        <v>48</v>
      </c>
      <c r="G25" s="1">
        <v>12253</v>
      </c>
      <c r="H25" s="1">
        <v>10089</v>
      </c>
      <c r="I25" s="1">
        <v>11073</v>
      </c>
      <c r="J25" s="1">
        <v>10991</v>
      </c>
      <c r="K25" s="1">
        <v>9564</v>
      </c>
      <c r="L25" s="1">
        <v>11207</v>
      </c>
      <c r="M25" s="1">
        <v>10881</v>
      </c>
      <c r="N25" s="1">
        <v>10001</v>
      </c>
      <c r="O25" s="1">
        <v>9971</v>
      </c>
      <c r="P25" s="1">
        <v>12727</v>
      </c>
      <c r="Q25" s="1"/>
      <c r="R25" s="1">
        <f>SUMPRODUCT(([1]Sheet3!$A$2:$A$578=$D25)*([1]Sheet3!$B$2:$B$578=R$1)*([1]Sheet3!$C$1:$F$1=$B25),[1]Sheet3!$C$2:$F$578)</f>
        <v>0</v>
      </c>
      <c r="S25" s="1">
        <f>SUMPRODUCT(([1]Sheet3!$A$2:$A$578=$D25)*([1]Sheet3!$B$2:$B$578=S$1)*([1]Sheet3!$C$1:$F$1=$B25),[1]Sheet3!$C$2:$F$578)</f>
        <v>0</v>
      </c>
      <c r="T25" s="1">
        <f>SUMPRODUCT(([1]Sheet3!$A$2:$A$578=$D25)*([1]Sheet3!$B$2:$B$578=T$1)*([1]Sheet3!$C$1:$F$1=$B25),[1]Sheet3!$C$2:$F$578)</f>
        <v>0</v>
      </c>
      <c r="U25" s="1">
        <f>SUMPRODUCT(([1]Sheet3!$A$2:$A$578=$D25)*([1]Sheet3!$B$2:$B$578=U$1)*([1]Sheet3!$C$1:$F$1=$B25),[1]Sheet3!$C$2:$F$578)</f>
        <v>0</v>
      </c>
      <c r="V25" s="1">
        <f>SUMPRODUCT(([1]Sheet3!$A$2:$A$578=$D25)*([1]Sheet3!$B$2:$B$578=V$1)*([1]Sheet3!$C$1:$F$1=$B25),[1]Sheet3!$C$2:$F$578)</f>
        <v>0</v>
      </c>
      <c r="W25" s="1">
        <f>SUMPRODUCT(([1]Sheet3!$A$2:$A$578=$D25)*([1]Sheet3!$B$2:$B$578=W$1)*([1]Sheet3!$C$1:$F$1=$B25),[1]Sheet3!$C$2:$F$578)</f>
        <v>0</v>
      </c>
      <c r="X25" s="1">
        <f>SUMPRODUCT(([1]Sheet3!$A$2:$A$578=$D25)*([1]Sheet3!$B$2:$B$578=X$1)*([1]Sheet3!$C$1:$F$1=$B25),[1]Sheet3!$C$2:$F$578)</f>
        <v>0</v>
      </c>
      <c r="Y25" s="1">
        <f t="shared" si="33"/>
        <v>0</v>
      </c>
      <c r="Z25" s="1">
        <f t="shared" si="34"/>
        <v>0</v>
      </c>
      <c r="AA25" s="7">
        <v>0.8</v>
      </c>
      <c r="AB25" s="24">
        <f t="shared" si="7"/>
        <v>11161.4</v>
      </c>
      <c r="AC25" s="6">
        <f t="shared" si="35"/>
        <v>8929.1200000000008</v>
      </c>
      <c r="AD25" s="1">
        <f t="shared" si="9"/>
        <v>-3.6787878787878787</v>
      </c>
      <c r="AE25" s="1">
        <f t="shared" si="32"/>
        <v>-3.0812259436418507E-2</v>
      </c>
      <c r="AF25" s="1">
        <f t="shared" si="10"/>
        <v>0.97617410009629957</v>
      </c>
      <c r="AG25" s="1">
        <f>IF(AF25&lt;5%,AD25*'VARIABLES AND RESULTS'!$B$7,0)</f>
        <v>0</v>
      </c>
      <c r="AH25" s="6">
        <f t="shared" si="11"/>
        <v>12253</v>
      </c>
      <c r="AI25" s="6">
        <f t="shared" si="12"/>
        <v>10089</v>
      </c>
      <c r="AJ25" s="6">
        <f t="shared" si="13"/>
        <v>11073</v>
      </c>
      <c r="AK25" s="6">
        <f t="shared" si="14"/>
        <v>10991</v>
      </c>
      <c r="AL25" s="6">
        <f t="shared" si="15"/>
        <v>9564</v>
      </c>
      <c r="AM25" s="6">
        <f t="shared" si="16"/>
        <v>11207</v>
      </c>
      <c r="AN25" s="6">
        <f t="shared" si="17"/>
        <v>10881</v>
      </c>
      <c r="AO25" s="6">
        <f t="shared" si="18"/>
        <v>10001</v>
      </c>
      <c r="AP25" s="6">
        <f t="shared" si="19"/>
        <v>9971</v>
      </c>
      <c r="AQ25" s="6">
        <f t="shared" si="20"/>
        <v>12727</v>
      </c>
      <c r="AR25" s="17">
        <f t="shared" si="36"/>
        <v>0</v>
      </c>
      <c r="AS25" s="17">
        <f t="shared" si="37"/>
        <v>0</v>
      </c>
      <c r="AT25" s="17">
        <f t="shared" si="38"/>
        <v>0</v>
      </c>
      <c r="AU25" s="17">
        <f t="shared" si="39"/>
        <v>0</v>
      </c>
      <c r="AV25" s="17">
        <f t="shared" si="40"/>
        <v>0</v>
      </c>
      <c r="AW25" s="17">
        <f t="shared" si="41"/>
        <v>0</v>
      </c>
      <c r="AX25" s="17">
        <f t="shared" si="42"/>
        <v>0</v>
      </c>
      <c r="AY25" s="17">
        <f t="shared" si="43"/>
        <v>0</v>
      </c>
      <c r="AZ25" s="17">
        <f t="shared" si="44"/>
        <v>0</v>
      </c>
      <c r="BA25" s="17">
        <f t="shared" si="45"/>
        <v>0</v>
      </c>
      <c r="BB25" s="18">
        <f t="shared" si="46"/>
        <v>0</v>
      </c>
      <c r="BC25" s="17">
        <f>BB25*(1+'VARIABLES AND RESULTS'!$B$4+'VARIABLES AND RESULTS'!$B$5+'VARIABLES AND RESULTS'!$B$6+'VARIABLES AND RESULTS'!$B$9)/'VARIABLES AND RESULTS'!$B$3</f>
        <v>0</v>
      </c>
      <c r="BD25" s="1">
        <v>1</v>
      </c>
    </row>
    <row r="26" spans="1:56" x14ac:dyDescent="0.2">
      <c r="A26" s="1" t="s">
        <v>128</v>
      </c>
      <c r="B26" s="3" t="s">
        <v>58</v>
      </c>
      <c r="C26" s="1" t="s">
        <v>46</v>
      </c>
      <c r="D26" s="1" t="s">
        <v>77</v>
      </c>
      <c r="E26" s="1" t="s">
        <v>77</v>
      </c>
      <c r="F26" s="6" t="s">
        <v>48</v>
      </c>
      <c r="G26" s="1">
        <v>1842</v>
      </c>
      <c r="H26" s="1">
        <v>1247</v>
      </c>
      <c r="I26" s="1">
        <v>3000</v>
      </c>
      <c r="J26" s="1">
        <v>1554</v>
      </c>
      <c r="K26" s="1">
        <v>1555</v>
      </c>
      <c r="L26" s="1">
        <v>1595</v>
      </c>
      <c r="M26" s="1">
        <v>2222</v>
      </c>
      <c r="N26" s="1">
        <v>2476</v>
      </c>
      <c r="O26" s="1">
        <v>1084</v>
      </c>
      <c r="P26" s="1">
        <v>1360</v>
      </c>
      <c r="Q26" s="1"/>
      <c r="R26" s="1">
        <f>SUMPRODUCT(([1]Sheet3!$A$2:$A$578=$D26)*([1]Sheet3!$B$2:$B$578=R$1)*([1]Sheet3!$C$1:$F$1=$B26),[1]Sheet3!$C$2:$F$578)</f>
        <v>0</v>
      </c>
      <c r="S26" s="1">
        <f>SUMPRODUCT(([1]Sheet3!$A$2:$A$578=$D26)*([1]Sheet3!$B$2:$B$578=S$1)*([1]Sheet3!$C$1:$F$1=$B26),[1]Sheet3!$C$2:$F$578)</f>
        <v>0</v>
      </c>
      <c r="T26" s="1">
        <f>SUMPRODUCT(([1]Sheet3!$A$2:$A$578=$D26)*([1]Sheet3!$B$2:$B$578=T$1)*([1]Sheet3!$C$1:$F$1=$B26),[1]Sheet3!$C$2:$F$578)</f>
        <v>0</v>
      </c>
      <c r="U26" s="1">
        <f>SUMPRODUCT(([1]Sheet3!$A$2:$A$578=$D26)*([1]Sheet3!$B$2:$B$578=U$1)*([1]Sheet3!$C$1:$F$1=$B26),[1]Sheet3!$C$2:$F$578)</f>
        <v>0</v>
      </c>
      <c r="V26" s="1">
        <f>SUMPRODUCT(([1]Sheet3!$A$2:$A$578=$D26)*([1]Sheet3!$B$2:$B$578=V$1)*([1]Sheet3!$C$1:$F$1=$B26),[1]Sheet3!$C$2:$F$578)</f>
        <v>0</v>
      </c>
      <c r="W26" s="1">
        <f>SUMPRODUCT(([1]Sheet3!$A$2:$A$578=$D26)*([1]Sheet3!$B$2:$B$578=W$1)*([1]Sheet3!$C$1:$F$1=$B26),[1]Sheet3!$C$2:$F$578)</f>
        <v>0</v>
      </c>
      <c r="X26" s="1">
        <f>SUMPRODUCT(([1]Sheet3!$A$2:$A$578=$D26)*([1]Sheet3!$B$2:$B$578=X$1)*([1]Sheet3!$C$1:$F$1=$B26),[1]Sheet3!$C$2:$F$578)</f>
        <v>0</v>
      </c>
      <c r="Y26" s="1">
        <f t="shared" si="33"/>
        <v>0</v>
      </c>
      <c r="Z26" s="1">
        <f t="shared" si="34"/>
        <v>0</v>
      </c>
      <c r="AA26" s="7">
        <v>0.8</v>
      </c>
      <c r="AB26" s="24">
        <f t="shared" si="7"/>
        <v>1880.4</v>
      </c>
      <c r="AC26" s="6">
        <f t="shared" si="35"/>
        <v>1504.3200000000002</v>
      </c>
      <c r="AD26" s="1">
        <f t="shared" si="9"/>
        <v>-36.696969696969695</v>
      </c>
      <c r="AE26" s="1">
        <f t="shared" si="32"/>
        <v>-0.53203722581149737</v>
      </c>
      <c r="AF26" s="1">
        <f t="shared" si="10"/>
        <v>0.60915372304927029</v>
      </c>
      <c r="AG26" s="1">
        <f>IF(AF26&lt;5%,AD26*'VARIABLES AND RESULTS'!$B$7,0)</f>
        <v>0</v>
      </c>
      <c r="AH26" s="6">
        <f t="shared" si="11"/>
        <v>1842</v>
      </c>
      <c r="AI26" s="6">
        <f t="shared" si="12"/>
        <v>1247</v>
      </c>
      <c r="AJ26" s="6">
        <f t="shared" si="13"/>
        <v>3000</v>
      </c>
      <c r="AK26" s="6">
        <f t="shared" si="14"/>
        <v>1554</v>
      </c>
      <c r="AL26" s="6">
        <f t="shared" si="15"/>
        <v>1555</v>
      </c>
      <c r="AM26" s="6">
        <f t="shared" si="16"/>
        <v>1595</v>
      </c>
      <c r="AN26" s="6">
        <f t="shared" si="17"/>
        <v>2222</v>
      </c>
      <c r="AO26" s="6">
        <f t="shared" si="18"/>
        <v>2476</v>
      </c>
      <c r="AP26" s="6">
        <f t="shared" si="19"/>
        <v>1084</v>
      </c>
      <c r="AQ26" s="6">
        <f t="shared" si="20"/>
        <v>1360</v>
      </c>
      <c r="AR26" s="17">
        <f t="shared" si="36"/>
        <v>0</v>
      </c>
      <c r="AS26" s="17">
        <f t="shared" si="37"/>
        <v>0.17105403105722194</v>
      </c>
      <c r="AT26" s="17">
        <f t="shared" si="38"/>
        <v>0</v>
      </c>
      <c r="AU26" s="17">
        <f t="shared" si="39"/>
        <v>0</v>
      </c>
      <c r="AV26" s="17">
        <f t="shared" si="40"/>
        <v>0</v>
      </c>
      <c r="AW26" s="17">
        <f t="shared" si="41"/>
        <v>0</v>
      </c>
      <c r="AX26" s="17">
        <f t="shared" si="42"/>
        <v>0</v>
      </c>
      <c r="AY26" s="17">
        <f t="shared" si="43"/>
        <v>0</v>
      </c>
      <c r="AZ26" s="17">
        <f t="shared" si="44"/>
        <v>0.27940863646032765</v>
      </c>
      <c r="BA26" s="17">
        <f t="shared" si="45"/>
        <v>9.5937034673473823E-2</v>
      </c>
      <c r="BB26" s="18">
        <f t="shared" si="46"/>
        <v>5.4639970219102343E-2</v>
      </c>
      <c r="BC26" s="17">
        <f>BB26*(1+'VARIABLES AND RESULTS'!$B$4+'VARIABLES AND RESULTS'!$B$5+'VARIABLES AND RESULTS'!$B$6+'VARIABLES AND RESULTS'!$B$9)/'VARIABLES AND RESULTS'!$B$3</f>
        <v>0.1092799404382047</v>
      </c>
      <c r="BD26" s="1">
        <v>1</v>
      </c>
    </row>
    <row r="27" spans="1:56" x14ac:dyDescent="0.2">
      <c r="A27" s="1" t="s">
        <v>128</v>
      </c>
      <c r="B27" s="3" t="s">
        <v>58</v>
      </c>
      <c r="C27" s="1" t="s">
        <v>49</v>
      </c>
      <c r="D27" s="1" t="s">
        <v>77</v>
      </c>
      <c r="E27" s="1" t="s">
        <v>77</v>
      </c>
      <c r="F27" s="6" t="s">
        <v>48</v>
      </c>
      <c r="G27" s="1">
        <v>11252</v>
      </c>
      <c r="H27" s="1">
        <v>110008</v>
      </c>
      <c r="I27" s="1">
        <v>12500</v>
      </c>
      <c r="J27" s="1">
        <v>10073</v>
      </c>
      <c r="K27" s="1">
        <v>8880</v>
      </c>
      <c r="L27" s="1">
        <v>10719</v>
      </c>
      <c r="M27" s="1">
        <v>10215</v>
      </c>
      <c r="N27" s="1">
        <v>9521</v>
      </c>
      <c r="O27" s="1">
        <v>8763</v>
      </c>
      <c r="P27" s="1">
        <v>11958</v>
      </c>
      <c r="Q27" s="1"/>
      <c r="R27" s="1">
        <f>SUMPRODUCT(([1]Sheet3!$A$2:$A$578=$D27)*([1]Sheet3!$B$2:$B$578=R$1)*([1]Sheet3!$C$1:$F$1=$B27),[1]Sheet3!$C$2:$F$578)</f>
        <v>0</v>
      </c>
      <c r="S27" s="1">
        <f>SUMPRODUCT(([1]Sheet3!$A$2:$A$578=$D27)*([1]Sheet3!$B$2:$B$578=S$1)*([1]Sheet3!$C$1:$F$1=$B27),[1]Sheet3!$C$2:$F$578)</f>
        <v>0</v>
      </c>
      <c r="T27" s="1">
        <f>SUMPRODUCT(([1]Sheet3!$A$2:$A$578=$D27)*([1]Sheet3!$B$2:$B$578=T$1)*([1]Sheet3!$C$1:$F$1=$B27),[1]Sheet3!$C$2:$F$578)</f>
        <v>0</v>
      </c>
      <c r="U27" s="1">
        <f>SUMPRODUCT(([1]Sheet3!$A$2:$A$578=$D27)*([1]Sheet3!$B$2:$B$578=U$1)*([1]Sheet3!$C$1:$F$1=$B27),[1]Sheet3!$C$2:$F$578)</f>
        <v>0</v>
      </c>
      <c r="V27" s="1">
        <f>SUMPRODUCT(([1]Sheet3!$A$2:$A$578=$D27)*([1]Sheet3!$B$2:$B$578=V$1)*([1]Sheet3!$C$1:$F$1=$B27),[1]Sheet3!$C$2:$F$578)</f>
        <v>0</v>
      </c>
      <c r="W27" s="1">
        <f>SUMPRODUCT(([1]Sheet3!$A$2:$A$578=$D27)*([1]Sheet3!$B$2:$B$578=W$1)*([1]Sheet3!$C$1:$F$1=$B27),[1]Sheet3!$C$2:$F$578)</f>
        <v>0</v>
      </c>
      <c r="X27" s="1">
        <f>SUMPRODUCT(([1]Sheet3!$A$2:$A$578=$D27)*([1]Sheet3!$B$2:$B$578=X$1)*([1]Sheet3!$C$1:$F$1=$B27),[1]Sheet3!$C$2:$F$578)</f>
        <v>0</v>
      </c>
      <c r="Y27" s="1">
        <f t="shared" si="33"/>
        <v>0</v>
      </c>
      <c r="Z27" s="1">
        <f t="shared" si="34"/>
        <v>0</v>
      </c>
      <c r="AA27" s="7">
        <v>0.8</v>
      </c>
      <c r="AB27" s="24">
        <f t="shared" si="7"/>
        <v>10497.2</v>
      </c>
      <c r="AC27" s="6">
        <f t="shared" si="35"/>
        <v>8397.76</v>
      </c>
      <c r="AD27" s="1">
        <f t="shared" si="9"/>
        <v>-4333.2787878787885</v>
      </c>
      <c r="AE27" s="1">
        <f t="shared" si="32"/>
        <v>-1.2951289000379236</v>
      </c>
      <c r="AF27" s="1">
        <f t="shared" si="10"/>
        <v>0.23139860327428613</v>
      </c>
      <c r="AG27" s="1">
        <f>IF(AF27&lt;5%,AD27*'VARIABLES AND RESULTS'!$B$7,0)</f>
        <v>0</v>
      </c>
      <c r="AH27" s="6">
        <f t="shared" si="11"/>
        <v>11252</v>
      </c>
      <c r="AI27" s="6">
        <f t="shared" si="12"/>
        <v>110008</v>
      </c>
      <c r="AJ27" s="6">
        <f t="shared" si="13"/>
        <v>12500</v>
      </c>
      <c r="AK27" s="6">
        <f t="shared" si="14"/>
        <v>10073</v>
      </c>
      <c r="AL27" s="6">
        <f t="shared" si="15"/>
        <v>8880</v>
      </c>
      <c r="AM27" s="6">
        <f t="shared" si="16"/>
        <v>10719</v>
      </c>
      <c r="AN27" s="6">
        <f t="shared" si="17"/>
        <v>10215</v>
      </c>
      <c r="AO27" s="6">
        <f t="shared" si="18"/>
        <v>9521</v>
      </c>
      <c r="AP27" s="6">
        <f t="shared" si="19"/>
        <v>8763</v>
      </c>
      <c r="AQ27" s="6">
        <f t="shared" si="20"/>
        <v>11958</v>
      </c>
      <c r="AR27" s="17">
        <f t="shared" si="36"/>
        <v>0</v>
      </c>
      <c r="AS27" s="17">
        <f t="shared" si="37"/>
        <v>0</v>
      </c>
      <c r="AT27" s="17">
        <f t="shared" si="38"/>
        <v>0</v>
      </c>
      <c r="AU27" s="17">
        <f t="shared" si="39"/>
        <v>0</v>
      </c>
      <c r="AV27" s="17">
        <f t="shared" si="40"/>
        <v>0</v>
      </c>
      <c r="AW27" s="17">
        <f t="shared" si="41"/>
        <v>0</v>
      </c>
      <c r="AX27" s="17">
        <f t="shared" si="42"/>
        <v>0</v>
      </c>
      <c r="AY27" s="17">
        <f t="shared" si="43"/>
        <v>0</v>
      </c>
      <c r="AZ27" s="17">
        <f t="shared" si="44"/>
        <v>0</v>
      </c>
      <c r="BA27" s="17">
        <f t="shared" si="45"/>
        <v>0</v>
      </c>
      <c r="BB27" s="18">
        <f t="shared" si="46"/>
        <v>0</v>
      </c>
      <c r="BC27" s="17">
        <f>BB27*(1+'VARIABLES AND RESULTS'!$B$4+'VARIABLES AND RESULTS'!$B$5+'VARIABLES AND RESULTS'!$B$6+'VARIABLES AND RESULTS'!$B$9)/'VARIABLES AND RESULTS'!$B$3</f>
        <v>0</v>
      </c>
      <c r="BD27" s="1">
        <v>1</v>
      </c>
    </row>
    <row r="28" spans="1:56" x14ac:dyDescent="0.2">
      <c r="A28" s="1" t="s">
        <v>128</v>
      </c>
      <c r="B28" s="3" t="s">
        <v>58</v>
      </c>
      <c r="C28" s="1" t="s">
        <v>46</v>
      </c>
      <c r="D28" s="3" t="s">
        <v>58</v>
      </c>
      <c r="E28" s="1" t="s">
        <v>78</v>
      </c>
      <c r="F28" s="6" t="s">
        <v>48</v>
      </c>
      <c r="G28" s="1">
        <v>1631</v>
      </c>
      <c r="H28" s="1">
        <v>998</v>
      </c>
      <c r="I28" s="1">
        <v>3015</v>
      </c>
      <c r="J28" s="1">
        <v>1425</v>
      </c>
      <c r="K28" s="1">
        <v>1427</v>
      </c>
      <c r="L28" s="1">
        <v>1470</v>
      </c>
      <c r="M28" s="1">
        <v>2141</v>
      </c>
      <c r="N28" s="1">
        <v>3024</v>
      </c>
      <c r="O28" s="1">
        <v>2112</v>
      </c>
      <c r="P28" s="1">
        <v>1570</v>
      </c>
      <c r="Q28" s="1"/>
      <c r="R28" s="1">
        <f>SUMPRODUCT(([1]Sheet3!$A$2:$A$578=$D28)*([1]Sheet3!$B$2:$B$578=R$1)*([1]Sheet3!$C$1:$F$1=$B28),[1]Sheet3!$C$2:$F$578)</f>
        <v>0</v>
      </c>
      <c r="S28" s="1">
        <f>SUMPRODUCT(([1]Sheet3!$A$2:$A$578=$D28)*([1]Sheet3!$B$2:$B$578=S$1)*([1]Sheet3!$C$1:$F$1=$B28),[1]Sheet3!$C$2:$F$578)</f>
        <v>0</v>
      </c>
      <c r="T28" s="1">
        <f>SUMPRODUCT(([1]Sheet3!$A$2:$A$578=$D28)*([1]Sheet3!$B$2:$B$578=T$1)*([1]Sheet3!$C$1:$F$1=$B28),[1]Sheet3!$C$2:$F$578)</f>
        <v>0</v>
      </c>
      <c r="U28" s="1">
        <f>SUMPRODUCT(([1]Sheet3!$A$2:$A$578=$D28)*([1]Sheet3!$B$2:$B$578=U$1)*([1]Sheet3!$C$1:$F$1=$B28),[1]Sheet3!$C$2:$F$578)</f>
        <v>0</v>
      </c>
      <c r="V28" s="1">
        <f>SUMPRODUCT(([1]Sheet3!$A$2:$A$578=$D28)*([1]Sheet3!$B$2:$B$578=V$1)*([1]Sheet3!$C$1:$F$1=$B28),[1]Sheet3!$C$2:$F$578)</f>
        <v>0</v>
      </c>
      <c r="W28" s="1">
        <f>SUMPRODUCT(([1]Sheet3!$A$2:$A$578=$D28)*([1]Sheet3!$B$2:$B$578=W$1)*([1]Sheet3!$C$1:$F$1=$B28),[1]Sheet3!$C$2:$F$578)</f>
        <v>0</v>
      </c>
      <c r="X28" s="1">
        <f>SUMPRODUCT(([1]Sheet3!$A$2:$A$578=$D28)*([1]Sheet3!$B$2:$B$578=X$1)*([1]Sheet3!$C$1:$F$1=$B28),[1]Sheet3!$C$2:$F$578)</f>
        <v>0</v>
      </c>
      <c r="Y28" s="1">
        <f t="shared" si="33"/>
        <v>0</v>
      </c>
      <c r="Z28" s="1">
        <f t="shared" si="34"/>
        <v>0</v>
      </c>
      <c r="AA28" s="7">
        <v>0.8</v>
      </c>
      <c r="AB28" s="24">
        <f t="shared" si="7"/>
        <v>2063.4</v>
      </c>
      <c r="AC28" s="6">
        <f t="shared" si="35"/>
        <v>1650.7200000000003</v>
      </c>
      <c r="AD28" s="1">
        <f t="shared" si="9"/>
        <v>57.484848484848484</v>
      </c>
      <c r="AE28" s="1">
        <f t="shared" si="32"/>
        <v>0.74188024226438087</v>
      </c>
      <c r="AF28" s="1">
        <f t="shared" si="10"/>
        <v>0.47937136439438832</v>
      </c>
      <c r="AG28" s="1">
        <f>IF(AF28&lt;5%,AD28*'VARIABLES AND RESULTS'!$B$7,0)</f>
        <v>0</v>
      </c>
      <c r="AH28" s="6">
        <f t="shared" si="11"/>
        <v>1631</v>
      </c>
      <c r="AI28" s="6">
        <f t="shared" si="12"/>
        <v>998</v>
      </c>
      <c r="AJ28" s="6">
        <f t="shared" si="13"/>
        <v>3015</v>
      </c>
      <c r="AK28" s="6">
        <f t="shared" si="14"/>
        <v>1425</v>
      </c>
      <c r="AL28" s="6">
        <f t="shared" si="15"/>
        <v>1427</v>
      </c>
      <c r="AM28" s="6">
        <f t="shared" si="16"/>
        <v>1470</v>
      </c>
      <c r="AN28" s="6">
        <f t="shared" si="17"/>
        <v>2141</v>
      </c>
      <c r="AO28" s="6">
        <f t="shared" si="18"/>
        <v>3024</v>
      </c>
      <c r="AP28" s="6">
        <f t="shared" si="19"/>
        <v>2112</v>
      </c>
      <c r="AQ28" s="6">
        <f t="shared" si="20"/>
        <v>1570</v>
      </c>
      <c r="AR28" s="17">
        <f t="shared" si="36"/>
        <v>1.1946302219637644E-2</v>
      </c>
      <c r="AS28" s="17">
        <f t="shared" si="37"/>
        <v>0.39541533391489786</v>
      </c>
      <c r="AT28" s="17">
        <f t="shared" si="38"/>
        <v>0</v>
      </c>
      <c r="AU28" s="17">
        <f t="shared" si="39"/>
        <v>0.13674033149171283</v>
      </c>
      <c r="AV28" s="17">
        <f t="shared" si="40"/>
        <v>0.13552873897450823</v>
      </c>
      <c r="AW28" s="17">
        <f t="shared" si="41"/>
        <v>0.10947949985460903</v>
      </c>
      <c r="AX28" s="17">
        <f t="shared" si="42"/>
        <v>0</v>
      </c>
      <c r="AY28" s="17">
        <f t="shared" si="43"/>
        <v>0</v>
      </c>
      <c r="AZ28" s="17">
        <f t="shared" si="44"/>
        <v>0</v>
      </c>
      <c r="BA28" s="17">
        <f t="shared" si="45"/>
        <v>4.8899873994378361E-2</v>
      </c>
      <c r="BB28" s="18">
        <f t="shared" si="46"/>
        <v>8.3801008044974395E-2</v>
      </c>
      <c r="BC28" s="17">
        <f>BB28*(1+'VARIABLES AND RESULTS'!$B$4+'VARIABLES AND RESULTS'!$B$5+'VARIABLES AND RESULTS'!$B$6+'VARIABLES AND RESULTS'!$B$9)/'VARIABLES AND RESULTS'!$B$3</f>
        <v>0.16760201608994882</v>
      </c>
      <c r="BD28" s="1">
        <v>1</v>
      </c>
    </row>
    <row r="29" spans="1:56" x14ac:dyDescent="0.2">
      <c r="A29" s="1" t="s">
        <v>128</v>
      </c>
      <c r="B29" s="3" t="s">
        <v>58</v>
      </c>
      <c r="C29" s="1" t="s">
        <v>49</v>
      </c>
      <c r="D29" s="3" t="s">
        <v>58</v>
      </c>
      <c r="E29" s="1" t="s">
        <v>78</v>
      </c>
      <c r="F29" s="6" t="s">
        <v>48</v>
      </c>
      <c r="G29" s="1">
        <v>10009</v>
      </c>
      <c r="H29" s="1">
        <v>9463</v>
      </c>
      <c r="I29" s="1">
        <v>11276</v>
      </c>
      <c r="J29" s="1">
        <v>10327</v>
      </c>
      <c r="K29" s="1">
        <v>9881</v>
      </c>
      <c r="L29" s="1">
        <v>11005</v>
      </c>
      <c r="M29" s="1">
        <v>10911</v>
      </c>
      <c r="N29" s="1">
        <v>9802</v>
      </c>
      <c r="O29" s="1">
        <v>8971</v>
      </c>
      <c r="P29" s="1">
        <v>11703</v>
      </c>
      <c r="Q29" s="1"/>
      <c r="R29" s="1">
        <f>SUMPRODUCT(([1]Sheet3!$A$2:$A$578=$D29)*([1]Sheet3!$B$2:$B$578=R$1)*([1]Sheet3!$C$1:$F$1=$B29),[1]Sheet3!$C$2:$F$578)</f>
        <v>0</v>
      </c>
      <c r="S29" s="1">
        <f>SUMPRODUCT(([1]Sheet3!$A$2:$A$578=$D29)*([1]Sheet3!$B$2:$B$578=S$1)*([1]Sheet3!$C$1:$F$1=$B29),[1]Sheet3!$C$2:$F$578)</f>
        <v>0</v>
      </c>
      <c r="T29" s="1">
        <f>SUMPRODUCT(([1]Sheet3!$A$2:$A$578=$D29)*([1]Sheet3!$B$2:$B$578=T$1)*([1]Sheet3!$C$1:$F$1=$B29),[1]Sheet3!$C$2:$F$578)</f>
        <v>0</v>
      </c>
      <c r="U29" s="1">
        <f>SUMPRODUCT(([1]Sheet3!$A$2:$A$578=$D29)*([1]Sheet3!$B$2:$B$578=U$1)*([1]Sheet3!$C$1:$F$1=$B29),[1]Sheet3!$C$2:$F$578)</f>
        <v>0</v>
      </c>
      <c r="V29" s="1">
        <f>SUMPRODUCT(([1]Sheet3!$A$2:$A$578=$D29)*([1]Sheet3!$B$2:$B$578=V$1)*([1]Sheet3!$C$1:$F$1=$B29),[1]Sheet3!$C$2:$F$578)</f>
        <v>0</v>
      </c>
      <c r="W29" s="1">
        <f>SUMPRODUCT(([1]Sheet3!$A$2:$A$578=$D29)*([1]Sheet3!$B$2:$B$578=W$1)*([1]Sheet3!$C$1:$F$1=$B29),[1]Sheet3!$C$2:$F$578)</f>
        <v>0</v>
      </c>
      <c r="X29" s="1">
        <f>SUMPRODUCT(([1]Sheet3!$A$2:$A$578=$D29)*([1]Sheet3!$B$2:$B$578=X$1)*([1]Sheet3!$C$1:$F$1=$B29),[1]Sheet3!$C$2:$F$578)</f>
        <v>0</v>
      </c>
      <c r="Y29" s="1">
        <f t="shared" si="33"/>
        <v>0</v>
      </c>
      <c r="Z29" s="1">
        <f t="shared" si="34"/>
        <v>0</v>
      </c>
      <c r="AA29" s="7">
        <v>0.8</v>
      </c>
      <c r="AB29" s="24">
        <f t="shared" si="7"/>
        <v>10765.4</v>
      </c>
      <c r="AC29" s="6">
        <f t="shared" si="35"/>
        <v>8612.32</v>
      </c>
      <c r="AD29" s="1">
        <f t="shared" si="9"/>
        <v>44.290909090909089</v>
      </c>
      <c r="AE29" s="1">
        <f t="shared" si="32"/>
        <v>0.44313855448108053</v>
      </c>
      <c r="AF29" s="1">
        <f t="shared" si="10"/>
        <v>0.66940410697372299</v>
      </c>
      <c r="AG29" s="1">
        <f>IF(AF29&lt;5%,AD29*'VARIABLES AND RESULTS'!$B$7,0)</f>
        <v>0</v>
      </c>
      <c r="AH29" s="6">
        <f t="shared" si="11"/>
        <v>10009</v>
      </c>
      <c r="AI29" s="6">
        <f t="shared" si="12"/>
        <v>9463</v>
      </c>
      <c r="AJ29" s="6">
        <f t="shared" si="13"/>
        <v>11276</v>
      </c>
      <c r="AK29" s="6">
        <f t="shared" si="14"/>
        <v>10327</v>
      </c>
      <c r="AL29" s="6">
        <f t="shared" si="15"/>
        <v>9881</v>
      </c>
      <c r="AM29" s="6">
        <f t="shared" si="16"/>
        <v>11005</v>
      </c>
      <c r="AN29" s="6">
        <f t="shared" si="17"/>
        <v>10911</v>
      </c>
      <c r="AO29" s="6">
        <f t="shared" si="18"/>
        <v>9802</v>
      </c>
      <c r="AP29" s="6">
        <f t="shared" si="19"/>
        <v>8971</v>
      </c>
      <c r="AQ29" s="6">
        <f t="shared" si="20"/>
        <v>11703</v>
      </c>
      <c r="AR29" s="17">
        <f t="shared" si="36"/>
        <v>0</v>
      </c>
      <c r="AS29" s="17">
        <f t="shared" si="37"/>
        <v>0</v>
      </c>
      <c r="AT29" s="17">
        <f t="shared" si="38"/>
        <v>0</v>
      </c>
      <c r="AU29" s="17">
        <f t="shared" si="39"/>
        <v>0</v>
      </c>
      <c r="AV29" s="17">
        <f t="shared" si="40"/>
        <v>0</v>
      </c>
      <c r="AW29" s="17">
        <f t="shared" si="41"/>
        <v>0</v>
      </c>
      <c r="AX29" s="17">
        <f t="shared" si="42"/>
        <v>0</v>
      </c>
      <c r="AY29" s="17">
        <f t="shared" si="43"/>
        <v>0</v>
      </c>
      <c r="AZ29" s="17">
        <f t="shared" si="44"/>
        <v>0</v>
      </c>
      <c r="BA29" s="17">
        <f t="shared" si="45"/>
        <v>0</v>
      </c>
      <c r="BB29" s="18">
        <f t="shared" si="46"/>
        <v>0</v>
      </c>
      <c r="BC29" s="17">
        <f>BB29*(1+'VARIABLES AND RESULTS'!$B$4+'VARIABLES AND RESULTS'!$B$5+'VARIABLES AND RESULTS'!$B$6+'VARIABLES AND RESULTS'!$B$9)/'VARIABLES AND RESULTS'!$B$3</f>
        <v>0</v>
      </c>
      <c r="BD29" s="1">
        <v>1</v>
      </c>
    </row>
    <row r="30" spans="1:56" x14ac:dyDescent="0.2">
      <c r="A30" s="1" t="s">
        <v>128</v>
      </c>
      <c r="B30" s="29" t="s">
        <v>58</v>
      </c>
      <c r="C30" s="28" t="s">
        <v>46</v>
      </c>
      <c r="D30" s="3" t="s">
        <v>58</v>
      </c>
      <c r="E30" s="1" t="s">
        <v>79</v>
      </c>
      <c r="F30" s="6" t="s">
        <v>48</v>
      </c>
      <c r="G30" s="1">
        <v>1631</v>
      </c>
      <c r="H30" s="1">
        <v>998</v>
      </c>
      <c r="I30" s="1">
        <v>3015</v>
      </c>
      <c r="J30" s="1">
        <v>1425</v>
      </c>
      <c r="K30" s="1">
        <v>1427</v>
      </c>
      <c r="L30" s="1">
        <v>1470</v>
      </c>
      <c r="M30" s="1">
        <v>2141</v>
      </c>
      <c r="N30" s="1">
        <v>3024</v>
      </c>
      <c r="O30" s="1">
        <v>2112</v>
      </c>
      <c r="P30" s="1">
        <v>1570</v>
      </c>
      <c r="Q30" s="1"/>
      <c r="R30" s="1">
        <f>SUMPRODUCT(([1]Sheet3!$A$2:$A$578=$D30)*([1]Sheet3!$B$2:$B$578=R$1)*([1]Sheet3!$C$1:$F$1=$B30),[1]Sheet3!$C$2:$F$578)</f>
        <v>0</v>
      </c>
      <c r="S30" s="1">
        <f>SUMPRODUCT(([1]Sheet3!$A$2:$A$578=$D30)*([1]Sheet3!$B$2:$B$578=S$1)*([1]Sheet3!$C$1:$F$1=$B30),[1]Sheet3!$C$2:$F$578)</f>
        <v>0</v>
      </c>
      <c r="T30" s="1">
        <f>SUMPRODUCT(([1]Sheet3!$A$2:$A$578=$D30)*([1]Sheet3!$B$2:$B$578=T$1)*([1]Sheet3!$C$1:$F$1=$B30),[1]Sheet3!$C$2:$F$578)</f>
        <v>0</v>
      </c>
      <c r="U30" s="1">
        <f>SUMPRODUCT(([1]Sheet3!$A$2:$A$578=$D30)*([1]Sheet3!$B$2:$B$578=U$1)*([1]Sheet3!$C$1:$F$1=$B30),[1]Sheet3!$C$2:$F$578)</f>
        <v>0</v>
      </c>
      <c r="V30" s="1">
        <f>SUMPRODUCT(([1]Sheet3!$A$2:$A$578=$D30)*([1]Sheet3!$B$2:$B$578=V$1)*([1]Sheet3!$C$1:$F$1=$B30),[1]Sheet3!$C$2:$F$578)</f>
        <v>0</v>
      </c>
      <c r="W30" s="1">
        <f>SUMPRODUCT(([1]Sheet3!$A$2:$A$578=$D30)*([1]Sheet3!$B$2:$B$578=W$1)*([1]Sheet3!$C$1:$F$1=$B30),[1]Sheet3!$C$2:$F$578)</f>
        <v>0</v>
      </c>
      <c r="X30" s="1">
        <f>SUMPRODUCT(([1]Sheet3!$A$2:$A$578=$D30)*([1]Sheet3!$B$2:$B$578=X$1)*([1]Sheet3!$C$1:$F$1=$B30),[1]Sheet3!$C$2:$F$578)</f>
        <v>0</v>
      </c>
      <c r="Y30" s="1">
        <f t="shared" ref="Y30:Y93" si="47">IFERROR(SMALL(R30:X30,COUNTIF(R30:X30,"0")+1),0)</f>
        <v>0</v>
      </c>
      <c r="Z30" s="1">
        <f t="shared" ref="Z30:Z93" si="48">IFERROR(SMALL(R30:X30,COUNTIF(R30:X30,"0")+2),0)</f>
        <v>0</v>
      </c>
      <c r="AA30" s="7">
        <v>0.8</v>
      </c>
      <c r="AB30" s="24">
        <f t="shared" si="7"/>
        <v>2063.4</v>
      </c>
      <c r="AC30" s="6">
        <f t="shared" ref="AC30:AC93" si="49">AB30*AA30</f>
        <v>1650.7200000000003</v>
      </c>
      <c r="AD30" s="1">
        <f t="shared" si="9"/>
        <v>57.484848484848484</v>
      </c>
      <c r="AE30" s="1">
        <f t="shared" si="32"/>
        <v>0.74188024226438087</v>
      </c>
      <c r="AF30" s="1">
        <f t="shared" si="10"/>
        <v>0.47937136439438832</v>
      </c>
      <c r="AG30" s="1">
        <f>IF(AF30&lt;5%,AD30*'VARIABLES AND RESULTS'!$B$7,0)</f>
        <v>0</v>
      </c>
      <c r="AH30" s="6">
        <f t="shared" si="11"/>
        <v>1631</v>
      </c>
      <c r="AI30" s="6">
        <f t="shared" si="12"/>
        <v>998</v>
      </c>
      <c r="AJ30" s="6">
        <f t="shared" si="13"/>
        <v>3015</v>
      </c>
      <c r="AK30" s="6">
        <f t="shared" si="14"/>
        <v>1425</v>
      </c>
      <c r="AL30" s="6">
        <f t="shared" si="15"/>
        <v>1427</v>
      </c>
      <c r="AM30" s="6">
        <f t="shared" si="16"/>
        <v>1470</v>
      </c>
      <c r="AN30" s="6">
        <f t="shared" si="17"/>
        <v>2141</v>
      </c>
      <c r="AO30" s="6">
        <f t="shared" si="18"/>
        <v>3024</v>
      </c>
      <c r="AP30" s="6">
        <f t="shared" si="19"/>
        <v>2112</v>
      </c>
      <c r="AQ30" s="6">
        <f t="shared" si="20"/>
        <v>1570</v>
      </c>
      <c r="AR30" s="17">
        <f t="shared" ref="AR30:AR93" si="50">IF(($AC30-AH30)/$AC30 &lt; 0,0,($AC30-AH30)/$AC30 )</f>
        <v>1.1946302219637644E-2</v>
      </c>
      <c r="AS30" s="17">
        <f t="shared" ref="AS30:AS93" si="51">IF(($AC30-AI30)/$AC30 &lt; 0,0,($AC30-AI30)/$AC30 )</f>
        <v>0.39541533391489786</v>
      </c>
      <c r="AT30" s="17">
        <f t="shared" ref="AT30:AT93" si="52">IF(($AC30-AJ30)/$AC30 &lt; 0,0,($AC30-AJ30)/$AC30 )</f>
        <v>0</v>
      </c>
      <c r="AU30" s="17">
        <f t="shared" ref="AU30:AU93" si="53">IF(($AC30-AK30)/$AC30 &lt; 0,0,($AC30-AK30)/$AC30 )</f>
        <v>0.13674033149171283</v>
      </c>
      <c r="AV30" s="17">
        <f t="shared" ref="AV30:AV93" si="54">IF(($AC30-AL30)/$AC30 &lt; 0,0,($AC30-AL30)/$AC30 )</f>
        <v>0.13552873897450823</v>
      </c>
      <c r="AW30" s="17">
        <f t="shared" ref="AW30:AW93" si="55">IF(($AC30-AM30)/$AC30 &lt; 0,0,($AC30-AM30)/$AC30 )</f>
        <v>0.10947949985460903</v>
      </c>
      <c r="AX30" s="17">
        <f t="shared" ref="AX30:AX93" si="56">IF(($AC30-AN30)/$AC30 &lt; 0,0,($AC30-AN30)/$AC30 )</f>
        <v>0</v>
      </c>
      <c r="AY30" s="17">
        <f t="shared" ref="AY30:AY93" si="57">IF(($AC30-AO30)/$AC30 &lt; 0,0,($AC30-AO30)/$AC30 )</f>
        <v>0</v>
      </c>
      <c r="AZ30" s="17">
        <f t="shared" ref="AZ30:AZ93" si="58">IF(($AC30-AP30)/$AC30 &lt; 0,0,($AC30-AP30)/$AC30 )</f>
        <v>0</v>
      </c>
      <c r="BA30" s="17">
        <f t="shared" ref="BA30:BA93" si="59">IF(($AC30-AQ30)/$AC30 &lt; 0,0,($AC30-AQ30)/$AC30 )</f>
        <v>4.8899873994378361E-2</v>
      </c>
      <c r="BB30" s="18">
        <f t="shared" ref="BB30:BB93" si="60">AVERAGE(AR30:BA30)</f>
        <v>8.3801008044974395E-2</v>
      </c>
      <c r="BC30" s="17">
        <f>BB30*(1+'VARIABLES AND RESULTS'!$B$4+'VARIABLES AND RESULTS'!$B$5+'VARIABLES AND RESULTS'!$B$6+'VARIABLES AND RESULTS'!$B$9)/'VARIABLES AND RESULTS'!$B$3</f>
        <v>0.16760201608994882</v>
      </c>
      <c r="BD30" s="1">
        <v>1</v>
      </c>
    </row>
    <row r="31" spans="1:56" x14ac:dyDescent="0.2">
      <c r="A31" s="1" t="s">
        <v>128</v>
      </c>
      <c r="B31" s="3" t="s">
        <v>58</v>
      </c>
      <c r="C31" s="1" t="s">
        <v>49</v>
      </c>
      <c r="D31" s="3" t="s">
        <v>58</v>
      </c>
      <c r="E31" s="1" t="s">
        <v>79</v>
      </c>
      <c r="F31" s="6" t="s">
        <v>48</v>
      </c>
      <c r="G31" s="1">
        <v>10009</v>
      </c>
      <c r="H31" s="1">
        <v>9463</v>
      </c>
      <c r="I31" s="1">
        <v>11276</v>
      </c>
      <c r="J31" s="1">
        <v>10327</v>
      </c>
      <c r="K31" s="1">
        <v>9881</v>
      </c>
      <c r="L31" s="1">
        <v>11005</v>
      </c>
      <c r="M31" s="1">
        <v>10911</v>
      </c>
      <c r="N31" s="1">
        <v>9802</v>
      </c>
      <c r="O31" s="1">
        <v>8971</v>
      </c>
      <c r="P31" s="1">
        <v>11703</v>
      </c>
      <c r="Q31" s="1"/>
      <c r="R31" s="1">
        <f>SUMPRODUCT(([1]Sheet3!$A$2:$A$578=$D31)*([1]Sheet3!$B$2:$B$578=R$1)*([1]Sheet3!$C$1:$F$1=$B31),[1]Sheet3!$C$2:$F$578)</f>
        <v>0</v>
      </c>
      <c r="S31" s="1">
        <f>SUMPRODUCT(([1]Sheet3!$A$2:$A$578=$D31)*([1]Sheet3!$B$2:$B$578=S$1)*([1]Sheet3!$C$1:$F$1=$B31),[1]Sheet3!$C$2:$F$578)</f>
        <v>0</v>
      </c>
      <c r="T31" s="1">
        <f>SUMPRODUCT(([1]Sheet3!$A$2:$A$578=$D31)*([1]Sheet3!$B$2:$B$578=T$1)*([1]Sheet3!$C$1:$F$1=$B31),[1]Sheet3!$C$2:$F$578)</f>
        <v>0</v>
      </c>
      <c r="U31" s="1">
        <f>SUMPRODUCT(([1]Sheet3!$A$2:$A$578=$D31)*([1]Sheet3!$B$2:$B$578=U$1)*([1]Sheet3!$C$1:$F$1=$B31),[1]Sheet3!$C$2:$F$578)</f>
        <v>0</v>
      </c>
      <c r="V31" s="1">
        <f>SUMPRODUCT(([1]Sheet3!$A$2:$A$578=$D31)*([1]Sheet3!$B$2:$B$578=V$1)*([1]Sheet3!$C$1:$F$1=$B31),[1]Sheet3!$C$2:$F$578)</f>
        <v>0</v>
      </c>
      <c r="W31" s="1">
        <f>SUMPRODUCT(([1]Sheet3!$A$2:$A$578=$D31)*([1]Sheet3!$B$2:$B$578=W$1)*([1]Sheet3!$C$1:$F$1=$B31),[1]Sheet3!$C$2:$F$578)</f>
        <v>0</v>
      </c>
      <c r="X31" s="1">
        <f>SUMPRODUCT(([1]Sheet3!$A$2:$A$578=$D31)*([1]Sheet3!$B$2:$B$578=X$1)*([1]Sheet3!$C$1:$F$1=$B31),[1]Sheet3!$C$2:$F$578)</f>
        <v>0</v>
      </c>
      <c r="Y31" s="1">
        <f t="shared" si="47"/>
        <v>0</v>
      </c>
      <c r="Z31" s="1">
        <f t="shared" si="48"/>
        <v>0</v>
      </c>
      <c r="AA31" s="7">
        <v>0.8</v>
      </c>
      <c r="AB31" s="24">
        <f t="shared" si="7"/>
        <v>10765.4</v>
      </c>
      <c r="AC31" s="6">
        <f t="shared" si="49"/>
        <v>8612.32</v>
      </c>
      <c r="AD31" s="1">
        <f t="shared" si="9"/>
        <v>44.290909090909089</v>
      </c>
      <c r="AE31" s="1">
        <f t="shared" si="32"/>
        <v>0.44313855448108053</v>
      </c>
      <c r="AF31" s="1">
        <f t="shared" si="10"/>
        <v>0.66940410697372299</v>
      </c>
      <c r="AG31" s="1">
        <f>IF(AF31&lt;5%,AD31*'VARIABLES AND RESULTS'!$B$7,0)</f>
        <v>0</v>
      </c>
      <c r="AH31" s="6">
        <f t="shared" si="11"/>
        <v>10009</v>
      </c>
      <c r="AI31" s="6">
        <f t="shared" si="12"/>
        <v>9463</v>
      </c>
      <c r="AJ31" s="6">
        <f t="shared" si="13"/>
        <v>11276</v>
      </c>
      <c r="AK31" s="6">
        <f t="shared" si="14"/>
        <v>10327</v>
      </c>
      <c r="AL31" s="6">
        <f t="shared" si="15"/>
        <v>9881</v>
      </c>
      <c r="AM31" s="6">
        <f t="shared" si="16"/>
        <v>11005</v>
      </c>
      <c r="AN31" s="6">
        <f t="shared" si="17"/>
        <v>10911</v>
      </c>
      <c r="AO31" s="6">
        <f t="shared" si="18"/>
        <v>9802</v>
      </c>
      <c r="AP31" s="6">
        <f t="shared" si="19"/>
        <v>8971</v>
      </c>
      <c r="AQ31" s="6">
        <f t="shared" si="20"/>
        <v>11703</v>
      </c>
      <c r="AR31" s="17">
        <f t="shared" si="50"/>
        <v>0</v>
      </c>
      <c r="AS31" s="17">
        <f t="shared" si="51"/>
        <v>0</v>
      </c>
      <c r="AT31" s="17">
        <f t="shared" si="52"/>
        <v>0</v>
      </c>
      <c r="AU31" s="17">
        <f t="shared" si="53"/>
        <v>0</v>
      </c>
      <c r="AV31" s="17">
        <f t="shared" si="54"/>
        <v>0</v>
      </c>
      <c r="AW31" s="17">
        <f t="shared" si="55"/>
        <v>0</v>
      </c>
      <c r="AX31" s="17">
        <f t="shared" si="56"/>
        <v>0</v>
      </c>
      <c r="AY31" s="17">
        <f t="shared" si="57"/>
        <v>0</v>
      </c>
      <c r="AZ31" s="17">
        <f t="shared" si="58"/>
        <v>0</v>
      </c>
      <c r="BA31" s="17">
        <f t="shared" si="59"/>
        <v>0</v>
      </c>
      <c r="BB31" s="18">
        <f t="shared" si="60"/>
        <v>0</v>
      </c>
      <c r="BC31" s="17">
        <f>BB31*(1+'VARIABLES AND RESULTS'!$B$4+'VARIABLES AND RESULTS'!$B$5+'VARIABLES AND RESULTS'!$B$6+'VARIABLES AND RESULTS'!$B$9)/'VARIABLES AND RESULTS'!$B$3</f>
        <v>0</v>
      </c>
      <c r="BD31" s="1">
        <v>1</v>
      </c>
    </row>
    <row r="32" spans="1:56" x14ac:dyDescent="0.2">
      <c r="A32" s="1" t="s">
        <v>128</v>
      </c>
      <c r="B32" s="3" t="s">
        <v>58</v>
      </c>
      <c r="C32" s="28" t="s">
        <v>46</v>
      </c>
      <c r="D32" s="1" t="s">
        <v>77</v>
      </c>
      <c r="E32" s="3" t="s">
        <v>80</v>
      </c>
      <c r="F32" s="6" t="s">
        <v>48</v>
      </c>
      <c r="G32" s="1">
        <v>1842</v>
      </c>
      <c r="H32" s="1">
        <v>1247</v>
      </c>
      <c r="I32" s="1">
        <v>3000</v>
      </c>
      <c r="J32" s="1">
        <v>1554</v>
      </c>
      <c r="K32" s="1">
        <v>1555</v>
      </c>
      <c r="L32" s="1">
        <v>1595</v>
      </c>
      <c r="M32" s="1">
        <v>2222</v>
      </c>
      <c r="N32" s="1">
        <v>2476</v>
      </c>
      <c r="O32" s="1">
        <v>1084</v>
      </c>
      <c r="P32" s="1">
        <v>1360</v>
      </c>
      <c r="Q32" s="1"/>
      <c r="R32" s="1">
        <f>SUMPRODUCT(([1]Sheet3!$A$2:$A$578=$D32)*([1]Sheet3!$B$2:$B$578=R$1)*([1]Sheet3!$C$1:$F$1=$B32),[1]Sheet3!$C$2:$F$578)</f>
        <v>0</v>
      </c>
      <c r="S32" s="1">
        <f>SUMPRODUCT(([1]Sheet3!$A$2:$A$578=$D32)*([1]Sheet3!$B$2:$B$578=S$1)*([1]Sheet3!$C$1:$F$1=$B32),[1]Sheet3!$C$2:$F$578)</f>
        <v>0</v>
      </c>
      <c r="T32" s="1">
        <f>SUMPRODUCT(([1]Sheet3!$A$2:$A$578=$D32)*([1]Sheet3!$B$2:$B$578=T$1)*([1]Sheet3!$C$1:$F$1=$B32),[1]Sheet3!$C$2:$F$578)</f>
        <v>0</v>
      </c>
      <c r="U32" s="1">
        <f>SUMPRODUCT(([1]Sheet3!$A$2:$A$578=$D32)*([1]Sheet3!$B$2:$B$578=U$1)*([1]Sheet3!$C$1:$F$1=$B32),[1]Sheet3!$C$2:$F$578)</f>
        <v>0</v>
      </c>
      <c r="V32" s="1">
        <f>SUMPRODUCT(([1]Sheet3!$A$2:$A$578=$D32)*([1]Sheet3!$B$2:$B$578=V$1)*([1]Sheet3!$C$1:$F$1=$B32),[1]Sheet3!$C$2:$F$578)</f>
        <v>0</v>
      </c>
      <c r="W32" s="1">
        <f>SUMPRODUCT(([1]Sheet3!$A$2:$A$578=$D32)*([1]Sheet3!$B$2:$B$578=W$1)*([1]Sheet3!$C$1:$F$1=$B32),[1]Sheet3!$C$2:$F$578)</f>
        <v>0</v>
      </c>
      <c r="X32" s="1">
        <f>SUMPRODUCT(([1]Sheet3!$A$2:$A$578=$D32)*([1]Sheet3!$B$2:$B$578=X$1)*([1]Sheet3!$C$1:$F$1=$B32),[1]Sheet3!$C$2:$F$578)</f>
        <v>0</v>
      </c>
      <c r="Y32" s="1">
        <f t="shared" si="47"/>
        <v>0</v>
      </c>
      <c r="Z32" s="1">
        <f t="shared" si="48"/>
        <v>0</v>
      </c>
      <c r="AA32" s="7">
        <v>0.8</v>
      </c>
      <c r="AB32" s="24">
        <f t="shared" si="7"/>
        <v>1880.4</v>
      </c>
      <c r="AC32" s="6">
        <f t="shared" si="49"/>
        <v>1504.3200000000002</v>
      </c>
      <c r="AD32" s="1">
        <f t="shared" si="9"/>
        <v>-36.696969696969695</v>
      </c>
      <c r="AE32" s="1">
        <f t="shared" si="32"/>
        <v>-0.53203722581149737</v>
      </c>
      <c r="AF32" s="1">
        <f t="shared" si="10"/>
        <v>0.60915372304927029</v>
      </c>
      <c r="AG32" s="1">
        <f>IF(AF32&lt;5%,AD32*'VARIABLES AND RESULTS'!$B$7,0)</f>
        <v>0</v>
      </c>
      <c r="AH32" s="6">
        <f t="shared" si="11"/>
        <v>1842</v>
      </c>
      <c r="AI32" s="6">
        <f t="shared" si="12"/>
        <v>1247</v>
      </c>
      <c r="AJ32" s="6">
        <f t="shared" si="13"/>
        <v>3000</v>
      </c>
      <c r="AK32" s="6">
        <f t="shared" si="14"/>
        <v>1554</v>
      </c>
      <c r="AL32" s="6">
        <f t="shared" si="15"/>
        <v>1555</v>
      </c>
      <c r="AM32" s="6">
        <f t="shared" si="16"/>
        <v>1595</v>
      </c>
      <c r="AN32" s="6">
        <f t="shared" si="17"/>
        <v>2222</v>
      </c>
      <c r="AO32" s="6">
        <f t="shared" si="18"/>
        <v>2476</v>
      </c>
      <c r="AP32" s="6">
        <f t="shared" si="19"/>
        <v>1084</v>
      </c>
      <c r="AQ32" s="6">
        <f t="shared" si="20"/>
        <v>1360</v>
      </c>
      <c r="AR32" s="17">
        <f t="shared" si="50"/>
        <v>0</v>
      </c>
      <c r="AS32" s="17">
        <f t="shared" si="51"/>
        <v>0.17105403105722194</v>
      </c>
      <c r="AT32" s="17">
        <f t="shared" si="52"/>
        <v>0</v>
      </c>
      <c r="AU32" s="17">
        <f t="shared" si="53"/>
        <v>0</v>
      </c>
      <c r="AV32" s="17">
        <f t="shared" si="54"/>
        <v>0</v>
      </c>
      <c r="AW32" s="17">
        <f t="shared" si="55"/>
        <v>0</v>
      </c>
      <c r="AX32" s="17">
        <f t="shared" si="56"/>
        <v>0</v>
      </c>
      <c r="AY32" s="17">
        <f t="shared" si="57"/>
        <v>0</v>
      </c>
      <c r="AZ32" s="17">
        <f t="shared" si="58"/>
        <v>0.27940863646032765</v>
      </c>
      <c r="BA32" s="17">
        <f t="shared" si="59"/>
        <v>9.5937034673473823E-2</v>
      </c>
      <c r="BB32" s="18">
        <f t="shared" si="60"/>
        <v>5.4639970219102343E-2</v>
      </c>
      <c r="BC32" s="17">
        <f>BB32*(1+'VARIABLES AND RESULTS'!$B$4+'VARIABLES AND RESULTS'!$B$5+'VARIABLES AND RESULTS'!$B$6+'VARIABLES AND RESULTS'!$B$9)/'VARIABLES AND RESULTS'!$B$3</f>
        <v>0.1092799404382047</v>
      </c>
      <c r="BD32" s="1">
        <v>1</v>
      </c>
    </row>
    <row r="33" spans="1:56" x14ac:dyDescent="0.2">
      <c r="A33" s="1" t="s">
        <v>128</v>
      </c>
      <c r="B33" s="3" t="s">
        <v>58</v>
      </c>
      <c r="C33" s="1" t="s">
        <v>49</v>
      </c>
      <c r="D33" s="1" t="s">
        <v>77</v>
      </c>
      <c r="E33" s="3" t="s">
        <v>80</v>
      </c>
      <c r="F33" s="6" t="s">
        <v>48</v>
      </c>
      <c r="G33" s="1">
        <v>11252</v>
      </c>
      <c r="H33" s="1">
        <v>110008</v>
      </c>
      <c r="I33" s="1">
        <v>12500</v>
      </c>
      <c r="J33" s="1">
        <v>10073</v>
      </c>
      <c r="K33" s="1">
        <v>8880</v>
      </c>
      <c r="L33" s="1">
        <v>10719</v>
      </c>
      <c r="M33" s="1">
        <v>10215</v>
      </c>
      <c r="N33" s="1">
        <v>9521</v>
      </c>
      <c r="O33" s="1">
        <v>8763</v>
      </c>
      <c r="P33" s="1">
        <v>11958</v>
      </c>
      <c r="Q33" s="1"/>
      <c r="R33" s="1">
        <f>SUMPRODUCT(([1]Sheet3!$A$2:$A$578=$D33)*([1]Sheet3!$B$2:$B$578=R$1)*([1]Sheet3!$C$1:$F$1=$B33),[1]Sheet3!$C$2:$F$578)</f>
        <v>0</v>
      </c>
      <c r="S33" s="1">
        <f>SUMPRODUCT(([1]Sheet3!$A$2:$A$578=$D33)*([1]Sheet3!$B$2:$B$578=S$1)*([1]Sheet3!$C$1:$F$1=$B33),[1]Sheet3!$C$2:$F$578)</f>
        <v>0</v>
      </c>
      <c r="T33" s="1">
        <f>SUMPRODUCT(([1]Sheet3!$A$2:$A$578=$D33)*([1]Sheet3!$B$2:$B$578=T$1)*([1]Sheet3!$C$1:$F$1=$B33),[1]Sheet3!$C$2:$F$578)</f>
        <v>0</v>
      </c>
      <c r="U33" s="1">
        <f>SUMPRODUCT(([1]Sheet3!$A$2:$A$578=$D33)*([1]Sheet3!$B$2:$B$578=U$1)*([1]Sheet3!$C$1:$F$1=$B33),[1]Sheet3!$C$2:$F$578)</f>
        <v>0</v>
      </c>
      <c r="V33" s="1">
        <f>SUMPRODUCT(([1]Sheet3!$A$2:$A$578=$D33)*([1]Sheet3!$B$2:$B$578=V$1)*([1]Sheet3!$C$1:$F$1=$B33),[1]Sheet3!$C$2:$F$578)</f>
        <v>0</v>
      </c>
      <c r="W33" s="1">
        <f>SUMPRODUCT(([1]Sheet3!$A$2:$A$578=$D33)*([1]Sheet3!$B$2:$B$578=W$1)*([1]Sheet3!$C$1:$F$1=$B33),[1]Sheet3!$C$2:$F$578)</f>
        <v>0</v>
      </c>
      <c r="X33" s="1">
        <f>SUMPRODUCT(([1]Sheet3!$A$2:$A$578=$D33)*([1]Sheet3!$B$2:$B$578=X$1)*([1]Sheet3!$C$1:$F$1=$B33),[1]Sheet3!$C$2:$F$578)</f>
        <v>0</v>
      </c>
      <c r="Y33" s="1">
        <f t="shared" si="47"/>
        <v>0</v>
      </c>
      <c r="Z33" s="1">
        <f t="shared" si="48"/>
        <v>0</v>
      </c>
      <c r="AA33" s="7">
        <v>0.8</v>
      </c>
      <c r="AB33" s="24">
        <f t="shared" si="7"/>
        <v>10497.2</v>
      </c>
      <c r="AC33" s="6">
        <f t="shared" si="49"/>
        <v>8397.76</v>
      </c>
      <c r="AD33" s="1">
        <f t="shared" si="9"/>
        <v>-4333.2787878787885</v>
      </c>
      <c r="AE33" s="1">
        <f t="shared" si="32"/>
        <v>-1.2951289000379236</v>
      </c>
      <c r="AF33" s="1">
        <f t="shared" si="10"/>
        <v>0.23139860327428613</v>
      </c>
      <c r="AG33" s="1">
        <f>IF(AF33&lt;5%,AD33*'VARIABLES AND RESULTS'!$B$7,0)</f>
        <v>0</v>
      </c>
      <c r="AH33" s="6">
        <f t="shared" si="11"/>
        <v>11252</v>
      </c>
      <c r="AI33" s="6">
        <f t="shared" si="12"/>
        <v>110008</v>
      </c>
      <c r="AJ33" s="6">
        <f t="shared" si="13"/>
        <v>12500</v>
      </c>
      <c r="AK33" s="6">
        <f t="shared" si="14"/>
        <v>10073</v>
      </c>
      <c r="AL33" s="6">
        <f t="shared" si="15"/>
        <v>8880</v>
      </c>
      <c r="AM33" s="6">
        <f t="shared" si="16"/>
        <v>10719</v>
      </c>
      <c r="AN33" s="6">
        <f t="shared" si="17"/>
        <v>10215</v>
      </c>
      <c r="AO33" s="6">
        <f t="shared" si="18"/>
        <v>9521</v>
      </c>
      <c r="AP33" s="6">
        <f t="shared" si="19"/>
        <v>8763</v>
      </c>
      <c r="AQ33" s="6">
        <f t="shared" si="20"/>
        <v>11958</v>
      </c>
      <c r="AR33" s="17">
        <f t="shared" si="50"/>
        <v>0</v>
      </c>
      <c r="AS33" s="17">
        <f t="shared" si="51"/>
        <v>0</v>
      </c>
      <c r="AT33" s="17">
        <f t="shared" si="52"/>
        <v>0</v>
      </c>
      <c r="AU33" s="17">
        <f t="shared" si="53"/>
        <v>0</v>
      </c>
      <c r="AV33" s="17">
        <f t="shared" si="54"/>
        <v>0</v>
      </c>
      <c r="AW33" s="17">
        <f t="shared" si="55"/>
        <v>0</v>
      </c>
      <c r="AX33" s="17">
        <f t="shared" si="56"/>
        <v>0</v>
      </c>
      <c r="AY33" s="17">
        <f t="shared" si="57"/>
        <v>0</v>
      </c>
      <c r="AZ33" s="17">
        <f t="shared" si="58"/>
        <v>0</v>
      </c>
      <c r="BA33" s="17">
        <f t="shared" si="59"/>
        <v>0</v>
      </c>
      <c r="BB33" s="18">
        <f t="shared" si="60"/>
        <v>0</v>
      </c>
      <c r="BC33" s="17">
        <f>BB33*(1+'VARIABLES AND RESULTS'!$B$4+'VARIABLES AND RESULTS'!$B$5+'VARIABLES AND RESULTS'!$B$6+'VARIABLES AND RESULTS'!$B$9)/'VARIABLES AND RESULTS'!$B$3</f>
        <v>0</v>
      </c>
      <c r="BD33" s="1">
        <v>1</v>
      </c>
    </row>
    <row r="34" spans="1:56" x14ac:dyDescent="0.2">
      <c r="A34" s="1" t="s">
        <v>128</v>
      </c>
      <c r="B34" s="30" t="s">
        <v>61</v>
      </c>
      <c r="C34" s="28" t="s">
        <v>46</v>
      </c>
      <c r="D34" s="30" t="s">
        <v>81</v>
      </c>
      <c r="E34" s="30" t="s">
        <v>85</v>
      </c>
      <c r="F34" s="6" t="s">
        <v>48</v>
      </c>
      <c r="G34" s="30">
        <v>3008</v>
      </c>
      <c r="H34" s="30">
        <v>2599</v>
      </c>
      <c r="I34" s="30">
        <v>3647</v>
      </c>
      <c r="J34" s="30">
        <v>2285</v>
      </c>
      <c r="K34" s="30">
        <v>2185</v>
      </c>
      <c r="L34" s="30">
        <v>2366</v>
      </c>
      <c r="M34" s="30">
        <v>3299</v>
      </c>
      <c r="N34" s="30">
        <v>2504</v>
      </c>
      <c r="O34" s="30">
        <v>2138</v>
      </c>
      <c r="P34" s="30">
        <v>4310</v>
      </c>
      <c r="R34" s="1">
        <f>SUMPRODUCT(([1]Sheet3!$A$2:$A$578=$D34)*([1]Sheet3!$B$2:$B$578=R$1)*([1]Sheet3!$C$1:$F$1=$B34),[1]Sheet3!$C$2:$F$578)</f>
        <v>0</v>
      </c>
      <c r="S34" s="1">
        <f>SUMPRODUCT(([1]Sheet3!$A$2:$A$578=$D34)*([1]Sheet3!$B$2:$B$578=S$1)*([1]Sheet3!$C$1:$F$1=$B34),[1]Sheet3!$C$2:$F$578)</f>
        <v>0</v>
      </c>
      <c r="T34" s="1">
        <f>SUMPRODUCT(([1]Sheet3!$A$2:$A$578=$D34)*([1]Sheet3!$B$2:$B$578=T$1)*([1]Sheet3!$C$1:$F$1=$B34),[1]Sheet3!$C$2:$F$578)</f>
        <v>0</v>
      </c>
      <c r="U34" s="1">
        <f>SUMPRODUCT(([1]Sheet3!$A$2:$A$578=$D34)*([1]Sheet3!$B$2:$B$578=U$1)*([1]Sheet3!$C$1:$F$1=$B34),[1]Sheet3!$C$2:$F$578)</f>
        <v>0</v>
      </c>
      <c r="V34" s="1">
        <f>SUMPRODUCT(([1]Sheet3!$A$2:$A$578=$D34)*([1]Sheet3!$B$2:$B$578=V$1)*([1]Sheet3!$C$1:$F$1=$B34),[1]Sheet3!$C$2:$F$578)</f>
        <v>0</v>
      </c>
      <c r="W34" s="1">
        <f>SUMPRODUCT(([1]Sheet3!$A$2:$A$578=$D34)*([1]Sheet3!$B$2:$B$578=W$1)*([1]Sheet3!$C$1:$F$1=$B34),[1]Sheet3!$C$2:$F$578)</f>
        <v>0</v>
      </c>
      <c r="X34" s="1">
        <f>SUMPRODUCT(([1]Sheet3!$A$2:$A$578=$D34)*([1]Sheet3!$B$2:$B$578=X$1)*([1]Sheet3!$C$1:$F$1=$B34),[1]Sheet3!$C$2:$F$578)</f>
        <v>0</v>
      </c>
      <c r="Y34" s="1">
        <f t="shared" si="47"/>
        <v>0</v>
      </c>
      <c r="Z34" s="1">
        <f t="shared" si="48"/>
        <v>0</v>
      </c>
      <c r="AA34" s="7">
        <v>0.8</v>
      </c>
      <c r="AB34" s="24">
        <f t="shared" si="7"/>
        <v>2952.8</v>
      </c>
      <c r="AC34" s="6">
        <f t="shared" si="49"/>
        <v>2362.2400000000002</v>
      </c>
      <c r="AD34" s="1">
        <f t="shared" si="9"/>
        <v>36.357575757575759</v>
      </c>
      <c r="AE34" s="1">
        <f t="shared" si="32"/>
        <v>0.4370628070391725</v>
      </c>
      <c r="AF34" s="1">
        <f t="shared" si="10"/>
        <v>0.67362349660596443</v>
      </c>
      <c r="AG34" s="1">
        <f>IF(AF34&lt;5%,AD34*'VARIABLES AND RESULTS'!$B$7,0)</f>
        <v>0</v>
      </c>
      <c r="AH34" s="6">
        <f t="shared" si="11"/>
        <v>3008</v>
      </c>
      <c r="AI34" s="6">
        <f t="shared" si="12"/>
        <v>2599</v>
      </c>
      <c r="AJ34" s="6">
        <f t="shared" si="13"/>
        <v>3647</v>
      </c>
      <c r="AK34" s="6">
        <f t="shared" si="14"/>
        <v>2285</v>
      </c>
      <c r="AL34" s="6">
        <f t="shared" si="15"/>
        <v>2185</v>
      </c>
      <c r="AM34" s="6">
        <f t="shared" si="16"/>
        <v>2366</v>
      </c>
      <c r="AN34" s="6">
        <f t="shared" si="17"/>
        <v>3299</v>
      </c>
      <c r="AO34" s="6">
        <f t="shared" si="18"/>
        <v>2504</v>
      </c>
      <c r="AP34" s="6">
        <f t="shared" si="19"/>
        <v>2138</v>
      </c>
      <c r="AQ34" s="6">
        <f t="shared" si="20"/>
        <v>4310</v>
      </c>
      <c r="AR34" s="17">
        <f t="shared" si="50"/>
        <v>0</v>
      </c>
      <c r="AS34" s="17">
        <f t="shared" si="51"/>
        <v>0</v>
      </c>
      <c r="AT34" s="17">
        <f t="shared" si="52"/>
        <v>0</v>
      </c>
      <c r="AU34" s="17">
        <f t="shared" si="53"/>
        <v>3.2697778379842959E-2</v>
      </c>
      <c r="AV34" s="17">
        <f t="shared" si="54"/>
        <v>7.5030479544838893E-2</v>
      </c>
      <c r="AW34" s="17">
        <f t="shared" si="55"/>
        <v>0</v>
      </c>
      <c r="AX34" s="17">
        <f t="shared" si="56"/>
        <v>0</v>
      </c>
      <c r="AY34" s="17">
        <f t="shared" si="57"/>
        <v>0</v>
      </c>
      <c r="AZ34" s="17">
        <f t="shared" si="58"/>
        <v>9.4926849092386981E-2</v>
      </c>
      <c r="BA34" s="17">
        <f t="shared" si="59"/>
        <v>0</v>
      </c>
      <c r="BB34" s="18">
        <f t="shared" si="60"/>
        <v>2.0265510701706884E-2</v>
      </c>
      <c r="BC34" s="17">
        <f>BB34*(1+'VARIABLES AND RESULTS'!$B$4+'VARIABLES AND RESULTS'!$B$5+'VARIABLES AND RESULTS'!$B$6+'VARIABLES AND RESULTS'!$B$9)/'VARIABLES AND RESULTS'!$B$3</f>
        <v>4.0531021403413775E-2</v>
      </c>
      <c r="BD34" s="1">
        <v>1</v>
      </c>
    </row>
    <row r="35" spans="1:56" x14ac:dyDescent="0.2">
      <c r="A35" s="1" t="s">
        <v>128</v>
      </c>
      <c r="B35" s="30" t="s">
        <v>61</v>
      </c>
      <c r="C35" s="1" t="s">
        <v>49</v>
      </c>
      <c r="D35" s="30" t="s">
        <v>81</v>
      </c>
      <c r="E35" s="30" t="s">
        <v>85</v>
      </c>
      <c r="F35" s="6" t="s">
        <v>48</v>
      </c>
      <c r="G35" s="30">
        <v>12753</v>
      </c>
      <c r="H35" s="30">
        <v>11974</v>
      </c>
      <c r="I35" s="30">
        <v>13519</v>
      </c>
      <c r="J35" s="30">
        <v>12600</v>
      </c>
      <c r="K35" s="30">
        <v>10424</v>
      </c>
      <c r="L35" s="30">
        <v>12276</v>
      </c>
      <c r="M35" s="30">
        <v>13200</v>
      </c>
      <c r="N35" s="30">
        <v>11014</v>
      </c>
      <c r="O35" s="30">
        <v>10000</v>
      </c>
      <c r="P35" s="30">
        <v>11486</v>
      </c>
      <c r="R35" s="1">
        <f>SUMPRODUCT(([1]Sheet3!$A$2:$A$578=$D35)*([1]Sheet3!$B$2:$B$578=R$1)*([1]Sheet3!$C$1:$F$1=$B35),[1]Sheet3!$C$2:$F$578)</f>
        <v>0</v>
      </c>
      <c r="S35" s="1">
        <f>SUMPRODUCT(([1]Sheet3!$A$2:$A$578=$D35)*([1]Sheet3!$B$2:$B$578=S$1)*([1]Sheet3!$C$1:$F$1=$B35),[1]Sheet3!$C$2:$F$578)</f>
        <v>0</v>
      </c>
      <c r="T35" s="1">
        <f>SUMPRODUCT(([1]Sheet3!$A$2:$A$578=$D35)*([1]Sheet3!$B$2:$B$578=T$1)*([1]Sheet3!$C$1:$F$1=$B35),[1]Sheet3!$C$2:$F$578)</f>
        <v>0</v>
      </c>
      <c r="U35" s="1">
        <f>SUMPRODUCT(([1]Sheet3!$A$2:$A$578=$D35)*([1]Sheet3!$B$2:$B$578=U$1)*([1]Sheet3!$C$1:$F$1=$B35),[1]Sheet3!$C$2:$F$578)</f>
        <v>0</v>
      </c>
      <c r="V35" s="1">
        <f>SUMPRODUCT(([1]Sheet3!$A$2:$A$578=$D35)*([1]Sheet3!$B$2:$B$578=V$1)*([1]Sheet3!$C$1:$F$1=$B35),[1]Sheet3!$C$2:$F$578)</f>
        <v>0</v>
      </c>
      <c r="W35" s="1">
        <f>SUMPRODUCT(([1]Sheet3!$A$2:$A$578=$D35)*([1]Sheet3!$B$2:$B$578=W$1)*([1]Sheet3!$C$1:$F$1=$B35),[1]Sheet3!$C$2:$F$578)</f>
        <v>0</v>
      </c>
      <c r="X35" s="1">
        <f>SUMPRODUCT(([1]Sheet3!$A$2:$A$578=$D35)*([1]Sheet3!$B$2:$B$578=X$1)*([1]Sheet3!$C$1:$F$1=$B35),[1]Sheet3!$C$2:$F$578)</f>
        <v>0</v>
      </c>
      <c r="Y35" s="1">
        <f t="shared" si="47"/>
        <v>0</v>
      </c>
      <c r="Z35" s="1">
        <f t="shared" si="48"/>
        <v>0</v>
      </c>
      <c r="AA35" s="7">
        <v>0.8</v>
      </c>
      <c r="AB35" s="24">
        <f t="shared" si="7"/>
        <v>12115.2</v>
      </c>
      <c r="AC35" s="6">
        <f t="shared" si="49"/>
        <v>9692.1600000000017</v>
      </c>
      <c r="AD35" s="1">
        <f t="shared" si="9"/>
        <v>-206.63030303030303</v>
      </c>
      <c r="AE35" s="1">
        <f t="shared" si="32"/>
        <v>-1.7801784011732675</v>
      </c>
      <c r="AF35" s="1">
        <f t="shared" si="10"/>
        <v>0.11291972749396913</v>
      </c>
      <c r="AG35" s="1">
        <f>IF(AF35&lt;5%,AD35*'VARIABLES AND RESULTS'!$B$7,0)</f>
        <v>0</v>
      </c>
      <c r="AH35" s="6">
        <f t="shared" si="11"/>
        <v>12753</v>
      </c>
      <c r="AI35" s="6">
        <f t="shared" si="12"/>
        <v>11974</v>
      </c>
      <c r="AJ35" s="6">
        <f t="shared" si="13"/>
        <v>13519</v>
      </c>
      <c r="AK35" s="6">
        <f t="shared" si="14"/>
        <v>12600</v>
      </c>
      <c r="AL35" s="6">
        <f t="shared" si="15"/>
        <v>10424</v>
      </c>
      <c r="AM35" s="6">
        <f t="shared" si="16"/>
        <v>12276</v>
      </c>
      <c r="AN35" s="6">
        <f t="shared" si="17"/>
        <v>13200</v>
      </c>
      <c r="AO35" s="6">
        <f t="shared" si="18"/>
        <v>11014</v>
      </c>
      <c r="AP35" s="6">
        <f t="shared" si="19"/>
        <v>10000</v>
      </c>
      <c r="AQ35" s="6">
        <f t="shared" si="20"/>
        <v>11486</v>
      </c>
      <c r="AR35" s="17">
        <f t="shared" si="50"/>
        <v>0</v>
      </c>
      <c r="AS35" s="17">
        <f t="shared" si="51"/>
        <v>0</v>
      </c>
      <c r="AT35" s="17">
        <f t="shared" si="52"/>
        <v>0</v>
      </c>
      <c r="AU35" s="17">
        <f t="shared" si="53"/>
        <v>0</v>
      </c>
      <c r="AV35" s="17">
        <f t="shared" si="54"/>
        <v>0</v>
      </c>
      <c r="AW35" s="17">
        <f t="shared" si="55"/>
        <v>0</v>
      </c>
      <c r="AX35" s="17">
        <f t="shared" si="56"/>
        <v>0</v>
      </c>
      <c r="AY35" s="17">
        <f t="shared" si="57"/>
        <v>0</v>
      </c>
      <c r="AZ35" s="17">
        <f t="shared" si="58"/>
        <v>0</v>
      </c>
      <c r="BA35" s="17">
        <f t="shared" si="59"/>
        <v>0</v>
      </c>
      <c r="BB35" s="18">
        <f t="shared" si="60"/>
        <v>0</v>
      </c>
      <c r="BC35" s="17">
        <f>BB35*(1+'VARIABLES AND RESULTS'!$B$4+'VARIABLES AND RESULTS'!$B$5+'VARIABLES AND RESULTS'!$B$6+'VARIABLES AND RESULTS'!$B$9)/'VARIABLES AND RESULTS'!$B$3</f>
        <v>0</v>
      </c>
      <c r="BD35" s="1">
        <v>1</v>
      </c>
    </row>
    <row r="36" spans="1:56" x14ac:dyDescent="0.2">
      <c r="A36" s="1" t="s">
        <v>128</v>
      </c>
      <c r="B36" s="30" t="s">
        <v>61</v>
      </c>
      <c r="C36" s="28" t="s">
        <v>46</v>
      </c>
      <c r="D36" s="30" t="s">
        <v>82</v>
      </c>
      <c r="E36" s="30" t="s">
        <v>86</v>
      </c>
      <c r="F36" s="6" t="s">
        <v>48</v>
      </c>
      <c r="G36" s="30">
        <v>3112</v>
      </c>
      <c r="H36" s="30">
        <v>2740</v>
      </c>
      <c r="I36" s="30">
        <v>3634</v>
      </c>
      <c r="J36" s="30">
        <v>2345</v>
      </c>
      <c r="K36" s="30">
        <v>2245</v>
      </c>
      <c r="L36" s="30">
        <v>2760</v>
      </c>
      <c r="M36" s="30">
        <v>3316</v>
      </c>
      <c r="N36" s="30">
        <v>3880</v>
      </c>
      <c r="O36" s="30">
        <v>2235</v>
      </c>
      <c r="P36" s="30">
        <v>3950</v>
      </c>
      <c r="R36" s="1">
        <f>SUMPRODUCT(([1]Sheet3!$A$2:$A$578=$D36)*([1]Sheet3!$B$2:$B$578=R$1)*([1]Sheet3!$C$1:$F$1=$B36),[1]Sheet3!$C$2:$F$578)</f>
        <v>0</v>
      </c>
      <c r="S36" s="1">
        <f>SUMPRODUCT(([1]Sheet3!$A$2:$A$578=$D36)*([1]Sheet3!$B$2:$B$578=S$1)*([1]Sheet3!$C$1:$F$1=$B36),[1]Sheet3!$C$2:$F$578)</f>
        <v>0</v>
      </c>
      <c r="T36" s="1">
        <f>SUMPRODUCT(([1]Sheet3!$A$2:$A$578=$D36)*([1]Sheet3!$B$2:$B$578=T$1)*([1]Sheet3!$C$1:$F$1=$B36),[1]Sheet3!$C$2:$F$578)</f>
        <v>0</v>
      </c>
      <c r="U36" s="1">
        <f>SUMPRODUCT(([1]Sheet3!$A$2:$A$578=$D36)*([1]Sheet3!$B$2:$B$578=U$1)*([1]Sheet3!$C$1:$F$1=$B36),[1]Sheet3!$C$2:$F$578)</f>
        <v>0</v>
      </c>
      <c r="V36" s="1">
        <f>SUMPRODUCT(([1]Sheet3!$A$2:$A$578=$D36)*([1]Sheet3!$B$2:$B$578=V$1)*([1]Sheet3!$C$1:$F$1=$B36),[1]Sheet3!$C$2:$F$578)</f>
        <v>0</v>
      </c>
      <c r="W36" s="1">
        <f>SUMPRODUCT(([1]Sheet3!$A$2:$A$578=$D36)*([1]Sheet3!$B$2:$B$578=W$1)*([1]Sheet3!$C$1:$F$1=$B36),[1]Sheet3!$C$2:$F$578)</f>
        <v>0</v>
      </c>
      <c r="X36" s="1">
        <f>SUMPRODUCT(([1]Sheet3!$A$2:$A$578=$D36)*([1]Sheet3!$B$2:$B$578=X$1)*([1]Sheet3!$C$1:$F$1=$B36),[1]Sheet3!$C$2:$F$578)</f>
        <v>0</v>
      </c>
      <c r="Y36" s="1">
        <f t="shared" si="47"/>
        <v>0</v>
      </c>
      <c r="Z36" s="1">
        <f t="shared" si="48"/>
        <v>0</v>
      </c>
      <c r="AA36" s="7">
        <v>0.8</v>
      </c>
      <c r="AB36" s="24">
        <f t="shared" si="7"/>
        <v>3250.2</v>
      </c>
      <c r="AC36" s="6">
        <f t="shared" si="49"/>
        <v>2600.16</v>
      </c>
      <c r="AD36" s="1">
        <f t="shared" si="9"/>
        <v>52.515151515151516</v>
      </c>
      <c r="AE36" s="1">
        <f t="shared" si="32"/>
        <v>0.70438859688910826</v>
      </c>
      <c r="AF36" s="1">
        <f t="shared" si="10"/>
        <v>0.50117782326240401</v>
      </c>
      <c r="AG36" s="1">
        <f>IF(AF36&lt;5%,AD36*'VARIABLES AND RESULTS'!$B$7,0)</f>
        <v>0</v>
      </c>
      <c r="AH36" s="6">
        <f t="shared" si="11"/>
        <v>3112</v>
      </c>
      <c r="AI36" s="6">
        <f t="shared" si="12"/>
        <v>2740</v>
      </c>
      <c r="AJ36" s="6">
        <f t="shared" si="13"/>
        <v>3634</v>
      </c>
      <c r="AK36" s="6">
        <f t="shared" si="14"/>
        <v>2345</v>
      </c>
      <c r="AL36" s="6">
        <f t="shared" si="15"/>
        <v>2245</v>
      </c>
      <c r="AM36" s="6">
        <f t="shared" si="16"/>
        <v>2760</v>
      </c>
      <c r="AN36" s="6">
        <f t="shared" si="17"/>
        <v>3316</v>
      </c>
      <c r="AO36" s="6">
        <f t="shared" si="18"/>
        <v>3880</v>
      </c>
      <c r="AP36" s="6">
        <f t="shared" si="19"/>
        <v>2235</v>
      </c>
      <c r="AQ36" s="6">
        <f t="shared" si="20"/>
        <v>3950</v>
      </c>
      <c r="AR36" s="17">
        <f t="shared" si="50"/>
        <v>0</v>
      </c>
      <c r="AS36" s="17">
        <f t="shared" si="51"/>
        <v>0</v>
      </c>
      <c r="AT36" s="17">
        <f t="shared" si="52"/>
        <v>0</v>
      </c>
      <c r="AU36" s="17">
        <f t="shared" si="53"/>
        <v>9.8132422620146403E-2</v>
      </c>
      <c r="AV36" s="17">
        <f t="shared" si="54"/>
        <v>0.13659159436342375</v>
      </c>
      <c r="AW36" s="17">
        <f t="shared" si="55"/>
        <v>0</v>
      </c>
      <c r="AX36" s="17">
        <f t="shared" si="56"/>
        <v>0</v>
      </c>
      <c r="AY36" s="17">
        <f t="shared" si="57"/>
        <v>0</v>
      </c>
      <c r="AZ36" s="17">
        <f t="shared" si="58"/>
        <v>0.14043751153775147</v>
      </c>
      <c r="BA36" s="17">
        <f t="shared" si="59"/>
        <v>0</v>
      </c>
      <c r="BB36" s="18">
        <f t="shared" si="60"/>
        <v>3.7516152852132161E-2</v>
      </c>
      <c r="BC36" s="17">
        <f>BB36*(1+'VARIABLES AND RESULTS'!$B$4+'VARIABLES AND RESULTS'!$B$5+'VARIABLES AND RESULTS'!$B$6+'VARIABLES AND RESULTS'!$B$9)/'VARIABLES AND RESULTS'!$B$3</f>
        <v>7.5032305704264335E-2</v>
      </c>
      <c r="BD36" s="1">
        <v>1</v>
      </c>
    </row>
    <row r="37" spans="1:56" x14ac:dyDescent="0.2">
      <c r="A37" s="1" t="s">
        <v>128</v>
      </c>
      <c r="B37" s="30" t="s">
        <v>61</v>
      </c>
      <c r="C37" s="1" t="s">
        <v>49</v>
      </c>
      <c r="D37" s="30" t="s">
        <v>82</v>
      </c>
      <c r="E37" s="30" t="s">
        <v>86</v>
      </c>
      <c r="F37" s="6" t="s">
        <v>48</v>
      </c>
      <c r="G37" s="30">
        <v>10620</v>
      </c>
      <c r="H37" s="30">
        <v>10010</v>
      </c>
      <c r="I37" s="30">
        <v>11039</v>
      </c>
      <c r="J37" s="30">
        <v>12704</v>
      </c>
      <c r="K37" s="30">
        <v>10702</v>
      </c>
      <c r="L37" s="30">
        <v>11300</v>
      </c>
      <c r="M37" s="30">
        <v>11900</v>
      </c>
      <c r="N37" s="30">
        <v>10200</v>
      </c>
      <c r="O37" s="30">
        <v>9010</v>
      </c>
      <c r="P37" s="30">
        <v>10500</v>
      </c>
      <c r="R37" s="1">
        <f>SUMPRODUCT(([1]Sheet3!$A$2:$A$578=$D37)*([1]Sheet3!$B$2:$B$578=R$1)*([1]Sheet3!$C$1:$F$1=$B37),[1]Sheet3!$C$2:$F$578)</f>
        <v>0</v>
      </c>
      <c r="S37" s="1">
        <f>SUMPRODUCT(([1]Sheet3!$A$2:$A$578=$D37)*([1]Sheet3!$B$2:$B$578=S$1)*([1]Sheet3!$C$1:$F$1=$B37),[1]Sheet3!$C$2:$F$578)</f>
        <v>0</v>
      </c>
      <c r="T37" s="1">
        <f>SUMPRODUCT(([1]Sheet3!$A$2:$A$578=$D37)*([1]Sheet3!$B$2:$B$578=T$1)*([1]Sheet3!$C$1:$F$1=$B37),[1]Sheet3!$C$2:$F$578)</f>
        <v>0</v>
      </c>
      <c r="U37" s="1">
        <f>SUMPRODUCT(([1]Sheet3!$A$2:$A$578=$D37)*([1]Sheet3!$B$2:$B$578=U$1)*([1]Sheet3!$C$1:$F$1=$B37),[1]Sheet3!$C$2:$F$578)</f>
        <v>0</v>
      </c>
      <c r="V37" s="1">
        <f>SUMPRODUCT(([1]Sheet3!$A$2:$A$578=$D37)*([1]Sheet3!$B$2:$B$578=V$1)*([1]Sheet3!$C$1:$F$1=$B37),[1]Sheet3!$C$2:$F$578)</f>
        <v>0</v>
      </c>
      <c r="W37" s="1">
        <f>SUMPRODUCT(([1]Sheet3!$A$2:$A$578=$D37)*([1]Sheet3!$B$2:$B$578=W$1)*([1]Sheet3!$C$1:$F$1=$B37),[1]Sheet3!$C$2:$F$578)</f>
        <v>0</v>
      </c>
      <c r="X37" s="1">
        <f>SUMPRODUCT(([1]Sheet3!$A$2:$A$578=$D37)*([1]Sheet3!$B$2:$B$578=X$1)*([1]Sheet3!$C$1:$F$1=$B37),[1]Sheet3!$C$2:$F$578)</f>
        <v>0</v>
      </c>
      <c r="Y37" s="1">
        <f t="shared" si="47"/>
        <v>0</v>
      </c>
      <c r="Z37" s="1">
        <f t="shared" si="48"/>
        <v>0</v>
      </c>
      <c r="AA37" s="7">
        <v>0.8</v>
      </c>
      <c r="AB37" s="24">
        <f t="shared" si="7"/>
        <v>11421.2</v>
      </c>
      <c r="AC37" s="6">
        <f t="shared" si="49"/>
        <v>9136.9600000000009</v>
      </c>
      <c r="AD37" s="1">
        <f t="shared" si="9"/>
        <v>-85.38787878787879</v>
      </c>
      <c r="AE37" s="1">
        <f t="shared" si="32"/>
        <v>-0.7369308479458565</v>
      </c>
      <c r="AF37" s="1">
        <f t="shared" si="10"/>
        <v>0.48221426813998403</v>
      </c>
      <c r="AG37" s="1">
        <f>IF(AF37&lt;5%,AD37*'VARIABLES AND RESULTS'!$B$7,0)</f>
        <v>0</v>
      </c>
      <c r="AH37" s="6">
        <f t="shared" si="11"/>
        <v>10620</v>
      </c>
      <c r="AI37" s="6">
        <f t="shared" si="12"/>
        <v>10010</v>
      </c>
      <c r="AJ37" s="6">
        <f t="shared" si="13"/>
        <v>11039</v>
      </c>
      <c r="AK37" s="6">
        <f t="shared" si="14"/>
        <v>12704</v>
      </c>
      <c r="AL37" s="6">
        <f t="shared" si="15"/>
        <v>10702</v>
      </c>
      <c r="AM37" s="6">
        <f t="shared" si="16"/>
        <v>11300</v>
      </c>
      <c r="AN37" s="6">
        <f t="shared" si="17"/>
        <v>11900</v>
      </c>
      <c r="AO37" s="6">
        <f t="shared" si="18"/>
        <v>10200</v>
      </c>
      <c r="AP37" s="6">
        <f t="shared" si="19"/>
        <v>9010</v>
      </c>
      <c r="AQ37" s="6">
        <f t="shared" si="20"/>
        <v>10500</v>
      </c>
      <c r="AR37" s="17">
        <f t="shared" si="50"/>
        <v>0</v>
      </c>
      <c r="AS37" s="17">
        <f t="shared" si="51"/>
        <v>0</v>
      </c>
      <c r="AT37" s="17">
        <f t="shared" si="52"/>
        <v>0</v>
      </c>
      <c r="AU37" s="17">
        <f t="shared" si="53"/>
        <v>0</v>
      </c>
      <c r="AV37" s="17">
        <f t="shared" si="54"/>
        <v>0</v>
      </c>
      <c r="AW37" s="17">
        <f t="shared" si="55"/>
        <v>0</v>
      </c>
      <c r="AX37" s="17">
        <f t="shared" si="56"/>
        <v>0</v>
      </c>
      <c r="AY37" s="17">
        <f t="shared" si="57"/>
        <v>0</v>
      </c>
      <c r="AZ37" s="17">
        <f t="shared" si="58"/>
        <v>1.3895212412005847E-2</v>
      </c>
      <c r="BA37" s="17">
        <f t="shared" si="59"/>
        <v>0</v>
      </c>
      <c r="BB37" s="18">
        <f t="shared" si="60"/>
        <v>1.3895212412005846E-3</v>
      </c>
      <c r="BC37" s="17">
        <f>BB37*(1+'VARIABLES AND RESULTS'!$B$4+'VARIABLES AND RESULTS'!$B$5+'VARIABLES AND RESULTS'!$B$6+'VARIABLES AND RESULTS'!$B$9)/'VARIABLES AND RESULTS'!$B$3</f>
        <v>2.7790424824011696E-3</v>
      </c>
      <c r="BD37" s="1">
        <v>1</v>
      </c>
    </row>
    <row r="38" spans="1:56" x14ac:dyDescent="0.2">
      <c r="A38" s="1" t="s">
        <v>128</v>
      </c>
      <c r="B38" s="30" t="s">
        <v>61</v>
      </c>
      <c r="C38" s="28" t="s">
        <v>46</v>
      </c>
      <c r="D38" s="30" t="s">
        <v>83</v>
      </c>
      <c r="E38" s="30" t="s">
        <v>87</v>
      </c>
      <c r="F38" s="6" t="s">
        <v>48</v>
      </c>
      <c r="G38" s="30">
        <v>3112</v>
      </c>
      <c r="H38" s="30">
        <v>2740</v>
      </c>
      <c r="I38" s="30">
        <v>3634</v>
      </c>
      <c r="J38" s="30">
        <v>2345</v>
      </c>
      <c r="K38" s="30">
        <v>2245</v>
      </c>
      <c r="L38" s="30">
        <v>2760</v>
      </c>
      <c r="M38" s="30">
        <v>3316</v>
      </c>
      <c r="N38" s="30">
        <v>3880</v>
      </c>
      <c r="O38" s="30">
        <v>2235</v>
      </c>
      <c r="P38" s="30">
        <v>3950</v>
      </c>
      <c r="R38" s="1">
        <f>SUMPRODUCT(([1]Sheet3!$A$2:$A$578=$D38)*([1]Sheet3!$B$2:$B$578=R$1)*([1]Sheet3!$C$1:$F$1=$B38),[1]Sheet3!$C$2:$F$578)</f>
        <v>0</v>
      </c>
      <c r="S38" s="1">
        <f>SUMPRODUCT(([1]Sheet3!$A$2:$A$578=$D38)*([1]Sheet3!$B$2:$B$578=S$1)*([1]Sheet3!$C$1:$F$1=$B38),[1]Sheet3!$C$2:$F$578)</f>
        <v>0</v>
      </c>
      <c r="T38" s="1">
        <f>SUMPRODUCT(([1]Sheet3!$A$2:$A$578=$D38)*([1]Sheet3!$B$2:$B$578=T$1)*([1]Sheet3!$C$1:$F$1=$B38),[1]Sheet3!$C$2:$F$578)</f>
        <v>0</v>
      </c>
      <c r="U38" s="1">
        <f>SUMPRODUCT(([1]Sheet3!$A$2:$A$578=$D38)*([1]Sheet3!$B$2:$B$578=U$1)*([1]Sheet3!$C$1:$F$1=$B38),[1]Sheet3!$C$2:$F$578)</f>
        <v>0</v>
      </c>
      <c r="V38" s="1">
        <f>SUMPRODUCT(([1]Sheet3!$A$2:$A$578=$D38)*([1]Sheet3!$B$2:$B$578=V$1)*([1]Sheet3!$C$1:$F$1=$B38),[1]Sheet3!$C$2:$F$578)</f>
        <v>0</v>
      </c>
      <c r="W38" s="1">
        <f>SUMPRODUCT(([1]Sheet3!$A$2:$A$578=$D38)*([1]Sheet3!$B$2:$B$578=W$1)*([1]Sheet3!$C$1:$F$1=$B38),[1]Sheet3!$C$2:$F$578)</f>
        <v>0</v>
      </c>
      <c r="X38" s="1">
        <f>SUMPRODUCT(([1]Sheet3!$A$2:$A$578=$D38)*([1]Sheet3!$B$2:$B$578=X$1)*([1]Sheet3!$C$1:$F$1=$B38),[1]Sheet3!$C$2:$F$578)</f>
        <v>0</v>
      </c>
      <c r="Y38" s="1">
        <f t="shared" si="47"/>
        <v>0</v>
      </c>
      <c r="Z38" s="1">
        <f t="shared" si="48"/>
        <v>0</v>
      </c>
      <c r="AA38" s="7">
        <v>0.8</v>
      </c>
      <c r="AB38" s="24">
        <f t="shared" si="7"/>
        <v>3250.2</v>
      </c>
      <c r="AC38" s="6">
        <f t="shared" si="49"/>
        <v>2600.16</v>
      </c>
      <c r="AD38" s="1">
        <f t="shared" si="9"/>
        <v>52.515151515151516</v>
      </c>
      <c r="AE38" s="1">
        <f t="shared" si="32"/>
        <v>0.70438859688910826</v>
      </c>
      <c r="AF38" s="1">
        <f t="shared" si="10"/>
        <v>0.50117782326240401</v>
      </c>
      <c r="AG38" s="1">
        <f>IF(AF38&lt;5%,AD38*'VARIABLES AND RESULTS'!$B$7,0)</f>
        <v>0</v>
      </c>
      <c r="AH38" s="6">
        <f t="shared" si="11"/>
        <v>3112</v>
      </c>
      <c r="AI38" s="6">
        <f t="shared" si="12"/>
        <v>2740</v>
      </c>
      <c r="AJ38" s="6">
        <f t="shared" si="13"/>
        <v>3634</v>
      </c>
      <c r="AK38" s="6">
        <f t="shared" si="14"/>
        <v>2345</v>
      </c>
      <c r="AL38" s="6">
        <f t="shared" si="15"/>
        <v>2245</v>
      </c>
      <c r="AM38" s="6">
        <f t="shared" si="16"/>
        <v>2760</v>
      </c>
      <c r="AN38" s="6">
        <f t="shared" si="17"/>
        <v>3316</v>
      </c>
      <c r="AO38" s="6">
        <f t="shared" si="18"/>
        <v>3880</v>
      </c>
      <c r="AP38" s="6">
        <f t="shared" si="19"/>
        <v>2235</v>
      </c>
      <c r="AQ38" s="6">
        <f t="shared" si="20"/>
        <v>3950</v>
      </c>
      <c r="AR38" s="17">
        <f t="shared" si="50"/>
        <v>0</v>
      </c>
      <c r="AS38" s="17">
        <f t="shared" si="51"/>
        <v>0</v>
      </c>
      <c r="AT38" s="17">
        <f t="shared" si="52"/>
        <v>0</v>
      </c>
      <c r="AU38" s="17">
        <f t="shared" si="53"/>
        <v>9.8132422620146403E-2</v>
      </c>
      <c r="AV38" s="17">
        <f t="shared" si="54"/>
        <v>0.13659159436342375</v>
      </c>
      <c r="AW38" s="17">
        <f t="shared" si="55"/>
        <v>0</v>
      </c>
      <c r="AX38" s="17">
        <f t="shared" si="56"/>
        <v>0</v>
      </c>
      <c r="AY38" s="17">
        <f t="shared" si="57"/>
        <v>0</v>
      </c>
      <c r="AZ38" s="17">
        <f t="shared" si="58"/>
        <v>0.14043751153775147</v>
      </c>
      <c r="BA38" s="17">
        <f t="shared" si="59"/>
        <v>0</v>
      </c>
      <c r="BB38" s="18">
        <f t="shared" si="60"/>
        <v>3.7516152852132161E-2</v>
      </c>
      <c r="BC38" s="17">
        <f>BB38*(1+'VARIABLES AND RESULTS'!$B$4+'VARIABLES AND RESULTS'!$B$5+'VARIABLES AND RESULTS'!$B$6+'VARIABLES AND RESULTS'!$B$9)/'VARIABLES AND RESULTS'!$B$3</f>
        <v>7.5032305704264335E-2</v>
      </c>
      <c r="BD38" s="1">
        <v>1</v>
      </c>
    </row>
    <row r="39" spans="1:56" x14ac:dyDescent="0.2">
      <c r="A39" s="1" t="s">
        <v>128</v>
      </c>
      <c r="B39" s="30" t="s">
        <v>61</v>
      </c>
      <c r="C39" s="1" t="s">
        <v>49</v>
      </c>
      <c r="D39" s="30" t="s">
        <v>83</v>
      </c>
      <c r="E39" s="30" t="s">
        <v>87</v>
      </c>
      <c r="F39" s="6" t="s">
        <v>48</v>
      </c>
      <c r="G39" s="30">
        <v>10620</v>
      </c>
      <c r="H39" s="30">
        <v>10010</v>
      </c>
      <c r="I39" s="30">
        <v>11039</v>
      </c>
      <c r="J39" s="30">
        <v>12704</v>
      </c>
      <c r="K39" s="30">
        <v>10702</v>
      </c>
      <c r="L39" s="30">
        <v>11300</v>
      </c>
      <c r="M39" s="30">
        <v>11900</v>
      </c>
      <c r="N39" s="30">
        <v>10200</v>
      </c>
      <c r="O39" s="30">
        <v>9010</v>
      </c>
      <c r="P39" s="30">
        <v>10500</v>
      </c>
      <c r="R39" s="1">
        <f>SUMPRODUCT(([1]Sheet3!$A$2:$A$578=$D39)*([1]Sheet3!$B$2:$B$578=R$1)*([1]Sheet3!$C$1:$F$1=$B39),[1]Sheet3!$C$2:$F$578)</f>
        <v>0</v>
      </c>
      <c r="S39" s="1">
        <f>SUMPRODUCT(([1]Sheet3!$A$2:$A$578=$D39)*([1]Sheet3!$B$2:$B$578=S$1)*([1]Sheet3!$C$1:$F$1=$B39),[1]Sheet3!$C$2:$F$578)</f>
        <v>0</v>
      </c>
      <c r="T39" s="1">
        <f>SUMPRODUCT(([1]Sheet3!$A$2:$A$578=$D39)*([1]Sheet3!$B$2:$B$578=T$1)*([1]Sheet3!$C$1:$F$1=$B39),[1]Sheet3!$C$2:$F$578)</f>
        <v>0</v>
      </c>
      <c r="U39" s="1">
        <f>SUMPRODUCT(([1]Sheet3!$A$2:$A$578=$D39)*([1]Sheet3!$B$2:$B$578=U$1)*([1]Sheet3!$C$1:$F$1=$B39),[1]Sheet3!$C$2:$F$578)</f>
        <v>0</v>
      </c>
      <c r="V39" s="1">
        <f>SUMPRODUCT(([1]Sheet3!$A$2:$A$578=$D39)*([1]Sheet3!$B$2:$B$578=V$1)*([1]Sheet3!$C$1:$F$1=$B39),[1]Sheet3!$C$2:$F$578)</f>
        <v>0</v>
      </c>
      <c r="W39" s="1">
        <f>SUMPRODUCT(([1]Sheet3!$A$2:$A$578=$D39)*([1]Sheet3!$B$2:$B$578=W$1)*([1]Sheet3!$C$1:$F$1=$B39),[1]Sheet3!$C$2:$F$578)</f>
        <v>0</v>
      </c>
      <c r="X39" s="1">
        <f>SUMPRODUCT(([1]Sheet3!$A$2:$A$578=$D39)*([1]Sheet3!$B$2:$B$578=X$1)*([1]Sheet3!$C$1:$F$1=$B39),[1]Sheet3!$C$2:$F$578)</f>
        <v>0</v>
      </c>
      <c r="Y39" s="1">
        <f t="shared" si="47"/>
        <v>0</v>
      </c>
      <c r="Z39" s="1">
        <f t="shared" si="48"/>
        <v>0</v>
      </c>
      <c r="AA39" s="7">
        <v>0.8</v>
      </c>
      <c r="AB39" s="24">
        <f t="shared" si="7"/>
        <v>11421.2</v>
      </c>
      <c r="AC39" s="6">
        <f t="shared" si="49"/>
        <v>9136.9600000000009</v>
      </c>
      <c r="AD39" s="1">
        <f t="shared" si="9"/>
        <v>-85.38787878787879</v>
      </c>
      <c r="AE39" s="1">
        <f t="shared" si="32"/>
        <v>-0.7369308479458565</v>
      </c>
      <c r="AF39" s="1">
        <f t="shared" si="10"/>
        <v>0.48221426813998403</v>
      </c>
      <c r="AG39" s="1">
        <f>IF(AF39&lt;5%,AD39*'VARIABLES AND RESULTS'!$B$7,0)</f>
        <v>0</v>
      </c>
      <c r="AH39" s="6">
        <f t="shared" si="11"/>
        <v>10620</v>
      </c>
      <c r="AI39" s="6">
        <f t="shared" si="12"/>
        <v>10010</v>
      </c>
      <c r="AJ39" s="6">
        <f t="shared" si="13"/>
        <v>11039</v>
      </c>
      <c r="AK39" s="6">
        <f t="shared" si="14"/>
        <v>12704</v>
      </c>
      <c r="AL39" s="6">
        <f t="shared" si="15"/>
        <v>10702</v>
      </c>
      <c r="AM39" s="6">
        <f t="shared" si="16"/>
        <v>11300</v>
      </c>
      <c r="AN39" s="6">
        <f t="shared" si="17"/>
        <v>11900</v>
      </c>
      <c r="AO39" s="6">
        <f t="shared" si="18"/>
        <v>10200</v>
      </c>
      <c r="AP39" s="6">
        <f t="shared" si="19"/>
        <v>9010</v>
      </c>
      <c r="AQ39" s="6">
        <f t="shared" si="20"/>
        <v>10500</v>
      </c>
      <c r="AR39" s="17">
        <f t="shared" si="50"/>
        <v>0</v>
      </c>
      <c r="AS39" s="17">
        <f t="shared" si="51"/>
        <v>0</v>
      </c>
      <c r="AT39" s="17">
        <f t="shared" si="52"/>
        <v>0</v>
      </c>
      <c r="AU39" s="17">
        <f t="shared" si="53"/>
        <v>0</v>
      </c>
      <c r="AV39" s="17">
        <f t="shared" si="54"/>
        <v>0</v>
      </c>
      <c r="AW39" s="17">
        <f t="shared" si="55"/>
        <v>0</v>
      </c>
      <c r="AX39" s="17">
        <f t="shared" si="56"/>
        <v>0</v>
      </c>
      <c r="AY39" s="17">
        <f t="shared" si="57"/>
        <v>0</v>
      </c>
      <c r="AZ39" s="17">
        <f t="shared" si="58"/>
        <v>1.3895212412005847E-2</v>
      </c>
      <c r="BA39" s="17">
        <f t="shared" si="59"/>
        <v>0</v>
      </c>
      <c r="BB39" s="18">
        <f t="shared" si="60"/>
        <v>1.3895212412005846E-3</v>
      </c>
      <c r="BC39" s="17">
        <f>BB39*(1+'VARIABLES AND RESULTS'!$B$4+'VARIABLES AND RESULTS'!$B$5+'VARIABLES AND RESULTS'!$B$6+'VARIABLES AND RESULTS'!$B$9)/'VARIABLES AND RESULTS'!$B$3</f>
        <v>2.7790424824011696E-3</v>
      </c>
      <c r="BD39" s="1">
        <v>1</v>
      </c>
    </row>
    <row r="40" spans="1:56" x14ac:dyDescent="0.2">
      <c r="A40" s="1" t="s">
        <v>128</v>
      </c>
      <c r="B40" s="30" t="s">
        <v>61</v>
      </c>
      <c r="C40" s="28" t="s">
        <v>46</v>
      </c>
      <c r="D40" s="30" t="s">
        <v>84</v>
      </c>
      <c r="E40" s="30" t="s">
        <v>84</v>
      </c>
      <c r="F40" s="6" t="s">
        <v>48</v>
      </c>
      <c r="G40" s="31">
        <v>9137</v>
      </c>
      <c r="H40" s="30">
        <v>2563</v>
      </c>
      <c r="I40" s="30">
        <v>3574</v>
      </c>
      <c r="J40" s="30">
        <v>4452</v>
      </c>
      <c r="K40" s="30">
        <v>4342</v>
      </c>
      <c r="L40" s="30">
        <v>5549</v>
      </c>
      <c r="M40" s="30">
        <v>3309</v>
      </c>
      <c r="N40" s="30">
        <v>4920</v>
      </c>
      <c r="O40" s="30">
        <v>1652</v>
      </c>
      <c r="P40" s="30">
        <v>2990</v>
      </c>
      <c r="R40" s="1">
        <f>SUMPRODUCT(([1]Sheet3!$A$2:$A$578=$D40)*([1]Sheet3!$B$2:$B$578=R$1)*([1]Sheet3!$C$1:$F$1=$B40),[1]Sheet3!$C$2:$F$578)</f>
        <v>0</v>
      </c>
      <c r="S40" s="1">
        <f>SUMPRODUCT(([1]Sheet3!$A$2:$A$578=$D40)*([1]Sheet3!$B$2:$B$578=S$1)*([1]Sheet3!$C$1:$F$1=$B40),[1]Sheet3!$C$2:$F$578)</f>
        <v>0</v>
      </c>
      <c r="T40" s="1">
        <f>SUMPRODUCT(([1]Sheet3!$A$2:$A$578=$D40)*([1]Sheet3!$B$2:$B$578=T$1)*([1]Sheet3!$C$1:$F$1=$B40),[1]Sheet3!$C$2:$F$578)</f>
        <v>0</v>
      </c>
      <c r="U40" s="1">
        <f>SUMPRODUCT(([1]Sheet3!$A$2:$A$578=$D40)*([1]Sheet3!$B$2:$B$578=U$1)*([1]Sheet3!$C$1:$F$1=$B40),[1]Sheet3!$C$2:$F$578)</f>
        <v>0</v>
      </c>
      <c r="V40" s="1">
        <f>SUMPRODUCT(([1]Sheet3!$A$2:$A$578=$D40)*([1]Sheet3!$B$2:$B$578=V$1)*([1]Sheet3!$C$1:$F$1=$B40),[1]Sheet3!$C$2:$F$578)</f>
        <v>0</v>
      </c>
      <c r="W40" s="1">
        <f>SUMPRODUCT(([1]Sheet3!$A$2:$A$578=$D40)*([1]Sheet3!$B$2:$B$578=W$1)*([1]Sheet3!$C$1:$F$1=$B40),[1]Sheet3!$C$2:$F$578)</f>
        <v>0</v>
      </c>
      <c r="X40" s="1">
        <f>SUMPRODUCT(([1]Sheet3!$A$2:$A$578=$D40)*([1]Sheet3!$B$2:$B$578=X$1)*([1]Sheet3!$C$1:$F$1=$B40),[1]Sheet3!$C$2:$F$578)</f>
        <v>0</v>
      </c>
      <c r="Y40" s="1">
        <f t="shared" si="47"/>
        <v>0</v>
      </c>
      <c r="Z40" s="1">
        <f t="shared" si="48"/>
        <v>0</v>
      </c>
      <c r="AA40" s="7">
        <v>0.8</v>
      </c>
      <c r="AB40" s="24">
        <f t="shared" si="7"/>
        <v>4514.3999999999996</v>
      </c>
      <c r="AC40" s="6">
        <f t="shared" si="49"/>
        <v>3611.52</v>
      </c>
      <c r="AD40" s="1">
        <f t="shared" si="9"/>
        <v>-346.61818181818182</v>
      </c>
      <c r="AE40" s="1">
        <f t="shared" si="32"/>
        <v>-1.6627162340795045</v>
      </c>
      <c r="AF40" s="1">
        <f t="shared" si="10"/>
        <v>0.13494188568726956</v>
      </c>
      <c r="AG40" s="1">
        <f>IF(AF40&lt;5%,AD40*'VARIABLES AND RESULTS'!$B$7,0)</f>
        <v>0</v>
      </c>
      <c r="AH40" s="6">
        <f t="shared" si="11"/>
        <v>9137</v>
      </c>
      <c r="AI40" s="6">
        <f t="shared" si="12"/>
        <v>2563</v>
      </c>
      <c r="AJ40" s="6">
        <f t="shared" si="13"/>
        <v>3574</v>
      </c>
      <c r="AK40" s="6">
        <f t="shared" si="14"/>
        <v>4452</v>
      </c>
      <c r="AL40" s="6">
        <f t="shared" si="15"/>
        <v>4342</v>
      </c>
      <c r="AM40" s="6">
        <f t="shared" si="16"/>
        <v>5549</v>
      </c>
      <c r="AN40" s="6">
        <f t="shared" si="17"/>
        <v>3309</v>
      </c>
      <c r="AO40" s="6">
        <f t="shared" si="18"/>
        <v>4920</v>
      </c>
      <c r="AP40" s="6">
        <f t="shared" si="19"/>
        <v>1652</v>
      </c>
      <c r="AQ40" s="6">
        <f t="shared" si="20"/>
        <v>2990</v>
      </c>
      <c r="AR40" s="17">
        <f t="shared" si="50"/>
        <v>0</v>
      </c>
      <c r="AS40" s="17">
        <f t="shared" si="51"/>
        <v>0.29032651072124754</v>
      </c>
      <c r="AT40" s="17">
        <f t="shared" si="52"/>
        <v>1.0388977494240647E-2</v>
      </c>
      <c r="AU40" s="17">
        <f t="shared" si="53"/>
        <v>0</v>
      </c>
      <c r="AV40" s="17">
        <f t="shared" si="54"/>
        <v>0</v>
      </c>
      <c r="AW40" s="17">
        <f t="shared" si="55"/>
        <v>0</v>
      </c>
      <c r="AX40" s="17">
        <f t="shared" si="56"/>
        <v>8.3765284423179154E-2</v>
      </c>
      <c r="AY40" s="17">
        <f t="shared" si="57"/>
        <v>0</v>
      </c>
      <c r="AZ40" s="17">
        <f t="shared" si="58"/>
        <v>0.54257487152223993</v>
      </c>
      <c r="BA40" s="17">
        <f t="shared" si="59"/>
        <v>0.17209374446216552</v>
      </c>
      <c r="BB40" s="18">
        <f t="shared" si="60"/>
        <v>0.10991493886230727</v>
      </c>
      <c r="BC40" s="17">
        <f>BB40*(1+'VARIABLES AND RESULTS'!$B$4+'VARIABLES AND RESULTS'!$B$5+'VARIABLES AND RESULTS'!$B$6+'VARIABLES AND RESULTS'!$B$9)/'VARIABLES AND RESULTS'!$B$3</f>
        <v>0.21982987772461457</v>
      </c>
      <c r="BD40" s="1">
        <v>1</v>
      </c>
    </row>
    <row r="41" spans="1:56" x14ac:dyDescent="0.2">
      <c r="A41" s="1" t="s">
        <v>128</v>
      </c>
      <c r="B41" s="30" t="s">
        <v>61</v>
      </c>
      <c r="C41" s="1" t="s">
        <v>49</v>
      </c>
      <c r="D41" s="30" t="s">
        <v>84</v>
      </c>
      <c r="E41" s="30" t="s">
        <v>84</v>
      </c>
      <c r="F41" s="6" t="s">
        <v>48</v>
      </c>
      <c r="G41" s="30">
        <v>11876</v>
      </c>
      <c r="H41" s="30">
        <v>10030</v>
      </c>
      <c r="I41" s="30">
        <v>12056</v>
      </c>
      <c r="J41" s="30">
        <v>12989</v>
      </c>
      <c r="K41" s="30">
        <v>10400</v>
      </c>
      <c r="L41" s="30">
        <v>11554</v>
      </c>
      <c r="M41" s="30">
        <v>11898</v>
      </c>
      <c r="N41" s="30">
        <v>9997</v>
      </c>
      <c r="O41" s="30">
        <v>8103</v>
      </c>
      <c r="P41" s="30">
        <v>11720</v>
      </c>
      <c r="R41" s="1">
        <f>SUMPRODUCT(([1]Sheet3!$A$2:$A$578=$D41)*([1]Sheet3!$B$2:$B$578=R$1)*([1]Sheet3!$C$1:$F$1=$B41),[1]Sheet3!$C$2:$F$578)</f>
        <v>0</v>
      </c>
      <c r="S41" s="1">
        <f>SUMPRODUCT(([1]Sheet3!$A$2:$A$578=$D41)*([1]Sheet3!$B$2:$B$578=S$1)*([1]Sheet3!$C$1:$F$1=$B41),[1]Sheet3!$C$2:$F$578)</f>
        <v>0</v>
      </c>
      <c r="T41" s="1">
        <f>SUMPRODUCT(([1]Sheet3!$A$2:$A$578=$D41)*([1]Sheet3!$B$2:$B$578=T$1)*([1]Sheet3!$C$1:$F$1=$B41),[1]Sheet3!$C$2:$F$578)</f>
        <v>0</v>
      </c>
      <c r="U41" s="1">
        <f>SUMPRODUCT(([1]Sheet3!$A$2:$A$578=$D41)*([1]Sheet3!$B$2:$B$578=U$1)*([1]Sheet3!$C$1:$F$1=$B41),[1]Sheet3!$C$2:$F$578)</f>
        <v>0</v>
      </c>
      <c r="V41" s="1">
        <f>SUMPRODUCT(([1]Sheet3!$A$2:$A$578=$D41)*([1]Sheet3!$B$2:$B$578=V$1)*([1]Sheet3!$C$1:$F$1=$B41),[1]Sheet3!$C$2:$F$578)</f>
        <v>0</v>
      </c>
      <c r="W41" s="1">
        <f>SUMPRODUCT(([1]Sheet3!$A$2:$A$578=$D41)*([1]Sheet3!$B$2:$B$578=W$1)*([1]Sheet3!$C$1:$F$1=$B41),[1]Sheet3!$C$2:$F$578)</f>
        <v>0</v>
      </c>
      <c r="X41" s="1">
        <f>SUMPRODUCT(([1]Sheet3!$A$2:$A$578=$D41)*([1]Sheet3!$B$2:$B$578=X$1)*([1]Sheet3!$C$1:$F$1=$B41),[1]Sheet3!$C$2:$F$578)</f>
        <v>0</v>
      </c>
      <c r="Y41" s="1">
        <f t="shared" si="47"/>
        <v>0</v>
      </c>
      <c r="Z41" s="1">
        <f t="shared" si="48"/>
        <v>0</v>
      </c>
      <c r="AA41" s="7">
        <v>0.8</v>
      </c>
      <c r="AB41" s="24">
        <f t="shared" si="7"/>
        <v>11712.2</v>
      </c>
      <c r="AC41" s="6">
        <f t="shared" si="49"/>
        <v>9369.76</v>
      </c>
      <c r="AD41" s="1">
        <f t="shared" si="9"/>
        <v>-165.49696969696967</v>
      </c>
      <c r="AE41" s="1">
        <f t="shared" si="32"/>
        <v>-1.0672195604604378</v>
      </c>
      <c r="AF41" s="1">
        <f t="shared" si="10"/>
        <v>0.31701674576250694</v>
      </c>
      <c r="AG41" s="1">
        <f>IF(AF41&lt;5%,AD41*'VARIABLES AND RESULTS'!$B$7,0)</f>
        <v>0</v>
      </c>
      <c r="AH41" s="6">
        <f t="shared" si="11"/>
        <v>11876</v>
      </c>
      <c r="AI41" s="6">
        <f t="shared" si="12"/>
        <v>10030</v>
      </c>
      <c r="AJ41" s="6">
        <f t="shared" si="13"/>
        <v>12056</v>
      </c>
      <c r="AK41" s="6">
        <f t="shared" si="14"/>
        <v>12989</v>
      </c>
      <c r="AL41" s="6">
        <f t="shared" si="15"/>
        <v>10400</v>
      </c>
      <c r="AM41" s="6">
        <f t="shared" si="16"/>
        <v>11554</v>
      </c>
      <c r="AN41" s="6">
        <f t="shared" si="17"/>
        <v>11898</v>
      </c>
      <c r="AO41" s="6">
        <f t="shared" si="18"/>
        <v>9997</v>
      </c>
      <c r="AP41" s="6">
        <f t="shared" si="19"/>
        <v>8103</v>
      </c>
      <c r="AQ41" s="6">
        <f t="shared" si="20"/>
        <v>11720</v>
      </c>
      <c r="AR41" s="17">
        <f t="shared" si="50"/>
        <v>0</v>
      </c>
      <c r="AS41" s="17">
        <f t="shared" si="51"/>
        <v>0</v>
      </c>
      <c r="AT41" s="17">
        <f t="shared" si="52"/>
        <v>0</v>
      </c>
      <c r="AU41" s="17">
        <f t="shared" si="53"/>
        <v>0</v>
      </c>
      <c r="AV41" s="17">
        <f t="shared" si="54"/>
        <v>0</v>
      </c>
      <c r="AW41" s="17">
        <f t="shared" si="55"/>
        <v>0</v>
      </c>
      <c r="AX41" s="17">
        <f t="shared" si="56"/>
        <v>0</v>
      </c>
      <c r="AY41" s="17">
        <f t="shared" si="57"/>
        <v>0</v>
      </c>
      <c r="AZ41" s="17">
        <f t="shared" si="58"/>
        <v>0.13519663257116513</v>
      </c>
      <c r="BA41" s="17">
        <f t="shared" si="59"/>
        <v>0</v>
      </c>
      <c r="BB41" s="18">
        <f t="shared" si="60"/>
        <v>1.3519663257116513E-2</v>
      </c>
      <c r="BC41" s="17">
        <f>BB41*(1+'VARIABLES AND RESULTS'!$B$4+'VARIABLES AND RESULTS'!$B$5+'VARIABLES AND RESULTS'!$B$6+'VARIABLES AND RESULTS'!$B$9)/'VARIABLES AND RESULTS'!$B$3</f>
        <v>2.703932651423303E-2</v>
      </c>
      <c r="BD41" s="1">
        <v>1</v>
      </c>
    </row>
    <row r="42" spans="1:56" x14ac:dyDescent="0.2">
      <c r="A42" s="1" t="s">
        <v>128</v>
      </c>
      <c r="B42" s="30" t="s">
        <v>62</v>
      </c>
      <c r="C42" s="28" t="s">
        <v>46</v>
      </c>
      <c r="D42" s="30" t="s">
        <v>88</v>
      </c>
      <c r="E42" s="30" t="s">
        <v>88</v>
      </c>
      <c r="F42" s="6" t="s">
        <v>48</v>
      </c>
      <c r="G42" s="30">
        <v>2368</v>
      </c>
      <c r="H42" s="30">
        <v>1646</v>
      </c>
      <c r="I42" s="30">
        <v>3538</v>
      </c>
      <c r="J42" s="30">
        <v>1846</v>
      </c>
      <c r="K42" s="30">
        <v>1746</v>
      </c>
      <c r="L42" s="30">
        <v>1901</v>
      </c>
      <c r="M42" s="30">
        <v>3213</v>
      </c>
      <c r="N42" s="30">
        <v>2479</v>
      </c>
      <c r="O42" s="30">
        <v>2028</v>
      </c>
      <c r="P42" s="30">
        <v>3760</v>
      </c>
      <c r="R42" s="1">
        <f>SUMPRODUCT(([1]Sheet3!$A$2:$A$578=$D42)*([1]Sheet3!$B$2:$B$578=R$1)*([1]Sheet3!$C$1:$F$1=$B42),[1]Sheet3!$C$2:$F$578)</f>
        <v>0</v>
      </c>
      <c r="S42" s="1">
        <f>SUMPRODUCT(([1]Sheet3!$A$2:$A$578=$D42)*([1]Sheet3!$B$2:$B$578=S$1)*([1]Sheet3!$C$1:$F$1=$B42),[1]Sheet3!$C$2:$F$578)</f>
        <v>0</v>
      </c>
      <c r="T42" s="1">
        <f>SUMPRODUCT(([1]Sheet3!$A$2:$A$578=$D42)*([1]Sheet3!$B$2:$B$578=T$1)*([1]Sheet3!$C$1:$F$1=$B42),[1]Sheet3!$C$2:$F$578)</f>
        <v>0</v>
      </c>
      <c r="U42" s="1">
        <f>SUMPRODUCT(([1]Sheet3!$A$2:$A$578=$D42)*([1]Sheet3!$B$2:$B$578=U$1)*([1]Sheet3!$C$1:$F$1=$B42),[1]Sheet3!$C$2:$F$578)</f>
        <v>0</v>
      </c>
      <c r="V42" s="1">
        <f>SUMPRODUCT(([1]Sheet3!$A$2:$A$578=$D42)*([1]Sheet3!$B$2:$B$578=V$1)*([1]Sheet3!$C$1:$F$1=$B42),[1]Sheet3!$C$2:$F$578)</f>
        <v>0</v>
      </c>
      <c r="W42" s="1">
        <f>SUMPRODUCT(([1]Sheet3!$A$2:$A$578=$D42)*([1]Sheet3!$B$2:$B$578=W$1)*([1]Sheet3!$C$1:$F$1=$B42),[1]Sheet3!$C$2:$F$578)</f>
        <v>0</v>
      </c>
      <c r="X42" s="1">
        <f>SUMPRODUCT(([1]Sheet3!$A$2:$A$578=$D42)*([1]Sheet3!$B$2:$B$578=X$1)*([1]Sheet3!$C$1:$F$1=$B42),[1]Sheet3!$C$2:$F$578)</f>
        <v>0</v>
      </c>
      <c r="Y42" s="1">
        <f t="shared" si="47"/>
        <v>0</v>
      </c>
      <c r="Z42" s="1">
        <f t="shared" si="48"/>
        <v>0</v>
      </c>
      <c r="AA42" s="7">
        <v>0.8</v>
      </c>
      <c r="AB42" s="24">
        <f t="shared" si="7"/>
        <v>2676.2</v>
      </c>
      <c r="AC42" s="6">
        <f t="shared" si="49"/>
        <v>2140.96</v>
      </c>
      <c r="AD42" s="1">
        <f t="shared" si="9"/>
        <v>85.836363636363643</v>
      </c>
      <c r="AE42" s="1">
        <f t="shared" si="32"/>
        <v>0.9994661043957489</v>
      </c>
      <c r="AF42" s="1">
        <f t="shared" si="10"/>
        <v>0.3468366093412576</v>
      </c>
      <c r="AG42" s="1">
        <f>IF(AF42&lt;5%,AD42*'VARIABLES AND RESULTS'!$B$7,0)</f>
        <v>0</v>
      </c>
      <c r="AH42" s="6">
        <f t="shared" si="11"/>
        <v>2368</v>
      </c>
      <c r="AI42" s="6">
        <f t="shared" si="12"/>
        <v>1646</v>
      </c>
      <c r="AJ42" s="6">
        <f t="shared" si="13"/>
        <v>3538</v>
      </c>
      <c r="AK42" s="6">
        <f t="shared" si="14"/>
        <v>1846</v>
      </c>
      <c r="AL42" s="6">
        <f t="shared" si="15"/>
        <v>1746</v>
      </c>
      <c r="AM42" s="6">
        <f t="shared" si="16"/>
        <v>1901</v>
      </c>
      <c r="AN42" s="6">
        <f t="shared" si="17"/>
        <v>3213</v>
      </c>
      <c r="AO42" s="6">
        <f t="shared" si="18"/>
        <v>2479</v>
      </c>
      <c r="AP42" s="6">
        <f t="shared" si="19"/>
        <v>2028</v>
      </c>
      <c r="AQ42" s="6">
        <f t="shared" si="20"/>
        <v>3760</v>
      </c>
      <c r="AR42" s="17">
        <f t="shared" si="50"/>
        <v>0</v>
      </c>
      <c r="AS42" s="17">
        <f t="shared" si="51"/>
        <v>0.23118601001419925</v>
      </c>
      <c r="AT42" s="17">
        <f t="shared" si="52"/>
        <v>0</v>
      </c>
      <c r="AU42" s="17">
        <f t="shared" si="53"/>
        <v>0.13776997234885285</v>
      </c>
      <c r="AV42" s="17">
        <f t="shared" si="54"/>
        <v>0.18447799118152605</v>
      </c>
      <c r="AW42" s="17">
        <f t="shared" si="55"/>
        <v>0.11208056199088261</v>
      </c>
      <c r="AX42" s="17">
        <f t="shared" si="56"/>
        <v>0</v>
      </c>
      <c r="AY42" s="17">
        <f t="shared" si="57"/>
        <v>0</v>
      </c>
      <c r="AZ42" s="17">
        <f t="shared" si="58"/>
        <v>5.2761378073387655E-2</v>
      </c>
      <c r="BA42" s="17">
        <f t="shared" si="59"/>
        <v>0</v>
      </c>
      <c r="BB42" s="18">
        <f t="shared" si="60"/>
        <v>7.1827591360884832E-2</v>
      </c>
      <c r="BC42" s="17">
        <f>BB42*(1+'VARIABLES AND RESULTS'!$B$4+'VARIABLES AND RESULTS'!$B$5+'VARIABLES AND RESULTS'!$B$6+'VARIABLES AND RESULTS'!$B$9)/'VARIABLES AND RESULTS'!$B$3</f>
        <v>0.14365518272176969</v>
      </c>
      <c r="BD42" s="1">
        <v>1</v>
      </c>
    </row>
    <row r="43" spans="1:56" x14ac:dyDescent="0.2">
      <c r="A43" s="1" t="s">
        <v>128</v>
      </c>
      <c r="B43" s="30" t="s">
        <v>62</v>
      </c>
      <c r="C43" s="1" t="s">
        <v>49</v>
      </c>
      <c r="D43" s="30" t="s">
        <v>88</v>
      </c>
      <c r="E43" s="30" t="s">
        <v>88</v>
      </c>
      <c r="F43" s="6" t="s">
        <v>48</v>
      </c>
      <c r="G43" s="30">
        <v>13101</v>
      </c>
      <c r="H43" s="30">
        <v>10251</v>
      </c>
      <c r="I43" s="30">
        <v>12711</v>
      </c>
      <c r="J43" s="30">
        <v>11134</v>
      </c>
      <c r="K43" s="30">
        <v>10002</v>
      </c>
      <c r="L43" s="30">
        <v>12270</v>
      </c>
      <c r="M43" s="30">
        <v>11643</v>
      </c>
      <c r="N43" s="30">
        <v>10235</v>
      </c>
      <c r="O43" s="30">
        <v>9960</v>
      </c>
      <c r="P43" s="30">
        <v>11480</v>
      </c>
      <c r="R43" s="1">
        <f>SUMPRODUCT(([1]Sheet3!$A$2:$A$578=$D43)*([1]Sheet3!$B$2:$B$578=R$1)*([1]Sheet3!$C$1:$F$1=$B43),[1]Sheet3!$C$2:$F$578)</f>
        <v>0</v>
      </c>
      <c r="S43" s="1">
        <f>SUMPRODUCT(([1]Sheet3!$A$2:$A$578=$D43)*([1]Sheet3!$B$2:$B$578=S$1)*([1]Sheet3!$C$1:$F$1=$B43),[1]Sheet3!$C$2:$F$578)</f>
        <v>0</v>
      </c>
      <c r="T43" s="1">
        <f>SUMPRODUCT(([1]Sheet3!$A$2:$A$578=$D43)*([1]Sheet3!$B$2:$B$578=T$1)*([1]Sheet3!$C$1:$F$1=$B43),[1]Sheet3!$C$2:$F$578)</f>
        <v>0</v>
      </c>
      <c r="U43" s="1">
        <f>SUMPRODUCT(([1]Sheet3!$A$2:$A$578=$D43)*([1]Sheet3!$B$2:$B$578=U$1)*([1]Sheet3!$C$1:$F$1=$B43),[1]Sheet3!$C$2:$F$578)</f>
        <v>0</v>
      </c>
      <c r="V43" s="1">
        <f>SUMPRODUCT(([1]Sheet3!$A$2:$A$578=$D43)*([1]Sheet3!$B$2:$B$578=V$1)*([1]Sheet3!$C$1:$F$1=$B43),[1]Sheet3!$C$2:$F$578)</f>
        <v>0</v>
      </c>
      <c r="W43" s="1">
        <f>SUMPRODUCT(([1]Sheet3!$A$2:$A$578=$D43)*([1]Sheet3!$B$2:$B$578=W$1)*([1]Sheet3!$C$1:$F$1=$B43),[1]Sheet3!$C$2:$F$578)</f>
        <v>0</v>
      </c>
      <c r="X43" s="1">
        <f>SUMPRODUCT(([1]Sheet3!$A$2:$A$578=$D43)*([1]Sheet3!$B$2:$B$578=X$1)*([1]Sheet3!$C$1:$F$1=$B43),[1]Sheet3!$C$2:$F$578)</f>
        <v>0</v>
      </c>
      <c r="Y43" s="1">
        <f t="shared" si="47"/>
        <v>0</v>
      </c>
      <c r="Z43" s="1">
        <f t="shared" si="48"/>
        <v>0</v>
      </c>
      <c r="AA43" s="7">
        <v>0.8</v>
      </c>
      <c r="AB43" s="24">
        <f t="shared" si="7"/>
        <v>11352.4</v>
      </c>
      <c r="AC43" s="6">
        <f t="shared" si="49"/>
        <v>9081.92</v>
      </c>
      <c r="AD43" s="1">
        <f t="shared" si="9"/>
        <v>-152.79393939393938</v>
      </c>
      <c r="AE43" s="1">
        <f t="shared" si="32"/>
        <v>-1.2328583313361221</v>
      </c>
      <c r="AF43" s="1">
        <f t="shared" si="10"/>
        <v>0.25262602947707141</v>
      </c>
      <c r="AG43" s="1">
        <f>IF(AF43&lt;5%,AD43*'VARIABLES AND RESULTS'!$B$7,0)</f>
        <v>0</v>
      </c>
      <c r="AH43" s="6">
        <f t="shared" si="11"/>
        <v>13101</v>
      </c>
      <c r="AI43" s="6">
        <f t="shared" si="12"/>
        <v>10251</v>
      </c>
      <c r="AJ43" s="6">
        <f t="shared" si="13"/>
        <v>12711</v>
      </c>
      <c r="AK43" s="6">
        <f t="shared" si="14"/>
        <v>11134</v>
      </c>
      <c r="AL43" s="6">
        <f t="shared" si="15"/>
        <v>10002</v>
      </c>
      <c r="AM43" s="6">
        <f t="shared" si="16"/>
        <v>12270</v>
      </c>
      <c r="AN43" s="6">
        <f t="shared" si="17"/>
        <v>11643</v>
      </c>
      <c r="AO43" s="6">
        <f t="shared" si="18"/>
        <v>10235</v>
      </c>
      <c r="AP43" s="6">
        <f t="shared" si="19"/>
        <v>9960</v>
      </c>
      <c r="AQ43" s="6">
        <f t="shared" si="20"/>
        <v>11480</v>
      </c>
      <c r="AR43" s="17">
        <f t="shared" si="50"/>
        <v>0</v>
      </c>
      <c r="AS43" s="17">
        <f t="shared" si="51"/>
        <v>0</v>
      </c>
      <c r="AT43" s="17">
        <f t="shared" si="52"/>
        <v>0</v>
      </c>
      <c r="AU43" s="17">
        <f t="shared" si="53"/>
        <v>0</v>
      </c>
      <c r="AV43" s="17">
        <f t="shared" si="54"/>
        <v>0</v>
      </c>
      <c r="AW43" s="17">
        <f t="shared" si="55"/>
        <v>0</v>
      </c>
      <c r="AX43" s="17">
        <f t="shared" si="56"/>
        <v>0</v>
      </c>
      <c r="AY43" s="17">
        <f t="shared" si="57"/>
        <v>0</v>
      </c>
      <c r="AZ43" s="17">
        <f t="shared" si="58"/>
        <v>0</v>
      </c>
      <c r="BA43" s="17">
        <f t="shared" si="59"/>
        <v>0</v>
      </c>
      <c r="BB43" s="18">
        <f t="shared" si="60"/>
        <v>0</v>
      </c>
      <c r="BC43" s="17">
        <f>BB43*(1+'VARIABLES AND RESULTS'!$B$4+'VARIABLES AND RESULTS'!$B$5+'VARIABLES AND RESULTS'!$B$6+'VARIABLES AND RESULTS'!$B$9)/'VARIABLES AND RESULTS'!$B$3</f>
        <v>0</v>
      </c>
      <c r="BD43" s="1">
        <v>1</v>
      </c>
    </row>
    <row r="44" spans="1:56" x14ac:dyDescent="0.2">
      <c r="A44" s="1" t="s">
        <v>128</v>
      </c>
      <c r="B44" s="30" t="s">
        <v>62</v>
      </c>
      <c r="C44" s="28" t="s">
        <v>46</v>
      </c>
      <c r="D44" s="30" t="s">
        <v>88</v>
      </c>
      <c r="E44" s="30" t="s">
        <v>89</v>
      </c>
      <c r="F44" s="6" t="s">
        <v>48</v>
      </c>
      <c r="G44" s="30">
        <v>2368</v>
      </c>
      <c r="H44" s="30">
        <v>1646</v>
      </c>
      <c r="I44" s="30">
        <v>3538</v>
      </c>
      <c r="J44" s="30">
        <v>1846</v>
      </c>
      <c r="K44" s="30">
        <v>1746</v>
      </c>
      <c r="L44" s="30">
        <v>1901</v>
      </c>
      <c r="M44" s="30">
        <v>3213</v>
      </c>
      <c r="N44" s="30">
        <v>2479</v>
      </c>
      <c r="O44" s="30">
        <v>2028</v>
      </c>
      <c r="P44" s="30">
        <v>3760</v>
      </c>
      <c r="R44" s="1">
        <f>SUMPRODUCT(([1]Sheet3!$A$2:$A$578=$D44)*([1]Sheet3!$B$2:$B$578=R$1)*([1]Sheet3!$C$1:$F$1=$B44),[1]Sheet3!$C$2:$F$578)</f>
        <v>0</v>
      </c>
      <c r="S44" s="1">
        <f>SUMPRODUCT(([1]Sheet3!$A$2:$A$578=$D44)*([1]Sheet3!$B$2:$B$578=S$1)*([1]Sheet3!$C$1:$F$1=$B44),[1]Sheet3!$C$2:$F$578)</f>
        <v>0</v>
      </c>
      <c r="T44" s="1">
        <f>SUMPRODUCT(([1]Sheet3!$A$2:$A$578=$D44)*([1]Sheet3!$B$2:$B$578=T$1)*([1]Sheet3!$C$1:$F$1=$B44),[1]Sheet3!$C$2:$F$578)</f>
        <v>0</v>
      </c>
      <c r="U44" s="1">
        <f>SUMPRODUCT(([1]Sheet3!$A$2:$A$578=$D44)*([1]Sheet3!$B$2:$B$578=U$1)*([1]Sheet3!$C$1:$F$1=$B44),[1]Sheet3!$C$2:$F$578)</f>
        <v>0</v>
      </c>
      <c r="V44" s="1">
        <f>SUMPRODUCT(([1]Sheet3!$A$2:$A$578=$D44)*([1]Sheet3!$B$2:$B$578=V$1)*([1]Sheet3!$C$1:$F$1=$B44),[1]Sheet3!$C$2:$F$578)</f>
        <v>0</v>
      </c>
      <c r="W44" s="1">
        <f>SUMPRODUCT(([1]Sheet3!$A$2:$A$578=$D44)*([1]Sheet3!$B$2:$B$578=W$1)*([1]Sheet3!$C$1:$F$1=$B44),[1]Sheet3!$C$2:$F$578)</f>
        <v>0</v>
      </c>
      <c r="X44" s="1">
        <f>SUMPRODUCT(([1]Sheet3!$A$2:$A$578=$D44)*([1]Sheet3!$B$2:$B$578=X$1)*([1]Sheet3!$C$1:$F$1=$B44),[1]Sheet3!$C$2:$F$578)</f>
        <v>0</v>
      </c>
      <c r="Y44" s="1">
        <f t="shared" si="47"/>
        <v>0</v>
      </c>
      <c r="Z44" s="1">
        <f t="shared" si="48"/>
        <v>0</v>
      </c>
      <c r="AA44" s="7">
        <v>0.8</v>
      </c>
      <c r="AB44" s="24">
        <f t="shared" si="7"/>
        <v>2676.2</v>
      </c>
      <c r="AC44" s="6">
        <f t="shared" si="49"/>
        <v>2140.96</v>
      </c>
      <c r="AD44" s="1">
        <f t="shared" si="9"/>
        <v>85.836363636363643</v>
      </c>
      <c r="AE44" s="1">
        <f t="shared" si="32"/>
        <v>0.9994661043957489</v>
      </c>
      <c r="AF44" s="1">
        <f t="shared" si="10"/>
        <v>0.3468366093412576</v>
      </c>
      <c r="AG44" s="1">
        <f>IF(AF44&lt;5%,AD44*'VARIABLES AND RESULTS'!$B$7,0)</f>
        <v>0</v>
      </c>
      <c r="AH44" s="6">
        <f t="shared" si="11"/>
        <v>2368</v>
      </c>
      <c r="AI44" s="6">
        <f t="shared" si="12"/>
        <v>1646</v>
      </c>
      <c r="AJ44" s="6">
        <f t="shared" si="13"/>
        <v>3538</v>
      </c>
      <c r="AK44" s="6">
        <f t="shared" si="14"/>
        <v>1846</v>
      </c>
      <c r="AL44" s="6">
        <f t="shared" si="15"/>
        <v>1746</v>
      </c>
      <c r="AM44" s="6">
        <f t="shared" si="16"/>
        <v>1901</v>
      </c>
      <c r="AN44" s="6">
        <f t="shared" si="17"/>
        <v>3213</v>
      </c>
      <c r="AO44" s="6">
        <f t="shared" si="18"/>
        <v>2479</v>
      </c>
      <c r="AP44" s="6">
        <f t="shared" si="19"/>
        <v>2028</v>
      </c>
      <c r="AQ44" s="6">
        <f t="shared" si="20"/>
        <v>3760</v>
      </c>
      <c r="AR44" s="17">
        <f t="shared" si="50"/>
        <v>0</v>
      </c>
      <c r="AS44" s="17">
        <f t="shared" si="51"/>
        <v>0.23118601001419925</v>
      </c>
      <c r="AT44" s="17">
        <f t="shared" si="52"/>
        <v>0</v>
      </c>
      <c r="AU44" s="17">
        <f t="shared" si="53"/>
        <v>0.13776997234885285</v>
      </c>
      <c r="AV44" s="17">
        <f t="shared" si="54"/>
        <v>0.18447799118152605</v>
      </c>
      <c r="AW44" s="17">
        <f t="shared" si="55"/>
        <v>0.11208056199088261</v>
      </c>
      <c r="AX44" s="17">
        <f t="shared" si="56"/>
        <v>0</v>
      </c>
      <c r="AY44" s="17">
        <f t="shared" si="57"/>
        <v>0</v>
      </c>
      <c r="AZ44" s="17">
        <f t="shared" si="58"/>
        <v>5.2761378073387655E-2</v>
      </c>
      <c r="BA44" s="17">
        <f t="shared" si="59"/>
        <v>0</v>
      </c>
      <c r="BB44" s="18">
        <f t="shared" si="60"/>
        <v>7.1827591360884832E-2</v>
      </c>
      <c r="BC44" s="17">
        <f>BB44*(1+'VARIABLES AND RESULTS'!$B$4+'VARIABLES AND RESULTS'!$B$5+'VARIABLES AND RESULTS'!$B$6+'VARIABLES AND RESULTS'!$B$9)/'VARIABLES AND RESULTS'!$B$3</f>
        <v>0.14365518272176969</v>
      </c>
      <c r="BD44" s="1">
        <v>1</v>
      </c>
    </row>
    <row r="45" spans="1:56" x14ac:dyDescent="0.2">
      <c r="A45" s="1" t="s">
        <v>128</v>
      </c>
      <c r="B45" s="30" t="s">
        <v>62</v>
      </c>
      <c r="C45" s="1" t="s">
        <v>49</v>
      </c>
      <c r="D45" s="30" t="s">
        <v>88</v>
      </c>
      <c r="E45" s="30" t="s">
        <v>89</v>
      </c>
      <c r="F45" s="6" t="s">
        <v>48</v>
      </c>
      <c r="G45" s="30">
        <v>13101</v>
      </c>
      <c r="H45" s="30">
        <v>10251</v>
      </c>
      <c r="I45" s="30">
        <v>12711</v>
      </c>
      <c r="J45" s="30">
        <v>11134</v>
      </c>
      <c r="K45" s="30">
        <v>10002</v>
      </c>
      <c r="L45" s="30">
        <v>12270</v>
      </c>
      <c r="M45" s="30">
        <v>11643</v>
      </c>
      <c r="N45" s="30">
        <v>10235</v>
      </c>
      <c r="O45" s="30">
        <v>9960</v>
      </c>
      <c r="P45" s="30">
        <v>11480</v>
      </c>
      <c r="R45" s="1">
        <f>SUMPRODUCT(([1]Sheet3!$A$2:$A$578=$D45)*([1]Sheet3!$B$2:$B$578=R$1)*([1]Sheet3!$C$1:$F$1=$B45),[1]Sheet3!$C$2:$F$578)</f>
        <v>0</v>
      </c>
      <c r="S45" s="1">
        <f>SUMPRODUCT(([1]Sheet3!$A$2:$A$578=$D45)*([1]Sheet3!$B$2:$B$578=S$1)*([1]Sheet3!$C$1:$F$1=$B45),[1]Sheet3!$C$2:$F$578)</f>
        <v>0</v>
      </c>
      <c r="T45" s="1">
        <f>SUMPRODUCT(([1]Sheet3!$A$2:$A$578=$D45)*([1]Sheet3!$B$2:$B$578=T$1)*([1]Sheet3!$C$1:$F$1=$B45),[1]Sheet3!$C$2:$F$578)</f>
        <v>0</v>
      </c>
      <c r="U45" s="1">
        <f>SUMPRODUCT(([1]Sheet3!$A$2:$A$578=$D45)*([1]Sheet3!$B$2:$B$578=U$1)*([1]Sheet3!$C$1:$F$1=$B45),[1]Sheet3!$C$2:$F$578)</f>
        <v>0</v>
      </c>
      <c r="V45" s="1">
        <f>SUMPRODUCT(([1]Sheet3!$A$2:$A$578=$D45)*([1]Sheet3!$B$2:$B$578=V$1)*([1]Sheet3!$C$1:$F$1=$B45),[1]Sheet3!$C$2:$F$578)</f>
        <v>0</v>
      </c>
      <c r="W45" s="1">
        <f>SUMPRODUCT(([1]Sheet3!$A$2:$A$578=$D45)*([1]Sheet3!$B$2:$B$578=W$1)*([1]Sheet3!$C$1:$F$1=$B45),[1]Sheet3!$C$2:$F$578)</f>
        <v>0</v>
      </c>
      <c r="X45" s="1">
        <f>SUMPRODUCT(([1]Sheet3!$A$2:$A$578=$D45)*([1]Sheet3!$B$2:$B$578=X$1)*([1]Sheet3!$C$1:$F$1=$B45),[1]Sheet3!$C$2:$F$578)</f>
        <v>0</v>
      </c>
      <c r="Y45" s="1">
        <f t="shared" si="47"/>
        <v>0</v>
      </c>
      <c r="Z45" s="1">
        <f t="shared" si="48"/>
        <v>0</v>
      </c>
      <c r="AA45" s="7">
        <v>0.8</v>
      </c>
      <c r="AB45" s="24">
        <f t="shared" si="7"/>
        <v>11352.4</v>
      </c>
      <c r="AC45" s="6">
        <f t="shared" si="49"/>
        <v>9081.92</v>
      </c>
      <c r="AD45" s="1">
        <f t="shared" si="9"/>
        <v>-152.79393939393938</v>
      </c>
      <c r="AE45" s="1">
        <f t="shared" si="32"/>
        <v>-1.2328583313361221</v>
      </c>
      <c r="AF45" s="1">
        <f t="shared" si="10"/>
        <v>0.25262602947707141</v>
      </c>
      <c r="AG45" s="1">
        <f>IF(AF45&lt;5%,AD45*'VARIABLES AND RESULTS'!$B$7,0)</f>
        <v>0</v>
      </c>
      <c r="AH45" s="6">
        <f t="shared" si="11"/>
        <v>13101</v>
      </c>
      <c r="AI45" s="6">
        <f t="shared" si="12"/>
        <v>10251</v>
      </c>
      <c r="AJ45" s="6">
        <f t="shared" si="13"/>
        <v>12711</v>
      </c>
      <c r="AK45" s="6">
        <f t="shared" si="14"/>
        <v>11134</v>
      </c>
      <c r="AL45" s="6">
        <f t="shared" si="15"/>
        <v>10002</v>
      </c>
      <c r="AM45" s="6">
        <f t="shared" si="16"/>
        <v>12270</v>
      </c>
      <c r="AN45" s="6">
        <f t="shared" si="17"/>
        <v>11643</v>
      </c>
      <c r="AO45" s="6">
        <f t="shared" si="18"/>
        <v>10235</v>
      </c>
      <c r="AP45" s="6">
        <f t="shared" si="19"/>
        <v>9960</v>
      </c>
      <c r="AQ45" s="6">
        <f t="shared" si="20"/>
        <v>11480</v>
      </c>
      <c r="AR45" s="17">
        <f t="shared" si="50"/>
        <v>0</v>
      </c>
      <c r="AS45" s="17">
        <f t="shared" si="51"/>
        <v>0</v>
      </c>
      <c r="AT45" s="17">
        <f t="shared" si="52"/>
        <v>0</v>
      </c>
      <c r="AU45" s="17">
        <f t="shared" si="53"/>
        <v>0</v>
      </c>
      <c r="AV45" s="17">
        <f t="shared" si="54"/>
        <v>0</v>
      </c>
      <c r="AW45" s="17">
        <f t="shared" si="55"/>
        <v>0</v>
      </c>
      <c r="AX45" s="17">
        <f t="shared" si="56"/>
        <v>0</v>
      </c>
      <c r="AY45" s="17">
        <f t="shared" si="57"/>
        <v>0</v>
      </c>
      <c r="AZ45" s="17">
        <f t="shared" si="58"/>
        <v>0</v>
      </c>
      <c r="BA45" s="17">
        <f t="shared" si="59"/>
        <v>0</v>
      </c>
      <c r="BB45" s="18">
        <f t="shared" si="60"/>
        <v>0</v>
      </c>
      <c r="BC45" s="17">
        <f>BB45*(1+'VARIABLES AND RESULTS'!$B$4+'VARIABLES AND RESULTS'!$B$5+'VARIABLES AND RESULTS'!$B$6+'VARIABLES AND RESULTS'!$B$9)/'VARIABLES AND RESULTS'!$B$3</f>
        <v>0</v>
      </c>
      <c r="BD45" s="1">
        <v>1</v>
      </c>
    </row>
    <row r="46" spans="1:56" x14ac:dyDescent="0.2">
      <c r="A46" s="1" t="s">
        <v>128</v>
      </c>
      <c r="B46" s="30" t="s">
        <v>62</v>
      </c>
      <c r="C46" s="28" t="s">
        <v>46</v>
      </c>
      <c r="D46" s="30" t="s">
        <v>90</v>
      </c>
      <c r="E46" s="30" t="s">
        <v>91</v>
      </c>
      <c r="F46" s="6" t="s">
        <v>48</v>
      </c>
      <c r="G46" s="30">
        <v>2485</v>
      </c>
      <c r="H46" s="30">
        <v>1890</v>
      </c>
      <c r="I46" s="30">
        <v>3559</v>
      </c>
      <c r="J46" s="30">
        <v>1950</v>
      </c>
      <c r="K46" s="30">
        <v>1832</v>
      </c>
      <c r="L46" s="30">
        <v>2033</v>
      </c>
      <c r="M46" s="30">
        <v>3272</v>
      </c>
      <c r="N46" s="30">
        <v>2657</v>
      </c>
      <c r="O46" s="30">
        <v>2612</v>
      </c>
      <c r="P46" s="30">
        <v>3180</v>
      </c>
      <c r="R46" s="1">
        <f>SUMPRODUCT(([1]Sheet3!$A$2:$A$578=$D46)*([1]Sheet3!$B$2:$B$578=R$1)*([1]Sheet3!$C$1:$F$1=$B46),[1]Sheet3!$C$2:$F$578)</f>
        <v>0</v>
      </c>
      <c r="S46" s="1">
        <f>SUMPRODUCT(([1]Sheet3!$A$2:$A$578=$D46)*([1]Sheet3!$B$2:$B$578=S$1)*([1]Sheet3!$C$1:$F$1=$B46),[1]Sheet3!$C$2:$F$578)</f>
        <v>0</v>
      </c>
      <c r="T46" s="1">
        <f>SUMPRODUCT(([1]Sheet3!$A$2:$A$578=$D46)*([1]Sheet3!$B$2:$B$578=T$1)*([1]Sheet3!$C$1:$F$1=$B46),[1]Sheet3!$C$2:$F$578)</f>
        <v>0</v>
      </c>
      <c r="U46" s="1">
        <f>SUMPRODUCT(([1]Sheet3!$A$2:$A$578=$D46)*([1]Sheet3!$B$2:$B$578=U$1)*([1]Sheet3!$C$1:$F$1=$B46),[1]Sheet3!$C$2:$F$578)</f>
        <v>0</v>
      </c>
      <c r="V46" s="1">
        <f>SUMPRODUCT(([1]Sheet3!$A$2:$A$578=$D46)*([1]Sheet3!$B$2:$B$578=V$1)*([1]Sheet3!$C$1:$F$1=$B46),[1]Sheet3!$C$2:$F$578)</f>
        <v>0</v>
      </c>
      <c r="W46" s="1">
        <f>SUMPRODUCT(([1]Sheet3!$A$2:$A$578=$D46)*([1]Sheet3!$B$2:$B$578=W$1)*([1]Sheet3!$C$1:$F$1=$B46),[1]Sheet3!$C$2:$F$578)</f>
        <v>0</v>
      </c>
      <c r="X46" s="1">
        <f>SUMPRODUCT(([1]Sheet3!$A$2:$A$578=$D46)*([1]Sheet3!$B$2:$B$578=X$1)*([1]Sheet3!$C$1:$F$1=$B46),[1]Sheet3!$C$2:$F$578)</f>
        <v>0</v>
      </c>
      <c r="Y46" s="1">
        <f t="shared" si="47"/>
        <v>0</v>
      </c>
      <c r="Z46" s="1">
        <f t="shared" si="48"/>
        <v>0</v>
      </c>
      <c r="AA46" s="7">
        <v>0.8</v>
      </c>
      <c r="AB46" s="24">
        <f t="shared" si="7"/>
        <v>2750.8</v>
      </c>
      <c r="AC46" s="6">
        <f t="shared" si="49"/>
        <v>2200.6400000000003</v>
      </c>
      <c r="AD46" s="1">
        <f t="shared" si="9"/>
        <v>66.460606060606054</v>
      </c>
      <c r="AE46" s="1">
        <f t="shared" si="32"/>
        <v>0.95901856422920306</v>
      </c>
      <c r="AF46" s="1">
        <f t="shared" si="10"/>
        <v>0.36563219684540793</v>
      </c>
      <c r="AG46" s="1">
        <f>IF(AF46&lt;5%,AD46*'VARIABLES AND RESULTS'!$B$7,0)</f>
        <v>0</v>
      </c>
      <c r="AH46" s="6">
        <f t="shared" si="11"/>
        <v>2485</v>
      </c>
      <c r="AI46" s="6">
        <f t="shared" si="12"/>
        <v>1890</v>
      </c>
      <c r="AJ46" s="6">
        <f t="shared" si="13"/>
        <v>3559</v>
      </c>
      <c r="AK46" s="6">
        <f t="shared" si="14"/>
        <v>1950</v>
      </c>
      <c r="AL46" s="6">
        <f t="shared" si="15"/>
        <v>1832</v>
      </c>
      <c r="AM46" s="6">
        <f t="shared" si="16"/>
        <v>2033</v>
      </c>
      <c r="AN46" s="6">
        <f t="shared" si="17"/>
        <v>3272</v>
      </c>
      <c r="AO46" s="6">
        <f t="shared" si="18"/>
        <v>2657</v>
      </c>
      <c r="AP46" s="6">
        <f t="shared" si="19"/>
        <v>2612</v>
      </c>
      <c r="AQ46" s="6">
        <f t="shared" si="20"/>
        <v>3180</v>
      </c>
      <c r="AR46" s="17">
        <f t="shared" si="50"/>
        <v>0</v>
      </c>
      <c r="AS46" s="17">
        <f t="shared" si="51"/>
        <v>0.14115893558237616</v>
      </c>
      <c r="AT46" s="17">
        <f t="shared" si="52"/>
        <v>0</v>
      </c>
      <c r="AU46" s="17">
        <f t="shared" si="53"/>
        <v>0.11389413988657858</v>
      </c>
      <c r="AV46" s="17">
        <f t="shared" si="54"/>
        <v>0.16751490475498049</v>
      </c>
      <c r="AW46" s="17">
        <f t="shared" si="55"/>
        <v>7.6177839174058598E-2</v>
      </c>
      <c r="AX46" s="17">
        <f t="shared" si="56"/>
        <v>0</v>
      </c>
      <c r="AY46" s="17">
        <f t="shared" si="57"/>
        <v>0</v>
      </c>
      <c r="AZ46" s="17">
        <f t="shared" si="58"/>
        <v>0</v>
      </c>
      <c r="BA46" s="17">
        <f t="shared" si="59"/>
        <v>0</v>
      </c>
      <c r="BB46" s="18">
        <f t="shared" si="60"/>
        <v>4.9874581939799378E-2</v>
      </c>
      <c r="BC46" s="17">
        <f>BB46*(1+'VARIABLES AND RESULTS'!$B$4+'VARIABLES AND RESULTS'!$B$5+'VARIABLES AND RESULTS'!$B$6+'VARIABLES AND RESULTS'!$B$9)/'VARIABLES AND RESULTS'!$B$3</f>
        <v>9.9749163879598784E-2</v>
      </c>
      <c r="BD46" s="1">
        <v>1</v>
      </c>
    </row>
    <row r="47" spans="1:56" x14ac:dyDescent="0.2">
      <c r="A47" s="1" t="s">
        <v>128</v>
      </c>
      <c r="B47" s="30" t="s">
        <v>62</v>
      </c>
      <c r="C47" s="1" t="s">
        <v>49</v>
      </c>
      <c r="D47" s="30" t="s">
        <v>90</v>
      </c>
      <c r="E47" s="30" t="s">
        <v>91</v>
      </c>
      <c r="F47" s="6" t="s">
        <v>48</v>
      </c>
      <c r="G47" s="30">
        <v>11781</v>
      </c>
      <c r="H47" s="30">
        <v>10670</v>
      </c>
      <c r="I47" s="30">
        <v>11974</v>
      </c>
      <c r="J47" s="30">
        <v>11001</v>
      </c>
      <c r="K47" s="30">
        <v>9768</v>
      </c>
      <c r="L47" s="30">
        <v>10494</v>
      </c>
      <c r="M47" s="30">
        <v>11030</v>
      </c>
      <c r="N47" s="30">
        <v>10550</v>
      </c>
      <c r="O47" s="30">
        <v>9787</v>
      </c>
      <c r="P47" s="30">
        <v>10890</v>
      </c>
      <c r="R47" s="1">
        <f>SUMPRODUCT(([1]Sheet3!$A$2:$A$578=$D47)*([1]Sheet3!$B$2:$B$578=R$1)*([1]Sheet3!$C$1:$F$1=$B47),[1]Sheet3!$C$2:$F$578)</f>
        <v>0</v>
      </c>
      <c r="S47" s="1">
        <f>SUMPRODUCT(([1]Sheet3!$A$2:$A$578=$D47)*([1]Sheet3!$B$2:$B$578=S$1)*([1]Sheet3!$C$1:$F$1=$B47),[1]Sheet3!$C$2:$F$578)</f>
        <v>0</v>
      </c>
      <c r="T47" s="1">
        <f>SUMPRODUCT(([1]Sheet3!$A$2:$A$578=$D47)*([1]Sheet3!$B$2:$B$578=T$1)*([1]Sheet3!$C$1:$F$1=$B47),[1]Sheet3!$C$2:$F$578)</f>
        <v>0</v>
      </c>
      <c r="U47" s="1">
        <f>SUMPRODUCT(([1]Sheet3!$A$2:$A$578=$D47)*([1]Sheet3!$B$2:$B$578=U$1)*([1]Sheet3!$C$1:$F$1=$B47),[1]Sheet3!$C$2:$F$578)</f>
        <v>0</v>
      </c>
      <c r="V47" s="1">
        <f>SUMPRODUCT(([1]Sheet3!$A$2:$A$578=$D47)*([1]Sheet3!$B$2:$B$578=V$1)*([1]Sheet3!$C$1:$F$1=$B47),[1]Sheet3!$C$2:$F$578)</f>
        <v>0</v>
      </c>
      <c r="W47" s="1">
        <f>SUMPRODUCT(([1]Sheet3!$A$2:$A$578=$D47)*([1]Sheet3!$B$2:$B$578=W$1)*([1]Sheet3!$C$1:$F$1=$B47),[1]Sheet3!$C$2:$F$578)</f>
        <v>0</v>
      </c>
      <c r="X47" s="1">
        <f>SUMPRODUCT(([1]Sheet3!$A$2:$A$578=$D47)*([1]Sheet3!$B$2:$B$578=X$1)*([1]Sheet3!$C$1:$F$1=$B47),[1]Sheet3!$C$2:$F$578)</f>
        <v>0</v>
      </c>
      <c r="Y47" s="1">
        <f t="shared" si="47"/>
        <v>0</v>
      </c>
      <c r="Z47" s="1">
        <f t="shared" si="48"/>
        <v>0</v>
      </c>
      <c r="AA47" s="7">
        <v>0.8</v>
      </c>
      <c r="AB47" s="24">
        <f t="shared" si="7"/>
        <v>10793</v>
      </c>
      <c r="AC47" s="6">
        <f t="shared" si="49"/>
        <v>8634.4</v>
      </c>
      <c r="AD47" s="1">
        <f t="shared" si="9"/>
        <v>-124.28484848484848</v>
      </c>
      <c r="AE47" s="1">
        <f t="shared" si="32"/>
        <v>-1.7236187304268411</v>
      </c>
      <c r="AF47" s="1">
        <f t="shared" si="10"/>
        <v>0.12306812274520479</v>
      </c>
      <c r="AG47" s="1">
        <f>IF(AF47&lt;5%,AD47*'VARIABLES AND RESULTS'!$B$7,0)</f>
        <v>0</v>
      </c>
      <c r="AH47" s="6">
        <f t="shared" si="11"/>
        <v>11781</v>
      </c>
      <c r="AI47" s="6">
        <f t="shared" si="12"/>
        <v>10670</v>
      </c>
      <c r="AJ47" s="6">
        <f t="shared" si="13"/>
        <v>11974</v>
      </c>
      <c r="AK47" s="6">
        <f t="shared" si="14"/>
        <v>11001</v>
      </c>
      <c r="AL47" s="6">
        <f t="shared" si="15"/>
        <v>9768</v>
      </c>
      <c r="AM47" s="6">
        <f t="shared" si="16"/>
        <v>10494</v>
      </c>
      <c r="AN47" s="6">
        <f t="shared" si="17"/>
        <v>11030</v>
      </c>
      <c r="AO47" s="6">
        <f t="shared" si="18"/>
        <v>10550</v>
      </c>
      <c r="AP47" s="6">
        <f t="shared" si="19"/>
        <v>9787</v>
      </c>
      <c r="AQ47" s="6">
        <f t="shared" si="20"/>
        <v>10890</v>
      </c>
      <c r="AR47" s="17">
        <f t="shared" si="50"/>
        <v>0</v>
      </c>
      <c r="AS47" s="17">
        <f t="shared" si="51"/>
        <v>0</v>
      </c>
      <c r="AT47" s="17">
        <f t="shared" si="52"/>
        <v>0</v>
      </c>
      <c r="AU47" s="17">
        <f t="shared" si="53"/>
        <v>0</v>
      </c>
      <c r="AV47" s="17">
        <f t="shared" si="54"/>
        <v>0</v>
      </c>
      <c r="AW47" s="17">
        <f t="shared" si="55"/>
        <v>0</v>
      </c>
      <c r="AX47" s="17">
        <f t="shared" si="56"/>
        <v>0</v>
      </c>
      <c r="AY47" s="17">
        <f t="shared" si="57"/>
        <v>0</v>
      </c>
      <c r="AZ47" s="17">
        <f t="shared" si="58"/>
        <v>0</v>
      </c>
      <c r="BA47" s="17">
        <f t="shared" si="59"/>
        <v>0</v>
      </c>
      <c r="BB47" s="18">
        <f t="shared" si="60"/>
        <v>0</v>
      </c>
      <c r="BC47" s="17">
        <f>BB47*(1+'VARIABLES AND RESULTS'!$B$4+'VARIABLES AND RESULTS'!$B$5+'VARIABLES AND RESULTS'!$B$6+'VARIABLES AND RESULTS'!$B$9)/'VARIABLES AND RESULTS'!$B$3</f>
        <v>0</v>
      </c>
      <c r="BD47" s="1">
        <v>1</v>
      </c>
    </row>
    <row r="48" spans="1:56" x14ac:dyDescent="0.2">
      <c r="A48" s="1" t="s">
        <v>128</v>
      </c>
      <c r="B48" s="30" t="s">
        <v>62</v>
      </c>
      <c r="C48" s="28" t="s">
        <v>46</v>
      </c>
      <c r="D48" s="30" t="s">
        <v>88</v>
      </c>
      <c r="E48" s="30" t="s">
        <v>92</v>
      </c>
      <c r="F48" s="6" t="s">
        <v>48</v>
      </c>
      <c r="G48" s="30">
        <v>2368</v>
      </c>
      <c r="H48" s="30">
        <v>1646</v>
      </c>
      <c r="I48" s="30">
        <v>3538</v>
      </c>
      <c r="J48" s="30">
        <v>1846</v>
      </c>
      <c r="K48" s="30">
        <v>1746</v>
      </c>
      <c r="L48" s="30">
        <v>1901</v>
      </c>
      <c r="M48" s="30">
        <v>3213</v>
      </c>
      <c r="N48" s="30">
        <v>2479</v>
      </c>
      <c r="O48" s="30">
        <v>2028</v>
      </c>
      <c r="P48" s="30">
        <v>3760</v>
      </c>
      <c r="R48" s="1">
        <f>SUMPRODUCT(([1]Sheet3!$A$2:$A$578=$D48)*([1]Sheet3!$B$2:$B$578=R$1)*([1]Sheet3!$C$1:$F$1=$B48),[1]Sheet3!$C$2:$F$578)</f>
        <v>0</v>
      </c>
      <c r="S48" s="1">
        <f>SUMPRODUCT(([1]Sheet3!$A$2:$A$578=$D48)*([1]Sheet3!$B$2:$B$578=S$1)*([1]Sheet3!$C$1:$F$1=$B48),[1]Sheet3!$C$2:$F$578)</f>
        <v>0</v>
      </c>
      <c r="T48" s="1">
        <f>SUMPRODUCT(([1]Sheet3!$A$2:$A$578=$D48)*([1]Sheet3!$B$2:$B$578=T$1)*([1]Sheet3!$C$1:$F$1=$B48),[1]Sheet3!$C$2:$F$578)</f>
        <v>0</v>
      </c>
      <c r="U48" s="1">
        <f>SUMPRODUCT(([1]Sheet3!$A$2:$A$578=$D48)*([1]Sheet3!$B$2:$B$578=U$1)*([1]Sheet3!$C$1:$F$1=$B48),[1]Sheet3!$C$2:$F$578)</f>
        <v>0</v>
      </c>
      <c r="V48" s="1">
        <f>SUMPRODUCT(([1]Sheet3!$A$2:$A$578=$D48)*([1]Sheet3!$B$2:$B$578=V$1)*([1]Sheet3!$C$1:$F$1=$B48),[1]Sheet3!$C$2:$F$578)</f>
        <v>0</v>
      </c>
      <c r="W48" s="1">
        <f>SUMPRODUCT(([1]Sheet3!$A$2:$A$578=$D48)*([1]Sheet3!$B$2:$B$578=W$1)*([1]Sheet3!$C$1:$F$1=$B48),[1]Sheet3!$C$2:$F$578)</f>
        <v>0</v>
      </c>
      <c r="X48" s="1">
        <f>SUMPRODUCT(([1]Sheet3!$A$2:$A$578=$D48)*([1]Sheet3!$B$2:$B$578=X$1)*([1]Sheet3!$C$1:$F$1=$B48),[1]Sheet3!$C$2:$F$578)</f>
        <v>0</v>
      </c>
      <c r="Y48" s="1">
        <f t="shared" si="47"/>
        <v>0</v>
      </c>
      <c r="Z48" s="1">
        <f t="shared" si="48"/>
        <v>0</v>
      </c>
      <c r="AA48" s="7">
        <v>0.8</v>
      </c>
      <c r="AB48" s="24">
        <f t="shared" si="7"/>
        <v>2676.2</v>
      </c>
      <c r="AC48" s="6">
        <f t="shared" si="49"/>
        <v>2140.96</v>
      </c>
      <c r="AD48" s="1">
        <f t="shared" si="9"/>
        <v>85.836363636363643</v>
      </c>
      <c r="AE48" s="1">
        <f t="shared" si="32"/>
        <v>0.9994661043957489</v>
      </c>
      <c r="AF48" s="1">
        <f t="shared" si="10"/>
        <v>0.3468366093412576</v>
      </c>
      <c r="AG48" s="1">
        <f>IF(AF48&lt;5%,AD48*'VARIABLES AND RESULTS'!$B$7,0)</f>
        <v>0</v>
      </c>
      <c r="AH48" s="6">
        <f t="shared" si="11"/>
        <v>2368</v>
      </c>
      <c r="AI48" s="6">
        <f t="shared" si="12"/>
        <v>1646</v>
      </c>
      <c r="AJ48" s="6">
        <f t="shared" si="13"/>
        <v>3538</v>
      </c>
      <c r="AK48" s="6">
        <f t="shared" si="14"/>
        <v>1846</v>
      </c>
      <c r="AL48" s="6">
        <f t="shared" si="15"/>
        <v>1746</v>
      </c>
      <c r="AM48" s="6">
        <f t="shared" si="16"/>
        <v>1901</v>
      </c>
      <c r="AN48" s="6">
        <f t="shared" si="17"/>
        <v>3213</v>
      </c>
      <c r="AO48" s="6">
        <f t="shared" si="18"/>
        <v>2479</v>
      </c>
      <c r="AP48" s="6">
        <f t="shared" si="19"/>
        <v>2028</v>
      </c>
      <c r="AQ48" s="6">
        <f t="shared" si="20"/>
        <v>3760</v>
      </c>
      <c r="AR48" s="17">
        <f t="shared" si="50"/>
        <v>0</v>
      </c>
      <c r="AS48" s="17">
        <f t="shared" si="51"/>
        <v>0.23118601001419925</v>
      </c>
      <c r="AT48" s="17">
        <f t="shared" si="52"/>
        <v>0</v>
      </c>
      <c r="AU48" s="17">
        <f t="shared" si="53"/>
        <v>0.13776997234885285</v>
      </c>
      <c r="AV48" s="17">
        <f t="shared" si="54"/>
        <v>0.18447799118152605</v>
      </c>
      <c r="AW48" s="17">
        <f t="shared" si="55"/>
        <v>0.11208056199088261</v>
      </c>
      <c r="AX48" s="17">
        <f t="shared" si="56"/>
        <v>0</v>
      </c>
      <c r="AY48" s="17">
        <f t="shared" si="57"/>
        <v>0</v>
      </c>
      <c r="AZ48" s="17">
        <f t="shared" si="58"/>
        <v>5.2761378073387655E-2</v>
      </c>
      <c r="BA48" s="17">
        <f t="shared" si="59"/>
        <v>0</v>
      </c>
      <c r="BB48" s="18">
        <f t="shared" si="60"/>
        <v>7.1827591360884832E-2</v>
      </c>
      <c r="BC48" s="17">
        <f>BB48*(1+'VARIABLES AND RESULTS'!$B$4+'VARIABLES AND RESULTS'!$B$5+'VARIABLES AND RESULTS'!$B$6+'VARIABLES AND RESULTS'!$B$9)/'VARIABLES AND RESULTS'!$B$3</f>
        <v>0.14365518272176969</v>
      </c>
      <c r="BD48" s="1">
        <v>1</v>
      </c>
    </row>
    <row r="49" spans="1:56" x14ac:dyDescent="0.2">
      <c r="A49" s="1" t="s">
        <v>128</v>
      </c>
      <c r="B49" s="30" t="s">
        <v>62</v>
      </c>
      <c r="C49" s="1" t="s">
        <v>49</v>
      </c>
      <c r="D49" s="30" t="s">
        <v>88</v>
      </c>
      <c r="E49" s="30" t="s">
        <v>92</v>
      </c>
      <c r="F49" s="6" t="s">
        <v>48</v>
      </c>
      <c r="G49" s="30">
        <v>13101</v>
      </c>
      <c r="H49" s="30">
        <v>10251</v>
      </c>
      <c r="I49" s="30">
        <v>12711</v>
      </c>
      <c r="J49" s="30">
        <v>11134</v>
      </c>
      <c r="K49" s="30">
        <v>10002</v>
      </c>
      <c r="L49" s="30">
        <v>12270</v>
      </c>
      <c r="M49" s="30">
        <v>11643</v>
      </c>
      <c r="N49" s="30">
        <v>10235</v>
      </c>
      <c r="O49" s="30">
        <v>9960</v>
      </c>
      <c r="P49" s="30">
        <v>11480</v>
      </c>
      <c r="R49" s="1">
        <f>SUMPRODUCT(([1]Sheet3!$A$2:$A$578=$D49)*([1]Sheet3!$B$2:$B$578=R$1)*([1]Sheet3!$C$1:$F$1=$B49),[1]Sheet3!$C$2:$F$578)</f>
        <v>0</v>
      </c>
      <c r="S49" s="1">
        <f>SUMPRODUCT(([1]Sheet3!$A$2:$A$578=$D49)*([1]Sheet3!$B$2:$B$578=S$1)*([1]Sheet3!$C$1:$F$1=$B49),[1]Sheet3!$C$2:$F$578)</f>
        <v>0</v>
      </c>
      <c r="T49" s="1">
        <f>SUMPRODUCT(([1]Sheet3!$A$2:$A$578=$D49)*([1]Sheet3!$B$2:$B$578=T$1)*([1]Sheet3!$C$1:$F$1=$B49),[1]Sheet3!$C$2:$F$578)</f>
        <v>0</v>
      </c>
      <c r="U49" s="1">
        <f>SUMPRODUCT(([1]Sheet3!$A$2:$A$578=$D49)*([1]Sheet3!$B$2:$B$578=U$1)*([1]Sheet3!$C$1:$F$1=$B49),[1]Sheet3!$C$2:$F$578)</f>
        <v>0</v>
      </c>
      <c r="V49" s="1">
        <f>SUMPRODUCT(([1]Sheet3!$A$2:$A$578=$D49)*([1]Sheet3!$B$2:$B$578=V$1)*([1]Sheet3!$C$1:$F$1=$B49),[1]Sheet3!$C$2:$F$578)</f>
        <v>0</v>
      </c>
      <c r="W49" s="1">
        <f>SUMPRODUCT(([1]Sheet3!$A$2:$A$578=$D49)*([1]Sheet3!$B$2:$B$578=W$1)*([1]Sheet3!$C$1:$F$1=$B49),[1]Sheet3!$C$2:$F$578)</f>
        <v>0</v>
      </c>
      <c r="X49" s="1">
        <f>SUMPRODUCT(([1]Sheet3!$A$2:$A$578=$D49)*([1]Sheet3!$B$2:$B$578=X$1)*([1]Sheet3!$C$1:$F$1=$B49),[1]Sheet3!$C$2:$F$578)</f>
        <v>0</v>
      </c>
      <c r="Y49" s="1">
        <f t="shared" si="47"/>
        <v>0</v>
      </c>
      <c r="Z49" s="1">
        <f t="shared" si="48"/>
        <v>0</v>
      </c>
      <c r="AA49" s="7">
        <v>0.8</v>
      </c>
      <c r="AB49" s="24">
        <f t="shared" si="7"/>
        <v>11352.4</v>
      </c>
      <c r="AC49" s="6">
        <f t="shared" si="49"/>
        <v>9081.92</v>
      </c>
      <c r="AD49" s="1">
        <f t="shared" si="9"/>
        <v>-152.79393939393938</v>
      </c>
      <c r="AE49" s="1">
        <f t="shared" si="32"/>
        <v>-1.2328583313361221</v>
      </c>
      <c r="AF49" s="1">
        <f t="shared" si="10"/>
        <v>0.25262602947707141</v>
      </c>
      <c r="AG49" s="1">
        <f>IF(AF49&lt;5%,AD49*'VARIABLES AND RESULTS'!$B$7,0)</f>
        <v>0</v>
      </c>
      <c r="AH49" s="6">
        <f t="shared" si="11"/>
        <v>13101</v>
      </c>
      <c r="AI49" s="6">
        <f t="shared" si="12"/>
        <v>10251</v>
      </c>
      <c r="AJ49" s="6">
        <f t="shared" si="13"/>
        <v>12711</v>
      </c>
      <c r="AK49" s="6">
        <f t="shared" si="14"/>
        <v>11134</v>
      </c>
      <c r="AL49" s="6">
        <f t="shared" si="15"/>
        <v>10002</v>
      </c>
      <c r="AM49" s="6">
        <f t="shared" si="16"/>
        <v>12270</v>
      </c>
      <c r="AN49" s="6">
        <f t="shared" si="17"/>
        <v>11643</v>
      </c>
      <c r="AO49" s="6">
        <f t="shared" si="18"/>
        <v>10235</v>
      </c>
      <c r="AP49" s="6">
        <f t="shared" si="19"/>
        <v>9960</v>
      </c>
      <c r="AQ49" s="6">
        <f t="shared" si="20"/>
        <v>11480</v>
      </c>
      <c r="AR49" s="17">
        <f t="shared" si="50"/>
        <v>0</v>
      </c>
      <c r="AS49" s="17">
        <f t="shared" si="51"/>
        <v>0</v>
      </c>
      <c r="AT49" s="17">
        <f t="shared" si="52"/>
        <v>0</v>
      </c>
      <c r="AU49" s="17">
        <f t="shared" si="53"/>
        <v>0</v>
      </c>
      <c r="AV49" s="17">
        <f t="shared" si="54"/>
        <v>0</v>
      </c>
      <c r="AW49" s="17">
        <f t="shared" si="55"/>
        <v>0</v>
      </c>
      <c r="AX49" s="17">
        <f t="shared" si="56"/>
        <v>0</v>
      </c>
      <c r="AY49" s="17">
        <f t="shared" si="57"/>
        <v>0</v>
      </c>
      <c r="AZ49" s="17">
        <f t="shared" si="58"/>
        <v>0</v>
      </c>
      <c r="BA49" s="17">
        <f t="shared" si="59"/>
        <v>0</v>
      </c>
      <c r="BB49" s="18">
        <f t="shared" si="60"/>
        <v>0</v>
      </c>
      <c r="BC49" s="17">
        <f>BB49*(1+'VARIABLES AND RESULTS'!$B$4+'VARIABLES AND RESULTS'!$B$5+'VARIABLES AND RESULTS'!$B$6+'VARIABLES AND RESULTS'!$B$9)/'VARIABLES AND RESULTS'!$B$3</f>
        <v>0</v>
      </c>
      <c r="BD49" s="1">
        <v>1</v>
      </c>
    </row>
    <row r="50" spans="1:56" x14ac:dyDescent="0.2">
      <c r="A50" s="1" t="s">
        <v>128</v>
      </c>
      <c r="B50" s="30" t="s">
        <v>62</v>
      </c>
      <c r="C50" s="28" t="s">
        <v>46</v>
      </c>
      <c r="D50" s="30" t="s">
        <v>93</v>
      </c>
      <c r="E50" s="30" t="s">
        <v>94</v>
      </c>
      <c r="F50" s="6" t="s">
        <v>48</v>
      </c>
      <c r="G50" s="30">
        <v>2485</v>
      </c>
      <c r="H50" s="30">
        <v>1890</v>
      </c>
      <c r="I50" s="30">
        <v>3559</v>
      </c>
      <c r="J50" s="30">
        <v>1950</v>
      </c>
      <c r="K50" s="30">
        <v>1832</v>
      </c>
      <c r="L50" s="30">
        <v>2033</v>
      </c>
      <c r="M50" s="30">
        <v>3272</v>
      </c>
      <c r="N50" s="30">
        <v>2657</v>
      </c>
      <c r="O50" s="30">
        <v>2612</v>
      </c>
      <c r="P50" s="30">
        <v>3180</v>
      </c>
      <c r="R50" s="1">
        <f>SUMPRODUCT(([1]Sheet3!$A$2:$A$578=$D50)*([1]Sheet3!$B$2:$B$578=R$1)*([1]Sheet3!$C$1:$F$1=$B50),[1]Sheet3!$C$2:$F$578)</f>
        <v>0</v>
      </c>
      <c r="S50" s="1">
        <f>SUMPRODUCT(([1]Sheet3!$A$2:$A$578=$D50)*([1]Sheet3!$B$2:$B$578=S$1)*([1]Sheet3!$C$1:$F$1=$B50),[1]Sheet3!$C$2:$F$578)</f>
        <v>0</v>
      </c>
      <c r="T50" s="1">
        <f>SUMPRODUCT(([1]Sheet3!$A$2:$A$578=$D50)*([1]Sheet3!$B$2:$B$578=T$1)*([1]Sheet3!$C$1:$F$1=$B50),[1]Sheet3!$C$2:$F$578)</f>
        <v>0</v>
      </c>
      <c r="U50" s="1">
        <f>SUMPRODUCT(([1]Sheet3!$A$2:$A$578=$D50)*([1]Sheet3!$B$2:$B$578=U$1)*([1]Sheet3!$C$1:$F$1=$B50),[1]Sheet3!$C$2:$F$578)</f>
        <v>0</v>
      </c>
      <c r="V50" s="1">
        <f>SUMPRODUCT(([1]Sheet3!$A$2:$A$578=$D50)*([1]Sheet3!$B$2:$B$578=V$1)*([1]Sheet3!$C$1:$F$1=$B50),[1]Sheet3!$C$2:$F$578)</f>
        <v>0</v>
      </c>
      <c r="W50" s="1">
        <f>SUMPRODUCT(([1]Sheet3!$A$2:$A$578=$D50)*([1]Sheet3!$B$2:$B$578=W$1)*([1]Sheet3!$C$1:$F$1=$B50),[1]Sheet3!$C$2:$F$578)</f>
        <v>0</v>
      </c>
      <c r="X50" s="1">
        <f>SUMPRODUCT(([1]Sheet3!$A$2:$A$578=$D50)*([1]Sheet3!$B$2:$B$578=X$1)*([1]Sheet3!$C$1:$F$1=$B50),[1]Sheet3!$C$2:$F$578)</f>
        <v>0</v>
      </c>
      <c r="Y50" s="1">
        <f t="shared" si="47"/>
        <v>0</v>
      </c>
      <c r="Z50" s="1">
        <f t="shared" si="48"/>
        <v>0</v>
      </c>
      <c r="AA50" s="7">
        <v>0.8</v>
      </c>
      <c r="AB50" s="24">
        <f t="shared" si="7"/>
        <v>2750.8</v>
      </c>
      <c r="AC50" s="6">
        <f t="shared" si="49"/>
        <v>2200.6400000000003</v>
      </c>
      <c r="AD50" s="1">
        <f t="shared" si="9"/>
        <v>66.460606060606054</v>
      </c>
      <c r="AE50" s="1">
        <f t="shared" si="32"/>
        <v>0.95901856422920306</v>
      </c>
      <c r="AF50" s="1">
        <f t="shared" si="10"/>
        <v>0.36563219684540793</v>
      </c>
      <c r="AG50" s="1">
        <f>IF(AF50&lt;5%,AD50*'VARIABLES AND RESULTS'!$B$7,0)</f>
        <v>0</v>
      </c>
      <c r="AH50" s="6">
        <f t="shared" si="11"/>
        <v>2485</v>
      </c>
      <c r="AI50" s="6">
        <f t="shared" si="12"/>
        <v>1890</v>
      </c>
      <c r="AJ50" s="6">
        <f t="shared" si="13"/>
        <v>3559</v>
      </c>
      <c r="AK50" s="6">
        <f t="shared" si="14"/>
        <v>1950</v>
      </c>
      <c r="AL50" s="6">
        <f t="shared" si="15"/>
        <v>1832</v>
      </c>
      <c r="AM50" s="6">
        <f t="shared" si="16"/>
        <v>2033</v>
      </c>
      <c r="AN50" s="6">
        <f t="shared" si="17"/>
        <v>3272</v>
      </c>
      <c r="AO50" s="6">
        <f t="shared" si="18"/>
        <v>2657</v>
      </c>
      <c r="AP50" s="6">
        <f t="shared" si="19"/>
        <v>2612</v>
      </c>
      <c r="AQ50" s="6">
        <f t="shared" si="20"/>
        <v>3180</v>
      </c>
      <c r="AR50" s="17">
        <f t="shared" si="50"/>
        <v>0</v>
      </c>
      <c r="AS50" s="17">
        <f t="shared" si="51"/>
        <v>0.14115893558237616</v>
      </c>
      <c r="AT50" s="17">
        <f t="shared" si="52"/>
        <v>0</v>
      </c>
      <c r="AU50" s="17">
        <f t="shared" si="53"/>
        <v>0.11389413988657858</v>
      </c>
      <c r="AV50" s="17">
        <f t="shared" si="54"/>
        <v>0.16751490475498049</v>
      </c>
      <c r="AW50" s="17">
        <f t="shared" si="55"/>
        <v>7.6177839174058598E-2</v>
      </c>
      <c r="AX50" s="17">
        <f t="shared" si="56"/>
        <v>0</v>
      </c>
      <c r="AY50" s="17">
        <f t="shared" si="57"/>
        <v>0</v>
      </c>
      <c r="AZ50" s="17">
        <f t="shared" si="58"/>
        <v>0</v>
      </c>
      <c r="BA50" s="17">
        <f t="shared" si="59"/>
        <v>0</v>
      </c>
      <c r="BB50" s="18">
        <f t="shared" si="60"/>
        <v>4.9874581939799378E-2</v>
      </c>
      <c r="BC50" s="17">
        <f>BB50*(1+'VARIABLES AND RESULTS'!$B$4+'VARIABLES AND RESULTS'!$B$5+'VARIABLES AND RESULTS'!$B$6+'VARIABLES AND RESULTS'!$B$9)/'VARIABLES AND RESULTS'!$B$3</f>
        <v>9.9749163879598784E-2</v>
      </c>
      <c r="BD50" s="1">
        <v>1</v>
      </c>
    </row>
    <row r="51" spans="1:56" x14ac:dyDescent="0.2">
      <c r="A51" s="1" t="s">
        <v>128</v>
      </c>
      <c r="B51" s="30" t="s">
        <v>62</v>
      </c>
      <c r="C51" s="1" t="s">
        <v>49</v>
      </c>
      <c r="D51" s="30" t="s">
        <v>93</v>
      </c>
      <c r="E51" s="30" t="s">
        <v>94</v>
      </c>
      <c r="F51" s="6" t="s">
        <v>48</v>
      </c>
      <c r="G51" s="30">
        <v>11781</v>
      </c>
      <c r="H51" s="30">
        <v>10670</v>
      </c>
      <c r="I51" s="30">
        <v>11974</v>
      </c>
      <c r="J51" s="30">
        <v>11001</v>
      </c>
      <c r="K51" s="30">
        <v>9768</v>
      </c>
      <c r="L51" s="30">
        <v>10494</v>
      </c>
      <c r="M51" s="30">
        <v>11030</v>
      </c>
      <c r="N51" s="30">
        <v>10550</v>
      </c>
      <c r="O51" s="30">
        <v>9787</v>
      </c>
      <c r="P51" s="30">
        <v>10890</v>
      </c>
      <c r="R51" s="1">
        <f>SUMPRODUCT(([1]Sheet3!$A$2:$A$578=$D51)*([1]Sheet3!$B$2:$B$578=R$1)*([1]Sheet3!$C$1:$F$1=$B51),[1]Sheet3!$C$2:$F$578)</f>
        <v>0</v>
      </c>
      <c r="S51" s="1">
        <f>SUMPRODUCT(([1]Sheet3!$A$2:$A$578=$D51)*([1]Sheet3!$B$2:$B$578=S$1)*([1]Sheet3!$C$1:$F$1=$B51),[1]Sheet3!$C$2:$F$578)</f>
        <v>0</v>
      </c>
      <c r="T51" s="1">
        <f>SUMPRODUCT(([1]Sheet3!$A$2:$A$578=$D51)*([1]Sheet3!$B$2:$B$578=T$1)*([1]Sheet3!$C$1:$F$1=$B51),[1]Sheet3!$C$2:$F$578)</f>
        <v>0</v>
      </c>
      <c r="U51" s="1">
        <f>SUMPRODUCT(([1]Sheet3!$A$2:$A$578=$D51)*([1]Sheet3!$B$2:$B$578=U$1)*([1]Sheet3!$C$1:$F$1=$B51),[1]Sheet3!$C$2:$F$578)</f>
        <v>0</v>
      </c>
      <c r="V51" s="1">
        <f>SUMPRODUCT(([1]Sheet3!$A$2:$A$578=$D51)*([1]Sheet3!$B$2:$B$578=V$1)*([1]Sheet3!$C$1:$F$1=$B51),[1]Sheet3!$C$2:$F$578)</f>
        <v>0</v>
      </c>
      <c r="W51" s="1">
        <f>SUMPRODUCT(([1]Sheet3!$A$2:$A$578=$D51)*([1]Sheet3!$B$2:$B$578=W$1)*([1]Sheet3!$C$1:$F$1=$B51),[1]Sheet3!$C$2:$F$578)</f>
        <v>0</v>
      </c>
      <c r="X51" s="1">
        <f>SUMPRODUCT(([1]Sheet3!$A$2:$A$578=$D51)*([1]Sheet3!$B$2:$B$578=X$1)*([1]Sheet3!$C$1:$F$1=$B51),[1]Sheet3!$C$2:$F$578)</f>
        <v>0</v>
      </c>
      <c r="Y51" s="1">
        <f t="shared" si="47"/>
        <v>0</v>
      </c>
      <c r="Z51" s="1">
        <f t="shared" si="48"/>
        <v>0</v>
      </c>
      <c r="AA51" s="7">
        <v>0.8</v>
      </c>
      <c r="AB51" s="24">
        <f t="shared" si="7"/>
        <v>10793</v>
      </c>
      <c r="AC51" s="6">
        <f t="shared" si="49"/>
        <v>8634.4</v>
      </c>
      <c r="AD51" s="1">
        <f t="shared" si="9"/>
        <v>-124.28484848484848</v>
      </c>
      <c r="AE51" s="1">
        <f t="shared" si="32"/>
        <v>-1.7236187304268411</v>
      </c>
      <c r="AF51" s="1">
        <f t="shared" si="10"/>
        <v>0.12306812274520479</v>
      </c>
      <c r="AG51" s="1">
        <f>IF(AF51&lt;5%,AD51*'VARIABLES AND RESULTS'!$B$7,0)</f>
        <v>0</v>
      </c>
      <c r="AH51" s="6">
        <f t="shared" si="11"/>
        <v>11781</v>
      </c>
      <c r="AI51" s="6">
        <f t="shared" si="12"/>
        <v>10670</v>
      </c>
      <c r="AJ51" s="6">
        <f t="shared" si="13"/>
        <v>11974</v>
      </c>
      <c r="AK51" s="6">
        <f t="shared" si="14"/>
        <v>11001</v>
      </c>
      <c r="AL51" s="6">
        <f t="shared" si="15"/>
        <v>9768</v>
      </c>
      <c r="AM51" s="6">
        <f t="shared" si="16"/>
        <v>10494</v>
      </c>
      <c r="AN51" s="6">
        <f t="shared" si="17"/>
        <v>11030</v>
      </c>
      <c r="AO51" s="6">
        <f t="shared" si="18"/>
        <v>10550</v>
      </c>
      <c r="AP51" s="6">
        <f t="shared" si="19"/>
        <v>9787</v>
      </c>
      <c r="AQ51" s="6">
        <f t="shared" si="20"/>
        <v>10890</v>
      </c>
      <c r="AR51" s="17">
        <f t="shared" si="50"/>
        <v>0</v>
      </c>
      <c r="AS51" s="17">
        <f t="shared" si="51"/>
        <v>0</v>
      </c>
      <c r="AT51" s="17">
        <f t="shared" si="52"/>
        <v>0</v>
      </c>
      <c r="AU51" s="17">
        <f t="shared" si="53"/>
        <v>0</v>
      </c>
      <c r="AV51" s="17">
        <f t="shared" si="54"/>
        <v>0</v>
      </c>
      <c r="AW51" s="17">
        <f t="shared" si="55"/>
        <v>0</v>
      </c>
      <c r="AX51" s="17">
        <f t="shared" si="56"/>
        <v>0</v>
      </c>
      <c r="AY51" s="17">
        <f t="shared" si="57"/>
        <v>0</v>
      </c>
      <c r="AZ51" s="17">
        <f t="shared" si="58"/>
        <v>0</v>
      </c>
      <c r="BA51" s="17">
        <f t="shared" si="59"/>
        <v>0</v>
      </c>
      <c r="BB51" s="18">
        <f t="shared" si="60"/>
        <v>0</v>
      </c>
      <c r="BC51" s="17">
        <f>BB51*(1+'VARIABLES AND RESULTS'!$B$4+'VARIABLES AND RESULTS'!$B$5+'VARIABLES AND RESULTS'!$B$6+'VARIABLES AND RESULTS'!$B$9)/'VARIABLES AND RESULTS'!$B$3</f>
        <v>0</v>
      </c>
      <c r="BD51" s="1">
        <v>1</v>
      </c>
    </row>
    <row r="52" spans="1:56" x14ac:dyDescent="0.2">
      <c r="A52" s="1" t="s">
        <v>128</v>
      </c>
      <c r="B52" s="30" t="s">
        <v>62</v>
      </c>
      <c r="C52" s="28" t="s">
        <v>46</v>
      </c>
      <c r="D52" s="30" t="s">
        <v>95</v>
      </c>
      <c r="E52" s="30" t="s">
        <v>96</v>
      </c>
      <c r="F52" s="6" t="s">
        <v>48</v>
      </c>
      <c r="G52" s="30">
        <v>2485</v>
      </c>
      <c r="H52" s="30">
        <v>1890</v>
      </c>
      <c r="I52" s="30">
        <v>3559</v>
      </c>
      <c r="J52" s="30">
        <v>1950</v>
      </c>
      <c r="K52" s="30">
        <v>1832</v>
      </c>
      <c r="L52" s="30">
        <v>2033</v>
      </c>
      <c r="M52" s="30">
        <v>3272</v>
      </c>
      <c r="N52" s="30">
        <v>2657</v>
      </c>
      <c r="O52" s="30">
        <v>2612</v>
      </c>
      <c r="P52" s="30">
        <v>3180</v>
      </c>
      <c r="R52" s="1">
        <f>SUMPRODUCT(([1]Sheet3!$A$2:$A$578=$D52)*([1]Sheet3!$B$2:$B$578=R$1)*([1]Sheet3!$C$1:$F$1=$B52),[1]Sheet3!$C$2:$F$578)</f>
        <v>0</v>
      </c>
      <c r="S52" s="1">
        <f>SUMPRODUCT(([1]Sheet3!$A$2:$A$578=$D52)*([1]Sheet3!$B$2:$B$578=S$1)*([1]Sheet3!$C$1:$F$1=$B52),[1]Sheet3!$C$2:$F$578)</f>
        <v>0</v>
      </c>
      <c r="T52" s="1">
        <f>SUMPRODUCT(([1]Sheet3!$A$2:$A$578=$D52)*([1]Sheet3!$B$2:$B$578=T$1)*([1]Sheet3!$C$1:$F$1=$B52),[1]Sheet3!$C$2:$F$578)</f>
        <v>0</v>
      </c>
      <c r="U52" s="1">
        <f>SUMPRODUCT(([1]Sheet3!$A$2:$A$578=$D52)*([1]Sheet3!$B$2:$B$578=U$1)*([1]Sheet3!$C$1:$F$1=$B52),[1]Sheet3!$C$2:$F$578)</f>
        <v>0</v>
      </c>
      <c r="V52" s="1">
        <f>SUMPRODUCT(([1]Sheet3!$A$2:$A$578=$D52)*([1]Sheet3!$B$2:$B$578=V$1)*([1]Sheet3!$C$1:$F$1=$B52),[1]Sheet3!$C$2:$F$578)</f>
        <v>0</v>
      </c>
      <c r="W52" s="1">
        <f>SUMPRODUCT(([1]Sheet3!$A$2:$A$578=$D52)*([1]Sheet3!$B$2:$B$578=W$1)*([1]Sheet3!$C$1:$F$1=$B52),[1]Sheet3!$C$2:$F$578)</f>
        <v>0</v>
      </c>
      <c r="X52" s="1">
        <f>SUMPRODUCT(([1]Sheet3!$A$2:$A$578=$D52)*([1]Sheet3!$B$2:$B$578=X$1)*([1]Sheet3!$C$1:$F$1=$B52),[1]Sheet3!$C$2:$F$578)</f>
        <v>0</v>
      </c>
      <c r="Y52" s="1">
        <f t="shared" si="47"/>
        <v>0</v>
      </c>
      <c r="Z52" s="1">
        <f t="shared" si="48"/>
        <v>0</v>
      </c>
      <c r="AA52" s="7">
        <v>0.8</v>
      </c>
      <c r="AB52" s="24">
        <f t="shared" si="7"/>
        <v>2750.8</v>
      </c>
      <c r="AC52" s="6">
        <f t="shared" si="49"/>
        <v>2200.6400000000003</v>
      </c>
      <c r="AD52" s="1">
        <f t="shared" si="9"/>
        <v>66.460606060606054</v>
      </c>
      <c r="AE52" s="1">
        <f t="shared" si="32"/>
        <v>0.95901856422920306</v>
      </c>
      <c r="AF52" s="1">
        <f t="shared" si="10"/>
        <v>0.36563219684540793</v>
      </c>
      <c r="AG52" s="1">
        <f>IF(AF52&lt;5%,AD52*'VARIABLES AND RESULTS'!$B$7,0)</f>
        <v>0</v>
      </c>
      <c r="AH52" s="6">
        <f t="shared" si="11"/>
        <v>2485</v>
      </c>
      <c r="AI52" s="6">
        <f t="shared" si="12"/>
        <v>1890</v>
      </c>
      <c r="AJ52" s="6">
        <f t="shared" si="13"/>
        <v>3559</v>
      </c>
      <c r="AK52" s="6">
        <f t="shared" si="14"/>
        <v>1950</v>
      </c>
      <c r="AL52" s="6">
        <f t="shared" si="15"/>
        <v>1832</v>
      </c>
      <c r="AM52" s="6">
        <f t="shared" si="16"/>
        <v>2033</v>
      </c>
      <c r="AN52" s="6">
        <f t="shared" si="17"/>
        <v>3272</v>
      </c>
      <c r="AO52" s="6">
        <f t="shared" si="18"/>
        <v>2657</v>
      </c>
      <c r="AP52" s="6">
        <f t="shared" si="19"/>
        <v>2612</v>
      </c>
      <c r="AQ52" s="6">
        <f t="shared" si="20"/>
        <v>3180</v>
      </c>
      <c r="AR52" s="17">
        <f t="shared" si="50"/>
        <v>0</v>
      </c>
      <c r="AS52" s="17">
        <f t="shared" si="51"/>
        <v>0.14115893558237616</v>
      </c>
      <c r="AT52" s="17">
        <f t="shared" si="52"/>
        <v>0</v>
      </c>
      <c r="AU52" s="17">
        <f t="shared" si="53"/>
        <v>0.11389413988657858</v>
      </c>
      <c r="AV52" s="17">
        <f t="shared" si="54"/>
        <v>0.16751490475498049</v>
      </c>
      <c r="AW52" s="17">
        <f t="shared" si="55"/>
        <v>7.6177839174058598E-2</v>
      </c>
      <c r="AX52" s="17">
        <f t="shared" si="56"/>
        <v>0</v>
      </c>
      <c r="AY52" s="17">
        <f t="shared" si="57"/>
        <v>0</v>
      </c>
      <c r="AZ52" s="17">
        <f t="shared" si="58"/>
        <v>0</v>
      </c>
      <c r="BA52" s="17">
        <f t="shared" si="59"/>
        <v>0</v>
      </c>
      <c r="BB52" s="18">
        <f t="shared" si="60"/>
        <v>4.9874581939799378E-2</v>
      </c>
      <c r="BC52" s="17">
        <f>BB52*(1+'VARIABLES AND RESULTS'!$B$4+'VARIABLES AND RESULTS'!$B$5+'VARIABLES AND RESULTS'!$B$6+'VARIABLES AND RESULTS'!$B$9)/'VARIABLES AND RESULTS'!$B$3</f>
        <v>9.9749163879598784E-2</v>
      </c>
      <c r="BD52" s="1">
        <v>1</v>
      </c>
    </row>
    <row r="53" spans="1:56" x14ac:dyDescent="0.2">
      <c r="A53" s="1" t="s">
        <v>128</v>
      </c>
      <c r="B53" s="30" t="s">
        <v>62</v>
      </c>
      <c r="C53" s="1" t="s">
        <v>49</v>
      </c>
      <c r="D53" s="30" t="s">
        <v>95</v>
      </c>
      <c r="E53" s="30" t="s">
        <v>96</v>
      </c>
      <c r="F53" s="6" t="s">
        <v>48</v>
      </c>
      <c r="G53" s="30">
        <v>11781</v>
      </c>
      <c r="H53" s="30">
        <v>10670</v>
      </c>
      <c r="I53" s="30">
        <v>11974</v>
      </c>
      <c r="J53" s="30">
        <v>11001</v>
      </c>
      <c r="K53" s="30">
        <v>9768</v>
      </c>
      <c r="L53" s="30">
        <v>10494</v>
      </c>
      <c r="M53" s="30">
        <v>11030</v>
      </c>
      <c r="N53" s="30">
        <v>10550</v>
      </c>
      <c r="O53" s="30">
        <v>9787</v>
      </c>
      <c r="P53" s="30">
        <v>10890</v>
      </c>
      <c r="R53" s="1">
        <f>SUMPRODUCT(([1]Sheet3!$A$2:$A$578=$D53)*([1]Sheet3!$B$2:$B$578=R$1)*([1]Sheet3!$C$1:$F$1=$B53),[1]Sheet3!$C$2:$F$578)</f>
        <v>0</v>
      </c>
      <c r="S53" s="1">
        <f>SUMPRODUCT(([1]Sheet3!$A$2:$A$578=$D53)*([1]Sheet3!$B$2:$B$578=S$1)*([1]Sheet3!$C$1:$F$1=$B53),[1]Sheet3!$C$2:$F$578)</f>
        <v>0</v>
      </c>
      <c r="T53" s="1">
        <f>SUMPRODUCT(([1]Sheet3!$A$2:$A$578=$D53)*([1]Sheet3!$B$2:$B$578=T$1)*([1]Sheet3!$C$1:$F$1=$B53),[1]Sheet3!$C$2:$F$578)</f>
        <v>0</v>
      </c>
      <c r="U53" s="1">
        <f>SUMPRODUCT(([1]Sheet3!$A$2:$A$578=$D53)*([1]Sheet3!$B$2:$B$578=U$1)*([1]Sheet3!$C$1:$F$1=$B53),[1]Sheet3!$C$2:$F$578)</f>
        <v>0</v>
      </c>
      <c r="V53" s="1">
        <f>SUMPRODUCT(([1]Sheet3!$A$2:$A$578=$D53)*([1]Sheet3!$B$2:$B$578=V$1)*([1]Sheet3!$C$1:$F$1=$B53),[1]Sheet3!$C$2:$F$578)</f>
        <v>0</v>
      </c>
      <c r="W53" s="1">
        <f>SUMPRODUCT(([1]Sheet3!$A$2:$A$578=$D53)*([1]Sheet3!$B$2:$B$578=W$1)*([1]Sheet3!$C$1:$F$1=$B53),[1]Sheet3!$C$2:$F$578)</f>
        <v>0</v>
      </c>
      <c r="X53" s="1">
        <f>SUMPRODUCT(([1]Sheet3!$A$2:$A$578=$D53)*([1]Sheet3!$B$2:$B$578=X$1)*([1]Sheet3!$C$1:$F$1=$B53),[1]Sheet3!$C$2:$F$578)</f>
        <v>0</v>
      </c>
      <c r="Y53" s="1">
        <f t="shared" si="47"/>
        <v>0</v>
      </c>
      <c r="Z53" s="1">
        <f t="shared" si="48"/>
        <v>0</v>
      </c>
      <c r="AA53" s="7">
        <v>0.8</v>
      </c>
      <c r="AB53" s="24">
        <f t="shared" si="7"/>
        <v>10793</v>
      </c>
      <c r="AC53" s="6">
        <f t="shared" si="49"/>
        <v>8634.4</v>
      </c>
      <c r="AD53" s="1">
        <f t="shared" si="9"/>
        <v>-124.28484848484848</v>
      </c>
      <c r="AE53" s="1">
        <f t="shared" si="32"/>
        <v>-1.7236187304268411</v>
      </c>
      <c r="AF53" s="1">
        <f t="shared" si="10"/>
        <v>0.12306812274520479</v>
      </c>
      <c r="AG53" s="1">
        <f>IF(AF53&lt;5%,AD53*'VARIABLES AND RESULTS'!$B$7,0)</f>
        <v>0</v>
      </c>
      <c r="AH53" s="6">
        <f t="shared" si="11"/>
        <v>11781</v>
      </c>
      <c r="AI53" s="6">
        <f t="shared" si="12"/>
        <v>10670</v>
      </c>
      <c r="AJ53" s="6">
        <f t="shared" si="13"/>
        <v>11974</v>
      </c>
      <c r="AK53" s="6">
        <f t="shared" si="14"/>
        <v>11001</v>
      </c>
      <c r="AL53" s="6">
        <f t="shared" si="15"/>
        <v>9768</v>
      </c>
      <c r="AM53" s="6">
        <f t="shared" si="16"/>
        <v>10494</v>
      </c>
      <c r="AN53" s="6">
        <f t="shared" si="17"/>
        <v>11030</v>
      </c>
      <c r="AO53" s="6">
        <f t="shared" si="18"/>
        <v>10550</v>
      </c>
      <c r="AP53" s="6">
        <f t="shared" si="19"/>
        <v>9787</v>
      </c>
      <c r="AQ53" s="6">
        <f t="shared" si="20"/>
        <v>10890</v>
      </c>
      <c r="AR53" s="17">
        <f t="shared" si="50"/>
        <v>0</v>
      </c>
      <c r="AS53" s="17">
        <f t="shared" si="51"/>
        <v>0</v>
      </c>
      <c r="AT53" s="17">
        <f t="shared" si="52"/>
        <v>0</v>
      </c>
      <c r="AU53" s="17">
        <f t="shared" si="53"/>
        <v>0</v>
      </c>
      <c r="AV53" s="17">
        <f t="shared" si="54"/>
        <v>0</v>
      </c>
      <c r="AW53" s="17">
        <f t="shared" si="55"/>
        <v>0</v>
      </c>
      <c r="AX53" s="17">
        <f t="shared" si="56"/>
        <v>0</v>
      </c>
      <c r="AY53" s="17">
        <f t="shared" si="57"/>
        <v>0</v>
      </c>
      <c r="AZ53" s="17">
        <f t="shared" si="58"/>
        <v>0</v>
      </c>
      <c r="BA53" s="17">
        <f t="shared" si="59"/>
        <v>0</v>
      </c>
      <c r="BB53" s="18">
        <f t="shared" si="60"/>
        <v>0</v>
      </c>
      <c r="BC53" s="17">
        <f>BB53*(1+'VARIABLES AND RESULTS'!$B$4+'VARIABLES AND RESULTS'!$B$5+'VARIABLES AND RESULTS'!$B$6+'VARIABLES AND RESULTS'!$B$9)/'VARIABLES AND RESULTS'!$B$3</f>
        <v>0</v>
      </c>
      <c r="BD53" s="1">
        <v>1</v>
      </c>
    </row>
    <row r="54" spans="1:56" x14ac:dyDescent="0.2">
      <c r="A54" s="1" t="s">
        <v>128</v>
      </c>
      <c r="B54" s="30" t="s">
        <v>62</v>
      </c>
      <c r="C54" s="28" t="s">
        <v>46</v>
      </c>
      <c r="D54" s="30" t="s">
        <v>97</v>
      </c>
      <c r="E54" s="30" t="s">
        <v>97</v>
      </c>
      <c r="F54" s="6" t="s">
        <v>48</v>
      </c>
      <c r="G54" s="30">
        <v>2485</v>
      </c>
      <c r="H54" s="30">
        <v>1890</v>
      </c>
      <c r="I54" s="30">
        <v>3559</v>
      </c>
      <c r="J54" s="30">
        <v>1950</v>
      </c>
      <c r="K54" s="30">
        <v>1832</v>
      </c>
      <c r="L54" s="30">
        <v>2033</v>
      </c>
      <c r="M54" s="30">
        <v>3272</v>
      </c>
      <c r="N54" s="30">
        <v>2657</v>
      </c>
      <c r="O54" s="30">
        <v>2612</v>
      </c>
      <c r="P54" s="30">
        <v>3180</v>
      </c>
      <c r="R54" s="1">
        <f>SUMPRODUCT(([1]Sheet3!$A$2:$A$578=$D54)*([1]Sheet3!$B$2:$B$578=R$1)*([1]Sheet3!$C$1:$F$1=$B54),[1]Sheet3!$C$2:$F$578)</f>
        <v>0</v>
      </c>
      <c r="S54" s="1">
        <f>SUMPRODUCT(([1]Sheet3!$A$2:$A$578=$D54)*([1]Sheet3!$B$2:$B$578=S$1)*([1]Sheet3!$C$1:$F$1=$B54),[1]Sheet3!$C$2:$F$578)</f>
        <v>0</v>
      </c>
      <c r="T54" s="1">
        <f>SUMPRODUCT(([1]Sheet3!$A$2:$A$578=$D54)*([1]Sheet3!$B$2:$B$578=T$1)*([1]Sheet3!$C$1:$F$1=$B54),[1]Sheet3!$C$2:$F$578)</f>
        <v>0</v>
      </c>
      <c r="U54" s="1">
        <f>SUMPRODUCT(([1]Sheet3!$A$2:$A$578=$D54)*([1]Sheet3!$B$2:$B$578=U$1)*([1]Sheet3!$C$1:$F$1=$B54),[1]Sheet3!$C$2:$F$578)</f>
        <v>0</v>
      </c>
      <c r="V54" s="1">
        <f>SUMPRODUCT(([1]Sheet3!$A$2:$A$578=$D54)*([1]Sheet3!$B$2:$B$578=V$1)*([1]Sheet3!$C$1:$F$1=$B54),[1]Sheet3!$C$2:$F$578)</f>
        <v>0</v>
      </c>
      <c r="W54" s="1">
        <f>SUMPRODUCT(([1]Sheet3!$A$2:$A$578=$D54)*([1]Sheet3!$B$2:$B$578=W$1)*([1]Sheet3!$C$1:$F$1=$B54),[1]Sheet3!$C$2:$F$578)</f>
        <v>0</v>
      </c>
      <c r="X54" s="1">
        <f>SUMPRODUCT(([1]Sheet3!$A$2:$A$578=$D54)*([1]Sheet3!$B$2:$B$578=X$1)*([1]Sheet3!$C$1:$F$1=$B54),[1]Sheet3!$C$2:$F$578)</f>
        <v>0</v>
      </c>
      <c r="Y54" s="1">
        <f t="shared" si="47"/>
        <v>0</v>
      </c>
      <c r="Z54" s="1">
        <f t="shared" si="48"/>
        <v>0</v>
      </c>
      <c r="AA54" s="7">
        <v>0.8</v>
      </c>
      <c r="AB54" s="24">
        <f t="shared" si="7"/>
        <v>2750.8</v>
      </c>
      <c r="AC54" s="6">
        <f t="shared" si="49"/>
        <v>2200.6400000000003</v>
      </c>
      <c r="AD54" s="1">
        <f t="shared" si="9"/>
        <v>66.460606060606054</v>
      </c>
      <c r="AE54" s="1">
        <f t="shared" si="32"/>
        <v>0.95901856422920306</v>
      </c>
      <c r="AF54" s="1">
        <f t="shared" si="10"/>
        <v>0.36563219684540793</v>
      </c>
      <c r="AG54" s="1">
        <f>IF(AF54&lt;5%,AD54*'VARIABLES AND RESULTS'!$B$7,0)</f>
        <v>0</v>
      </c>
      <c r="AH54" s="6">
        <f t="shared" si="11"/>
        <v>2485</v>
      </c>
      <c r="AI54" s="6">
        <f t="shared" si="12"/>
        <v>1890</v>
      </c>
      <c r="AJ54" s="6">
        <f t="shared" si="13"/>
        <v>3559</v>
      </c>
      <c r="AK54" s="6">
        <f t="shared" si="14"/>
        <v>1950</v>
      </c>
      <c r="AL54" s="6">
        <f t="shared" si="15"/>
        <v>1832</v>
      </c>
      <c r="AM54" s="6">
        <f t="shared" si="16"/>
        <v>2033</v>
      </c>
      <c r="AN54" s="6">
        <f t="shared" si="17"/>
        <v>3272</v>
      </c>
      <c r="AO54" s="6">
        <f t="shared" si="18"/>
        <v>2657</v>
      </c>
      <c r="AP54" s="6">
        <f t="shared" si="19"/>
        <v>2612</v>
      </c>
      <c r="AQ54" s="6">
        <f t="shared" si="20"/>
        <v>3180</v>
      </c>
      <c r="AR54" s="17">
        <f t="shared" si="50"/>
        <v>0</v>
      </c>
      <c r="AS54" s="17">
        <f t="shared" si="51"/>
        <v>0.14115893558237616</v>
      </c>
      <c r="AT54" s="17">
        <f t="shared" si="52"/>
        <v>0</v>
      </c>
      <c r="AU54" s="17">
        <f t="shared" si="53"/>
        <v>0.11389413988657858</v>
      </c>
      <c r="AV54" s="17">
        <f t="shared" si="54"/>
        <v>0.16751490475498049</v>
      </c>
      <c r="AW54" s="17">
        <f t="shared" si="55"/>
        <v>7.6177839174058598E-2</v>
      </c>
      <c r="AX54" s="17">
        <f t="shared" si="56"/>
        <v>0</v>
      </c>
      <c r="AY54" s="17">
        <f t="shared" si="57"/>
        <v>0</v>
      </c>
      <c r="AZ54" s="17">
        <f t="shared" si="58"/>
        <v>0</v>
      </c>
      <c r="BA54" s="17">
        <f t="shared" si="59"/>
        <v>0</v>
      </c>
      <c r="BB54" s="18">
        <f t="shared" si="60"/>
        <v>4.9874581939799378E-2</v>
      </c>
      <c r="BC54" s="17">
        <f>BB54*(1+'VARIABLES AND RESULTS'!$B$4+'VARIABLES AND RESULTS'!$B$5+'VARIABLES AND RESULTS'!$B$6+'VARIABLES AND RESULTS'!$B$9)/'VARIABLES AND RESULTS'!$B$3</f>
        <v>9.9749163879598784E-2</v>
      </c>
      <c r="BD54" s="1">
        <v>1</v>
      </c>
    </row>
    <row r="55" spans="1:56" x14ac:dyDescent="0.2">
      <c r="A55" s="1" t="s">
        <v>128</v>
      </c>
      <c r="B55" s="30" t="s">
        <v>62</v>
      </c>
      <c r="C55" s="1" t="s">
        <v>49</v>
      </c>
      <c r="D55" s="30" t="s">
        <v>97</v>
      </c>
      <c r="E55" s="30" t="s">
        <v>97</v>
      </c>
      <c r="F55" s="6" t="s">
        <v>48</v>
      </c>
      <c r="G55" s="30">
        <v>11781</v>
      </c>
      <c r="H55" s="30">
        <v>10670</v>
      </c>
      <c r="I55" s="30">
        <v>11974</v>
      </c>
      <c r="J55" s="30">
        <v>11001</v>
      </c>
      <c r="K55" s="30">
        <v>9768</v>
      </c>
      <c r="L55" s="30">
        <v>10494</v>
      </c>
      <c r="M55" s="30">
        <v>11030</v>
      </c>
      <c r="N55" s="30">
        <v>10550</v>
      </c>
      <c r="O55" s="30">
        <v>9787</v>
      </c>
      <c r="P55" s="30">
        <v>10890</v>
      </c>
      <c r="R55" s="1">
        <f>SUMPRODUCT(([1]Sheet3!$A$2:$A$578=$D55)*([1]Sheet3!$B$2:$B$578=R$1)*([1]Sheet3!$C$1:$F$1=$B55),[1]Sheet3!$C$2:$F$578)</f>
        <v>0</v>
      </c>
      <c r="S55" s="1">
        <f>SUMPRODUCT(([1]Sheet3!$A$2:$A$578=$D55)*([1]Sheet3!$B$2:$B$578=S$1)*([1]Sheet3!$C$1:$F$1=$B55),[1]Sheet3!$C$2:$F$578)</f>
        <v>0</v>
      </c>
      <c r="T55" s="1">
        <f>SUMPRODUCT(([1]Sheet3!$A$2:$A$578=$D55)*([1]Sheet3!$B$2:$B$578=T$1)*([1]Sheet3!$C$1:$F$1=$B55),[1]Sheet3!$C$2:$F$578)</f>
        <v>0</v>
      </c>
      <c r="U55" s="1">
        <f>SUMPRODUCT(([1]Sheet3!$A$2:$A$578=$D55)*([1]Sheet3!$B$2:$B$578=U$1)*([1]Sheet3!$C$1:$F$1=$B55),[1]Sheet3!$C$2:$F$578)</f>
        <v>0</v>
      </c>
      <c r="V55" s="1">
        <f>SUMPRODUCT(([1]Sheet3!$A$2:$A$578=$D55)*([1]Sheet3!$B$2:$B$578=V$1)*([1]Sheet3!$C$1:$F$1=$B55),[1]Sheet3!$C$2:$F$578)</f>
        <v>0</v>
      </c>
      <c r="W55" s="1">
        <f>SUMPRODUCT(([1]Sheet3!$A$2:$A$578=$D55)*([1]Sheet3!$B$2:$B$578=W$1)*([1]Sheet3!$C$1:$F$1=$B55),[1]Sheet3!$C$2:$F$578)</f>
        <v>0</v>
      </c>
      <c r="X55" s="1">
        <f>SUMPRODUCT(([1]Sheet3!$A$2:$A$578=$D55)*([1]Sheet3!$B$2:$B$578=X$1)*([1]Sheet3!$C$1:$F$1=$B55),[1]Sheet3!$C$2:$F$578)</f>
        <v>0</v>
      </c>
      <c r="Y55" s="1">
        <f t="shared" si="47"/>
        <v>0</v>
      </c>
      <c r="Z55" s="1">
        <f t="shared" si="48"/>
        <v>0</v>
      </c>
      <c r="AA55" s="7">
        <v>0.8</v>
      </c>
      <c r="AB55" s="24">
        <f t="shared" si="7"/>
        <v>10793</v>
      </c>
      <c r="AC55" s="6">
        <f t="shared" si="49"/>
        <v>8634.4</v>
      </c>
      <c r="AD55" s="1">
        <f t="shared" si="9"/>
        <v>-124.28484848484848</v>
      </c>
      <c r="AE55" s="1">
        <f t="shared" si="32"/>
        <v>-1.7236187304268411</v>
      </c>
      <c r="AF55" s="1">
        <f t="shared" si="10"/>
        <v>0.12306812274520479</v>
      </c>
      <c r="AG55" s="1">
        <f>IF(AF55&lt;5%,AD55*'VARIABLES AND RESULTS'!$B$7,0)</f>
        <v>0</v>
      </c>
      <c r="AH55" s="6">
        <f t="shared" si="11"/>
        <v>11781</v>
      </c>
      <c r="AI55" s="6">
        <f t="shared" si="12"/>
        <v>10670</v>
      </c>
      <c r="AJ55" s="6">
        <f t="shared" si="13"/>
        <v>11974</v>
      </c>
      <c r="AK55" s="6">
        <f t="shared" si="14"/>
        <v>11001</v>
      </c>
      <c r="AL55" s="6">
        <f t="shared" si="15"/>
        <v>9768</v>
      </c>
      <c r="AM55" s="6">
        <f t="shared" si="16"/>
        <v>10494</v>
      </c>
      <c r="AN55" s="6">
        <f t="shared" si="17"/>
        <v>11030</v>
      </c>
      <c r="AO55" s="6">
        <f t="shared" si="18"/>
        <v>10550</v>
      </c>
      <c r="AP55" s="6">
        <f t="shared" si="19"/>
        <v>9787</v>
      </c>
      <c r="AQ55" s="6">
        <f t="shared" si="20"/>
        <v>10890</v>
      </c>
      <c r="AR55" s="17">
        <f t="shared" si="50"/>
        <v>0</v>
      </c>
      <c r="AS55" s="17">
        <f t="shared" si="51"/>
        <v>0</v>
      </c>
      <c r="AT55" s="17">
        <f t="shared" si="52"/>
        <v>0</v>
      </c>
      <c r="AU55" s="17">
        <f t="shared" si="53"/>
        <v>0</v>
      </c>
      <c r="AV55" s="17">
        <f t="shared" si="54"/>
        <v>0</v>
      </c>
      <c r="AW55" s="17">
        <f t="shared" si="55"/>
        <v>0</v>
      </c>
      <c r="AX55" s="17">
        <f t="shared" si="56"/>
        <v>0</v>
      </c>
      <c r="AY55" s="17">
        <f t="shared" si="57"/>
        <v>0</v>
      </c>
      <c r="AZ55" s="17">
        <f t="shared" si="58"/>
        <v>0</v>
      </c>
      <c r="BA55" s="17">
        <f t="shared" si="59"/>
        <v>0</v>
      </c>
      <c r="BB55" s="18">
        <f t="shared" si="60"/>
        <v>0</v>
      </c>
      <c r="BC55" s="17">
        <f>BB55*(1+'VARIABLES AND RESULTS'!$B$4+'VARIABLES AND RESULTS'!$B$5+'VARIABLES AND RESULTS'!$B$6+'VARIABLES AND RESULTS'!$B$9)/'VARIABLES AND RESULTS'!$B$3</f>
        <v>0</v>
      </c>
      <c r="BD55" s="1">
        <v>1</v>
      </c>
    </row>
    <row r="56" spans="1:56" x14ac:dyDescent="0.2">
      <c r="A56" s="1" t="s">
        <v>128</v>
      </c>
      <c r="B56" s="30" t="s">
        <v>63</v>
      </c>
      <c r="C56" s="28" t="s">
        <v>46</v>
      </c>
      <c r="D56" s="30" t="s">
        <v>98</v>
      </c>
      <c r="E56" s="30" t="s">
        <v>99</v>
      </c>
      <c r="F56" s="6" t="s">
        <v>48</v>
      </c>
      <c r="G56" s="30">
        <v>1255</v>
      </c>
      <c r="H56" s="30">
        <v>986</v>
      </c>
      <c r="I56" s="30">
        <v>3182</v>
      </c>
      <c r="J56" s="30">
        <v>1400</v>
      </c>
      <c r="K56" s="30">
        <v>1415</v>
      </c>
      <c r="L56" s="30">
        <v>1290</v>
      </c>
      <c r="M56" s="30">
        <v>2000</v>
      </c>
      <c r="N56" s="30">
        <v>2092</v>
      </c>
      <c r="O56" s="30">
        <v>1752</v>
      </c>
      <c r="P56" s="30">
        <v>1640</v>
      </c>
      <c r="R56" s="1">
        <f>SUMPRODUCT(([1]Sheet3!$A$2:$A$578=$D56)*([1]Sheet3!$B$2:$B$578=R$1)*([1]Sheet3!$C$1:$F$1=$B56),[1]Sheet3!$C$2:$F$578)</f>
        <v>0</v>
      </c>
      <c r="S56" s="1">
        <f>SUMPRODUCT(([1]Sheet3!$A$2:$A$578=$D56)*([1]Sheet3!$B$2:$B$578=S$1)*([1]Sheet3!$C$1:$F$1=$B56),[1]Sheet3!$C$2:$F$578)</f>
        <v>0</v>
      </c>
      <c r="T56" s="1">
        <f>SUMPRODUCT(([1]Sheet3!$A$2:$A$578=$D56)*([1]Sheet3!$B$2:$B$578=T$1)*([1]Sheet3!$C$1:$F$1=$B56),[1]Sheet3!$C$2:$F$578)</f>
        <v>0</v>
      </c>
      <c r="U56" s="1">
        <f>SUMPRODUCT(([1]Sheet3!$A$2:$A$578=$D56)*([1]Sheet3!$B$2:$B$578=U$1)*([1]Sheet3!$C$1:$F$1=$B56),[1]Sheet3!$C$2:$F$578)</f>
        <v>0</v>
      </c>
      <c r="V56" s="1">
        <f>SUMPRODUCT(([1]Sheet3!$A$2:$A$578=$D56)*([1]Sheet3!$B$2:$B$578=V$1)*([1]Sheet3!$C$1:$F$1=$B56),[1]Sheet3!$C$2:$F$578)</f>
        <v>0</v>
      </c>
      <c r="W56" s="1">
        <f>SUMPRODUCT(([1]Sheet3!$A$2:$A$578=$D56)*([1]Sheet3!$B$2:$B$578=W$1)*([1]Sheet3!$C$1:$F$1=$B56),[1]Sheet3!$C$2:$F$578)</f>
        <v>0</v>
      </c>
      <c r="X56" s="1">
        <f>SUMPRODUCT(([1]Sheet3!$A$2:$A$578=$D56)*([1]Sheet3!$B$2:$B$578=X$1)*([1]Sheet3!$C$1:$F$1=$B56),[1]Sheet3!$C$2:$F$578)</f>
        <v>0</v>
      </c>
      <c r="Y56" s="1">
        <f t="shared" si="47"/>
        <v>0</v>
      </c>
      <c r="Z56" s="1">
        <f t="shared" si="48"/>
        <v>0</v>
      </c>
      <c r="AA56" s="7">
        <v>0.8</v>
      </c>
      <c r="AB56" s="24">
        <f t="shared" si="7"/>
        <v>1779.8</v>
      </c>
      <c r="AC56" s="6">
        <f t="shared" si="49"/>
        <v>1423.8400000000001</v>
      </c>
      <c r="AD56" s="1">
        <f t="shared" si="9"/>
        <v>30.618181818181817</v>
      </c>
      <c r="AE56" s="1">
        <f t="shared" si="32"/>
        <v>0.42558588659182522</v>
      </c>
      <c r="AF56" s="1">
        <f t="shared" si="10"/>
        <v>0.68162734528662283</v>
      </c>
      <c r="AG56" s="1">
        <f>IF(AF56&lt;5%,AD56*'VARIABLES AND RESULTS'!$B$7,0)</f>
        <v>0</v>
      </c>
      <c r="AH56" s="6">
        <f t="shared" si="11"/>
        <v>1255</v>
      </c>
      <c r="AI56" s="6">
        <f t="shared" si="12"/>
        <v>986</v>
      </c>
      <c r="AJ56" s="6">
        <f t="shared" si="13"/>
        <v>3182</v>
      </c>
      <c r="AK56" s="6">
        <f t="shared" si="14"/>
        <v>1400</v>
      </c>
      <c r="AL56" s="6">
        <f t="shared" si="15"/>
        <v>1415</v>
      </c>
      <c r="AM56" s="6">
        <f t="shared" si="16"/>
        <v>1290</v>
      </c>
      <c r="AN56" s="6">
        <f t="shared" si="17"/>
        <v>2000</v>
      </c>
      <c r="AO56" s="6">
        <f t="shared" si="18"/>
        <v>2092</v>
      </c>
      <c r="AP56" s="6">
        <f t="shared" si="19"/>
        <v>1752</v>
      </c>
      <c r="AQ56" s="6">
        <f t="shared" si="20"/>
        <v>1640</v>
      </c>
      <c r="AR56" s="17">
        <f t="shared" si="50"/>
        <v>0.11858073940892244</v>
      </c>
      <c r="AS56" s="17">
        <f t="shared" si="51"/>
        <v>0.30750646140015742</v>
      </c>
      <c r="AT56" s="17">
        <f t="shared" si="52"/>
        <v>0</v>
      </c>
      <c r="AU56" s="17">
        <f t="shared" si="53"/>
        <v>1.6743454320710293E-2</v>
      </c>
      <c r="AV56" s="17">
        <f t="shared" si="54"/>
        <v>6.2085627598607602E-3</v>
      </c>
      <c r="AW56" s="17">
        <f t="shared" si="55"/>
        <v>9.39993257669402E-2</v>
      </c>
      <c r="AX56" s="17">
        <f t="shared" si="56"/>
        <v>0</v>
      </c>
      <c r="AY56" s="17">
        <f t="shared" si="57"/>
        <v>0</v>
      </c>
      <c r="AZ56" s="17">
        <f t="shared" si="58"/>
        <v>0</v>
      </c>
      <c r="BA56" s="17">
        <f t="shared" si="59"/>
        <v>0</v>
      </c>
      <c r="BB56" s="18">
        <f t="shared" si="60"/>
        <v>5.4303854365659113E-2</v>
      </c>
      <c r="BC56" s="17">
        <f>BB56*(1+'VARIABLES AND RESULTS'!$B$4+'VARIABLES AND RESULTS'!$B$5+'VARIABLES AND RESULTS'!$B$6+'VARIABLES AND RESULTS'!$B$9)/'VARIABLES AND RESULTS'!$B$3</f>
        <v>0.10860770873131825</v>
      </c>
      <c r="BD56" s="1">
        <v>1</v>
      </c>
    </row>
    <row r="57" spans="1:56" x14ac:dyDescent="0.2">
      <c r="A57" s="1" t="s">
        <v>128</v>
      </c>
      <c r="B57" s="30" t="s">
        <v>63</v>
      </c>
      <c r="C57" s="1" t="s">
        <v>49</v>
      </c>
      <c r="D57" s="30" t="s">
        <v>98</v>
      </c>
      <c r="E57" s="30" t="s">
        <v>99</v>
      </c>
      <c r="F57" s="6" t="s">
        <v>48</v>
      </c>
      <c r="G57" s="30">
        <v>12099</v>
      </c>
      <c r="H57" s="30">
        <v>10876</v>
      </c>
      <c r="I57" s="30">
        <v>10004</v>
      </c>
      <c r="J57" s="30">
        <v>11543</v>
      </c>
      <c r="K57" s="30">
        <v>9906</v>
      </c>
      <c r="L57" s="30">
        <v>9999</v>
      </c>
      <c r="M57" s="30">
        <v>10076</v>
      </c>
      <c r="N57" s="30">
        <v>8764</v>
      </c>
      <c r="O57" s="30">
        <v>9542</v>
      </c>
      <c r="P57" s="30">
        <v>10805</v>
      </c>
      <c r="R57" s="1">
        <f>SUMPRODUCT(([1]Sheet3!$A$2:$A$578=$D57)*([1]Sheet3!$B$2:$B$578=R$1)*([1]Sheet3!$C$1:$F$1=$B57),[1]Sheet3!$C$2:$F$578)</f>
        <v>0</v>
      </c>
      <c r="S57" s="1">
        <f>SUMPRODUCT(([1]Sheet3!$A$2:$A$578=$D57)*([1]Sheet3!$B$2:$B$578=S$1)*([1]Sheet3!$C$1:$F$1=$B57),[1]Sheet3!$C$2:$F$578)</f>
        <v>0</v>
      </c>
      <c r="T57" s="1">
        <f>SUMPRODUCT(([1]Sheet3!$A$2:$A$578=$D57)*([1]Sheet3!$B$2:$B$578=T$1)*([1]Sheet3!$C$1:$F$1=$B57),[1]Sheet3!$C$2:$F$578)</f>
        <v>0</v>
      </c>
      <c r="U57" s="1">
        <f>SUMPRODUCT(([1]Sheet3!$A$2:$A$578=$D57)*([1]Sheet3!$B$2:$B$578=U$1)*([1]Sheet3!$C$1:$F$1=$B57),[1]Sheet3!$C$2:$F$578)</f>
        <v>0</v>
      </c>
      <c r="V57" s="1">
        <f>SUMPRODUCT(([1]Sheet3!$A$2:$A$578=$D57)*([1]Sheet3!$B$2:$B$578=V$1)*([1]Sheet3!$C$1:$F$1=$B57),[1]Sheet3!$C$2:$F$578)</f>
        <v>0</v>
      </c>
      <c r="W57" s="1">
        <f>SUMPRODUCT(([1]Sheet3!$A$2:$A$578=$D57)*([1]Sheet3!$B$2:$B$578=W$1)*([1]Sheet3!$C$1:$F$1=$B57),[1]Sheet3!$C$2:$F$578)</f>
        <v>0</v>
      </c>
      <c r="X57" s="1">
        <f>SUMPRODUCT(([1]Sheet3!$A$2:$A$578=$D57)*([1]Sheet3!$B$2:$B$578=X$1)*([1]Sheet3!$C$1:$F$1=$B57),[1]Sheet3!$C$2:$F$578)</f>
        <v>0</v>
      </c>
      <c r="Y57" s="1">
        <f t="shared" si="47"/>
        <v>0</v>
      </c>
      <c r="Z57" s="1">
        <f t="shared" si="48"/>
        <v>0</v>
      </c>
      <c r="AA57" s="7">
        <v>0.8</v>
      </c>
      <c r="AB57" s="24">
        <f t="shared" si="7"/>
        <v>10465.799999999999</v>
      </c>
      <c r="AC57" s="6">
        <f t="shared" si="49"/>
        <v>8372.64</v>
      </c>
      <c r="AD57" s="1">
        <f t="shared" si="9"/>
        <v>-190.86060606060607</v>
      </c>
      <c r="AE57" s="1">
        <f t="shared" si="32"/>
        <v>-2.0641577698153108</v>
      </c>
      <c r="AF57" s="1">
        <f t="shared" si="10"/>
        <v>7.2887706546647058E-2</v>
      </c>
      <c r="AG57" s="1">
        <f>IF(AF57&lt;5%,AD57*'VARIABLES AND RESULTS'!$B$7,0)</f>
        <v>0</v>
      </c>
      <c r="AH57" s="6">
        <f t="shared" si="11"/>
        <v>12099</v>
      </c>
      <c r="AI57" s="6">
        <f t="shared" si="12"/>
        <v>10876</v>
      </c>
      <c r="AJ57" s="6">
        <f t="shared" si="13"/>
        <v>10004</v>
      </c>
      <c r="AK57" s="6">
        <f t="shared" si="14"/>
        <v>11543</v>
      </c>
      <c r="AL57" s="6">
        <f t="shared" si="15"/>
        <v>9906</v>
      </c>
      <c r="AM57" s="6">
        <f t="shared" si="16"/>
        <v>9999</v>
      </c>
      <c r="AN57" s="6">
        <f t="shared" si="17"/>
        <v>10076</v>
      </c>
      <c r="AO57" s="6">
        <f t="shared" si="18"/>
        <v>8764</v>
      </c>
      <c r="AP57" s="6">
        <f t="shared" si="19"/>
        <v>9542</v>
      </c>
      <c r="AQ57" s="6">
        <f t="shared" si="20"/>
        <v>10805</v>
      </c>
      <c r="AR57" s="17">
        <f t="shared" si="50"/>
        <v>0</v>
      </c>
      <c r="AS57" s="17">
        <f t="shared" si="51"/>
        <v>0</v>
      </c>
      <c r="AT57" s="17">
        <f t="shared" si="52"/>
        <v>0</v>
      </c>
      <c r="AU57" s="17">
        <f t="shared" si="53"/>
        <v>0</v>
      </c>
      <c r="AV57" s="17">
        <f t="shared" si="54"/>
        <v>0</v>
      </c>
      <c r="AW57" s="17">
        <f t="shared" si="55"/>
        <v>0</v>
      </c>
      <c r="AX57" s="17">
        <f t="shared" si="56"/>
        <v>0</v>
      </c>
      <c r="AY57" s="17">
        <f t="shared" si="57"/>
        <v>0</v>
      </c>
      <c r="AZ57" s="17">
        <f t="shared" si="58"/>
        <v>0</v>
      </c>
      <c r="BA57" s="17">
        <f t="shared" si="59"/>
        <v>0</v>
      </c>
      <c r="BB57" s="18">
        <f t="shared" si="60"/>
        <v>0</v>
      </c>
      <c r="BC57" s="17">
        <f>BB57*(1+'VARIABLES AND RESULTS'!$B$4+'VARIABLES AND RESULTS'!$B$5+'VARIABLES AND RESULTS'!$B$6+'VARIABLES AND RESULTS'!$B$9)/'VARIABLES AND RESULTS'!$B$3</f>
        <v>0</v>
      </c>
      <c r="BD57" s="1">
        <v>1</v>
      </c>
    </row>
    <row r="58" spans="1:56" x14ac:dyDescent="0.2">
      <c r="A58" s="1" t="s">
        <v>128</v>
      </c>
      <c r="B58" s="30" t="s">
        <v>63</v>
      </c>
      <c r="C58" s="28" t="s">
        <v>46</v>
      </c>
      <c r="D58" s="30" t="s">
        <v>100</v>
      </c>
      <c r="E58" s="30" t="s">
        <v>100</v>
      </c>
      <c r="F58" s="6" t="s">
        <v>48</v>
      </c>
      <c r="G58" s="30">
        <v>1311</v>
      </c>
      <c r="H58" s="30">
        <v>1100</v>
      </c>
      <c r="I58" s="30">
        <v>3000</v>
      </c>
      <c r="J58" s="30">
        <v>1398</v>
      </c>
      <c r="K58" s="30">
        <v>1399</v>
      </c>
      <c r="L58" s="30">
        <v>1375</v>
      </c>
      <c r="M58" s="30">
        <v>1944</v>
      </c>
      <c r="N58" s="30">
        <v>1800</v>
      </c>
      <c r="O58" s="30">
        <v>1593</v>
      </c>
      <c r="P58" s="30">
        <v>1820</v>
      </c>
      <c r="R58" s="1">
        <f>SUMPRODUCT(([1]Sheet3!$A$2:$A$578=$D58)*([1]Sheet3!$B$2:$B$578=R$1)*([1]Sheet3!$C$1:$F$1=$B58),[1]Sheet3!$C$2:$F$578)</f>
        <v>0</v>
      </c>
      <c r="S58" s="1">
        <f>SUMPRODUCT(([1]Sheet3!$A$2:$A$578=$D58)*([1]Sheet3!$B$2:$B$578=S$1)*([1]Sheet3!$C$1:$F$1=$B58),[1]Sheet3!$C$2:$F$578)</f>
        <v>0</v>
      </c>
      <c r="T58" s="1">
        <f>SUMPRODUCT(([1]Sheet3!$A$2:$A$578=$D58)*([1]Sheet3!$B$2:$B$578=T$1)*([1]Sheet3!$C$1:$F$1=$B58),[1]Sheet3!$C$2:$F$578)</f>
        <v>0</v>
      </c>
      <c r="U58" s="1">
        <f>SUMPRODUCT(([1]Sheet3!$A$2:$A$578=$D58)*([1]Sheet3!$B$2:$B$578=U$1)*([1]Sheet3!$C$1:$F$1=$B58),[1]Sheet3!$C$2:$F$578)</f>
        <v>0</v>
      </c>
      <c r="V58" s="1">
        <f>SUMPRODUCT(([1]Sheet3!$A$2:$A$578=$D58)*([1]Sheet3!$B$2:$B$578=V$1)*([1]Sheet3!$C$1:$F$1=$B58),[1]Sheet3!$C$2:$F$578)</f>
        <v>0</v>
      </c>
      <c r="W58" s="1">
        <f>SUMPRODUCT(([1]Sheet3!$A$2:$A$578=$D58)*([1]Sheet3!$B$2:$B$578=W$1)*([1]Sheet3!$C$1:$F$1=$B58),[1]Sheet3!$C$2:$F$578)</f>
        <v>0</v>
      </c>
      <c r="X58" s="1">
        <f>SUMPRODUCT(([1]Sheet3!$A$2:$A$578=$D58)*([1]Sheet3!$B$2:$B$578=X$1)*([1]Sheet3!$C$1:$F$1=$B58),[1]Sheet3!$C$2:$F$578)</f>
        <v>0</v>
      </c>
      <c r="Y58" s="1">
        <f t="shared" si="47"/>
        <v>0</v>
      </c>
      <c r="Z58" s="1">
        <f t="shared" si="48"/>
        <v>0</v>
      </c>
      <c r="AA58" s="7">
        <v>0.8</v>
      </c>
      <c r="AB58" s="24">
        <f t="shared" si="7"/>
        <v>1711.2</v>
      </c>
      <c r="AC58" s="6">
        <f t="shared" si="49"/>
        <v>1368.96</v>
      </c>
      <c r="AD58" s="1">
        <f t="shared" si="9"/>
        <v>22.096969696969698</v>
      </c>
      <c r="AE58" s="1">
        <f t="shared" si="32"/>
        <v>0.35639899864266678</v>
      </c>
      <c r="AF58" s="1">
        <f t="shared" si="10"/>
        <v>0.73075854456817113</v>
      </c>
      <c r="AG58" s="1">
        <f>IF(AF58&lt;5%,AD58*'VARIABLES AND RESULTS'!$B$7,0)</f>
        <v>0</v>
      </c>
      <c r="AH58" s="6">
        <f t="shared" si="11"/>
        <v>1311</v>
      </c>
      <c r="AI58" s="6">
        <f t="shared" si="12"/>
        <v>1100</v>
      </c>
      <c r="AJ58" s="6">
        <f t="shared" si="13"/>
        <v>3000</v>
      </c>
      <c r="AK58" s="6">
        <f t="shared" si="14"/>
        <v>1398</v>
      </c>
      <c r="AL58" s="6">
        <f t="shared" si="15"/>
        <v>1399</v>
      </c>
      <c r="AM58" s="6">
        <f t="shared" si="16"/>
        <v>1375</v>
      </c>
      <c r="AN58" s="6">
        <f t="shared" si="17"/>
        <v>1944</v>
      </c>
      <c r="AO58" s="6">
        <f t="shared" si="18"/>
        <v>1800</v>
      </c>
      <c r="AP58" s="6">
        <f t="shared" si="19"/>
        <v>1593</v>
      </c>
      <c r="AQ58" s="6">
        <f t="shared" si="20"/>
        <v>1820</v>
      </c>
      <c r="AR58" s="17">
        <f t="shared" si="50"/>
        <v>4.233870967741938E-2</v>
      </c>
      <c r="AS58" s="17">
        <f t="shared" si="51"/>
        <v>0.19647031323048156</v>
      </c>
      <c r="AT58" s="17">
        <f t="shared" si="52"/>
        <v>0</v>
      </c>
      <c r="AU58" s="17">
        <f t="shared" si="53"/>
        <v>0</v>
      </c>
      <c r="AV58" s="17">
        <f t="shared" si="54"/>
        <v>0</v>
      </c>
      <c r="AW58" s="17">
        <f t="shared" si="55"/>
        <v>0</v>
      </c>
      <c r="AX58" s="17">
        <f t="shared" si="56"/>
        <v>0</v>
      </c>
      <c r="AY58" s="17">
        <f t="shared" si="57"/>
        <v>0</v>
      </c>
      <c r="AZ58" s="17">
        <f t="shared" si="58"/>
        <v>0</v>
      </c>
      <c r="BA58" s="17">
        <f t="shared" si="59"/>
        <v>0</v>
      </c>
      <c r="BB58" s="18">
        <f t="shared" si="60"/>
        <v>2.3880902290790092E-2</v>
      </c>
      <c r="BC58" s="17">
        <f>BB58*(1+'VARIABLES AND RESULTS'!$B$4+'VARIABLES AND RESULTS'!$B$5+'VARIABLES AND RESULTS'!$B$6+'VARIABLES AND RESULTS'!$B$9)/'VARIABLES AND RESULTS'!$B$3</f>
        <v>4.7761804581580192E-2</v>
      </c>
      <c r="BD58" s="1">
        <v>1</v>
      </c>
    </row>
    <row r="59" spans="1:56" x14ac:dyDescent="0.2">
      <c r="A59" s="1" t="s">
        <v>128</v>
      </c>
      <c r="B59" s="30" t="s">
        <v>63</v>
      </c>
      <c r="C59" s="1" t="s">
        <v>49</v>
      </c>
      <c r="D59" s="30" t="s">
        <v>100</v>
      </c>
      <c r="E59" s="30" t="s">
        <v>100</v>
      </c>
      <c r="F59" s="6" t="s">
        <v>48</v>
      </c>
      <c r="G59" s="30">
        <v>11646</v>
      </c>
      <c r="H59" s="30">
        <v>9780</v>
      </c>
      <c r="I59" s="30">
        <v>10438</v>
      </c>
      <c r="J59" s="30">
        <v>9572</v>
      </c>
      <c r="K59" s="30">
        <v>9400</v>
      </c>
      <c r="L59" s="30">
        <v>12068</v>
      </c>
      <c r="M59" s="30">
        <v>10330</v>
      </c>
      <c r="N59" s="30">
        <v>9875</v>
      </c>
      <c r="O59" s="30">
        <v>8931</v>
      </c>
      <c r="P59" s="30">
        <v>12565</v>
      </c>
      <c r="R59" s="1">
        <f>SUMPRODUCT(([1]Sheet3!$A$2:$A$578=$D59)*([1]Sheet3!$B$2:$B$578=R$1)*([1]Sheet3!$C$1:$F$1=$B59),[1]Sheet3!$C$2:$F$578)</f>
        <v>0</v>
      </c>
      <c r="S59" s="1">
        <f>SUMPRODUCT(([1]Sheet3!$A$2:$A$578=$D59)*([1]Sheet3!$B$2:$B$578=S$1)*([1]Sheet3!$C$1:$F$1=$B59),[1]Sheet3!$C$2:$F$578)</f>
        <v>0</v>
      </c>
      <c r="T59" s="1">
        <f>SUMPRODUCT(([1]Sheet3!$A$2:$A$578=$D59)*([1]Sheet3!$B$2:$B$578=T$1)*([1]Sheet3!$C$1:$F$1=$B59),[1]Sheet3!$C$2:$F$578)</f>
        <v>0</v>
      </c>
      <c r="U59" s="1">
        <f>SUMPRODUCT(([1]Sheet3!$A$2:$A$578=$D59)*([1]Sheet3!$B$2:$B$578=U$1)*([1]Sheet3!$C$1:$F$1=$B59),[1]Sheet3!$C$2:$F$578)</f>
        <v>0</v>
      </c>
      <c r="V59" s="1">
        <f>SUMPRODUCT(([1]Sheet3!$A$2:$A$578=$D59)*([1]Sheet3!$B$2:$B$578=V$1)*([1]Sheet3!$C$1:$F$1=$B59),[1]Sheet3!$C$2:$F$578)</f>
        <v>0</v>
      </c>
      <c r="W59" s="1">
        <f>SUMPRODUCT(([1]Sheet3!$A$2:$A$578=$D59)*([1]Sheet3!$B$2:$B$578=W$1)*([1]Sheet3!$C$1:$F$1=$B59),[1]Sheet3!$C$2:$F$578)</f>
        <v>0</v>
      </c>
      <c r="X59" s="1">
        <f>SUMPRODUCT(([1]Sheet3!$A$2:$A$578=$D59)*([1]Sheet3!$B$2:$B$578=X$1)*([1]Sheet3!$C$1:$F$1=$B59),[1]Sheet3!$C$2:$F$578)</f>
        <v>0</v>
      </c>
      <c r="Y59" s="1">
        <f t="shared" si="47"/>
        <v>0</v>
      </c>
      <c r="Z59" s="1">
        <f t="shared" si="48"/>
        <v>0</v>
      </c>
      <c r="AA59" s="7">
        <v>0.8</v>
      </c>
      <c r="AB59" s="24">
        <f t="shared" si="7"/>
        <v>10882</v>
      </c>
      <c r="AC59" s="6">
        <f t="shared" si="49"/>
        <v>8705.6</v>
      </c>
      <c r="AD59" s="1">
        <f t="shared" si="9"/>
        <v>27</v>
      </c>
      <c r="AE59" s="1">
        <f t="shared" si="32"/>
        <v>0.18924078057278923</v>
      </c>
      <c r="AF59" s="1">
        <f t="shared" si="10"/>
        <v>0.85461710429763293</v>
      </c>
      <c r="AG59" s="1">
        <f>IF(AF59&lt;5%,AD59*'VARIABLES AND RESULTS'!$B$7,0)</f>
        <v>0</v>
      </c>
      <c r="AH59" s="6">
        <f t="shared" si="11"/>
        <v>11646</v>
      </c>
      <c r="AI59" s="6">
        <f t="shared" si="12"/>
        <v>9780</v>
      </c>
      <c r="AJ59" s="6">
        <f t="shared" si="13"/>
        <v>10438</v>
      </c>
      <c r="AK59" s="6">
        <f t="shared" si="14"/>
        <v>9572</v>
      </c>
      <c r="AL59" s="6">
        <f t="shared" si="15"/>
        <v>9400</v>
      </c>
      <c r="AM59" s="6">
        <f t="shared" si="16"/>
        <v>12068</v>
      </c>
      <c r="AN59" s="6">
        <f t="shared" si="17"/>
        <v>10330</v>
      </c>
      <c r="AO59" s="6">
        <f t="shared" si="18"/>
        <v>9875</v>
      </c>
      <c r="AP59" s="6">
        <f t="shared" si="19"/>
        <v>8931</v>
      </c>
      <c r="AQ59" s="6">
        <f t="shared" si="20"/>
        <v>12565</v>
      </c>
      <c r="AR59" s="17">
        <f t="shared" si="50"/>
        <v>0</v>
      </c>
      <c r="AS59" s="17">
        <f t="shared" si="51"/>
        <v>0</v>
      </c>
      <c r="AT59" s="17">
        <f t="shared" si="52"/>
        <v>0</v>
      </c>
      <c r="AU59" s="17">
        <f t="shared" si="53"/>
        <v>0</v>
      </c>
      <c r="AV59" s="17">
        <f t="shared" si="54"/>
        <v>0</v>
      </c>
      <c r="AW59" s="17">
        <f t="shared" si="55"/>
        <v>0</v>
      </c>
      <c r="AX59" s="17">
        <f t="shared" si="56"/>
        <v>0</v>
      </c>
      <c r="AY59" s="17">
        <f t="shared" si="57"/>
        <v>0</v>
      </c>
      <c r="AZ59" s="17">
        <f t="shared" si="58"/>
        <v>0</v>
      </c>
      <c r="BA59" s="17">
        <f t="shared" si="59"/>
        <v>0</v>
      </c>
      <c r="BB59" s="18">
        <f t="shared" si="60"/>
        <v>0</v>
      </c>
      <c r="BC59" s="17">
        <f>BB59*(1+'VARIABLES AND RESULTS'!$B$4+'VARIABLES AND RESULTS'!$B$5+'VARIABLES AND RESULTS'!$B$6+'VARIABLES AND RESULTS'!$B$9)/'VARIABLES AND RESULTS'!$B$3</f>
        <v>0</v>
      </c>
      <c r="BD59" s="1">
        <v>1</v>
      </c>
    </row>
    <row r="60" spans="1:56" x14ac:dyDescent="0.2">
      <c r="A60" s="1" t="s">
        <v>128</v>
      </c>
      <c r="B60" s="30" t="s">
        <v>63</v>
      </c>
      <c r="C60" s="28" t="s">
        <v>46</v>
      </c>
      <c r="D60" s="30" t="s">
        <v>101</v>
      </c>
      <c r="E60" s="30" t="s">
        <v>101</v>
      </c>
      <c r="F60" s="6" t="s">
        <v>48</v>
      </c>
      <c r="G60" s="30">
        <v>1311</v>
      </c>
      <c r="H60" s="30">
        <v>1100</v>
      </c>
      <c r="I60" s="30">
        <v>3000</v>
      </c>
      <c r="J60" s="30">
        <v>1398</v>
      </c>
      <c r="K60" s="30">
        <v>1399</v>
      </c>
      <c r="L60" s="30">
        <v>1375</v>
      </c>
      <c r="M60" s="30">
        <v>1944</v>
      </c>
      <c r="N60" s="30">
        <v>1800</v>
      </c>
      <c r="O60" s="30">
        <v>1593</v>
      </c>
      <c r="P60" s="30">
        <v>1820</v>
      </c>
      <c r="R60" s="1">
        <f>SUMPRODUCT(([1]Sheet3!$A$2:$A$578=$D60)*([1]Sheet3!$B$2:$B$578=R$1)*([1]Sheet3!$C$1:$F$1=$B60),[1]Sheet3!$C$2:$F$578)</f>
        <v>0</v>
      </c>
      <c r="S60" s="1">
        <f>SUMPRODUCT(([1]Sheet3!$A$2:$A$578=$D60)*([1]Sheet3!$B$2:$B$578=S$1)*([1]Sheet3!$C$1:$F$1=$B60),[1]Sheet3!$C$2:$F$578)</f>
        <v>0</v>
      </c>
      <c r="T60" s="1">
        <f>SUMPRODUCT(([1]Sheet3!$A$2:$A$578=$D60)*([1]Sheet3!$B$2:$B$578=T$1)*([1]Sheet3!$C$1:$F$1=$B60),[1]Sheet3!$C$2:$F$578)</f>
        <v>0</v>
      </c>
      <c r="U60" s="1">
        <f>SUMPRODUCT(([1]Sheet3!$A$2:$A$578=$D60)*([1]Sheet3!$B$2:$B$578=U$1)*([1]Sheet3!$C$1:$F$1=$B60),[1]Sheet3!$C$2:$F$578)</f>
        <v>0</v>
      </c>
      <c r="V60" s="1">
        <f>SUMPRODUCT(([1]Sheet3!$A$2:$A$578=$D60)*([1]Sheet3!$B$2:$B$578=V$1)*([1]Sheet3!$C$1:$F$1=$B60),[1]Sheet3!$C$2:$F$578)</f>
        <v>0</v>
      </c>
      <c r="W60" s="1">
        <f>SUMPRODUCT(([1]Sheet3!$A$2:$A$578=$D60)*([1]Sheet3!$B$2:$B$578=W$1)*([1]Sheet3!$C$1:$F$1=$B60),[1]Sheet3!$C$2:$F$578)</f>
        <v>0</v>
      </c>
      <c r="X60" s="1">
        <f>SUMPRODUCT(([1]Sheet3!$A$2:$A$578=$D60)*([1]Sheet3!$B$2:$B$578=X$1)*([1]Sheet3!$C$1:$F$1=$B60),[1]Sheet3!$C$2:$F$578)</f>
        <v>0</v>
      </c>
      <c r="Y60" s="1">
        <f t="shared" si="47"/>
        <v>0</v>
      </c>
      <c r="Z60" s="1">
        <f t="shared" si="48"/>
        <v>0</v>
      </c>
      <c r="AA60" s="7">
        <v>0.8</v>
      </c>
      <c r="AB60" s="24">
        <f t="shared" si="7"/>
        <v>1711.2</v>
      </c>
      <c r="AC60" s="6">
        <f t="shared" si="49"/>
        <v>1368.96</v>
      </c>
      <c r="AD60" s="1">
        <f t="shared" si="9"/>
        <v>22.096969696969698</v>
      </c>
      <c r="AE60" s="1">
        <f t="shared" si="32"/>
        <v>0.35639899864266678</v>
      </c>
      <c r="AF60" s="1">
        <f t="shared" si="10"/>
        <v>0.73075854456817113</v>
      </c>
      <c r="AG60" s="1">
        <f>IF(AF60&lt;5%,AD60*'VARIABLES AND RESULTS'!$B$7,0)</f>
        <v>0</v>
      </c>
      <c r="AH60" s="6">
        <f t="shared" si="11"/>
        <v>1311</v>
      </c>
      <c r="AI60" s="6">
        <f t="shared" si="12"/>
        <v>1100</v>
      </c>
      <c r="AJ60" s="6">
        <f t="shared" si="13"/>
        <v>3000</v>
      </c>
      <c r="AK60" s="6">
        <f t="shared" si="14"/>
        <v>1398</v>
      </c>
      <c r="AL60" s="6">
        <f t="shared" si="15"/>
        <v>1399</v>
      </c>
      <c r="AM60" s="6">
        <f t="shared" si="16"/>
        <v>1375</v>
      </c>
      <c r="AN60" s="6">
        <f t="shared" si="17"/>
        <v>1944</v>
      </c>
      <c r="AO60" s="6">
        <f t="shared" si="18"/>
        <v>1800</v>
      </c>
      <c r="AP60" s="6">
        <f t="shared" si="19"/>
        <v>1593</v>
      </c>
      <c r="AQ60" s="6">
        <f t="shared" si="20"/>
        <v>1820</v>
      </c>
      <c r="AR60" s="17">
        <f t="shared" si="50"/>
        <v>4.233870967741938E-2</v>
      </c>
      <c r="AS60" s="17">
        <f t="shared" si="51"/>
        <v>0.19647031323048156</v>
      </c>
      <c r="AT60" s="17">
        <f t="shared" si="52"/>
        <v>0</v>
      </c>
      <c r="AU60" s="17">
        <f t="shared" si="53"/>
        <v>0</v>
      </c>
      <c r="AV60" s="17">
        <f t="shared" si="54"/>
        <v>0</v>
      </c>
      <c r="AW60" s="17">
        <f t="shared" si="55"/>
        <v>0</v>
      </c>
      <c r="AX60" s="17">
        <f t="shared" si="56"/>
        <v>0</v>
      </c>
      <c r="AY60" s="17">
        <f t="shared" si="57"/>
        <v>0</v>
      </c>
      <c r="AZ60" s="17">
        <f t="shared" si="58"/>
        <v>0</v>
      </c>
      <c r="BA60" s="17">
        <f t="shared" si="59"/>
        <v>0</v>
      </c>
      <c r="BB60" s="18">
        <f t="shared" si="60"/>
        <v>2.3880902290790092E-2</v>
      </c>
      <c r="BC60" s="17">
        <f>BB60*(1+'VARIABLES AND RESULTS'!$B$4+'VARIABLES AND RESULTS'!$B$5+'VARIABLES AND RESULTS'!$B$6+'VARIABLES AND RESULTS'!$B$9)/'VARIABLES AND RESULTS'!$B$3</f>
        <v>4.7761804581580192E-2</v>
      </c>
      <c r="BD60" s="1">
        <v>1</v>
      </c>
    </row>
    <row r="61" spans="1:56" x14ac:dyDescent="0.2">
      <c r="A61" s="1" t="s">
        <v>128</v>
      </c>
      <c r="B61" s="30" t="s">
        <v>63</v>
      </c>
      <c r="C61" s="1" t="s">
        <v>49</v>
      </c>
      <c r="D61" s="30" t="s">
        <v>101</v>
      </c>
      <c r="E61" s="30" t="s">
        <v>101</v>
      </c>
      <c r="F61" s="6" t="s">
        <v>48</v>
      </c>
      <c r="G61" s="30">
        <v>11646</v>
      </c>
      <c r="H61" s="30">
        <v>9780</v>
      </c>
      <c r="I61" s="30">
        <v>10438</v>
      </c>
      <c r="J61" s="30">
        <v>9572</v>
      </c>
      <c r="K61" s="30">
        <v>9400</v>
      </c>
      <c r="L61" s="30">
        <v>12068</v>
      </c>
      <c r="M61" s="30">
        <v>10330</v>
      </c>
      <c r="N61" s="30">
        <v>9875</v>
      </c>
      <c r="O61" s="30">
        <v>8931</v>
      </c>
      <c r="P61" s="30">
        <v>12565</v>
      </c>
      <c r="R61" s="1">
        <f>SUMPRODUCT(([1]Sheet3!$A$2:$A$578=$D61)*([1]Sheet3!$B$2:$B$578=R$1)*([1]Sheet3!$C$1:$F$1=$B61),[1]Sheet3!$C$2:$F$578)</f>
        <v>0</v>
      </c>
      <c r="S61" s="1">
        <f>SUMPRODUCT(([1]Sheet3!$A$2:$A$578=$D61)*([1]Sheet3!$B$2:$B$578=S$1)*([1]Sheet3!$C$1:$F$1=$B61),[1]Sheet3!$C$2:$F$578)</f>
        <v>0</v>
      </c>
      <c r="T61" s="1">
        <f>SUMPRODUCT(([1]Sheet3!$A$2:$A$578=$D61)*([1]Sheet3!$B$2:$B$578=T$1)*([1]Sheet3!$C$1:$F$1=$B61),[1]Sheet3!$C$2:$F$578)</f>
        <v>0</v>
      </c>
      <c r="U61" s="1">
        <f>SUMPRODUCT(([1]Sheet3!$A$2:$A$578=$D61)*([1]Sheet3!$B$2:$B$578=U$1)*([1]Sheet3!$C$1:$F$1=$B61),[1]Sheet3!$C$2:$F$578)</f>
        <v>0</v>
      </c>
      <c r="V61" s="1">
        <f>SUMPRODUCT(([1]Sheet3!$A$2:$A$578=$D61)*([1]Sheet3!$B$2:$B$578=V$1)*([1]Sheet3!$C$1:$F$1=$B61),[1]Sheet3!$C$2:$F$578)</f>
        <v>0</v>
      </c>
      <c r="W61" s="1">
        <f>SUMPRODUCT(([1]Sheet3!$A$2:$A$578=$D61)*([1]Sheet3!$B$2:$B$578=W$1)*([1]Sheet3!$C$1:$F$1=$B61),[1]Sheet3!$C$2:$F$578)</f>
        <v>0</v>
      </c>
      <c r="X61" s="1">
        <f>SUMPRODUCT(([1]Sheet3!$A$2:$A$578=$D61)*([1]Sheet3!$B$2:$B$578=X$1)*([1]Sheet3!$C$1:$F$1=$B61),[1]Sheet3!$C$2:$F$578)</f>
        <v>0</v>
      </c>
      <c r="Y61" s="1">
        <f t="shared" si="47"/>
        <v>0</v>
      </c>
      <c r="Z61" s="1">
        <f t="shared" si="48"/>
        <v>0</v>
      </c>
      <c r="AA61" s="7">
        <v>0.8</v>
      </c>
      <c r="AB61" s="24">
        <f t="shared" si="7"/>
        <v>10882</v>
      </c>
      <c r="AC61" s="6">
        <f t="shared" si="49"/>
        <v>8705.6</v>
      </c>
      <c r="AD61" s="1">
        <f t="shared" si="9"/>
        <v>27</v>
      </c>
      <c r="AE61" s="1">
        <f t="shared" si="32"/>
        <v>0.18924078057278923</v>
      </c>
      <c r="AF61" s="1">
        <f t="shared" si="10"/>
        <v>0.85461710429763293</v>
      </c>
      <c r="AG61" s="1">
        <f>IF(AF61&lt;5%,AD61*'VARIABLES AND RESULTS'!$B$7,0)</f>
        <v>0</v>
      </c>
      <c r="AH61" s="6">
        <f t="shared" si="11"/>
        <v>11646</v>
      </c>
      <c r="AI61" s="6">
        <f t="shared" si="12"/>
        <v>9780</v>
      </c>
      <c r="AJ61" s="6">
        <f t="shared" si="13"/>
        <v>10438</v>
      </c>
      <c r="AK61" s="6">
        <f t="shared" si="14"/>
        <v>9572</v>
      </c>
      <c r="AL61" s="6">
        <f t="shared" si="15"/>
        <v>9400</v>
      </c>
      <c r="AM61" s="6">
        <f t="shared" si="16"/>
        <v>12068</v>
      </c>
      <c r="AN61" s="6">
        <f t="shared" si="17"/>
        <v>10330</v>
      </c>
      <c r="AO61" s="6">
        <f t="shared" si="18"/>
        <v>9875</v>
      </c>
      <c r="AP61" s="6">
        <f t="shared" si="19"/>
        <v>8931</v>
      </c>
      <c r="AQ61" s="6">
        <f t="shared" si="20"/>
        <v>12565</v>
      </c>
      <c r="AR61" s="17">
        <f t="shared" si="50"/>
        <v>0</v>
      </c>
      <c r="AS61" s="17">
        <f t="shared" si="51"/>
        <v>0</v>
      </c>
      <c r="AT61" s="17">
        <f t="shared" si="52"/>
        <v>0</v>
      </c>
      <c r="AU61" s="17">
        <f t="shared" si="53"/>
        <v>0</v>
      </c>
      <c r="AV61" s="17">
        <f t="shared" si="54"/>
        <v>0</v>
      </c>
      <c r="AW61" s="17">
        <f t="shared" si="55"/>
        <v>0</v>
      </c>
      <c r="AX61" s="17">
        <f t="shared" si="56"/>
        <v>0</v>
      </c>
      <c r="AY61" s="17">
        <f t="shared" si="57"/>
        <v>0</v>
      </c>
      <c r="AZ61" s="17">
        <f t="shared" si="58"/>
        <v>0</v>
      </c>
      <c r="BA61" s="17">
        <f t="shared" si="59"/>
        <v>0</v>
      </c>
      <c r="BB61" s="18">
        <f t="shared" si="60"/>
        <v>0</v>
      </c>
      <c r="BC61" s="17">
        <f>BB61*(1+'VARIABLES AND RESULTS'!$B$4+'VARIABLES AND RESULTS'!$B$5+'VARIABLES AND RESULTS'!$B$6+'VARIABLES AND RESULTS'!$B$9)/'VARIABLES AND RESULTS'!$B$3</f>
        <v>0</v>
      </c>
      <c r="BD61" s="1">
        <v>1</v>
      </c>
    </row>
    <row r="62" spans="1:56" x14ac:dyDescent="0.2">
      <c r="A62" s="1" t="s">
        <v>128</v>
      </c>
      <c r="B62" s="30" t="s">
        <v>63</v>
      </c>
      <c r="C62" s="28" t="s">
        <v>46</v>
      </c>
      <c r="D62" s="30" t="s">
        <v>102</v>
      </c>
      <c r="E62" s="30" t="s">
        <v>102</v>
      </c>
      <c r="F62" s="6" t="s">
        <v>48</v>
      </c>
      <c r="G62" s="30">
        <v>1311</v>
      </c>
      <c r="H62" s="30">
        <v>1100</v>
      </c>
      <c r="I62" s="30">
        <v>3000</v>
      </c>
      <c r="J62" s="30">
        <v>1398</v>
      </c>
      <c r="K62" s="30">
        <v>1399</v>
      </c>
      <c r="L62" s="30">
        <v>1375</v>
      </c>
      <c r="M62" s="30">
        <v>1944</v>
      </c>
      <c r="N62" s="30">
        <v>1800</v>
      </c>
      <c r="O62" s="30">
        <v>1593</v>
      </c>
      <c r="P62" s="30">
        <v>1820</v>
      </c>
      <c r="R62" s="1">
        <f>SUMPRODUCT(([1]Sheet3!$A$2:$A$578=$D62)*([1]Sheet3!$B$2:$B$578=R$1)*([1]Sheet3!$C$1:$F$1=$B62),[1]Sheet3!$C$2:$F$578)</f>
        <v>0</v>
      </c>
      <c r="S62" s="1">
        <f>SUMPRODUCT(([1]Sheet3!$A$2:$A$578=$D62)*([1]Sheet3!$B$2:$B$578=S$1)*([1]Sheet3!$C$1:$F$1=$B62),[1]Sheet3!$C$2:$F$578)</f>
        <v>0</v>
      </c>
      <c r="T62" s="1">
        <f>SUMPRODUCT(([1]Sheet3!$A$2:$A$578=$D62)*([1]Sheet3!$B$2:$B$578=T$1)*([1]Sheet3!$C$1:$F$1=$B62),[1]Sheet3!$C$2:$F$578)</f>
        <v>0</v>
      </c>
      <c r="U62" s="1">
        <f>SUMPRODUCT(([1]Sheet3!$A$2:$A$578=$D62)*([1]Sheet3!$B$2:$B$578=U$1)*([1]Sheet3!$C$1:$F$1=$B62),[1]Sheet3!$C$2:$F$578)</f>
        <v>0</v>
      </c>
      <c r="V62" s="1">
        <f>SUMPRODUCT(([1]Sheet3!$A$2:$A$578=$D62)*([1]Sheet3!$B$2:$B$578=V$1)*([1]Sheet3!$C$1:$F$1=$B62),[1]Sheet3!$C$2:$F$578)</f>
        <v>0</v>
      </c>
      <c r="W62" s="1">
        <f>SUMPRODUCT(([1]Sheet3!$A$2:$A$578=$D62)*([1]Sheet3!$B$2:$B$578=W$1)*([1]Sheet3!$C$1:$F$1=$B62),[1]Sheet3!$C$2:$F$578)</f>
        <v>0</v>
      </c>
      <c r="X62" s="1">
        <f>SUMPRODUCT(([1]Sheet3!$A$2:$A$578=$D62)*([1]Sheet3!$B$2:$B$578=X$1)*([1]Sheet3!$C$1:$F$1=$B62),[1]Sheet3!$C$2:$F$578)</f>
        <v>0</v>
      </c>
      <c r="Y62" s="1">
        <f t="shared" si="47"/>
        <v>0</v>
      </c>
      <c r="Z62" s="1">
        <f t="shared" si="48"/>
        <v>0</v>
      </c>
      <c r="AA62" s="7">
        <v>0.8</v>
      </c>
      <c r="AB62" s="24">
        <f t="shared" si="7"/>
        <v>1711.2</v>
      </c>
      <c r="AC62" s="6">
        <f t="shared" si="49"/>
        <v>1368.96</v>
      </c>
      <c r="AD62" s="1">
        <f t="shared" si="9"/>
        <v>22.096969696969698</v>
      </c>
      <c r="AE62" s="1">
        <f t="shared" si="32"/>
        <v>0.35639899864266678</v>
      </c>
      <c r="AF62" s="1">
        <f t="shared" si="10"/>
        <v>0.73075854456817113</v>
      </c>
      <c r="AG62" s="1">
        <f>IF(AF62&lt;5%,AD62*'VARIABLES AND RESULTS'!$B$7,0)</f>
        <v>0</v>
      </c>
      <c r="AH62" s="6">
        <f t="shared" si="11"/>
        <v>1311</v>
      </c>
      <c r="AI62" s="6">
        <f t="shared" si="12"/>
        <v>1100</v>
      </c>
      <c r="AJ62" s="6">
        <f t="shared" si="13"/>
        <v>3000</v>
      </c>
      <c r="AK62" s="6">
        <f t="shared" si="14"/>
        <v>1398</v>
      </c>
      <c r="AL62" s="6">
        <f t="shared" si="15"/>
        <v>1399</v>
      </c>
      <c r="AM62" s="6">
        <f t="shared" si="16"/>
        <v>1375</v>
      </c>
      <c r="AN62" s="6">
        <f t="shared" si="17"/>
        <v>1944</v>
      </c>
      <c r="AO62" s="6">
        <f t="shared" si="18"/>
        <v>1800</v>
      </c>
      <c r="AP62" s="6">
        <f t="shared" si="19"/>
        <v>1593</v>
      </c>
      <c r="AQ62" s="6">
        <f t="shared" si="20"/>
        <v>1820</v>
      </c>
      <c r="AR62" s="17">
        <f t="shared" si="50"/>
        <v>4.233870967741938E-2</v>
      </c>
      <c r="AS62" s="17">
        <f t="shared" si="51"/>
        <v>0.19647031323048156</v>
      </c>
      <c r="AT62" s="17">
        <f t="shared" si="52"/>
        <v>0</v>
      </c>
      <c r="AU62" s="17">
        <f t="shared" si="53"/>
        <v>0</v>
      </c>
      <c r="AV62" s="17">
        <f t="shared" si="54"/>
        <v>0</v>
      </c>
      <c r="AW62" s="17">
        <f t="shared" si="55"/>
        <v>0</v>
      </c>
      <c r="AX62" s="17">
        <f t="shared" si="56"/>
        <v>0</v>
      </c>
      <c r="AY62" s="17">
        <f t="shared" si="57"/>
        <v>0</v>
      </c>
      <c r="AZ62" s="17">
        <f t="shared" si="58"/>
        <v>0</v>
      </c>
      <c r="BA62" s="17">
        <f t="shared" si="59"/>
        <v>0</v>
      </c>
      <c r="BB62" s="18">
        <f t="shared" si="60"/>
        <v>2.3880902290790092E-2</v>
      </c>
      <c r="BC62" s="17">
        <f>BB62*(1+'VARIABLES AND RESULTS'!$B$4+'VARIABLES AND RESULTS'!$B$5+'VARIABLES AND RESULTS'!$B$6+'VARIABLES AND RESULTS'!$B$9)/'VARIABLES AND RESULTS'!$B$3</f>
        <v>4.7761804581580192E-2</v>
      </c>
      <c r="BD62" s="1">
        <v>1</v>
      </c>
    </row>
    <row r="63" spans="1:56" x14ac:dyDescent="0.2">
      <c r="A63" s="1" t="s">
        <v>128</v>
      </c>
      <c r="B63" s="30" t="s">
        <v>63</v>
      </c>
      <c r="C63" s="1" t="s">
        <v>49</v>
      </c>
      <c r="D63" s="30" t="s">
        <v>102</v>
      </c>
      <c r="E63" s="30" t="s">
        <v>102</v>
      </c>
      <c r="F63" s="6" t="s">
        <v>48</v>
      </c>
      <c r="G63" s="30">
        <v>11646</v>
      </c>
      <c r="H63" s="30">
        <v>9780</v>
      </c>
      <c r="I63" s="30">
        <v>10438</v>
      </c>
      <c r="J63" s="30">
        <v>9572</v>
      </c>
      <c r="K63" s="30">
        <v>9400</v>
      </c>
      <c r="L63" s="30">
        <v>12068</v>
      </c>
      <c r="M63" s="30">
        <v>10330</v>
      </c>
      <c r="N63" s="30">
        <v>9875</v>
      </c>
      <c r="O63" s="30">
        <v>8931</v>
      </c>
      <c r="P63" s="30">
        <v>12565</v>
      </c>
      <c r="R63" s="1">
        <f>SUMPRODUCT(([1]Sheet3!$A$2:$A$578=$D63)*([1]Sheet3!$B$2:$B$578=R$1)*([1]Sheet3!$C$1:$F$1=$B63),[1]Sheet3!$C$2:$F$578)</f>
        <v>0</v>
      </c>
      <c r="S63" s="1">
        <f>SUMPRODUCT(([1]Sheet3!$A$2:$A$578=$D63)*([1]Sheet3!$B$2:$B$578=S$1)*([1]Sheet3!$C$1:$F$1=$B63),[1]Sheet3!$C$2:$F$578)</f>
        <v>0</v>
      </c>
      <c r="T63" s="1">
        <f>SUMPRODUCT(([1]Sheet3!$A$2:$A$578=$D63)*([1]Sheet3!$B$2:$B$578=T$1)*([1]Sheet3!$C$1:$F$1=$B63),[1]Sheet3!$C$2:$F$578)</f>
        <v>0</v>
      </c>
      <c r="U63" s="1">
        <f>SUMPRODUCT(([1]Sheet3!$A$2:$A$578=$D63)*([1]Sheet3!$B$2:$B$578=U$1)*([1]Sheet3!$C$1:$F$1=$B63),[1]Sheet3!$C$2:$F$578)</f>
        <v>0</v>
      </c>
      <c r="V63" s="1">
        <f>SUMPRODUCT(([1]Sheet3!$A$2:$A$578=$D63)*([1]Sheet3!$B$2:$B$578=V$1)*([1]Sheet3!$C$1:$F$1=$B63),[1]Sheet3!$C$2:$F$578)</f>
        <v>0</v>
      </c>
      <c r="W63" s="1">
        <f>SUMPRODUCT(([1]Sheet3!$A$2:$A$578=$D63)*([1]Sheet3!$B$2:$B$578=W$1)*([1]Sheet3!$C$1:$F$1=$B63),[1]Sheet3!$C$2:$F$578)</f>
        <v>0</v>
      </c>
      <c r="X63" s="1">
        <f>SUMPRODUCT(([1]Sheet3!$A$2:$A$578=$D63)*([1]Sheet3!$B$2:$B$578=X$1)*([1]Sheet3!$C$1:$F$1=$B63),[1]Sheet3!$C$2:$F$578)</f>
        <v>0</v>
      </c>
      <c r="Y63" s="1">
        <f t="shared" si="47"/>
        <v>0</v>
      </c>
      <c r="Z63" s="1">
        <f t="shared" si="48"/>
        <v>0</v>
      </c>
      <c r="AA63" s="7">
        <v>0.8</v>
      </c>
      <c r="AB63" s="24">
        <f t="shared" si="7"/>
        <v>10882</v>
      </c>
      <c r="AC63" s="6">
        <f t="shared" si="49"/>
        <v>8705.6</v>
      </c>
      <c r="AD63" s="1">
        <f t="shared" si="9"/>
        <v>27</v>
      </c>
      <c r="AE63" s="1">
        <f t="shared" si="32"/>
        <v>0.18924078057278923</v>
      </c>
      <c r="AF63" s="1">
        <f t="shared" si="10"/>
        <v>0.85461710429763293</v>
      </c>
      <c r="AG63" s="1">
        <f>IF(AF63&lt;5%,AD63*'VARIABLES AND RESULTS'!$B$7,0)</f>
        <v>0</v>
      </c>
      <c r="AH63" s="6">
        <f t="shared" si="11"/>
        <v>11646</v>
      </c>
      <c r="AI63" s="6">
        <f t="shared" si="12"/>
        <v>9780</v>
      </c>
      <c r="AJ63" s="6">
        <f t="shared" si="13"/>
        <v>10438</v>
      </c>
      <c r="AK63" s="6">
        <f t="shared" si="14"/>
        <v>9572</v>
      </c>
      <c r="AL63" s="6">
        <f t="shared" si="15"/>
        <v>9400</v>
      </c>
      <c r="AM63" s="6">
        <f t="shared" si="16"/>
        <v>12068</v>
      </c>
      <c r="AN63" s="6">
        <f t="shared" si="17"/>
        <v>10330</v>
      </c>
      <c r="AO63" s="6">
        <f t="shared" si="18"/>
        <v>9875</v>
      </c>
      <c r="AP63" s="6">
        <f t="shared" si="19"/>
        <v>8931</v>
      </c>
      <c r="AQ63" s="6">
        <f t="shared" si="20"/>
        <v>12565</v>
      </c>
      <c r="AR63" s="17">
        <f t="shared" si="50"/>
        <v>0</v>
      </c>
      <c r="AS63" s="17">
        <f t="shared" si="51"/>
        <v>0</v>
      </c>
      <c r="AT63" s="17">
        <f t="shared" si="52"/>
        <v>0</v>
      </c>
      <c r="AU63" s="17">
        <f t="shared" si="53"/>
        <v>0</v>
      </c>
      <c r="AV63" s="17">
        <f t="shared" si="54"/>
        <v>0</v>
      </c>
      <c r="AW63" s="17">
        <f t="shared" si="55"/>
        <v>0</v>
      </c>
      <c r="AX63" s="17">
        <f t="shared" si="56"/>
        <v>0</v>
      </c>
      <c r="AY63" s="17">
        <f t="shared" si="57"/>
        <v>0</v>
      </c>
      <c r="AZ63" s="17">
        <f t="shared" si="58"/>
        <v>0</v>
      </c>
      <c r="BA63" s="17">
        <f t="shared" si="59"/>
        <v>0</v>
      </c>
      <c r="BB63" s="18">
        <f t="shared" si="60"/>
        <v>0</v>
      </c>
      <c r="BC63" s="17">
        <f>BB63*(1+'VARIABLES AND RESULTS'!$B$4+'VARIABLES AND RESULTS'!$B$5+'VARIABLES AND RESULTS'!$B$6+'VARIABLES AND RESULTS'!$B$9)/'VARIABLES AND RESULTS'!$B$3</f>
        <v>0</v>
      </c>
      <c r="BD63" s="1">
        <v>1</v>
      </c>
    </row>
    <row r="64" spans="1:56" x14ac:dyDescent="0.2">
      <c r="A64" s="1" t="s">
        <v>128</v>
      </c>
      <c r="B64" s="30" t="s">
        <v>63</v>
      </c>
      <c r="C64" s="28" t="s">
        <v>46</v>
      </c>
      <c r="D64" s="30" t="s">
        <v>103</v>
      </c>
      <c r="E64" s="30" t="s">
        <v>103</v>
      </c>
      <c r="F64" s="6" t="s">
        <v>48</v>
      </c>
      <c r="G64" s="30">
        <v>1212</v>
      </c>
      <c r="H64" s="30">
        <v>968</v>
      </c>
      <c r="I64" s="30">
        <v>3093</v>
      </c>
      <c r="J64" s="30">
        <v>1368</v>
      </c>
      <c r="K64" s="30">
        <v>1377</v>
      </c>
      <c r="L64" s="30">
        <v>1375</v>
      </c>
      <c r="M64" s="30">
        <v>1949</v>
      </c>
      <c r="N64" s="30">
        <v>1772</v>
      </c>
      <c r="O64" s="30">
        <v>1800</v>
      </c>
      <c r="P64" s="30">
        <v>1680</v>
      </c>
      <c r="R64" s="1">
        <f>SUMPRODUCT(([1]Sheet3!$A$2:$A$578=$D64)*([1]Sheet3!$B$2:$B$578=R$1)*([1]Sheet3!$C$1:$F$1=$B64),[1]Sheet3!$C$2:$F$578)</f>
        <v>0</v>
      </c>
      <c r="S64" s="1">
        <f>SUMPRODUCT(([1]Sheet3!$A$2:$A$578=$D64)*([1]Sheet3!$B$2:$B$578=S$1)*([1]Sheet3!$C$1:$F$1=$B64),[1]Sheet3!$C$2:$F$578)</f>
        <v>0</v>
      </c>
      <c r="T64" s="1">
        <f>SUMPRODUCT(([1]Sheet3!$A$2:$A$578=$D64)*([1]Sheet3!$B$2:$B$578=T$1)*([1]Sheet3!$C$1:$F$1=$B64),[1]Sheet3!$C$2:$F$578)</f>
        <v>0</v>
      </c>
      <c r="U64" s="1">
        <f>SUMPRODUCT(([1]Sheet3!$A$2:$A$578=$D64)*([1]Sheet3!$B$2:$B$578=U$1)*([1]Sheet3!$C$1:$F$1=$B64),[1]Sheet3!$C$2:$F$578)</f>
        <v>0</v>
      </c>
      <c r="V64" s="1">
        <f>SUMPRODUCT(([1]Sheet3!$A$2:$A$578=$D64)*([1]Sheet3!$B$2:$B$578=V$1)*([1]Sheet3!$C$1:$F$1=$B64),[1]Sheet3!$C$2:$F$578)</f>
        <v>0</v>
      </c>
      <c r="W64" s="1">
        <f>SUMPRODUCT(([1]Sheet3!$A$2:$A$578=$D64)*([1]Sheet3!$B$2:$B$578=W$1)*([1]Sheet3!$C$1:$F$1=$B64),[1]Sheet3!$C$2:$F$578)</f>
        <v>0</v>
      </c>
      <c r="X64" s="1">
        <f>SUMPRODUCT(([1]Sheet3!$A$2:$A$578=$D64)*([1]Sheet3!$B$2:$B$578=X$1)*([1]Sheet3!$C$1:$F$1=$B64),[1]Sheet3!$C$2:$F$578)</f>
        <v>0</v>
      </c>
      <c r="Y64" s="1">
        <f t="shared" si="47"/>
        <v>0</v>
      </c>
      <c r="Z64" s="1">
        <f t="shared" si="48"/>
        <v>0</v>
      </c>
      <c r="AA64" s="7">
        <v>0.8</v>
      </c>
      <c r="AB64" s="24">
        <f t="shared" si="7"/>
        <v>1715.6</v>
      </c>
      <c r="AC64" s="6">
        <f t="shared" si="49"/>
        <v>1372.48</v>
      </c>
      <c r="AD64" s="1">
        <f t="shared" si="9"/>
        <v>31.345454545454544</v>
      </c>
      <c r="AE64" s="1">
        <f t="shared" si="32"/>
        <v>0.46379816204439278</v>
      </c>
      <c r="AF64" s="1">
        <f t="shared" si="10"/>
        <v>0.6551506762591448</v>
      </c>
      <c r="AG64" s="1">
        <f>IF(AF64&lt;5%,AD64*'VARIABLES AND RESULTS'!$B$7,0)</f>
        <v>0</v>
      </c>
      <c r="AH64" s="6">
        <f t="shared" si="11"/>
        <v>1212</v>
      </c>
      <c r="AI64" s="6">
        <f t="shared" si="12"/>
        <v>968</v>
      </c>
      <c r="AJ64" s="6">
        <f t="shared" si="13"/>
        <v>3093</v>
      </c>
      <c r="AK64" s="6">
        <f t="shared" si="14"/>
        <v>1368</v>
      </c>
      <c r="AL64" s="6">
        <f t="shared" si="15"/>
        <v>1377</v>
      </c>
      <c r="AM64" s="6">
        <f t="shared" si="16"/>
        <v>1375</v>
      </c>
      <c r="AN64" s="6">
        <f t="shared" si="17"/>
        <v>1949</v>
      </c>
      <c r="AO64" s="6">
        <f t="shared" si="18"/>
        <v>1772</v>
      </c>
      <c r="AP64" s="6">
        <f t="shared" si="19"/>
        <v>1800</v>
      </c>
      <c r="AQ64" s="6">
        <f t="shared" si="20"/>
        <v>1680</v>
      </c>
      <c r="AR64" s="17">
        <f t="shared" si="50"/>
        <v>0.11692702261599441</v>
      </c>
      <c r="AS64" s="17">
        <f t="shared" si="51"/>
        <v>0.29470739100023319</v>
      </c>
      <c r="AT64" s="17">
        <f t="shared" si="52"/>
        <v>0</v>
      </c>
      <c r="AU64" s="17">
        <f t="shared" si="53"/>
        <v>3.2641641408253804E-3</v>
      </c>
      <c r="AV64" s="17">
        <f t="shared" si="54"/>
        <v>0</v>
      </c>
      <c r="AW64" s="17">
        <f t="shared" si="55"/>
        <v>0</v>
      </c>
      <c r="AX64" s="17">
        <f t="shared" si="56"/>
        <v>0</v>
      </c>
      <c r="AY64" s="17">
        <f t="shared" si="57"/>
        <v>0</v>
      </c>
      <c r="AZ64" s="17">
        <f t="shared" si="58"/>
        <v>0</v>
      </c>
      <c r="BA64" s="17">
        <f t="shared" si="59"/>
        <v>0</v>
      </c>
      <c r="BB64" s="18">
        <f t="shared" si="60"/>
        <v>4.1489857775705297E-2</v>
      </c>
      <c r="BC64" s="17">
        <f>BB64*(1+'VARIABLES AND RESULTS'!$B$4+'VARIABLES AND RESULTS'!$B$5+'VARIABLES AND RESULTS'!$B$6+'VARIABLES AND RESULTS'!$B$9)/'VARIABLES AND RESULTS'!$B$3</f>
        <v>8.2979715551410607E-2</v>
      </c>
      <c r="BD64" s="1">
        <v>1</v>
      </c>
    </row>
    <row r="65" spans="1:56" x14ac:dyDescent="0.2">
      <c r="A65" s="1" t="s">
        <v>128</v>
      </c>
      <c r="B65" s="30" t="s">
        <v>63</v>
      </c>
      <c r="C65" s="1" t="s">
        <v>49</v>
      </c>
      <c r="D65" s="30" t="s">
        <v>103</v>
      </c>
      <c r="E65" s="30" t="s">
        <v>103</v>
      </c>
      <c r="F65" s="6" t="s">
        <v>48</v>
      </c>
      <c r="G65" s="30">
        <v>10896</v>
      </c>
      <c r="H65" s="30">
        <v>10040</v>
      </c>
      <c r="I65" s="30">
        <v>11235</v>
      </c>
      <c r="J65" s="30">
        <v>9903</v>
      </c>
      <c r="K65" s="30">
        <v>9403</v>
      </c>
      <c r="L65" s="30">
        <v>12794</v>
      </c>
      <c r="M65" s="30">
        <v>10852</v>
      </c>
      <c r="N65" s="30">
        <v>9802</v>
      </c>
      <c r="O65" s="30">
        <v>8976</v>
      </c>
      <c r="P65" s="30">
        <v>11004</v>
      </c>
      <c r="R65" s="1">
        <f>SUMPRODUCT(([1]Sheet3!$A$2:$A$578=$D65)*([1]Sheet3!$B$2:$B$578=R$1)*([1]Sheet3!$C$1:$F$1=$B65),[1]Sheet3!$C$2:$F$578)</f>
        <v>0</v>
      </c>
      <c r="S65" s="1">
        <f>SUMPRODUCT(([1]Sheet3!$A$2:$A$578=$D65)*([1]Sheet3!$B$2:$B$578=S$1)*([1]Sheet3!$C$1:$F$1=$B65),[1]Sheet3!$C$2:$F$578)</f>
        <v>0</v>
      </c>
      <c r="T65" s="1">
        <f>SUMPRODUCT(([1]Sheet3!$A$2:$A$578=$D65)*([1]Sheet3!$B$2:$B$578=T$1)*([1]Sheet3!$C$1:$F$1=$B65),[1]Sheet3!$C$2:$F$578)</f>
        <v>0</v>
      </c>
      <c r="U65" s="1">
        <f>SUMPRODUCT(([1]Sheet3!$A$2:$A$578=$D65)*([1]Sheet3!$B$2:$B$578=U$1)*([1]Sheet3!$C$1:$F$1=$B65),[1]Sheet3!$C$2:$F$578)</f>
        <v>0</v>
      </c>
      <c r="V65" s="1">
        <f>SUMPRODUCT(([1]Sheet3!$A$2:$A$578=$D65)*([1]Sheet3!$B$2:$B$578=V$1)*([1]Sheet3!$C$1:$F$1=$B65),[1]Sheet3!$C$2:$F$578)</f>
        <v>0</v>
      </c>
      <c r="W65" s="1">
        <f>SUMPRODUCT(([1]Sheet3!$A$2:$A$578=$D65)*([1]Sheet3!$B$2:$B$578=W$1)*([1]Sheet3!$C$1:$F$1=$B65),[1]Sheet3!$C$2:$F$578)</f>
        <v>0</v>
      </c>
      <c r="X65" s="1">
        <f>SUMPRODUCT(([1]Sheet3!$A$2:$A$578=$D65)*([1]Sheet3!$B$2:$B$578=X$1)*([1]Sheet3!$C$1:$F$1=$B65),[1]Sheet3!$C$2:$F$578)</f>
        <v>0</v>
      </c>
      <c r="Y65" s="1">
        <f t="shared" si="47"/>
        <v>0</v>
      </c>
      <c r="Z65" s="1">
        <f t="shared" si="48"/>
        <v>0</v>
      </c>
      <c r="AA65" s="7">
        <v>0.8</v>
      </c>
      <c r="AB65" s="24">
        <f t="shared" si="7"/>
        <v>10871</v>
      </c>
      <c r="AC65" s="6">
        <f t="shared" si="49"/>
        <v>8696.8000000000011</v>
      </c>
      <c r="AD65" s="1">
        <f t="shared" si="9"/>
        <v>-44.866666666666667</v>
      </c>
      <c r="AE65" s="1">
        <f t="shared" si="32"/>
        <v>-0.3515271307174142</v>
      </c>
      <c r="AF65" s="1">
        <f t="shared" si="10"/>
        <v>0.73427194977079546</v>
      </c>
      <c r="AG65" s="1">
        <f>IF(AF65&lt;5%,AD65*'VARIABLES AND RESULTS'!$B$7,0)</f>
        <v>0</v>
      </c>
      <c r="AH65" s="6">
        <f t="shared" si="11"/>
        <v>10896</v>
      </c>
      <c r="AI65" s="6">
        <f t="shared" si="12"/>
        <v>10040</v>
      </c>
      <c r="AJ65" s="6">
        <f t="shared" si="13"/>
        <v>11235</v>
      </c>
      <c r="AK65" s="6">
        <f t="shared" si="14"/>
        <v>9903</v>
      </c>
      <c r="AL65" s="6">
        <f t="shared" si="15"/>
        <v>9403</v>
      </c>
      <c r="AM65" s="6">
        <f t="shared" si="16"/>
        <v>12794</v>
      </c>
      <c r="AN65" s="6">
        <f t="shared" si="17"/>
        <v>10852</v>
      </c>
      <c r="AO65" s="6">
        <f t="shared" si="18"/>
        <v>9802</v>
      </c>
      <c r="AP65" s="6">
        <f t="shared" si="19"/>
        <v>8976</v>
      </c>
      <c r="AQ65" s="6">
        <f t="shared" si="20"/>
        <v>11004</v>
      </c>
      <c r="AR65" s="17">
        <f t="shared" si="50"/>
        <v>0</v>
      </c>
      <c r="AS65" s="17">
        <f t="shared" si="51"/>
        <v>0</v>
      </c>
      <c r="AT65" s="17">
        <f t="shared" si="52"/>
        <v>0</v>
      </c>
      <c r="AU65" s="17">
        <f t="shared" si="53"/>
        <v>0</v>
      </c>
      <c r="AV65" s="17">
        <f t="shared" si="54"/>
        <v>0</v>
      </c>
      <c r="AW65" s="17">
        <f t="shared" si="55"/>
        <v>0</v>
      </c>
      <c r="AX65" s="17">
        <f t="shared" si="56"/>
        <v>0</v>
      </c>
      <c r="AY65" s="17">
        <f t="shared" si="57"/>
        <v>0</v>
      </c>
      <c r="AZ65" s="17">
        <f t="shared" si="58"/>
        <v>0</v>
      </c>
      <c r="BA65" s="17">
        <f t="shared" si="59"/>
        <v>0</v>
      </c>
      <c r="BB65" s="18">
        <f t="shared" si="60"/>
        <v>0</v>
      </c>
      <c r="BC65" s="17">
        <f>BB65*(1+'VARIABLES AND RESULTS'!$B$4+'VARIABLES AND RESULTS'!$B$5+'VARIABLES AND RESULTS'!$B$6+'VARIABLES AND RESULTS'!$B$9)/'VARIABLES AND RESULTS'!$B$3</f>
        <v>0</v>
      </c>
      <c r="BD65" s="1">
        <v>1</v>
      </c>
    </row>
    <row r="66" spans="1:56" x14ac:dyDescent="0.2">
      <c r="A66" s="1" t="s">
        <v>128</v>
      </c>
      <c r="B66" s="30" t="s">
        <v>63</v>
      </c>
      <c r="C66" s="28" t="s">
        <v>46</v>
      </c>
      <c r="D66" s="30" t="s">
        <v>104</v>
      </c>
      <c r="E66" s="30" t="s">
        <v>105</v>
      </c>
      <c r="F66" s="6" t="s">
        <v>48</v>
      </c>
      <c r="G66" s="30">
        <v>1212</v>
      </c>
      <c r="H66" s="30">
        <v>968</v>
      </c>
      <c r="I66" s="30">
        <v>3093</v>
      </c>
      <c r="J66" s="30">
        <v>1368</v>
      </c>
      <c r="K66" s="30">
        <v>1377</v>
      </c>
      <c r="L66" s="30">
        <v>1375</v>
      </c>
      <c r="M66" s="30">
        <v>1949</v>
      </c>
      <c r="N66" s="30">
        <v>1772</v>
      </c>
      <c r="O66" s="30">
        <v>1800</v>
      </c>
      <c r="P66" s="30">
        <v>1680</v>
      </c>
      <c r="R66" s="1">
        <f>SUMPRODUCT(([1]Sheet3!$A$2:$A$578=$D66)*([1]Sheet3!$B$2:$B$578=R$1)*([1]Sheet3!$C$1:$F$1=$B66),[1]Sheet3!$C$2:$F$578)</f>
        <v>0</v>
      </c>
      <c r="S66" s="1">
        <f>SUMPRODUCT(([1]Sheet3!$A$2:$A$578=$D66)*([1]Sheet3!$B$2:$B$578=S$1)*([1]Sheet3!$C$1:$F$1=$B66),[1]Sheet3!$C$2:$F$578)</f>
        <v>0</v>
      </c>
      <c r="T66" s="1">
        <f>SUMPRODUCT(([1]Sheet3!$A$2:$A$578=$D66)*([1]Sheet3!$B$2:$B$578=T$1)*([1]Sheet3!$C$1:$F$1=$B66),[1]Sheet3!$C$2:$F$578)</f>
        <v>0</v>
      </c>
      <c r="U66" s="1">
        <f>SUMPRODUCT(([1]Sheet3!$A$2:$A$578=$D66)*([1]Sheet3!$B$2:$B$578=U$1)*([1]Sheet3!$C$1:$F$1=$B66),[1]Sheet3!$C$2:$F$578)</f>
        <v>0</v>
      </c>
      <c r="V66" s="1">
        <f>SUMPRODUCT(([1]Sheet3!$A$2:$A$578=$D66)*([1]Sheet3!$B$2:$B$578=V$1)*([1]Sheet3!$C$1:$F$1=$B66),[1]Sheet3!$C$2:$F$578)</f>
        <v>0</v>
      </c>
      <c r="W66" s="1">
        <f>SUMPRODUCT(([1]Sheet3!$A$2:$A$578=$D66)*([1]Sheet3!$B$2:$B$578=W$1)*([1]Sheet3!$C$1:$F$1=$B66),[1]Sheet3!$C$2:$F$578)</f>
        <v>0</v>
      </c>
      <c r="X66" s="1">
        <f>SUMPRODUCT(([1]Sheet3!$A$2:$A$578=$D66)*([1]Sheet3!$B$2:$B$578=X$1)*([1]Sheet3!$C$1:$F$1=$B66),[1]Sheet3!$C$2:$F$578)</f>
        <v>0</v>
      </c>
      <c r="Y66" s="1">
        <f t="shared" si="47"/>
        <v>0</v>
      </c>
      <c r="Z66" s="1">
        <f t="shared" si="48"/>
        <v>0</v>
      </c>
      <c r="AA66" s="7">
        <v>0.8</v>
      </c>
      <c r="AB66" s="24">
        <f t="shared" si="7"/>
        <v>1715.6</v>
      </c>
      <c r="AC66" s="6">
        <f t="shared" si="49"/>
        <v>1372.48</v>
      </c>
      <c r="AD66" s="1">
        <f t="shared" si="9"/>
        <v>31.345454545454544</v>
      </c>
      <c r="AE66" s="1">
        <f t="shared" si="32"/>
        <v>0.46379816204439278</v>
      </c>
      <c r="AF66" s="1">
        <f t="shared" si="10"/>
        <v>0.6551506762591448</v>
      </c>
      <c r="AG66" s="1">
        <f>IF(AF66&lt;5%,AD66*'VARIABLES AND RESULTS'!$B$7,0)</f>
        <v>0</v>
      </c>
      <c r="AH66" s="6">
        <f t="shared" si="11"/>
        <v>1212</v>
      </c>
      <c r="AI66" s="6">
        <f t="shared" si="12"/>
        <v>968</v>
      </c>
      <c r="AJ66" s="6">
        <f t="shared" si="13"/>
        <v>3093</v>
      </c>
      <c r="AK66" s="6">
        <f t="shared" si="14"/>
        <v>1368</v>
      </c>
      <c r="AL66" s="6">
        <f t="shared" si="15"/>
        <v>1377</v>
      </c>
      <c r="AM66" s="6">
        <f t="shared" si="16"/>
        <v>1375</v>
      </c>
      <c r="AN66" s="6">
        <f t="shared" si="17"/>
        <v>1949</v>
      </c>
      <c r="AO66" s="6">
        <f t="shared" si="18"/>
        <v>1772</v>
      </c>
      <c r="AP66" s="6">
        <f t="shared" si="19"/>
        <v>1800</v>
      </c>
      <c r="AQ66" s="6">
        <f t="shared" si="20"/>
        <v>1680</v>
      </c>
      <c r="AR66" s="17">
        <f t="shared" si="50"/>
        <v>0.11692702261599441</v>
      </c>
      <c r="AS66" s="17">
        <f t="shared" si="51"/>
        <v>0.29470739100023319</v>
      </c>
      <c r="AT66" s="17">
        <f t="shared" si="52"/>
        <v>0</v>
      </c>
      <c r="AU66" s="17">
        <f t="shared" si="53"/>
        <v>3.2641641408253804E-3</v>
      </c>
      <c r="AV66" s="17">
        <f t="shared" si="54"/>
        <v>0</v>
      </c>
      <c r="AW66" s="17">
        <f t="shared" si="55"/>
        <v>0</v>
      </c>
      <c r="AX66" s="17">
        <f t="shared" si="56"/>
        <v>0</v>
      </c>
      <c r="AY66" s="17">
        <f t="shared" si="57"/>
        <v>0</v>
      </c>
      <c r="AZ66" s="17">
        <f t="shared" si="58"/>
        <v>0</v>
      </c>
      <c r="BA66" s="17">
        <f t="shared" si="59"/>
        <v>0</v>
      </c>
      <c r="BB66" s="18">
        <f t="shared" si="60"/>
        <v>4.1489857775705297E-2</v>
      </c>
      <c r="BC66" s="17">
        <f>BB66*(1+'VARIABLES AND RESULTS'!$B$4+'VARIABLES AND RESULTS'!$B$5+'VARIABLES AND RESULTS'!$B$6+'VARIABLES AND RESULTS'!$B$9)/'VARIABLES AND RESULTS'!$B$3</f>
        <v>8.2979715551410607E-2</v>
      </c>
      <c r="BD66" s="1">
        <v>1</v>
      </c>
    </row>
    <row r="67" spans="1:56" x14ac:dyDescent="0.2">
      <c r="A67" s="1" t="s">
        <v>128</v>
      </c>
      <c r="B67" s="30" t="s">
        <v>63</v>
      </c>
      <c r="C67" s="1" t="s">
        <v>49</v>
      </c>
      <c r="D67" s="30" t="s">
        <v>104</v>
      </c>
      <c r="E67" s="30" t="s">
        <v>105</v>
      </c>
      <c r="F67" s="6" t="s">
        <v>48</v>
      </c>
      <c r="G67" s="30">
        <v>10896</v>
      </c>
      <c r="H67" s="30">
        <v>10040</v>
      </c>
      <c r="I67" s="30">
        <v>11235</v>
      </c>
      <c r="J67" s="30">
        <v>9903</v>
      </c>
      <c r="K67" s="30">
        <v>9403</v>
      </c>
      <c r="L67" s="30">
        <v>12794</v>
      </c>
      <c r="M67" s="30">
        <v>10852</v>
      </c>
      <c r="N67" s="30">
        <v>9802</v>
      </c>
      <c r="O67" s="30">
        <v>8976</v>
      </c>
      <c r="P67" s="30">
        <v>11004</v>
      </c>
      <c r="R67" s="1">
        <f>SUMPRODUCT(([1]Sheet3!$A$2:$A$578=$D67)*([1]Sheet3!$B$2:$B$578=R$1)*([1]Sheet3!$C$1:$F$1=$B67),[1]Sheet3!$C$2:$F$578)</f>
        <v>0</v>
      </c>
      <c r="S67" s="1">
        <f>SUMPRODUCT(([1]Sheet3!$A$2:$A$578=$D67)*([1]Sheet3!$B$2:$B$578=S$1)*([1]Sheet3!$C$1:$F$1=$B67),[1]Sheet3!$C$2:$F$578)</f>
        <v>0</v>
      </c>
      <c r="T67" s="1">
        <f>SUMPRODUCT(([1]Sheet3!$A$2:$A$578=$D67)*([1]Sheet3!$B$2:$B$578=T$1)*([1]Sheet3!$C$1:$F$1=$B67),[1]Sheet3!$C$2:$F$578)</f>
        <v>0</v>
      </c>
      <c r="U67" s="1">
        <f>SUMPRODUCT(([1]Sheet3!$A$2:$A$578=$D67)*([1]Sheet3!$B$2:$B$578=U$1)*([1]Sheet3!$C$1:$F$1=$B67),[1]Sheet3!$C$2:$F$578)</f>
        <v>0</v>
      </c>
      <c r="V67" s="1">
        <f>SUMPRODUCT(([1]Sheet3!$A$2:$A$578=$D67)*([1]Sheet3!$B$2:$B$578=V$1)*([1]Sheet3!$C$1:$F$1=$B67),[1]Sheet3!$C$2:$F$578)</f>
        <v>0</v>
      </c>
      <c r="W67" s="1">
        <f>SUMPRODUCT(([1]Sheet3!$A$2:$A$578=$D67)*([1]Sheet3!$B$2:$B$578=W$1)*([1]Sheet3!$C$1:$F$1=$B67),[1]Sheet3!$C$2:$F$578)</f>
        <v>0</v>
      </c>
      <c r="X67" s="1">
        <f>SUMPRODUCT(([1]Sheet3!$A$2:$A$578=$D67)*([1]Sheet3!$B$2:$B$578=X$1)*([1]Sheet3!$C$1:$F$1=$B67),[1]Sheet3!$C$2:$F$578)</f>
        <v>0</v>
      </c>
      <c r="Y67" s="1">
        <f t="shared" si="47"/>
        <v>0</v>
      </c>
      <c r="Z67" s="1">
        <f t="shared" si="48"/>
        <v>0</v>
      </c>
      <c r="AA67" s="7">
        <v>0.8</v>
      </c>
      <c r="AB67" s="24">
        <f t="shared" ref="AB67:AB95" si="61">AVERAGE(LARGE(J67:P67,1),LARGE(J67:P67,2),LARGE(J67:P67,3),LARGE(J67:P67,4),LARGE(J67:P67,5))</f>
        <v>10871</v>
      </c>
      <c r="AC67" s="6">
        <f t="shared" si="49"/>
        <v>8696.8000000000011</v>
      </c>
      <c r="AD67" s="1">
        <f t="shared" ref="AD67:AD95" si="62">SLOPE(G67:P67,$G$1:$P$1)</f>
        <v>-44.866666666666667</v>
      </c>
      <c r="AE67" s="1">
        <f t="shared" ref="AE67:AE95" si="63">IFERROR(AD67/INDEX(LINEST(G67:P67,$G$1:$P$1,,TRUE),2),0)</f>
        <v>-0.3515271307174142</v>
      </c>
      <c r="AF67" s="1">
        <f t="shared" ref="AF67:AF95" si="64">IFERROR(TDIST(ABS(AE67),COUNT(G67:P67)-2,2),0)</f>
        <v>0.73427194977079546</v>
      </c>
      <c r="AG67" s="1">
        <f>IF(AF67&lt;5%,AD67*'VARIABLES AND RESULTS'!$B$7,0)</f>
        <v>0</v>
      </c>
      <c r="AH67" s="6">
        <f t="shared" ref="AH67:AH95" si="65">MAX((G67+(2021-AH$1)*$AG67),0)</f>
        <v>10896</v>
      </c>
      <c r="AI67" s="6">
        <f t="shared" ref="AI67:AI95" si="66">MAX((H67+(2021-AI$1)*$AG67),0)</f>
        <v>10040</v>
      </c>
      <c r="AJ67" s="6">
        <f t="shared" ref="AJ67:AJ95" si="67">MAX((I67+(2021-AJ$1)*$AG67),0)</f>
        <v>11235</v>
      </c>
      <c r="AK67" s="6">
        <f t="shared" ref="AK67:AK95" si="68">MAX((J67+(2021-AK$1)*$AG67),0)</f>
        <v>9903</v>
      </c>
      <c r="AL67" s="6">
        <f t="shared" ref="AL67:AL95" si="69">MAX((K67+(2021-AL$1)*$AG67),0)</f>
        <v>9403</v>
      </c>
      <c r="AM67" s="6">
        <f t="shared" ref="AM67:AM95" si="70">MAX((L67+(2021-AM$1)*$AG67),0)</f>
        <v>12794</v>
      </c>
      <c r="AN67" s="6">
        <f t="shared" ref="AN67:AN95" si="71">MAX((M67+(2021-AN$1)*$AG67),0)</f>
        <v>10852</v>
      </c>
      <c r="AO67" s="6">
        <f t="shared" ref="AO67:AO95" si="72">MAX((N67+(2021-AO$1)*$AG67),0)</f>
        <v>9802</v>
      </c>
      <c r="AP67" s="6">
        <f t="shared" ref="AP67:AP95" si="73">MAX((O67+(2021-AP$1)*$AG67),0)</f>
        <v>8976</v>
      </c>
      <c r="AQ67" s="6">
        <f t="shared" ref="AQ67:AQ95" si="74">MAX((P67+(2021-AQ$1)*$AG67),0)</f>
        <v>11004</v>
      </c>
      <c r="AR67" s="17">
        <f t="shared" si="50"/>
        <v>0</v>
      </c>
      <c r="AS67" s="17">
        <f t="shared" si="51"/>
        <v>0</v>
      </c>
      <c r="AT67" s="17">
        <f t="shared" si="52"/>
        <v>0</v>
      </c>
      <c r="AU67" s="17">
        <f t="shared" si="53"/>
        <v>0</v>
      </c>
      <c r="AV67" s="17">
        <f t="shared" si="54"/>
        <v>0</v>
      </c>
      <c r="AW67" s="17">
        <f t="shared" si="55"/>
        <v>0</v>
      </c>
      <c r="AX67" s="17">
        <f t="shared" si="56"/>
        <v>0</v>
      </c>
      <c r="AY67" s="17">
        <f t="shared" si="57"/>
        <v>0</v>
      </c>
      <c r="AZ67" s="17">
        <f t="shared" si="58"/>
        <v>0</v>
      </c>
      <c r="BA67" s="17">
        <f t="shared" si="59"/>
        <v>0</v>
      </c>
      <c r="BB67" s="18">
        <f t="shared" si="60"/>
        <v>0</v>
      </c>
      <c r="BC67" s="17">
        <f>BB67*(1+'VARIABLES AND RESULTS'!$B$4+'VARIABLES AND RESULTS'!$B$5+'VARIABLES AND RESULTS'!$B$6+'VARIABLES AND RESULTS'!$B$9)/'VARIABLES AND RESULTS'!$B$3</f>
        <v>0</v>
      </c>
      <c r="BD67" s="1">
        <v>1</v>
      </c>
    </row>
    <row r="68" spans="1:56" x14ac:dyDescent="0.2">
      <c r="A68" s="1" t="s">
        <v>128</v>
      </c>
      <c r="B68" s="30" t="s">
        <v>64</v>
      </c>
      <c r="C68" s="28" t="s">
        <v>46</v>
      </c>
      <c r="D68" s="30" t="s">
        <v>106</v>
      </c>
      <c r="E68" s="30" t="s">
        <v>106</v>
      </c>
      <c r="F68" s="6" t="s">
        <v>48</v>
      </c>
      <c r="G68" s="30">
        <v>2559</v>
      </c>
      <c r="H68" s="30">
        <v>1198</v>
      </c>
      <c r="I68" s="30">
        <v>3039</v>
      </c>
      <c r="J68" s="31">
        <v>1748</v>
      </c>
      <c r="K68" s="31">
        <v>1748</v>
      </c>
      <c r="L68" s="30">
        <v>1979</v>
      </c>
      <c r="M68" s="30">
        <v>2277</v>
      </c>
      <c r="N68" s="30">
        <v>2108</v>
      </c>
      <c r="O68" s="30">
        <v>1470</v>
      </c>
      <c r="P68" s="30">
        <v>1580</v>
      </c>
      <c r="R68" s="1">
        <f>SUMPRODUCT(([1]Sheet3!$A$2:$A$578=$D68)*([1]Sheet3!$B$2:$B$578=R$1)*([1]Sheet3!$C$1:$F$1=$B68),[1]Sheet3!$C$2:$F$578)</f>
        <v>0</v>
      </c>
      <c r="S68" s="1">
        <f>SUMPRODUCT(([1]Sheet3!$A$2:$A$578=$D68)*([1]Sheet3!$B$2:$B$578=S$1)*([1]Sheet3!$C$1:$F$1=$B68),[1]Sheet3!$C$2:$F$578)</f>
        <v>0</v>
      </c>
      <c r="T68" s="1">
        <f>SUMPRODUCT(([1]Sheet3!$A$2:$A$578=$D68)*([1]Sheet3!$B$2:$B$578=T$1)*([1]Sheet3!$C$1:$F$1=$B68),[1]Sheet3!$C$2:$F$578)</f>
        <v>0</v>
      </c>
      <c r="U68" s="1">
        <f>SUMPRODUCT(([1]Sheet3!$A$2:$A$578=$D68)*([1]Sheet3!$B$2:$B$578=U$1)*([1]Sheet3!$C$1:$F$1=$B68),[1]Sheet3!$C$2:$F$578)</f>
        <v>0</v>
      </c>
      <c r="V68" s="1">
        <f>SUMPRODUCT(([1]Sheet3!$A$2:$A$578=$D68)*([1]Sheet3!$B$2:$B$578=V$1)*([1]Sheet3!$C$1:$F$1=$B68),[1]Sheet3!$C$2:$F$578)</f>
        <v>0</v>
      </c>
      <c r="W68" s="1">
        <f>SUMPRODUCT(([1]Sheet3!$A$2:$A$578=$D68)*([1]Sheet3!$B$2:$B$578=W$1)*([1]Sheet3!$C$1:$F$1=$B68),[1]Sheet3!$C$2:$F$578)</f>
        <v>0</v>
      </c>
      <c r="X68" s="1">
        <f>SUMPRODUCT(([1]Sheet3!$A$2:$A$578=$D68)*([1]Sheet3!$B$2:$B$578=X$1)*([1]Sheet3!$C$1:$F$1=$B68),[1]Sheet3!$C$2:$F$578)</f>
        <v>0</v>
      </c>
      <c r="Y68" s="1">
        <f t="shared" si="47"/>
        <v>0</v>
      </c>
      <c r="Z68" s="1">
        <f t="shared" si="48"/>
        <v>0</v>
      </c>
      <c r="AA68" s="7">
        <v>0.8</v>
      </c>
      <c r="AB68" s="24">
        <f t="shared" si="61"/>
        <v>1972</v>
      </c>
      <c r="AC68" s="6">
        <f t="shared" si="49"/>
        <v>1577.6000000000001</v>
      </c>
      <c r="AD68" s="1">
        <f t="shared" si="62"/>
        <v>-59.054545454545455</v>
      </c>
      <c r="AE68" s="1">
        <f t="shared" si="63"/>
        <v>-0.97687161048227922</v>
      </c>
      <c r="AF68" s="1">
        <f t="shared" si="64"/>
        <v>0.35724385119183932</v>
      </c>
      <c r="AG68" s="1">
        <f>IF(AF68&lt;5%,AD68*'VARIABLES AND RESULTS'!$B$7,0)</f>
        <v>0</v>
      </c>
      <c r="AH68" s="6">
        <f t="shared" si="65"/>
        <v>2559</v>
      </c>
      <c r="AI68" s="6">
        <f t="shared" si="66"/>
        <v>1198</v>
      </c>
      <c r="AJ68" s="6">
        <f t="shared" si="67"/>
        <v>3039</v>
      </c>
      <c r="AK68" s="6">
        <f t="shared" si="68"/>
        <v>1748</v>
      </c>
      <c r="AL68" s="6">
        <f t="shared" si="69"/>
        <v>1748</v>
      </c>
      <c r="AM68" s="6">
        <f t="shared" si="70"/>
        <v>1979</v>
      </c>
      <c r="AN68" s="6">
        <f t="shared" si="71"/>
        <v>2277</v>
      </c>
      <c r="AO68" s="6">
        <f t="shared" si="72"/>
        <v>2108</v>
      </c>
      <c r="AP68" s="6">
        <f t="shared" si="73"/>
        <v>1470</v>
      </c>
      <c r="AQ68" s="6">
        <f t="shared" si="74"/>
        <v>1580</v>
      </c>
      <c r="AR68" s="17">
        <f t="shared" si="50"/>
        <v>0</v>
      </c>
      <c r="AS68" s="17">
        <f t="shared" si="51"/>
        <v>0.24061866125760656</v>
      </c>
      <c r="AT68" s="17">
        <f t="shared" si="52"/>
        <v>0</v>
      </c>
      <c r="AU68" s="17">
        <f t="shared" si="53"/>
        <v>0</v>
      </c>
      <c r="AV68" s="17">
        <f t="shared" si="54"/>
        <v>0</v>
      </c>
      <c r="AW68" s="17">
        <f t="shared" si="55"/>
        <v>0</v>
      </c>
      <c r="AX68" s="17">
        <f t="shared" si="56"/>
        <v>0</v>
      </c>
      <c r="AY68" s="17">
        <f t="shared" si="57"/>
        <v>0</v>
      </c>
      <c r="AZ68" s="17">
        <f t="shared" si="58"/>
        <v>6.8204868154158299E-2</v>
      </c>
      <c r="BA68" s="17">
        <f t="shared" si="59"/>
        <v>0</v>
      </c>
      <c r="BB68" s="18">
        <f t="shared" si="60"/>
        <v>3.0882352941176482E-2</v>
      </c>
      <c r="BC68" s="17">
        <f>BB68*(1+'VARIABLES AND RESULTS'!$B$4+'VARIABLES AND RESULTS'!$B$5+'VARIABLES AND RESULTS'!$B$6+'VARIABLES AND RESULTS'!$B$9)/'VARIABLES AND RESULTS'!$B$3</f>
        <v>6.1764705882352972E-2</v>
      </c>
      <c r="BD68" s="1">
        <v>1</v>
      </c>
    </row>
    <row r="69" spans="1:56" x14ac:dyDescent="0.2">
      <c r="A69" s="1" t="s">
        <v>128</v>
      </c>
      <c r="B69" s="30" t="s">
        <v>64</v>
      </c>
      <c r="C69" s="1" t="s">
        <v>49</v>
      </c>
      <c r="D69" s="30" t="s">
        <v>106</v>
      </c>
      <c r="E69" s="30" t="s">
        <v>106</v>
      </c>
      <c r="F69" s="6" t="s">
        <v>48</v>
      </c>
      <c r="G69" s="30">
        <v>12151</v>
      </c>
      <c r="H69" s="30">
        <v>10713</v>
      </c>
      <c r="I69" s="30">
        <v>12872</v>
      </c>
      <c r="J69" s="30">
        <v>9964</v>
      </c>
      <c r="K69" s="30">
        <v>9002</v>
      </c>
      <c r="L69" s="30">
        <v>12098</v>
      </c>
      <c r="M69" s="30">
        <v>10600</v>
      </c>
      <c r="N69" s="30">
        <v>9560</v>
      </c>
      <c r="O69" s="30">
        <v>9090</v>
      </c>
      <c r="P69" s="30">
        <v>11976</v>
      </c>
      <c r="R69" s="1">
        <f>SUMPRODUCT(([1]Sheet3!$A$2:$A$578=$D69)*([1]Sheet3!$B$2:$B$578=R$1)*([1]Sheet3!$C$1:$F$1=$B69),[1]Sheet3!$C$2:$F$578)</f>
        <v>0</v>
      </c>
      <c r="S69" s="1">
        <f>SUMPRODUCT(([1]Sheet3!$A$2:$A$578=$D69)*([1]Sheet3!$B$2:$B$578=S$1)*([1]Sheet3!$C$1:$F$1=$B69),[1]Sheet3!$C$2:$F$578)</f>
        <v>0</v>
      </c>
      <c r="T69" s="1">
        <f>SUMPRODUCT(([1]Sheet3!$A$2:$A$578=$D69)*([1]Sheet3!$B$2:$B$578=T$1)*([1]Sheet3!$C$1:$F$1=$B69),[1]Sheet3!$C$2:$F$578)</f>
        <v>0</v>
      </c>
      <c r="U69" s="1">
        <f>SUMPRODUCT(([1]Sheet3!$A$2:$A$578=$D69)*([1]Sheet3!$B$2:$B$578=U$1)*([1]Sheet3!$C$1:$F$1=$B69),[1]Sheet3!$C$2:$F$578)</f>
        <v>0</v>
      </c>
      <c r="V69" s="1">
        <f>SUMPRODUCT(([1]Sheet3!$A$2:$A$578=$D69)*([1]Sheet3!$B$2:$B$578=V$1)*([1]Sheet3!$C$1:$F$1=$B69),[1]Sheet3!$C$2:$F$578)</f>
        <v>0</v>
      </c>
      <c r="W69" s="1">
        <f>SUMPRODUCT(([1]Sheet3!$A$2:$A$578=$D69)*([1]Sheet3!$B$2:$B$578=W$1)*([1]Sheet3!$C$1:$F$1=$B69),[1]Sheet3!$C$2:$F$578)</f>
        <v>0</v>
      </c>
      <c r="X69" s="1">
        <f>SUMPRODUCT(([1]Sheet3!$A$2:$A$578=$D69)*([1]Sheet3!$B$2:$B$578=X$1)*([1]Sheet3!$C$1:$F$1=$B69),[1]Sheet3!$C$2:$F$578)</f>
        <v>0</v>
      </c>
      <c r="Y69" s="1">
        <f t="shared" si="47"/>
        <v>0</v>
      </c>
      <c r="Z69" s="1">
        <f t="shared" si="48"/>
        <v>0</v>
      </c>
      <c r="AA69" s="7">
        <v>0.8</v>
      </c>
      <c r="AB69" s="24">
        <f t="shared" si="61"/>
        <v>10839.6</v>
      </c>
      <c r="AC69" s="6">
        <f t="shared" si="49"/>
        <v>8671.68</v>
      </c>
      <c r="AD69" s="1">
        <f t="shared" si="62"/>
        <v>-148.43636363636364</v>
      </c>
      <c r="AE69" s="1">
        <f t="shared" si="63"/>
        <v>-0.95908202626222117</v>
      </c>
      <c r="AF69" s="1">
        <f t="shared" si="64"/>
        <v>0.36560212023421107</v>
      </c>
      <c r="AG69" s="1">
        <f>IF(AF69&lt;5%,AD69*'VARIABLES AND RESULTS'!$B$7,0)</f>
        <v>0</v>
      </c>
      <c r="AH69" s="6">
        <f t="shared" si="65"/>
        <v>12151</v>
      </c>
      <c r="AI69" s="6">
        <f t="shared" si="66"/>
        <v>10713</v>
      </c>
      <c r="AJ69" s="6">
        <f t="shared" si="67"/>
        <v>12872</v>
      </c>
      <c r="AK69" s="6">
        <f t="shared" si="68"/>
        <v>9964</v>
      </c>
      <c r="AL69" s="6">
        <f t="shared" si="69"/>
        <v>9002</v>
      </c>
      <c r="AM69" s="6">
        <f t="shared" si="70"/>
        <v>12098</v>
      </c>
      <c r="AN69" s="6">
        <f t="shared" si="71"/>
        <v>10600</v>
      </c>
      <c r="AO69" s="6">
        <f t="shared" si="72"/>
        <v>9560</v>
      </c>
      <c r="AP69" s="6">
        <f t="shared" si="73"/>
        <v>9090</v>
      </c>
      <c r="AQ69" s="6">
        <f t="shared" si="74"/>
        <v>11976</v>
      </c>
      <c r="AR69" s="17">
        <f t="shared" si="50"/>
        <v>0</v>
      </c>
      <c r="AS69" s="17">
        <f t="shared" si="51"/>
        <v>0</v>
      </c>
      <c r="AT69" s="17">
        <f t="shared" si="52"/>
        <v>0</v>
      </c>
      <c r="AU69" s="17">
        <f t="shared" si="53"/>
        <v>0</v>
      </c>
      <c r="AV69" s="17">
        <f t="shared" si="54"/>
        <v>0</v>
      </c>
      <c r="AW69" s="17">
        <f t="shared" si="55"/>
        <v>0</v>
      </c>
      <c r="AX69" s="17">
        <f t="shared" si="56"/>
        <v>0</v>
      </c>
      <c r="AY69" s="17">
        <f t="shared" si="57"/>
        <v>0</v>
      </c>
      <c r="AZ69" s="17">
        <f t="shared" si="58"/>
        <v>0</v>
      </c>
      <c r="BA69" s="17">
        <f t="shared" si="59"/>
        <v>0</v>
      </c>
      <c r="BB69" s="18">
        <f t="shared" si="60"/>
        <v>0</v>
      </c>
      <c r="BC69" s="17">
        <f>BB69*(1+'VARIABLES AND RESULTS'!$B$4+'VARIABLES AND RESULTS'!$B$5+'VARIABLES AND RESULTS'!$B$6+'VARIABLES AND RESULTS'!$B$9)/'VARIABLES AND RESULTS'!$B$3</f>
        <v>0</v>
      </c>
      <c r="BD69" s="1">
        <v>1</v>
      </c>
    </row>
    <row r="70" spans="1:56" x14ac:dyDescent="0.2">
      <c r="A70" s="1" t="s">
        <v>128</v>
      </c>
      <c r="B70" s="30" t="s">
        <v>64</v>
      </c>
      <c r="C70" s="28" t="s">
        <v>46</v>
      </c>
      <c r="D70" s="30" t="s">
        <v>64</v>
      </c>
      <c r="E70" s="30" t="s">
        <v>64</v>
      </c>
      <c r="F70" s="6" t="s">
        <v>48</v>
      </c>
      <c r="G70" s="30">
        <v>2748</v>
      </c>
      <c r="H70" s="30">
        <v>1248</v>
      </c>
      <c r="I70" s="30">
        <v>2942</v>
      </c>
      <c r="J70" s="31">
        <v>1790</v>
      </c>
      <c r="K70" s="31">
        <v>1790</v>
      </c>
      <c r="L70" s="30">
        <v>1647</v>
      </c>
      <c r="M70" s="30">
        <v>2078</v>
      </c>
      <c r="N70" s="30">
        <v>2231</v>
      </c>
      <c r="O70" s="30">
        <v>1510</v>
      </c>
      <c r="P70" s="30">
        <v>1390</v>
      </c>
      <c r="R70" s="1">
        <f>SUMPRODUCT(([1]Sheet3!$A$2:$A$578=$D70)*([1]Sheet3!$B$2:$B$578=R$1)*([1]Sheet3!$C$1:$F$1=$B70),[1]Sheet3!$C$2:$F$578)</f>
        <v>0</v>
      </c>
      <c r="S70" s="1">
        <f>SUMPRODUCT(([1]Sheet3!$A$2:$A$578=$D70)*([1]Sheet3!$B$2:$B$578=S$1)*([1]Sheet3!$C$1:$F$1=$B70),[1]Sheet3!$C$2:$F$578)</f>
        <v>0</v>
      </c>
      <c r="T70" s="1">
        <f>SUMPRODUCT(([1]Sheet3!$A$2:$A$578=$D70)*([1]Sheet3!$B$2:$B$578=T$1)*([1]Sheet3!$C$1:$F$1=$B70),[1]Sheet3!$C$2:$F$578)</f>
        <v>0</v>
      </c>
      <c r="U70" s="1">
        <f>SUMPRODUCT(([1]Sheet3!$A$2:$A$578=$D70)*([1]Sheet3!$B$2:$B$578=U$1)*([1]Sheet3!$C$1:$F$1=$B70),[1]Sheet3!$C$2:$F$578)</f>
        <v>0</v>
      </c>
      <c r="V70" s="1">
        <f>SUMPRODUCT(([1]Sheet3!$A$2:$A$578=$D70)*([1]Sheet3!$B$2:$B$578=V$1)*([1]Sheet3!$C$1:$F$1=$B70),[1]Sheet3!$C$2:$F$578)</f>
        <v>0</v>
      </c>
      <c r="W70" s="1">
        <f>SUMPRODUCT(([1]Sheet3!$A$2:$A$578=$D70)*([1]Sheet3!$B$2:$B$578=W$1)*([1]Sheet3!$C$1:$F$1=$B70),[1]Sheet3!$C$2:$F$578)</f>
        <v>0</v>
      </c>
      <c r="X70" s="1">
        <f>SUMPRODUCT(([1]Sheet3!$A$2:$A$578=$D70)*([1]Sheet3!$B$2:$B$578=X$1)*([1]Sheet3!$C$1:$F$1=$B70),[1]Sheet3!$C$2:$F$578)</f>
        <v>0</v>
      </c>
      <c r="Y70" s="1">
        <f t="shared" si="47"/>
        <v>0</v>
      </c>
      <c r="Z70" s="1">
        <f t="shared" si="48"/>
        <v>0</v>
      </c>
      <c r="AA70" s="7">
        <v>0.8</v>
      </c>
      <c r="AB70" s="24">
        <f t="shared" si="61"/>
        <v>1907.2</v>
      </c>
      <c r="AC70" s="6">
        <f t="shared" si="49"/>
        <v>1525.7600000000002</v>
      </c>
      <c r="AD70" s="1">
        <f t="shared" si="62"/>
        <v>-80.13333333333334</v>
      </c>
      <c r="AE70" s="1">
        <f t="shared" si="63"/>
        <v>-1.3492895843546053</v>
      </c>
      <c r="AF70" s="1">
        <f t="shared" si="64"/>
        <v>0.2141849758765263</v>
      </c>
      <c r="AG70" s="1">
        <f>IF(AF70&lt;5%,AD70*'VARIABLES AND RESULTS'!$B$7,0)</f>
        <v>0</v>
      </c>
      <c r="AH70" s="6">
        <f t="shared" si="65"/>
        <v>2748</v>
      </c>
      <c r="AI70" s="6">
        <f t="shared" si="66"/>
        <v>1248</v>
      </c>
      <c r="AJ70" s="6">
        <f t="shared" si="67"/>
        <v>2942</v>
      </c>
      <c r="AK70" s="6">
        <f t="shared" si="68"/>
        <v>1790</v>
      </c>
      <c r="AL70" s="6">
        <f t="shared" si="69"/>
        <v>1790</v>
      </c>
      <c r="AM70" s="6">
        <f t="shared" si="70"/>
        <v>1647</v>
      </c>
      <c r="AN70" s="6">
        <f t="shared" si="71"/>
        <v>2078</v>
      </c>
      <c r="AO70" s="6">
        <f t="shared" si="72"/>
        <v>2231</v>
      </c>
      <c r="AP70" s="6">
        <f t="shared" si="73"/>
        <v>1510</v>
      </c>
      <c r="AQ70" s="6">
        <f t="shared" si="74"/>
        <v>1390</v>
      </c>
      <c r="AR70" s="17">
        <f t="shared" si="50"/>
        <v>0</v>
      </c>
      <c r="AS70" s="17">
        <f t="shared" si="51"/>
        <v>0.18204697986577192</v>
      </c>
      <c r="AT70" s="17">
        <f t="shared" si="52"/>
        <v>0</v>
      </c>
      <c r="AU70" s="17">
        <f t="shared" si="53"/>
        <v>0</v>
      </c>
      <c r="AV70" s="17">
        <f t="shared" si="54"/>
        <v>0</v>
      </c>
      <c r="AW70" s="17">
        <f t="shared" si="55"/>
        <v>0</v>
      </c>
      <c r="AX70" s="17">
        <f t="shared" si="56"/>
        <v>0</v>
      </c>
      <c r="AY70" s="17">
        <f t="shared" si="57"/>
        <v>0</v>
      </c>
      <c r="AZ70" s="17">
        <f t="shared" si="58"/>
        <v>1.0329278523490075E-2</v>
      </c>
      <c r="BA70" s="17">
        <f t="shared" si="59"/>
        <v>8.8978607382550465E-2</v>
      </c>
      <c r="BB70" s="18">
        <f t="shared" si="60"/>
        <v>2.8135486577181245E-2</v>
      </c>
      <c r="BC70" s="17">
        <f>BB70*(1+'VARIABLES AND RESULTS'!$B$4+'VARIABLES AND RESULTS'!$B$5+'VARIABLES AND RESULTS'!$B$6+'VARIABLES AND RESULTS'!$B$9)/'VARIABLES AND RESULTS'!$B$3</f>
        <v>5.6270973154362504E-2</v>
      </c>
      <c r="BD70" s="1">
        <v>1</v>
      </c>
    </row>
    <row r="71" spans="1:56" x14ac:dyDescent="0.2">
      <c r="A71" s="1" t="s">
        <v>128</v>
      </c>
      <c r="B71" s="30" t="s">
        <v>64</v>
      </c>
      <c r="C71" s="1" t="s">
        <v>49</v>
      </c>
      <c r="D71" s="30" t="s">
        <v>64</v>
      </c>
      <c r="E71" s="30" t="s">
        <v>64</v>
      </c>
      <c r="F71" s="6" t="s">
        <v>48</v>
      </c>
      <c r="G71" s="30">
        <v>12600</v>
      </c>
      <c r="H71" s="30">
        <v>10100</v>
      </c>
      <c r="I71" s="30">
        <v>11501</v>
      </c>
      <c r="J71" s="30">
        <v>9073</v>
      </c>
      <c r="K71" s="30">
        <v>8246</v>
      </c>
      <c r="L71" s="30">
        <v>13100</v>
      </c>
      <c r="M71" s="30">
        <v>11047</v>
      </c>
      <c r="N71" s="30">
        <v>8876</v>
      </c>
      <c r="O71" s="30">
        <v>7973</v>
      </c>
      <c r="P71" s="30">
        <v>12077</v>
      </c>
      <c r="R71" s="1">
        <f>SUMPRODUCT(([1]Sheet3!$A$2:$A$578=$D71)*([1]Sheet3!$B$2:$B$578=R$1)*([1]Sheet3!$C$1:$F$1=$B71),[1]Sheet3!$C$2:$F$578)</f>
        <v>0</v>
      </c>
      <c r="S71" s="1">
        <f>SUMPRODUCT(([1]Sheet3!$A$2:$A$578=$D71)*([1]Sheet3!$B$2:$B$578=S$1)*([1]Sheet3!$C$1:$F$1=$B71),[1]Sheet3!$C$2:$F$578)</f>
        <v>0</v>
      </c>
      <c r="T71" s="1">
        <f>SUMPRODUCT(([1]Sheet3!$A$2:$A$578=$D71)*([1]Sheet3!$B$2:$B$578=T$1)*([1]Sheet3!$C$1:$F$1=$B71),[1]Sheet3!$C$2:$F$578)</f>
        <v>0</v>
      </c>
      <c r="U71" s="1">
        <f>SUMPRODUCT(([1]Sheet3!$A$2:$A$578=$D71)*([1]Sheet3!$B$2:$B$578=U$1)*([1]Sheet3!$C$1:$F$1=$B71),[1]Sheet3!$C$2:$F$578)</f>
        <v>0</v>
      </c>
      <c r="V71" s="1">
        <f>SUMPRODUCT(([1]Sheet3!$A$2:$A$578=$D71)*([1]Sheet3!$B$2:$B$578=V$1)*([1]Sheet3!$C$1:$F$1=$B71),[1]Sheet3!$C$2:$F$578)</f>
        <v>0</v>
      </c>
      <c r="W71" s="1">
        <f>SUMPRODUCT(([1]Sheet3!$A$2:$A$578=$D71)*([1]Sheet3!$B$2:$B$578=W$1)*([1]Sheet3!$C$1:$F$1=$B71),[1]Sheet3!$C$2:$F$578)</f>
        <v>0</v>
      </c>
      <c r="X71" s="1">
        <f>SUMPRODUCT(([1]Sheet3!$A$2:$A$578=$D71)*([1]Sheet3!$B$2:$B$578=X$1)*([1]Sheet3!$C$1:$F$1=$B71),[1]Sheet3!$C$2:$F$578)</f>
        <v>0</v>
      </c>
      <c r="Y71" s="1">
        <f t="shared" si="47"/>
        <v>0</v>
      </c>
      <c r="Z71" s="1">
        <f t="shared" si="48"/>
        <v>0</v>
      </c>
      <c r="AA71" s="7">
        <v>0.8</v>
      </c>
      <c r="AB71" s="24">
        <f t="shared" si="61"/>
        <v>10834.6</v>
      </c>
      <c r="AC71" s="6">
        <f t="shared" si="49"/>
        <v>8667.68</v>
      </c>
      <c r="AD71" s="1">
        <f t="shared" si="62"/>
        <v>-132.99999999999997</v>
      </c>
      <c r="AE71" s="1">
        <f t="shared" si="63"/>
        <v>-0.62610238048967926</v>
      </c>
      <c r="AF71" s="1">
        <f t="shared" si="64"/>
        <v>0.54869071915871881</v>
      </c>
      <c r="AG71" s="1">
        <f>IF(AF71&lt;5%,AD71*'VARIABLES AND RESULTS'!$B$7,0)</f>
        <v>0</v>
      </c>
      <c r="AH71" s="6">
        <f t="shared" si="65"/>
        <v>12600</v>
      </c>
      <c r="AI71" s="6">
        <f t="shared" si="66"/>
        <v>10100</v>
      </c>
      <c r="AJ71" s="6">
        <f t="shared" si="67"/>
        <v>11501</v>
      </c>
      <c r="AK71" s="6">
        <f t="shared" si="68"/>
        <v>9073</v>
      </c>
      <c r="AL71" s="6">
        <f t="shared" si="69"/>
        <v>8246</v>
      </c>
      <c r="AM71" s="6">
        <f t="shared" si="70"/>
        <v>13100</v>
      </c>
      <c r="AN71" s="6">
        <f t="shared" si="71"/>
        <v>11047</v>
      </c>
      <c r="AO71" s="6">
        <f t="shared" si="72"/>
        <v>8876</v>
      </c>
      <c r="AP71" s="6">
        <f t="shared" si="73"/>
        <v>7973</v>
      </c>
      <c r="AQ71" s="6">
        <f t="shared" si="74"/>
        <v>12077</v>
      </c>
      <c r="AR71" s="17">
        <f t="shared" si="50"/>
        <v>0</v>
      </c>
      <c r="AS71" s="17">
        <f t="shared" si="51"/>
        <v>0</v>
      </c>
      <c r="AT71" s="17">
        <f t="shared" si="52"/>
        <v>0</v>
      </c>
      <c r="AU71" s="17">
        <f t="shared" si="53"/>
        <v>0</v>
      </c>
      <c r="AV71" s="17">
        <f t="shared" si="54"/>
        <v>4.8649696343196824E-2</v>
      </c>
      <c r="AW71" s="17">
        <f t="shared" si="55"/>
        <v>0</v>
      </c>
      <c r="AX71" s="17">
        <f t="shared" si="56"/>
        <v>0</v>
      </c>
      <c r="AY71" s="17">
        <f t="shared" si="57"/>
        <v>0</v>
      </c>
      <c r="AZ71" s="17">
        <f t="shared" si="58"/>
        <v>8.0146013696860086E-2</v>
      </c>
      <c r="BA71" s="17">
        <f t="shared" si="59"/>
        <v>0</v>
      </c>
      <c r="BB71" s="18">
        <f t="shared" si="60"/>
        <v>1.2879571004005691E-2</v>
      </c>
      <c r="BC71" s="17">
        <f>BB71*(1+'VARIABLES AND RESULTS'!$B$4+'VARIABLES AND RESULTS'!$B$5+'VARIABLES AND RESULTS'!$B$6+'VARIABLES AND RESULTS'!$B$9)/'VARIABLES AND RESULTS'!$B$3</f>
        <v>2.5759142008011385E-2</v>
      </c>
      <c r="BD71" s="1">
        <v>1</v>
      </c>
    </row>
    <row r="72" spans="1:56" x14ac:dyDescent="0.2">
      <c r="A72" s="1" t="s">
        <v>128</v>
      </c>
      <c r="B72" s="30" t="s">
        <v>64</v>
      </c>
      <c r="C72" s="28" t="s">
        <v>46</v>
      </c>
      <c r="D72" s="30" t="s">
        <v>107</v>
      </c>
      <c r="E72" s="30" t="s">
        <v>108</v>
      </c>
      <c r="F72" s="6" t="s">
        <v>48</v>
      </c>
      <c r="G72" s="30">
        <v>2748</v>
      </c>
      <c r="H72" s="30">
        <v>1248</v>
      </c>
      <c r="I72" s="30">
        <v>2942</v>
      </c>
      <c r="J72" s="31">
        <v>1790</v>
      </c>
      <c r="K72" s="31">
        <v>1790</v>
      </c>
      <c r="L72" s="30">
        <v>1647</v>
      </c>
      <c r="M72" s="30">
        <v>2078</v>
      </c>
      <c r="N72" s="30">
        <v>2231</v>
      </c>
      <c r="O72" s="30">
        <v>1510</v>
      </c>
      <c r="P72" s="30">
        <v>1390</v>
      </c>
      <c r="R72" s="1">
        <f>SUMPRODUCT(([1]Sheet3!$A$2:$A$578=$D72)*([1]Sheet3!$B$2:$B$578=R$1)*([1]Sheet3!$C$1:$F$1=$B72),[1]Sheet3!$C$2:$F$578)</f>
        <v>0</v>
      </c>
      <c r="S72" s="1">
        <f>SUMPRODUCT(([1]Sheet3!$A$2:$A$578=$D72)*([1]Sheet3!$B$2:$B$578=S$1)*([1]Sheet3!$C$1:$F$1=$B72),[1]Sheet3!$C$2:$F$578)</f>
        <v>0</v>
      </c>
      <c r="T72" s="1">
        <f>SUMPRODUCT(([1]Sheet3!$A$2:$A$578=$D72)*([1]Sheet3!$B$2:$B$578=T$1)*([1]Sheet3!$C$1:$F$1=$B72),[1]Sheet3!$C$2:$F$578)</f>
        <v>0</v>
      </c>
      <c r="U72" s="1">
        <f>SUMPRODUCT(([1]Sheet3!$A$2:$A$578=$D72)*([1]Sheet3!$B$2:$B$578=U$1)*([1]Sheet3!$C$1:$F$1=$B72),[1]Sheet3!$C$2:$F$578)</f>
        <v>0</v>
      </c>
      <c r="V72" s="1">
        <f>SUMPRODUCT(([1]Sheet3!$A$2:$A$578=$D72)*([1]Sheet3!$B$2:$B$578=V$1)*([1]Sheet3!$C$1:$F$1=$B72),[1]Sheet3!$C$2:$F$578)</f>
        <v>0</v>
      </c>
      <c r="W72" s="1">
        <f>SUMPRODUCT(([1]Sheet3!$A$2:$A$578=$D72)*([1]Sheet3!$B$2:$B$578=W$1)*([1]Sheet3!$C$1:$F$1=$B72),[1]Sheet3!$C$2:$F$578)</f>
        <v>0</v>
      </c>
      <c r="X72" s="1">
        <f>SUMPRODUCT(([1]Sheet3!$A$2:$A$578=$D72)*([1]Sheet3!$B$2:$B$578=X$1)*([1]Sheet3!$C$1:$F$1=$B72),[1]Sheet3!$C$2:$F$578)</f>
        <v>0</v>
      </c>
      <c r="Y72" s="1">
        <f t="shared" si="47"/>
        <v>0</v>
      </c>
      <c r="Z72" s="1">
        <f t="shared" si="48"/>
        <v>0</v>
      </c>
      <c r="AA72" s="7">
        <v>0.8</v>
      </c>
      <c r="AB72" s="24">
        <f t="shared" si="61"/>
        <v>1907.2</v>
      </c>
      <c r="AC72" s="6">
        <f t="shared" si="49"/>
        <v>1525.7600000000002</v>
      </c>
      <c r="AD72" s="1">
        <f t="shared" si="62"/>
        <v>-80.13333333333334</v>
      </c>
      <c r="AE72" s="1">
        <f t="shared" si="63"/>
        <v>-1.3492895843546053</v>
      </c>
      <c r="AF72" s="1">
        <f t="shared" si="64"/>
        <v>0.2141849758765263</v>
      </c>
      <c r="AG72" s="1">
        <f>IF(AF72&lt;5%,AD72*'VARIABLES AND RESULTS'!$B$7,0)</f>
        <v>0</v>
      </c>
      <c r="AH72" s="6">
        <f t="shared" si="65"/>
        <v>2748</v>
      </c>
      <c r="AI72" s="6">
        <f t="shared" si="66"/>
        <v>1248</v>
      </c>
      <c r="AJ72" s="6">
        <f t="shared" si="67"/>
        <v>2942</v>
      </c>
      <c r="AK72" s="6">
        <f t="shared" si="68"/>
        <v>1790</v>
      </c>
      <c r="AL72" s="6">
        <f t="shared" si="69"/>
        <v>1790</v>
      </c>
      <c r="AM72" s="6">
        <f t="shared" si="70"/>
        <v>1647</v>
      </c>
      <c r="AN72" s="6">
        <f t="shared" si="71"/>
        <v>2078</v>
      </c>
      <c r="AO72" s="6">
        <f t="shared" si="72"/>
        <v>2231</v>
      </c>
      <c r="AP72" s="6">
        <f t="shared" si="73"/>
        <v>1510</v>
      </c>
      <c r="AQ72" s="6">
        <f t="shared" si="74"/>
        <v>1390</v>
      </c>
      <c r="AR72" s="17">
        <f t="shared" si="50"/>
        <v>0</v>
      </c>
      <c r="AS72" s="17">
        <f t="shared" si="51"/>
        <v>0.18204697986577192</v>
      </c>
      <c r="AT72" s="17">
        <f t="shared" si="52"/>
        <v>0</v>
      </c>
      <c r="AU72" s="17">
        <f t="shared" si="53"/>
        <v>0</v>
      </c>
      <c r="AV72" s="17">
        <f t="shared" si="54"/>
        <v>0</v>
      </c>
      <c r="AW72" s="17">
        <f t="shared" si="55"/>
        <v>0</v>
      </c>
      <c r="AX72" s="17">
        <f t="shared" si="56"/>
        <v>0</v>
      </c>
      <c r="AY72" s="17">
        <f t="shared" si="57"/>
        <v>0</v>
      </c>
      <c r="AZ72" s="17">
        <f t="shared" si="58"/>
        <v>1.0329278523490075E-2</v>
      </c>
      <c r="BA72" s="17">
        <f t="shared" si="59"/>
        <v>8.8978607382550465E-2</v>
      </c>
      <c r="BB72" s="18">
        <f t="shared" si="60"/>
        <v>2.8135486577181245E-2</v>
      </c>
      <c r="BC72" s="17">
        <f>BB72*(1+'VARIABLES AND RESULTS'!$B$4+'VARIABLES AND RESULTS'!$B$5+'VARIABLES AND RESULTS'!$B$6+'VARIABLES AND RESULTS'!$B$9)/'VARIABLES AND RESULTS'!$B$3</f>
        <v>5.6270973154362504E-2</v>
      </c>
      <c r="BD72" s="1">
        <v>1</v>
      </c>
    </row>
    <row r="73" spans="1:56" x14ac:dyDescent="0.2">
      <c r="A73" s="1" t="s">
        <v>128</v>
      </c>
      <c r="B73" s="30" t="s">
        <v>64</v>
      </c>
      <c r="C73" s="1" t="s">
        <v>49</v>
      </c>
      <c r="D73" s="30" t="s">
        <v>107</v>
      </c>
      <c r="E73" s="30" t="s">
        <v>108</v>
      </c>
      <c r="F73" s="6" t="s">
        <v>48</v>
      </c>
      <c r="G73" s="30">
        <v>12600</v>
      </c>
      <c r="H73" s="30">
        <v>10100</v>
      </c>
      <c r="I73" s="30">
        <v>11501</v>
      </c>
      <c r="J73" s="30">
        <v>9073</v>
      </c>
      <c r="K73" s="30">
        <v>8246</v>
      </c>
      <c r="L73" s="30">
        <v>13100</v>
      </c>
      <c r="M73" s="30">
        <v>11047</v>
      </c>
      <c r="N73" s="30">
        <v>8876</v>
      </c>
      <c r="O73" s="30">
        <v>7973</v>
      </c>
      <c r="P73" s="30">
        <v>12077</v>
      </c>
      <c r="R73" s="1">
        <f>SUMPRODUCT(([1]Sheet3!$A$2:$A$578=$D73)*([1]Sheet3!$B$2:$B$578=R$1)*([1]Sheet3!$C$1:$F$1=$B73),[1]Sheet3!$C$2:$F$578)</f>
        <v>0</v>
      </c>
      <c r="S73" s="1">
        <f>SUMPRODUCT(([1]Sheet3!$A$2:$A$578=$D73)*([1]Sheet3!$B$2:$B$578=S$1)*([1]Sheet3!$C$1:$F$1=$B73),[1]Sheet3!$C$2:$F$578)</f>
        <v>0</v>
      </c>
      <c r="T73" s="1">
        <f>SUMPRODUCT(([1]Sheet3!$A$2:$A$578=$D73)*([1]Sheet3!$B$2:$B$578=T$1)*([1]Sheet3!$C$1:$F$1=$B73),[1]Sheet3!$C$2:$F$578)</f>
        <v>0</v>
      </c>
      <c r="U73" s="1">
        <f>SUMPRODUCT(([1]Sheet3!$A$2:$A$578=$D73)*([1]Sheet3!$B$2:$B$578=U$1)*([1]Sheet3!$C$1:$F$1=$B73),[1]Sheet3!$C$2:$F$578)</f>
        <v>0</v>
      </c>
      <c r="V73" s="1">
        <f>SUMPRODUCT(([1]Sheet3!$A$2:$A$578=$D73)*([1]Sheet3!$B$2:$B$578=V$1)*([1]Sheet3!$C$1:$F$1=$B73),[1]Sheet3!$C$2:$F$578)</f>
        <v>0</v>
      </c>
      <c r="W73" s="1">
        <f>SUMPRODUCT(([1]Sheet3!$A$2:$A$578=$D73)*([1]Sheet3!$B$2:$B$578=W$1)*([1]Sheet3!$C$1:$F$1=$B73),[1]Sheet3!$C$2:$F$578)</f>
        <v>0</v>
      </c>
      <c r="X73" s="1">
        <f>SUMPRODUCT(([1]Sheet3!$A$2:$A$578=$D73)*([1]Sheet3!$B$2:$B$578=X$1)*([1]Sheet3!$C$1:$F$1=$B73),[1]Sheet3!$C$2:$F$578)</f>
        <v>0</v>
      </c>
      <c r="Y73" s="1">
        <f t="shared" si="47"/>
        <v>0</v>
      </c>
      <c r="Z73" s="1">
        <f t="shared" si="48"/>
        <v>0</v>
      </c>
      <c r="AA73" s="7">
        <v>0.8</v>
      </c>
      <c r="AB73" s="24">
        <f t="shared" si="61"/>
        <v>10834.6</v>
      </c>
      <c r="AC73" s="6">
        <f t="shared" si="49"/>
        <v>8667.68</v>
      </c>
      <c r="AD73" s="1">
        <f t="shared" si="62"/>
        <v>-132.99999999999997</v>
      </c>
      <c r="AE73" s="1">
        <f t="shared" si="63"/>
        <v>-0.62610238048967926</v>
      </c>
      <c r="AF73" s="1">
        <f t="shared" si="64"/>
        <v>0.54869071915871881</v>
      </c>
      <c r="AG73" s="1">
        <f>IF(AF73&lt;5%,AD73*'VARIABLES AND RESULTS'!$B$7,0)</f>
        <v>0</v>
      </c>
      <c r="AH73" s="6">
        <f t="shared" si="65"/>
        <v>12600</v>
      </c>
      <c r="AI73" s="6">
        <f t="shared" si="66"/>
        <v>10100</v>
      </c>
      <c r="AJ73" s="6">
        <f t="shared" si="67"/>
        <v>11501</v>
      </c>
      <c r="AK73" s="6">
        <f t="shared" si="68"/>
        <v>9073</v>
      </c>
      <c r="AL73" s="6">
        <f t="shared" si="69"/>
        <v>8246</v>
      </c>
      <c r="AM73" s="6">
        <f t="shared" si="70"/>
        <v>13100</v>
      </c>
      <c r="AN73" s="6">
        <f t="shared" si="71"/>
        <v>11047</v>
      </c>
      <c r="AO73" s="6">
        <f t="shared" si="72"/>
        <v>8876</v>
      </c>
      <c r="AP73" s="6">
        <f t="shared" si="73"/>
        <v>7973</v>
      </c>
      <c r="AQ73" s="6">
        <f t="shared" si="74"/>
        <v>12077</v>
      </c>
      <c r="AR73" s="17">
        <f t="shared" si="50"/>
        <v>0</v>
      </c>
      <c r="AS73" s="17">
        <f t="shared" si="51"/>
        <v>0</v>
      </c>
      <c r="AT73" s="17">
        <f t="shared" si="52"/>
        <v>0</v>
      </c>
      <c r="AU73" s="17">
        <f t="shared" si="53"/>
        <v>0</v>
      </c>
      <c r="AV73" s="17">
        <f t="shared" si="54"/>
        <v>4.8649696343196824E-2</v>
      </c>
      <c r="AW73" s="17">
        <f t="shared" si="55"/>
        <v>0</v>
      </c>
      <c r="AX73" s="17">
        <f t="shared" si="56"/>
        <v>0</v>
      </c>
      <c r="AY73" s="17">
        <f t="shared" si="57"/>
        <v>0</v>
      </c>
      <c r="AZ73" s="17">
        <f t="shared" si="58"/>
        <v>8.0146013696860086E-2</v>
      </c>
      <c r="BA73" s="17">
        <f t="shared" si="59"/>
        <v>0</v>
      </c>
      <c r="BB73" s="18">
        <f t="shared" si="60"/>
        <v>1.2879571004005691E-2</v>
      </c>
      <c r="BC73" s="17">
        <f>BB73*(1+'VARIABLES AND RESULTS'!$B$4+'VARIABLES AND RESULTS'!$B$5+'VARIABLES AND RESULTS'!$B$6+'VARIABLES AND RESULTS'!$B$9)/'VARIABLES AND RESULTS'!$B$3</f>
        <v>2.5759142008011385E-2</v>
      </c>
      <c r="BD73" s="1">
        <v>1</v>
      </c>
    </row>
    <row r="74" spans="1:56" x14ac:dyDescent="0.2">
      <c r="A74" s="1" t="s">
        <v>128</v>
      </c>
      <c r="B74" s="30" t="s">
        <v>64</v>
      </c>
      <c r="C74" s="28" t="s">
        <v>46</v>
      </c>
      <c r="D74" s="30" t="s">
        <v>109</v>
      </c>
      <c r="E74" s="30" t="s">
        <v>110</v>
      </c>
      <c r="F74" s="6" t="s">
        <v>48</v>
      </c>
      <c r="G74" s="30">
        <v>2748</v>
      </c>
      <c r="H74" s="30">
        <v>1248</v>
      </c>
      <c r="I74" s="30">
        <v>2942</v>
      </c>
      <c r="J74" s="31">
        <v>1790</v>
      </c>
      <c r="K74" s="31">
        <v>1790</v>
      </c>
      <c r="L74" s="30">
        <v>1647</v>
      </c>
      <c r="M74" s="30">
        <v>2078</v>
      </c>
      <c r="N74" s="30">
        <v>2231</v>
      </c>
      <c r="O74" s="30">
        <v>1510</v>
      </c>
      <c r="P74" s="30">
        <v>1390</v>
      </c>
      <c r="R74" s="1">
        <f>SUMPRODUCT(([1]Sheet3!$A$2:$A$578=$D74)*([1]Sheet3!$B$2:$B$578=R$1)*([1]Sheet3!$C$1:$F$1=$B74),[1]Sheet3!$C$2:$F$578)</f>
        <v>0</v>
      </c>
      <c r="S74" s="1">
        <f>SUMPRODUCT(([1]Sheet3!$A$2:$A$578=$D74)*([1]Sheet3!$B$2:$B$578=S$1)*([1]Sheet3!$C$1:$F$1=$B74),[1]Sheet3!$C$2:$F$578)</f>
        <v>0</v>
      </c>
      <c r="T74" s="1">
        <f>SUMPRODUCT(([1]Sheet3!$A$2:$A$578=$D74)*([1]Sheet3!$B$2:$B$578=T$1)*([1]Sheet3!$C$1:$F$1=$B74),[1]Sheet3!$C$2:$F$578)</f>
        <v>0</v>
      </c>
      <c r="U74" s="1">
        <f>SUMPRODUCT(([1]Sheet3!$A$2:$A$578=$D74)*([1]Sheet3!$B$2:$B$578=U$1)*([1]Sheet3!$C$1:$F$1=$B74),[1]Sheet3!$C$2:$F$578)</f>
        <v>0</v>
      </c>
      <c r="V74" s="1">
        <f>SUMPRODUCT(([1]Sheet3!$A$2:$A$578=$D74)*([1]Sheet3!$B$2:$B$578=V$1)*([1]Sheet3!$C$1:$F$1=$B74),[1]Sheet3!$C$2:$F$578)</f>
        <v>0</v>
      </c>
      <c r="W74" s="1">
        <f>SUMPRODUCT(([1]Sheet3!$A$2:$A$578=$D74)*([1]Sheet3!$B$2:$B$578=W$1)*([1]Sheet3!$C$1:$F$1=$B74),[1]Sheet3!$C$2:$F$578)</f>
        <v>0</v>
      </c>
      <c r="X74" s="1">
        <f>SUMPRODUCT(([1]Sheet3!$A$2:$A$578=$D74)*([1]Sheet3!$B$2:$B$578=X$1)*([1]Sheet3!$C$1:$F$1=$B74),[1]Sheet3!$C$2:$F$578)</f>
        <v>0</v>
      </c>
      <c r="Y74" s="1">
        <f t="shared" si="47"/>
        <v>0</v>
      </c>
      <c r="Z74" s="1">
        <f t="shared" si="48"/>
        <v>0</v>
      </c>
      <c r="AA74" s="7">
        <v>0.8</v>
      </c>
      <c r="AB74" s="24">
        <f t="shared" si="61"/>
        <v>1907.2</v>
      </c>
      <c r="AC74" s="6">
        <f t="shared" si="49"/>
        <v>1525.7600000000002</v>
      </c>
      <c r="AD74" s="1">
        <f t="shared" si="62"/>
        <v>-80.13333333333334</v>
      </c>
      <c r="AE74" s="1">
        <f t="shared" si="63"/>
        <v>-1.3492895843546053</v>
      </c>
      <c r="AF74" s="1">
        <f t="shared" si="64"/>
        <v>0.2141849758765263</v>
      </c>
      <c r="AG74" s="1">
        <f>IF(AF74&lt;5%,AD74*'VARIABLES AND RESULTS'!$B$7,0)</f>
        <v>0</v>
      </c>
      <c r="AH74" s="6">
        <f t="shared" si="65"/>
        <v>2748</v>
      </c>
      <c r="AI74" s="6">
        <f t="shared" si="66"/>
        <v>1248</v>
      </c>
      <c r="AJ74" s="6">
        <f t="shared" si="67"/>
        <v>2942</v>
      </c>
      <c r="AK74" s="6">
        <f t="shared" si="68"/>
        <v>1790</v>
      </c>
      <c r="AL74" s="6">
        <f t="shared" si="69"/>
        <v>1790</v>
      </c>
      <c r="AM74" s="6">
        <f t="shared" si="70"/>
        <v>1647</v>
      </c>
      <c r="AN74" s="6">
        <f t="shared" si="71"/>
        <v>2078</v>
      </c>
      <c r="AO74" s="6">
        <f t="shared" si="72"/>
        <v>2231</v>
      </c>
      <c r="AP74" s="6">
        <f t="shared" si="73"/>
        <v>1510</v>
      </c>
      <c r="AQ74" s="6">
        <f t="shared" si="74"/>
        <v>1390</v>
      </c>
      <c r="AR74" s="17">
        <f t="shared" si="50"/>
        <v>0</v>
      </c>
      <c r="AS74" s="17">
        <f t="shared" si="51"/>
        <v>0.18204697986577192</v>
      </c>
      <c r="AT74" s="17">
        <f t="shared" si="52"/>
        <v>0</v>
      </c>
      <c r="AU74" s="17">
        <f t="shared" si="53"/>
        <v>0</v>
      </c>
      <c r="AV74" s="17">
        <f t="shared" si="54"/>
        <v>0</v>
      </c>
      <c r="AW74" s="17">
        <f t="shared" si="55"/>
        <v>0</v>
      </c>
      <c r="AX74" s="17">
        <f t="shared" si="56"/>
        <v>0</v>
      </c>
      <c r="AY74" s="17">
        <f t="shared" si="57"/>
        <v>0</v>
      </c>
      <c r="AZ74" s="17">
        <f t="shared" si="58"/>
        <v>1.0329278523490075E-2</v>
      </c>
      <c r="BA74" s="17">
        <f t="shared" si="59"/>
        <v>8.8978607382550465E-2</v>
      </c>
      <c r="BB74" s="18">
        <f t="shared" si="60"/>
        <v>2.8135486577181245E-2</v>
      </c>
      <c r="BC74" s="17">
        <f>BB74*(1+'VARIABLES AND RESULTS'!$B$4+'VARIABLES AND RESULTS'!$B$5+'VARIABLES AND RESULTS'!$B$6+'VARIABLES AND RESULTS'!$B$9)/'VARIABLES AND RESULTS'!$B$3</f>
        <v>5.6270973154362504E-2</v>
      </c>
      <c r="BD74" s="1">
        <v>1</v>
      </c>
    </row>
    <row r="75" spans="1:56" x14ac:dyDescent="0.2">
      <c r="A75" s="1" t="s">
        <v>128</v>
      </c>
      <c r="B75" s="30" t="s">
        <v>64</v>
      </c>
      <c r="C75" s="1" t="s">
        <v>49</v>
      </c>
      <c r="D75" s="30" t="s">
        <v>109</v>
      </c>
      <c r="E75" s="30" t="s">
        <v>110</v>
      </c>
      <c r="F75" s="6" t="s">
        <v>48</v>
      </c>
      <c r="G75" s="30">
        <v>12600</v>
      </c>
      <c r="H75" s="30">
        <v>10100</v>
      </c>
      <c r="I75" s="30">
        <v>11501</v>
      </c>
      <c r="J75" s="30">
        <v>9073</v>
      </c>
      <c r="K75" s="30">
        <v>8246</v>
      </c>
      <c r="L75" s="30">
        <v>13100</v>
      </c>
      <c r="M75" s="30">
        <v>11047</v>
      </c>
      <c r="N75" s="30">
        <v>8876</v>
      </c>
      <c r="O75" s="30">
        <v>7973</v>
      </c>
      <c r="P75" s="30">
        <v>12077</v>
      </c>
      <c r="R75" s="1">
        <f>SUMPRODUCT(([1]Sheet3!$A$2:$A$578=$D75)*([1]Sheet3!$B$2:$B$578=R$1)*([1]Sheet3!$C$1:$F$1=$B75),[1]Sheet3!$C$2:$F$578)</f>
        <v>0</v>
      </c>
      <c r="S75" s="1">
        <f>SUMPRODUCT(([1]Sheet3!$A$2:$A$578=$D75)*([1]Sheet3!$B$2:$B$578=S$1)*([1]Sheet3!$C$1:$F$1=$B75),[1]Sheet3!$C$2:$F$578)</f>
        <v>0</v>
      </c>
      <c r="T75" s="1">
        <f>SUMPRODUCT(([1]Sheet3!$A$2:$A$578=$D75)*([1]Sheet3!$B$2:$B$578=T$1)*([1]Sheet3!$C$1:$F$1=$B75),[1]Sheet3!$C$2:$F$578)</f>
        <v>0</v>
      </c>
      <c r="U75" s="1">
        <f>SUMPRODUCT(([1]Sheet3!$A$2:$A$578=$D75)*([1]Sheet3!$B$2:$B$578=U$1)*([1]Sheet3!$C$1:$F$1=$B75),[1]Sheet3!$C$2:$F$578)</f>
        <v>0</v>
      </c>
      <c r="V75" s="1">
        <f>SUMPRODUCT(([1]Sheet3!$A$2:$A$578=$D75)*([1]Sheet3!$B$2:$B$578=V$1)*([1]Sheet3!$C$1:$F$1=$B75),[1]Sheet3!$C$2:$F$578)</f>
        <v>0</v>
      </c>
      <c r="W75" s="1">
        <f>SUMPRODUCT(([1]Sheet3!$A$2:$A$578=$D75)*([1]Sheet3!$B$2:$B$578=W$1)*([1]Sheet3!$C$1:$F$1=$B75),[1]Sheet3!$C$2:$F$578)</f>
        <v>0</v>
      </c>
      <c r="X75" s="1">
        <f>SUMPRODUCT(([1]Sheet3!$A$2:$A$578=$D75)*([1]Sheet3!$B$2:$B$578=X$1)*([1]Sheet3!$C$1:$F$1=$B75),[1]Sheet3!$C$2:$F$578)</f>
        <v>0</v>
      </c>
      <c r="Y75" s="1">
        <f t="shared" si="47"/>
        <v>0</v>
      </c>
      <c r="Z75" s="1">
        <f t="shared" si="48"/>
        <v>0</v>
      </c>
      <c r="AA75" s="7">
        <v>0.8</v>
      </c>
      <c r="AB75" s="24">
        <f t="shared" si="61"/>
        <v>10834.6</v>
      </c>
      <c r="AC75" s="6">
        <f t="shared" si="49"/>
        <v>8667.68</v>
      </c>
      <c r="AD75" s="1">
        <f t="shared" si="62"/>
        <v>-132.99999999999997</v>
      </c>
      <c r="AE75" s="1">
        <f t="shared" si="63"/>
        <v>-0.62610238048967926</v>
      </c>
      <c r="AF75" s="1">
        <f t="shared" si="64"/>
        <v>0.54869071915871881</v>
      </c>
      <c r="AG75" s="1">
        <f>IF(AF75&lt;5%,AD75*'VARIABLES AND RESULTS'!$B$7,0)</f>
        <v>0</v>
      </c>
      <c r="AH75" s="6">
        <f t="shared" si="65"/>
        <v>12600</v>
      </c>
      <c r="AI75" s="6">
        <f t="shared" si="66"/>
        <v>10100</v>
      </c>
      <c r="AJ75" s="6">
        <f t="shared" si="67"/>
        <v>11501</v>
      </c>
      <c r="AK75" s="6">
        <f t="shared" si="68"/>
        <v>9073</v>
      </c>
      <c r="AL75" s="6">
        <f t="shared" si="69"/>
        <v>8246</v>
      </c>
      <c r="AM75" s="6">
        <f t="shared" si="70"/>
        <v>13100</v>
      </c>
      <c r="AN75" s="6">
        <f t="shared" si="71"/>
        <v>11047</v>
      </c>
      <c r="AO75" s="6">
        <f t="shared" si="72"/>
        <v>8876</v>
      </c>
      <c r="AP75" s="6">
        <f t="shared" si="73"/>
        <v>7973</v>
      </c>
      <c r="AQ75" s="6">
        <f t="shared" si="74"/>
        <v>12077</v>
      </c>
      <c r="AR75" s="17">
        <f t="shared" si="50"/>
        <v>0</v>
      </c>
      <c r="AS75" s="17">
        <f t="shared" si="51"/>
        <v>0</v>
      </c>
      <c r="AT75" s="17">
        <f t="shared" si="52"/>
        <v>0</v>
      </c>
      <c r="AU75" s="17">
        <f t="shared" si="53"/>
        <v>0</v>
      </c>
      <c r="AV75" s="17">
        <f t="shared" si="54"/>
        <v>4.8649696343196824E-2</v>
      </c>
      <c r="AW75" s="17">
        <f t="shared" si="55"/>
        <v>0</v>
      </c>
      <c r="AX75" s="17">
        <f t="shared" si="56"/>
        <v>0</v>
      </c>
      <c r="AY75" s="17">
        <f t="shared" si="57"/>
        <v>0</v>
      </c>
      <c r="AZ75" s="17">
        <f t="shared" si="58"/>
        <v>8.0146013696860086E-2</v>
      </c>
      <c r="BA75" s="17">
        <f t="shared" si="59"/>
        <v>0</v>
      </c>
      <c r="BB75" s="18">
        <f t="shared" si="60"/>
        <v>1.2879571004005691E-2</v>
      </c>
      <c r="BC75" s="17">
        <f>BB75*(1+'VARIABLES AND RESULTS'!$B$4+'VARIABLES AND RESULTS'!$B$5+'VARIABLES AND RESULTS'!$B$6+'VARIABLES AND RESULTS'!$B$9)/'VARIABLES AND RESULTS'!$B$3</f>
        <v>2.5759142008011385E-2</v>
      </c>
      <c r="BD75" s="1">
        <v>1</v>
      </c>
    </row>
    <row r="76" spans="1:56" x14ac:dyDescent="0.2">
      <c r="A76" s="1" t="s">
        <v>128</v>
      </c>
      <c r="B76" s="30" t="s">
        <v>64</v>
      </c>
      <c r="C76" s="28" t="s">
        <v>46</v>
      </c>
      <c r="D76" s="30" t="s">
        <v>107</v>
      </c>
      <c r="E76" s="30" t="s">
        <v>111</v>
      </c>
      <c r="F76" s="6" t="s">
        <v>48</v>
      </c>
      <c r="G76" s="30">
        <v>2748</v>
      </c>
      <c r="H76" s="30">
        <v>1248</v>
      </c>
      <c r="I76" s="30">
        <v>2942</v>
      </c>
      <c r="J76" s="31">
        <v>1790</v>
      </c>
      <c r="K76" s="31">
        <v>1790</v>
      </c>
      <c r="L76" s="30">
        <v>1647</v>
      </c>
      <c r="M76" s="30">
        <v>2078</v>
      </c>
      <c r="N76" s="30">
        <v>2231</v>
      </c>
      <c r="O76" s="30">
        <v>1510</v>
      </c>
      <c r="P76" s="30">
        <v>1390</v>
      </c>
      <c r="R76" s="1">
        <f>SUMPRODUCT(([1]Sheet3!$A$2:$A$578=$D76)*([1]Sheet3!$B$2:$B$578=R$1)*([1]Sheet3!$C$1:$F$1=$B76),[1]Sheet3!$C$2:$F$578)</f>
        <v>0</v>
      </c>
      <c r="S76" s="1">
        <f>SUMPRODUCT(([1]Sheet3!$A$2:$A$578=$D76)*([1]Sheet3!$B$2:$B$578=S$1)*([1]Sheet3!$C$1:$F$1=$B76),[1]Sheet3!$C$2:$F$578)</f>
        <v>0</v>
      </c>
      <c r="T76" s="1">
        <f>SUMPRODUCT(([1]Sheet3!$A$2:$A$578=$D76)*([1]Sheet3!$B$2:$B$578=T$1)*([1]Sheet3!$C$1:$F$1=$B76),[1]Sheet3!$C$2:$F$578)</f>
        <v>0</v>
      </c>
      <c r="U76" s="1">
        <f>SUMPRODUCT(([1]Sheet3!$A$2:$A$578=$D76)*([1]Sheet3!$B$2:$B$578=U$1)*([1]Sheet3!$C$1:$F$1=$B76),[1]Sheet3!$C$2:$F$578)</f>
        <v>0</v>
      </c>
      <c r="V76" s="1">
        <f>SUMPRODUCT(([1]Sheet3!$A$2:$A$578=$D76)*([1]Sheet3!$B$2:$B$578=V$1)*([1]Sheet3!$C$1:$F$1=$B76),[1]Sheet3!$C$2:$F$578)</f>
        <v>0</v>
      </c>
      <c r="W76" s="1">
        <f>SUMPRODUCT(([1]Sheet3!$A$2:$A$578=$D76)*([1]Sheet3!$B$2:$B$578=W$1)*([1]Sheet3!$C$1:$F$1=$B76),[1]Sheet3!$C$2:$F$578)</f>
        <v>0</v>
      </c>
      <c r="X76" s="1">
        <f>SUMPRODUCT(([1]Sheet3!$A$2:$A$578=$D76)*([1]Sheet3!$B$2:$B$578=X$1)*([1]Sheet3!$C$1:$F$1=$B76),[1]Sheet3!$C$2:$F$578)</f>
        <v>0</v>
      </c>
      <c r="Y76" s="1">
        <f t="shared" si="47"/>
        <v>0</v>
      </c>
      <c r="Z76" s="1">
        <f t="shared" si="48"/>
        <v>0</v>
      </c>
      <c r="AA76" s="7">
        <v>0.8</v>
      </c>
      <c r="AB76" s="24">
        <f t="shared" si="61"/>
        <v>1907.2</v>
      </c>
      <c r="AC76" s="6">
        <f t="shared" si="49"/>
        <v>1525.7600000000002</v>
      </c>
      <c r="AD76" s="1">
        <f t="shared" si="62"/>
        <v>-80.13333333333334</v>
      </c>
      <c r="AE76" s="1">
        <f t="shared" si="63"/>
        <v>-1.3492895843546053</v>
      </c>
      <c r="AF76" s="1">
        <f t="shared" si="64"/>
        <v>0.2141849758765263</v>
      </c>
      <c r="AG76" s="1">
        <f>IF(AF76&lt;5%,AD76*'VARIABLES AND RESULTS'!$B$7,0)</f>
        <v>0</v>
      </c>
      <c r="AH76" s="6">
        <f t="shared" si="65"/>
        <v>2748</v>
      </c>
      <c r="AI76" s="6">
        <f t="shared" si="66"/>
        <v>1248</v>
      </c>
      <c r="AJ76" s="6">
        <f t="shared" si="67"/>
        <v>2942</v>
      </c>
      <c r="AK76" s="6">
        <f t="shared" si="68"/>
        <v>1790</v>
      </c>
      <c r="AL76" s="6">
        <f t="shared" si="69"/>
        <v>1790</v>
      </c>
      <c r="AM76" s="6">
        <f t="shared" si="70"/>
        <v>1647</v>
      </c>
      <c r="AN76" s="6">
        <f t="shared" si="71"/>
        <v>2078</v>
      </c>
      <c r="AO76" s="6">
        <f t="shared" si="72"/>
        <v>2231</v>
      </c>
      <c r="AP76" s="6">
        <f t="shared" si="73"/>
        <v>1510</v>
      </c>
      <c r="AQ76" s="6">
        <f t="shared" si="74"/>
        <v>1390</v>
      </c>
      <c r="AR76" s="17">
        <f t="shared" si="50"/>
        <v>0</v>
      </c>
      <c r="AS76" s="17">
        <f t="shared" si="51"/>
        <v>0.18204697986577192</v>
      </c>
      <c r="AT76" s="17">
        <f t="shared" si="52"/>
        <v>0</v>
      </c>
      <c r="AU76" s="17">
        <f t="shared" si="53"/>
        <v>0</v>
      </c>
      <c r="AV76" s="17">
        <f t="shared" si="54"/>
        <v>0</v>
      </c>
      <c r="AW76" s="17">
        <f t="shared" si="55"/>
        <v>0</v>
      </c>
      <c r="AX76" s="17">
        <f t="shared" si="56"/>
        <v>0</v>
      </c>
      <c r="AY76" s="17">
        <f t="shared" si="57"/>
        <v>0</v>
      </c>
      <c r="AZ76" s="17">
        <f t="shared" si="58"/>
        <v>1.0329278523490075E-2</v>
      </c>
      <c r="BA76" s="17">
        <f t="shared" si="59"/>
        <v>8.8978607382550465E-2</v>
      </c>
      <c r="BB76" s="18">
        <f t="shared" si="60"/>
        <v>2.8135486577181245E-2</v>
      </c>
      <c r="BC76" s="17">
        <f>BB76*(1+'VARIABLES AND RESULTS'!$B$4+'VARIABLES AND RESULTS'!$B$5+'VARIABLES AND RESULTS'!$B$6+'VARIABLES AND RESULTS'!$B$9)/'VARIABLES AND RESULTS'!$B$3</f>
        <v>5.6270973154362504E-2</v>
      </c>
      <c r="BD76" s="1">
        <v>1</v>
      </c>
    </row>
    <row r="77" spans="1:56" x14ac:dyDescent="0.2">
      <c r="A77" s="1" t="s">
        <v>128</v>
      </c>
      <c r="B77" s="30" t="s">
        <v>64</v>
      </c>
      <c r="C77" s="1" t="s">
        <v>49</v>
      </c>
      <c r="D77" s="30" t="s">
        <v>107</v>
      </c>
      <c r="E77" s="30" t="s">
        <v>111</v>
      </c>
      <c r="F77" s="6" t="s">
        <v>48</v>
      </c>
      <c r="G77" s="30">
        <v>12600</v>
      </c>
      <c r="H77" s="30">
        <v>10100</v>
      </c>
      <c r="I77" s="30">
        <v>11501</v>
      </c>
      <c r="J77" s="30">
        <v>9073</v>
      </c>
      <c r="K77" s="30">
        <v>8246</v>
      </c>
      <c r="L77" s="30">
        <v>13100</v>
      </c>
      <c r="M77" s="30">
        <v>11047</v>
      </c>
      <c r="N77" s="30">
        <v>8876</v>
      </c>
      <c r="O77" s="30">
        <v>7973</v>
      </c>
      <c r="P77" s="30">
        <v>12077</v>
      </c>
      <c r="R77" s="1">
        <f>SUMPRODUCT(([1]Sheet3!$A$2:$A$578=$D77)*([1]Sheet3!$B$2:$B$578=R$1)*([1]Sheet3!$C$1:$F$1=$B77),[1]Sheet3!$C$2:$F$578)</f>
        <v>0</v>
      </c>
      <c r="S77" s="1">
        <f>SUMPRODUCT(([1]Sheet3!$A$2:$A$578=$D77)*([1]Sheet3!$B$2:$B$578=S$1)*([1]Sheet3!$C$1:$F$1=$B77),[1]Sheet3!$C$2:$F$578)</f>
        <v>0</v>
      </c>
      <c r="T77" s="1">
        <f>SUMPRODUCT(([1]Sheet3!$A$2:$A$578=$D77)*([1]Sheet3!$B$2:$B$578=T$1)*([1]Sheet3!$C$1:$F$1=$B77),[1]Sheet3!$C$2:$F$578)</f>
        <v>0</v>
      </c>
      <c r="U77" s="1">
        <f>SUMPRODUCT(([1]Sheet3!$A$2:$A$578=$D77)*([1]Sheet3!$B$2:$B$578=U$1)*([1]Sheet3!$C$1:$F$1=$B77),[1]Sheet3!$C$2:$F$578)</f>
        <v>0</v>
      </c>
      <c r="V77" s="1">
        <f>SUMPRODUCT(([1]Sheet3!$A$2:$A$578=$D77)*([1]Sheet3!$B$2:$B$578=V$1)*([1]Sheet3!$C$1:$F$1=$B77),[1]Sheet3!$C$2:$F$578)</f>
        <v>0</v>
      </c>
      <c r="W77" s="1">
        <f>SUMPRODUCT(([1]Sheet3!$A$2:$A$578=$D77)*([1]Sheet3!$B$2:$B$578=W$1)*([1]Sheet3!$C$1:$F$1=$B77),[1]Sheet3!$C$2:$F$578)</f>
        <v>0</v>
      </c>
      <c r="X77" s="1">
        <f>SUMPRODUCT(([1]Sheet3!$A$2:$A$578=$D77)*([1]Sheet3!$B$2:$B$578=X$1)*([1]Sheet3!$C$1:$F$1=$B77),[1]Sheet3!$C$2:$F$578)</f>
        <v>0</v>
      </c>
      <c r="Y77" s="1">
        <f t="shared" si="47"/>
        <v>0</v>
      </c>
      <c r="Z77" s="1">
        <f t="shared" si="48"/>
        <v>0</v>
      </c>
      <c r="AA77" s="7">
        <v>0.8</v>
      </c>
      <c r="AB77" s="24">
        <f t="shared" si="61"/>
        <v>10834.6</v>
      </c>
      <c r="AC77" s="6">
        <f t="shared" si="49"/>
        <v>8667.68</v>
      </c>
      <c r="AD77" s="1">
        <f t="shared" si="62"/>
        <v>-132.99999999999997</v>
      </c>
      <c r="AE77" s="1">
        <f t="shared" si="63"/>
        <v>-0.62610238048967926</v>
      </c>
      <c r="AF77" s="1">
        <f t="shared" si="64"/>
        <v>0.54869071915871881</v>
      </c>
      <c r="AG77" s="1">
        <f>IF(AF77&lt;5%,AD77*'VARIABLES AND RESULTS'!$B$7,0)</f>
        <v>0</v>
      </c>
      <c r="AH77" s="6">
        <f t="shared" si="65"/>
        <v>12600</v>
      </c>
      <c r="AI77" s="6">
        <f t="shared" si="66"/>
        <v>10100</v>
      </c>
      <c r="AJ77" s="6">
        <f t="shared" si="67"/>
        <v>11501</v>
      </c>
      <c r="AK77" s="6">
        <f t="shared" si="68"/>
        <v>9073</v>
      </c>
      <c r="AL77" s="6">
        <f t="shared" si="69"/>
        <v>8246</v>
      </c>
      <c r="AM77" s="6">
        <f t="shared" si="70"/>
        <v>13100</v>
      </c>
      <c r="AN77" s="6">
        <f t="shared" si="71"/>
        <v>11047</v>
      </c>
      <c r="AO77" s="6">
        <f t="shared" si="72"/>
        <v>8876</v>
      </c>
      <c r="AP77" s="6">
        <f t="shared" si="73"/>
        <v>7973</v>
      </c>
      <c r="AQ77" s="6">
        <f t="shared" si="74"/>
        <v>12077</v>
      </c>
      <c r="AR77" s="17">
        <f t="shared" si="50"/>
        <v>0</v>
      </c>
      <c r="AS77" s="17">
        <f t="shared" si="51"/>
        <v>0</v>
      </c>
      <c r="AT77" s="17">
        <f t="shared" si="52"/>
        <v>0</v>
      </c>
      <c r="AU77" s="17">
        <f t="shared" si="53"/>
        <v>0</v>
      </c>
      <c r="AV77" s="17">
        <f t="shared" si="54"/>
        <v>4.8649696343196824E-2</v>
      </c>
      <c r="AW77" s="17">
        <f t="shared" si="55"/>
        <v>0</v>
      </c>
      <c r="AX77" s="17">
        <f t="shared" si="56"/>
        <v>0</v>
      </c>
      <c r="AY77" s="17">
        <f t="shared" si="57"/>
        <v>0</v>
      </c>
      <c r="AZ77" s="17">
        <f t="shared" si="58"/>
        <v>8.0146013696860086E-2</v>
      </c>
      <c r="BA77" s="17">
        <f t="shared" si="59"/>
        <v>0</v>
      </c>
      <c r="BB77" s="18">
        <f t="shared" si="60"/>
        <v>1.2879571004005691E-2</v>
      </c>
      <c r="BC77" s="17">
        <f>BB77*(1+'VARIABLES AND RESULTS'!$B$4+'VARIABLES AND RESULTS'!$B$5+'VARIABLES AND RESULTS'!$B$6+'VARIABLES AND RESULTS'!$B$9)/'VARIABLES AND RESULTS'!$B$3</f>
        <v>2.5759142008011385E-2</v>
      </c>
      <c r="BD77" s="1">
        <v>1</v>
      </c>
    </row>
    <row r="78" spans="1:56" x14ac:dyDescent="0.2">
      <c r="A78" s="1" t="s">
        <v>128</v>
      </c>
      <c r="B78" s="30" t="s">
        <v>65</v>
      </c>
      <c r="C78" s="28" t="s">
        <v>46</v>
      </c>
      <c r="D78" s="30" t="s">
        <v>65</v>
      </c>
      <c r="E78" s="30" t="s">
        <v>65</v>
      </c>
      <c r="F78" s="6" t="s">
        <v>48</v>
      </c>
      <c r="G78" s="30">
        <v>2364</v>
      </c>
      <c r="H78" s="30">
        <v>1693</v>
      </c>
      <c r="I78" s="30">
        <v>3875</v>
      </c>
      <c r="J78" s="30">
        <v>1881</v>
      </c>
      <c r="K78" s="30">
        <v>1844</v>
      </c>
      <c r="L78" s="30">
        <v>2005</v>
      </c>
      <c r="M78" s="30">
        <v>3422</v>
      </c>
      <c r="N78" s="30">
        <v>4562</v>
      </c>
      <c r="O78" s="30">
        <v>2477</v>
      </c>
      <c r="P78" s="30">
        <v>4320</v>
      </c>
      <c r="R78" s="1">
        <f>SUMPRODUCT(([1]Sheet3!$A$2:$A$578=$D78)*([1]Sheet3!$B$2:$B$578=R$1)*([1]Sheet3!$C$1:$F$1=$B78),[1]Sheet3!$C$2:$F$578)</f>
        <v>0</v>
      </c>
      <c r="S78" s="1">
        <f>SUMPRODUCT(([1]Sheet3!$A$2:$A$578=$D78)*([1]Sheet3!$B$2:$B$578=S$1)*([1]Sheet3!$C$1:$F$1=$B78),[1]Sheet3!$C$2:$F$578)</f>
        <v>0</v>
      </c>
      <c r="T78" s="1">
        <f>SUMPRODUCT(([1]Sheet3!$A$2:$A$578=$D78)*([1]Sheet3!$B$2:$B$578=T$1)*([1]Sheet3!$C$1:$F$1=$B78),[1]Sheet3!$C$2:$F$578)</f>
        <v>0</v>
      </c>
      <c r="U78" s="1">
        <f>SUMPRODUCT(([1]Sheet3!$A$2:$A$578=$D78)*([1]Sheet3!$B$2:$B$578=U$1)*([1]Sheet3!$C$1:$F$1=$B78),[1]Sheet3!$C$2:$F$578)</f>
        <v>0</v>
      </c>
      <c r="V78" s="1">
        <f>SUMPRODUCT(([1]Sheet3!$A$2:$A$578=$D78)*([1]Sheet3!$B$2:$B$578=V$1)*([1]Sheet3!$C$1:$F$1=$B78),[1]Sheet3!$C$2:$F$578)</f>
        <v>0</v>
      </c>
      <c r="W78" s="1">
        <f>SUMPRODUCT(([1]Sheet3!$A$2:$A$578=$D78)*([1]Sheet3!$B$2:$B$578=W$1)*([1]Sheet3!$C$1:$F$1=$B78),[1]Sheet3!$C$2:$F$578)</f>
        <v>0</v>
      </c>
      <c r="X78" s="1">
        <f>SUMPRODUCT(([1]Sheet3!$A$2:$A$578=$D78)*([1]Sheet3!$B$2:$B$578=X$1)*([1]Sheet3!$C$1:$F$1=$B78),[1]Sheet3!$C$2:$F$578)</f>
        <v>0</v>
      </c>
      <c r="Y78" s="1">
        <f t="shared" si="47"/>
        <v>0</v>
      </c>
      <c r="Z78" s="1">
        <f t="shared" si="48"/>
        <v>0</v>
      </c>
      <c r="AA78" s="7">
        <v>0.8</v>
      </c>
      <c r="AB78" s="24">
        <f t="shared" si="61"/>
        <v>3357.2</v>
      </c>
      <c r="AC78" s="6">
        <f t="shared" si="49"/>
        <v>2685.76</v>
      </c>
      <c r="AD78" s="1">
        <f t="shared" si="62"/>
        <v>189.76363636363635</v>
      </c>
      <c r="AE78" s="1">
        <f t="shared" si="63"/>
        <v>1.7369660146855324</v>
      </c>
      <c r="AF78" s="1">
        <f t="shared" si="64"/>
        <v>0.12059912276478858</v>
      </c>
      <c r="AG78" s="1">
        <f>IF(AF78&lt;5%,AD78*'VARIABLES AND RESULTS'!$B$7,0)</f>
        <v>0</v>
      </c>
      <c r="AH78" s="6">
        <f t="shared" si="65"/>
        <v>2364</v>
      </c>
      <c r="AI78" s="6">
        <f t="shared" si="66"/>
        <v>1693</v>
      </c>
      <c r="AJ78" s="6">
        <f t="shared" si="67"/>
        <v>3875</v>
      </c>
      <c r="AK78" s="6">
        <f t="shared" si="68"/>
        <v>1881</v>
      </c>
      <c r="AL78" s="6">
        <f t="shared" si="69"/>
        <v>1844</v>
      </c>
      <c r="AM78" s="6">
        <f t="shared" si="70"/>
        <v>2005</v>
      </c>
      <c r="AN78" s="6">
        <f t="shared" si="71"/>
        <v>3422</v>
      </c>
      <c r="AO78" s="6">
        <f t="shared" si="72"/>
        <v>4562</v>
      </c>
      <c r="AP78" s="6">
        <f t="shared" si="73"/>
        <v>2477</v>
      </c>
      <c r="AQ78" s="6">
        <f t="shared" si="74"/>
        <v>4320</v>
      </c>
      <c r="AR78" s="17">
        <f t="shared" si="50"/>
        <v>0.11980221613249144</v>
      </c>
      <c r="AS78" s="17">
        <f t="shared" si="51"/>
        <v>0.36963838913380204</v>
      </c>
      <c r="AT78" s="17">
        <f t="shared" si="52"/>
        <v>0</v>
      </c>
      <c r="AU78" s="17">
        <f t="shared" si="53"/>
        <v>0.29963958060288343</v>
      </c>
      <c r="AV78" s="17">
        <f t="shared" si="54"/>
        <v>0.31341594185630889</v>
      </c>
      <c r="AW78" s="17">
        <f t="shared" si="55"/>
        <v>0.25347015369951154</v>
      </c>
      <c r="AX78" s="17">
        <f t="shared" si="56"/>
        <v>0</v>
      </c>
      <c r="AY78" s="17">
        <f t="shared" si="57"/>
        <v>0</v>
      </c>
      <c r="AZ78" s="17">
        <f t="shared" si="58"/>
        <v>7.772846419635418E-2</v>
      </c>
      <c r="BA78" s="17">
        <f t="shared" si="59"/>
        <v>0</v>
      </c>
      <c r="BB78" s="18">
        <f t="shared" si="60"/>
        <v>0.14336947456213517</v>
      </c>
      <c r="BC78" s="17">
        <f>BB78*(1+'VARIABLES AND RESULTS'!$B$4+'VARIABLES AND RESULTS'!$B$5+'VARIABLES AND RESULTS'!$B$6+'VARIABLES AND RESULTS'!$B$9)/'VARIABLES AND RESULTS'!$B$3</f>
        <v>0.28673894912427039</v>
      </c>
      <c r="BD78" s="1">
        <v>1</v>
      </c>
    </row>
    <row r="79" spans="1:56" x14ac:dyDescent="0.2">
      <c r="A79" s="1" t="s">
        <v>128</v>
      </c>
      <c r="B79" s="30" t="s">
        <v>65</v>
      </c>
      <c r="C79" s="1" t="s">
        <v>49</v>
      </c>
      <c r="D79" s="30" t="s">
        <v>65</v>
      </c>
      <c r="E79" s="30" t="s">
        <v>65</v>
      </c>
      <c r="F79" s="6" t="s">
        <v>48</v>
      </c>
      <c r="G79" s="30">
        <v>14002</v>
      </c>
      <c r="H79" s="30">
        <v>12800</v>
      </c>
      <c r="I79" s="30">
        <v>11520</v>
      </c>
      <c r="J79" s="30">
        <v>10762</v>
      </c>
      <c r="K79" s="30">
        <v>9943</v>
      </c>
      <c r="L79" s="30">
        <v>11055</v>
      </c>
      <c r="M79" s="30">
        <v>10085</v>
      </c>
      <c r="N79" s="30">
        <v>9902</v>
      </c>
      <c r="O79" s="30">
        <v>8784</v>
      </c>
      <c r="P79" s="30">
        <v>15436</v>
      </c>
      <c r="R79" s="1">
        <f>SUMPRODUCT(([1]Sheet3!$A$2:$A$578=$D79)*([1]Sheet3!$B$2:$B$578=R$1)*([1]Sheet3!$C$1:$F$1=$B79),[1]Sheet3!$C$2:$F$578)</f>
        <v>0</v>
      </c>
      <c r="S79" s="1">
        <f>SUMPRODUCT(([1]Sheet3!$A$2:$A$578=$D79)*([1]Sheet3!$B$2:$B$578=S$1)*([1]Sheet3!$C$1:$F$1=$B79),[1]Sheet3!$C$2:$F$578)</f>
        <v>0</v>
      </c>
      <c r="T79" s="1">
        <f>SUMPRODUCT(([1]Sheet3!$A$2:$A$578=$D79)*([1]Sheet3!$B$2:$B$578=T$1)*([1]Sheet3!$C$1:$F$1=$B79),[1]Sheet3!$C$2:$F$578)</f>
        <v>0</v>
      </c>
      <c r="U79" s="1">
        <f>SUMPRODUCT(([1]Sheet3!$A$2:$A$578=$D79)*([1]Sheet3!$B$2:$B$578=U$1)*([1]Sheet3!$C$1:$F$1=$B79),[1]Sheet3!$C$2:$F$578)</f>
        <v>0</v>
      </c>
      <c r="V79" s="1">
        <f>SUMPRODUCT(([1]Sheet3!$A$2:$A$578=$D79)*([1]Sheet3!$B$2:$B$578=V$1)*([1]Sheet3!$C$1:$F$1=$B79),[1]Sheet3!$C$2:$F$578)</f>
        <v>0</v>
      </c>
      <c r="W79" s="1">
        <f>SUMPRODUCT(([1]Sheet3!$A$2:$A$578=$D79)*([1]Sheet3!$B$2:$B$578=W$1)*([1]Sheet3!$C$1:$F$1=$B79),[1]Sheet3!$C$2:$F$578)</f>
        <v>0</v>
      </c>
      <c r="X79" s="1">
        <f>SUMPRODUCT(([1]Sheet3!$A$2:$A$578=$D79)*([1]Sheet3!$B$2:$B$578=X$1)*([1]Sheet3!$C$1:$F$1=$B79),[1]Sheet3!$C$2:$F$578)</f>
        <v>0</v>
      </c>
      <c r="Y79" s="1">
        <f t="shared" si="47"/>
        <v>0</v>
      </c>
      <c r="Z79" s="1">
        <f t="shared" si="48"/>
        <v>0</v>
      </c>
      <c r="AA79" s="7">
        <v>0.8</v>
      </c>
      <c r="AB79" s="24">
        <f t="shared" si="61"/>
        <v>11456.2</v>
      </c>
      <c r="AC79" s="6">
        <f t="shared" si="49"/>
        <v>9164.9600000000009</v>
      </c>
      <c r="AD79" s="1">
        <f t="shared" si="62"/>
        <v>-146.75757575757575</v>
      </c>
      <c r="AE79" s="1">
        <f t="shared" si="63"/>
        <v>-0.62223406749599608</v>
      </c>
      <c r="AF79" s="1">
        <f t="shared" si="64"/>
        <v>0.55110616383304167</v>
      </c>
      <c r="AG79" s="1">
        <f>IF(AF79&lt;5%,AD79*'VARIABLES AND RESULTS'!$B$7,0)</f>
        <v>0</v>
      </c>
      <c r="AH79" s="6">
        <f t="shared" si="65"/>
        <v>14002</v>
      </c>
      <c r="AI79" s="6">
        <f t="shared" si="66"/>
        <v>12800</v>
      </c>
      <c r="AJ79" s="6">
        <f t="shared" si="67"/>
        <v>11520</v>
      </c>
      <c r="AK79" s="6">
        <f t="shared" si="68"/>
        <v>10762</v>
      </c>
      <c r="AL79" s="6">
        <f t="shared" si="69"/>
        <v>9943</v>
      </c>
      <c r="AM79" s="6">
        <f t="shared" si="70"/>
        <v>11055</v>
      </c>
      <c r="AN79" s="6">
        <f t="shared" si="71"/>
        <v>10085</v>
      </c>
      <c r="AO79" s="6">
        <f t="shared" si="72"/>
        <v>9902</v>
      </c>
      <c r="AP79" s="6">
        <f t="shared" si="73"/>
        <v>8784</v>
      </c>
      <c r="AQ79" s="6">
        <f t="shared" si="74"/>
        <v>15436</v>
      </c>
      <c r="AR79" s="17">
        <f t="shared" si="50"/>
        <v>0</v>
      </c>
      <c r="AS79" s="17">
        <f t="shared" si="51"/>
        <v>0</v>
      </c>
      <c r="AT79" s="17">
        <f t="shared" si="52"/>
        <v>0</v>
      </c>
      <c r="AU79" s="17">
        <f t="shared" si="53"/>
        <v>0</v>
      </c>
      <c r="AV79" s="17">
        <f t="shared" si="54"/>
        <v>0</v>
      </c>
      <c r="AW79" s="17">
        <f t="shared" si="55"/>
        <v>0</v>
      </c>
      <c r="AX79" s="17">
        <f t="shared" si="56"/>
        <v>0</v>
      </c>
      <c r="AY79" s="17">
        <f t="shared" si="57"/>
        <v>0</v>
      </c>
      <c r="AZ79" s="17">
        <f t="shared" si="58"/>
        <v>4.1567011749096661E-2</v>
      </c>
      <c r="BA79" s="17">
        <f t="shared" si="59"/>
        <v>0</v>
      </c>
      <c r="BB79" s="18">
        <f t="shared" si="60"/>
        <v>4.1567011749096662E-3</v>
      </c>
      <c r="BC79" s="17">
        <f>BB79*(1+'VARIABLES AND RESULTS'!$B$4+'VARIABLES AND RESULTS'!$B$5+'VARIABLES AND RESULTS'!$B$6+'VARIABLES AND RESULTS'!$B$9)/'VARIABLES AND RESULTS'!$B$3</f>
        <v>8.3134023498193342E-3</v>
      </c>
      <c r="BD79" s="1">
        <v>1</v>
      </c>
    </row>
    <row r="80" spans="1:56" x14ac:dyDescent="0.2">
      <c r="A80" s="1" t="s">
        <v>128</v>
      </c>
      <c r="B80" s="30" t="s">
        <v>65</v>
      </c>
      <c r="C80" s="28" t="s">
        <v>46</v>
      </c>
      <c r="D80" s="30" t="s">
        <v>112</v>
      </c>
      <c r="E80" s="30" t="s">
        <v>112</v>
      </c>
      <c r="F80" s="6" t="s">
        <v>48</v>
      </c>
      <c r="G80" s="30">
        <v>2364</v>
      </c>
      <c r="H80" s="30">
        <v>1693</v>
      </c>
      <c r="I80" s="30">
        <v>3875</v>
      </c>
      <c r="J80" s="30">
        <v>1881</v>
      </c>
      <c r="K80" s="30">
        <v>1844</v>
      </c>
      <c r="L80" s="30">
        <v>2005</v>
      </c>
      <c r="M80" s="30">
        <v>3422</v>
      </c>
      <c r="N80" s="30">
        <v>4562</v>
      </c>
      <c r="O80" s="30">
        <v>2477</v>
      </c>
      <c r="P80" s="30">
        <v>4320</v>
      </c>
      <c r="R80" s="1">
        <f>SUMPRODUCT(([1]Sheet3!$A$2:$A$578=$D80)*([1]Sheet3!$B$2:$B$578=R$1)*([1]Sheet3!$C$1:$F$1=$B80),[1]Sheet3!$C$2:$F$578)</f>
        <v>0</v>
      </c>
      <c r="S80" s="1">
        <f>SUMPRODUCT(([1]Sheet3!$A$2:$A$578=$D80)*([1]Sheet3!$B$2:$B$578=S$1)*([1]Sheet3!$C$1:$F$1=$B80),[1]Sheet3!$C$2:$F$578)</f>
        <v>0</v>
      </c>
      <c r="T80" s="1">
        <f>SUMPRODUCT(([1]Sheet3!$A$2:$A$578=$D80)*([1]Sheet3!$B$2:$B$578=T$1)*([1]Sheet3!$C$1:$F$1=$B80),[1]Sheet3!$C$2:$F$578)</f>
        <v>0</v>
      </c>
      <c r="U80" s="1">
        <f>SUMPRODUCT(([1]Sheet3!$A$2:$A$578=$D80)*([1]Sheet3!$B$2:$B$578=U$1)*([1]Sheet3!$C$1:$F$1=$B80),[1]Sheet3!$C$2:$F$578)</f>
        <v>0</v>
      </c>
      <c r="V80" s="1">
        <f>SUMPRODUCT(([1]Sheet3!$A$2:$A$578=$D80)*([1]Sheet3!$B$2:$B$578=V$1)*([1]Sheet3!$C$1:$F$1=$B80),[1]Sheet3!$C$2:$F$578)</f>
        <v>0</v>
      </c>
      <c r="W80" s="1">
        <f>SUMPRODUCT(([1]Sheet3!$A$2:$A$578=$D80)*([1]Sheet3!$B$2:$B$578=W$1)*([1]Sheet3!$C$1:$F$1=$B80),[1]Sheet3!$C$2:$F$578)</f>
        <v>0</v>
      </c>
      <c r="X80" s="1">
        <f>SUMPRODUCT(([1]Sheet3!$A$2:$A$578=$D80)*([1]Sheet3!$B$2:$B$578=X$1)*([1]Sheet3!$C$1:$F$1=$B80),[1]Sheet3!$C$2:$F$578)</f>
        <v>0</v>
      </c>
      <c r="Y80" s="1">
        <f t="shared" si="47"/>
        <v>0</v>
      </c>
      <c r="Z80" s="1">
        <f t="shared" si="48"/>
        <v>0</v>
      </c>
      <c r="AA80" s="7">
        <v>0.8</v>
      </c>
      <c r="AB80" s="24">
        <f t="shared" si="61"/>
        <v>3357.2</v>
      </c>
      <c r="AC80" s="6">
        <f t="shared" si="49"/>
        <v>2685.76</v>
      </c>
      <c r="AD80" s="1">
        <f t="shared" si="62"/>
        <v>189.76363636363635</v>
      </c>
      <c r="AE80" s="1">
        <f t="shared" si="63"/>
        <v>1.7369660146855324</v>
      </c>
      <c r="AF80" s="1">
        <f t="shared" si="64"/>
        <v>0.12059912276478858</v>
      </c>
      <c r="AG80" s="1">
        <f>IF(AF80&lt;5%,AD80*'VARIABLES AND RESULTS'!$B$7,0)</f>
        <v>0</v>
      </c>
      <c r="AH80" s="6">
        <f t="shared" si="65"/>
        <v>2364</v>
      </c>
      <c r="AI80" s="6">
        <f t="shared" si="66"/>
        <v>1693</v>
      </c>
      <c r="AJ80" s="6">
        <f t="shared" si="67"/>
        <v>3875</v>
      </c>
      <c r="AK80" s="6">
        <f t="shared" si="68"/>
        <v>1881</v>
      </c>
      <c r="AL80" s="6">
        <f t="shared" si="69"/>
        <v>1844</v>
      </c>
      <c r="AM80" s="6">
        <f t="shared" si="70"/>
        <v>2005</v>
      </c>
      <c r="AN80" s="6">
        <f t="shared" si="71"/>
        <v>3422</v>
      </c>
      <c r="AO80" s="6">
        <f t="shared" si="72"/>
        <v>4562</v>
      </c>
      <c r="AP80" s="6">
        <f t="shared" si="73"/>
        <v>2477</v>
      </c>
      <c r="AQ80" s="6">
        <f t="shared" si="74"/>
        <v>4320</v>
      </c>
      <c r="AR80" s="17">
        <f t="shared" si="50"/>
        <v>0.11980221613249144</v>
      </c>
      <c r="AS80" s="17">
        <f t="shared" si="51"/>
        <v>0.36963838913380204</v>
      </c>
      <c r="AT80" s="17">
        <f t="shared" si="52"/>
        <v>0</v>
      </c>
      <c r="AU80" s="17">
        <f t="shared" si="53"/>
        <v>0.29963958060288343</v>
      </c>
      <c r="AV80" s="17">
        <f t="shared" si="54"/>
        <v>0.31341594185630889</v>
      </c>
      <c r="AW80" s="17">
        <f t="shared" si="55"/>
        <v>0.25347015369951154</v>
      </c>
      <c r="AX80" s="17">
        <f t="shared" si="56"/>
        <v>0</v>
      </c>
      <c r="AY80" s="17">
        <f t="shared" si="57"/>
        <v>0</v>
      </c>
      <c r="AZ80" s="17">
        <f t="shared" si="58"/>
        <v>7.772846419635418E-2</v>
      </c>
      <c r="BA80" s="17">
        <f t="shared" si="59"/>
        <v>0</v>
      </c>
      <c r="BB80" s="18">
        <f t="shared" si="60"/>
        <v>0.14336947456213517</v>
      </c>
      <c r="BC80" s="17">
        <f>BB80*(1+'VARIABLES AND RESULTS'!$B$4+'VARIABLES AND RESULTS'!$B$5+'VARIABLES AND RESULTS'!$B$6+'VARIABLES AND RESULTS'!$B$9)/'VARIABLES AND RESULTS'!$B$3</f>
        <v>0.28673894912427039</v>
      </c>
      <c r="BD80" s="1">
        <v>1</v>
      </c>
    </row>
    <row r="81" spans="1:56" x14ac:dyDescent="0.2">
      <c r="A81" s="1" t="s">
        <v>128</v>
      </c>
      <c r="B81" s="30" t="s">
        <v>65</v>
      </c>
      <c r="C81" s="1" t="s">
        <v>49</v>
      </c>
      <c r="D81" s="30" t="s">
        <v>112</v>
      </c>
      <c r="E81" s="30" t="s">
        <v>112</v>
      </c>
      <c r="F81" s="6" t="s">
        <v>48</v>
      </c>
      <c r="G81" s="30">
        <v>14002</v>
      </c>
      <c r="H81" s="30">
        <v>12800</v>
      </c>
      <c r="I81" s="30">
        <v>11520</v>
      </c>
      <c r="J81" s="30">
        <v>10762</v>
      </c>
      <c r="K81" s="30">
        <v>9943</v>
      </c>
      <c r="L81" s="30">
        <v>11055</v>
      </c>
      <c r="M81" s="30">
        <v>10085</v>
      </c>
      <c r="N81" s="30">
        <v>9902</v>
      </c>
      <c r="O81" s="30">
        <v>8784</v>
      </c>
      <c r="P81" s="30">
        <v>15436</v>
      </c>
      <c r="R81" s="1">
        <f>SUMPRODUCT(([1]Sheet3!$A$2:$A$578=$D81)*([1]Sheet3!$B$2:$B$578=R$1)*([1]Sheet3!$C$1:$F$1=$B81),[1]Sheet3!$C$2:$F$578)</f>
        <v>0</v>
      </c>
      <c r="S81" s="1">
        <f>SUMPRODUCT(([1]Sheet3!$A$2:$A$578=$D81)*([1]Sheet3!$B$2:$B$578=S$1)*([1]Sheet3!$C$1:$F$1=$B81),[1]Sheet3!$C$2:$F$578)</f>
        <v>0</v>
      </c>
      <c r="T81" s="1">
        <f>SUMPRODUCT(([1]Sheet3!$A$2:$A$578=$D81)*([1]Sheet3!$B$2:$B$578=T$1)*([1]Sheet3!$C$1:$F$1=$B81),[1]Sheet3!$C$2:$F$578)</f>
        <v>0</v>
      </c>
      <c r="U81" s="1">
        <f>SUMPRODUCT(([1]Sheet3!$A$2:$A$578=$D81)*([1]Sheet3!$B$2:$B$578=U$1)*([1]Sheet3!$C$1:$F$1=$B81),[1]Sheet3!$C$2:$F$578)</f>
        <v>0</v>
      </c>
      <c r="V81" s="1">
        <f>SUMPRODUCT(([1]Sheet3!$A$2:$A$578=$D81)*([1]Sheet3!$B$2:$B$578=V$1)*([1]Sheet3!$C$1:$F$1=$B81),[1]Sheet3!$C$2:$F$578)</f>
        <v>0</v>
      </c>
      <c r="W81" s="1">
        <f>SUMPRODUCT(([1]Sheet3!$A$2:$A$578=$D81)*([1]Sheet3!$B$2:$B$578=W$1)*([1]Sheet3!$C$1:$F$1=$B81),[1]Sheet3!$C$2:$F$578)</f>
        <v>0</v>
      </c>
      <c r="X81" s="1">
        <f>SUMPRODUCT(([1]Sheet3!$A$2:$A$578=$D81)*([1]Sheet3!$B$2:$B$578=X$1)*([1]Sheet3!$C$1:$F$1=$B81),[1]Sheet3!$C$2:$F$578)</f>
        <v>0</v>
      </c>
      <c r="Y81" s="1">
        <f t="shared" si="47"/>
        <v>0</v>
      </c>
      <c r="Z81" s="1">
        <f t="shared" si="48"/>
        <v>0</v>
      </c>
      <c r="AA81" s="7">
        <v>0.8</v>
      </c>
      <c r="AB81" s="24">
        <f t="shared" si="61"/>
        <v>11456.2</v>
      </c>
      <c r="AC81" s="6">
        <f t="shared" si="49"/>
        <v>9164.9600000000009</v>
      </c>
      <c r="AD81" s="1">
        <f t="shared" si="62"/>
        <v>-146.75757575757575</v>
      </c>
      <c r="AE81" s="1">
        <f t="shared" si="63"/>
        <v>-0.62223406749599608</v>
      </c>
      <c r="AF81" s="1">
        <f t="shared" si="64"/>
        <v>0.55110616383304167</v>
      </c>
      <c r="AG81" s="1">
        <f>IF(AF81&lt;5%,AD81*'VARIABLES AND RESULTS'!$B$7,0)</f>
        <v>0</v>
      </c>
      <c r="AH81" s="6">
        <f t="shared" si="65"/>
        <v>14002</v>
      </c>
      <c r="AI81" s="6">
        <f t="shared" si="66"/>
        <v>12800</v>
      </c>
      <c r="AJ81" s="6">
        <f t="shared" si="67"/>
        <v>11520</v>
      </c>
      <c r="AK81" s="6">
        <f t="shared" si="68"/>
        <v>10762</v>
      </c>
      <c r="AL81" s="6">
        <f t="shared" si="69"/>
        <v>9943</v>
      </c>
      <c r="AM81" s="6">
        <f t="shared" si="70"/>
        <v>11055</v>
      </c>
      <c r="AN81" s="6">
        <f t="shared" si="71"/>
        <v>10085</v>
      </c>
      <c r="AO81" s="6">
        <f t="shared" si="72"/>
        <v>9902</v>
      </c>
      <c r="AP81" s="6">
        <f t="shared" si="73"/>
        <v>8784</v>
      </c>
      <c r="AQ81" s="6">
        <f t="shared" si="74"/>
        <v>15436</v>
      </c>
      <c r="AR81" s="17">
        <f t="shared" si="50"/>
        <v>0</v>
      </c>
      <c r="AS81" s="17">
        <f t="shared" si="51"/>
        <v>0</v>
      </c>
      <c r="AT81" s="17">
        <f t="shared" si="52"/>
        <v>0</v>
      </c>
      <c r="AU81" s="17">
        <f t="shared" si="53"/>
        <v>0</v>
      </c>
      <c r="AV81" s="17">
        <f t="shared" si="54"/>
        <v>0</v>
      </c>
      <c r="AW81" s="17">
        <f t="shared" si="55"/>
        <v>0</v>
      </c>
      <c r="AX81" s="17">
        <f t="shared" si="56"/>
        <v>0</v>
      </c>
      <c r="AY81" s="17">
        <f t="shared" si="57"/>
        <v>0</v>
      </c>
      <c r="AZ81" s="17">
        <f t="shared" si="58"/>
        <v>4.1567011749096661E-2</v>
      </c>
      <c r="BA81" s="17">
        <f t="shared" si="59"/>
        <v>0</v>
      </c>
      <c r="BB81" s="18">
        <f t="shared" si="60"/>
        <v>4.1567011749096662E-3</v>
      </c>
      <c r="BC81" s="17">
        <f>BB81*(1+'VARIABLES AND RESULTS'!$B$4+'VARIABLES AND RESULTS'!$B$5+'VARIABLES AND RESULTS'!$B$6+'VARIABLES AND RESULTS'!$B$9)/'VARIABLES AND RESULTS'!$B$3</f>
        <v>8.3134023498193342E-3</v>
      </c>
      <c r="BD81" s="1">
        <v>1</v>
      </c>
    </row>
    <row r="82" spans="1:56" x14ac:dyDescent="0.2">
      <c r="A82" s="1" t="s">
        <v>128</v>
      </c>
      <c r="B82" s="30" t="s">
        <v>65</v>
      </c>
      <c r="C82" s="28" t="s">
        <v>46</v>
      </c>
      <c r="D82" s="30" t="s">
        <v>113</v>
      </c>
      <c r="E82" s="30" t="s">
        <v>113</v>
      </c>
      <c r="F82" s="6" t="s">
        <v>48</v>
      </c>
      <c r="G82" s="30">
        <v>3001</v>
      </c>
      <c r="H82" s="30">
        <v>2274</v>
      </c>
      <c r="I82" s="30">
        <v>3885</v>
      </c>
      <c r="J82" s="30">
        <v>2225</v>
      </c>
      <c r="K82" s="30">
        <v>2105</v>
      </c>
      <c r="L82" s="30">
        <v>2263</v>
      </c>
      <c r="M82" s="30">
        <v>3713</v>
      </c>
      <c r="N82" s="30">
        <v>2238</v>
      </c>
      <c r="O82" s="30">
        <v>2174</v>
      </c>
      <c r="P82" s="30">
        <v>4690</v>
      </c>
      <c r="R82" s="1">
        <f>SUMPRODUCT(([1]Sheet3!$A$2:$A$578=$D82)*([1]Sheet3!$B$2:$B$578=R$1)*([1]Sheet3!$C$1:$F$1=$B82),[1]Sheet3!$C$2:$F$578)</f>
        <v>0</v>
      </c>
      <c r="S82" s="1">
        <f>SUMPRODUCT(([1]Sheet3!$A$2:$A$578=$D82)*([1]Sheet3!$B$2:$B$578=S$1)*([1]Sheet3!$C$1:$F$1=$B82),[1]Sheet3!$C$2:$F$578)</f>
        <v>0</v>
      </c>
      <c r="T82" s="1">
        <f>SUMPRODUCT(([1]Sheet3!$A$2:$A$578=$D82)*([1]Sheet3!$B$2:$B$578=T$1)*([1]Sheet3!$C$1:$F$1=$B82),[1]Sheet3!$C$2:$F$578)</f>
        <v>0</v>
      </c>
      <c r="U82" s="1">
        <f>SUMPRODUCT(([1]Sheet3!$A$2:$A$578=$D82)*([1]Sheet3!$B$2:$B$578=U$1)*([1]Sheet3!$C$1:$F$1=$B82),[1]Sheet3!$C$2:$F$578)</f>
        <v>0</v>
      </c>
      <c r="V82" s="1">
        <f>SUMPRODUCT(([1]Sheet3!$A$2:$A$578=$D82)*([1]Sheet3!$B$2:$B$578=V$1)*([1]Sheet3!$C$1:$F$1=$B82),[1]Sheet3!$C$2:$F$578)</f>
        <v>0</v>
      </c>
      <c r="W82" s="1">
        <f>SUMPRODUCT(([1]Sheet3!$A$2:$A$578=$D82)*([1]Sheet3!$B$2:$B$578=W$1)*([1]Sheet3!$C$1:$F$1=$B82),[1]Sheet3!$C$2:$F$578)</f>
        <v>0</v>
      </c>
      <c r="X82" s="1">
        <f>SUMPRODUCT(([1]Sheet3!$A$2:$A$578=$D82)*([1]Sheet3!$B$2:$B$578=X$1)*([1]Sheet3!$C$1:$F$1=$B82),[1]Sheet3!$C$2:$F$578)</f>
        <v>0</v>
      </c>
      <c r="Y82" s="1">
        <f t="shared" si="47"/>
        <v>0</v>
      </c>
      <c r="Z82" s="1">
        <f t="shared" si="48"/>
        <v>0</v>
      </c>
      <c r="AA82" s="7">
        <v>0.8</v>
      </c>
      <c r="AB82" s="24">
        <f t="shared" si="61"/>
        <v>3025.8</v>
      </c>
      <c r="AC82" s="6">
        <f t="shared" si="49"/>
        <v>2420.6400000000003</v>
      </c>
      <c r="AD82" s="1">
        <f t="shared" si="62"/>
        <v>65.987878787878785</v>
      </c>
      <c r="AE82" s="1">
        <f t="shared" si="63"/>
        <v>0.62666251041850463</v>
      </c>
      <c r="AF82" s="1">
        <f t="shared" si="64"/>
        <v>0.54834148277396144</v>
      </c>
      <c r="AG82" s="1">
        <f>IF(AF82&lt;5%,AD82*'VARIABLES AND RESULTS'!$B$7,0)</f>
        <v>0</v>
      </c>
      <c r="AH82" s="6">
        <f t="shared" si="65"/>
        <v>3001</v>
      </c>
      <c r="AI82" s="6">
        <f t="shared" si="66"/>
        <v>2274</v>
      </c>
      <c r="AJ82" s="6">
        <f t="shared" si="67"/>
        <v>3885</v>
      </c>
      <c r="AK82" s="6">
        <f t="shared" si="68"/>
        <v>2225</v>
      </c>
      <c r="AL82" s="6">
        <f t="shared" si="69"/>
        <v>2105</v>
      </c>
      <c r="AM82" s="6">
        <f t="shared" si="70"/>
        <v>2263</v>
      </c>
      <c r="AN82" s="6">
        <f t="shared" si="71"/>
        <v>3713</v>
      </c>
      <c r="AO82" s="6">
        <f t="shared" si="72"/>
        <v>2238</v>
      </c>
      <c r="AP82" s="6">
        <f t="shared" si="73"/>
        <v>2174</v>
      </c>
      <c r="AQ82" s="6">
        <f t="shared" si="74"/>
        <v>4690</v>
      </c>
      <c r="AR82" s="17">
        <f t="shared" si="50"/>
        <v>0</v>
      </c>
      <c r="AS82" s="17">
        <f t="shared" si="51"/>
        <v>6.0579020424350712E-2</v>
      </c>
      <c r="AT82" s="17">
        <f t="shared" si="52"/>
        <v>0</v>
      </c>
      <c r="AU82" s="17">
        <f t="shared" si="53"/>
        <v>8.0821600898935947E-2</v>
      </c>
      <c r="AV82" s="17">
        <f t="shared" si="54"/>
        <v>0.13039526736730794</v>
      </c>
      <c r="AW82" s="17">
        <f t="shared" si="55"/>
        <v>6.5123273183951474E-2</v>
      </c>
      <c r="AX82" s="17">
        <f t="shared" si="56"/>
        <v>0</v>
      </c>
      <c r="AY82" s="17">
        <f t="shared" si="57"/>
        <v>7.5451120364862304E-2</v>
      </c>
      <c r="AZ82" s="17">
        <f t="shared" si="58"/>
        <v>0.10189040914799403</v>
      </c>
      <c r="BA82" s="17">
        <f t="shared" si="59"/>
        <v>0</v>
      </c>
      <c r="BB82" s="18">
        <f t="shared" si="60"/>
        <v>5.1426069138740239E-2</v>
      </c>
      <c r="BC82" s="17">
        <f>BB82*(1+'VARIABLES AND RESULTS'!$B$4+'VARIABLES AND RESULTS'!$B$5+'VARIABLES AND RESULTS'!$B$6+'VARIABLES AND RESULTS'!$B$9)/'VARIABLES AND RESULTS'!$B$3</f>
        <v>0.10285213827748051</v>
      </c>
      <c r="BD82" s="1">
        <v>1</v>
      </c>
    </row>
    <row r="83" spans="1:56" x14ac:dyDescent="0.2">
      <c r="A83" s="1" t="s">
        <v>128</v>
      </c>
      <c r="B83" s="30" t="s">
        <v>65</v>
      </c>
      <c r="C83" s="1" t="s">
        <v>49</v>
      </c>
      <c r="D83" s="30" t="s">
        <v>113</v>
      </c>
      <c r="E83" s="30" t="s">
        <v>113</v>
      </c>
      <c r="F83" s="6" t="s">
        <v>48</v>
      </c>
      <c r="G83" s="30">
        <v>13301</v>
      </c>
      <c r="H83" s="30">
        <v>12920</v>
      </c>
      <c r="I83" s="30">
        <v>11142</v>
      </c>
      <c r="J83" s="30">
        <v>10643</v>
      </c>
      <c r="K83" s="30">
        <v>9999</v>
      </c>
      <c r="L83" s="30">
        <v>11307</v>
      </c>
      <c r="M83" s="30">
        <v>11107</v>
      </c>
      <c r="N83" s="30">
        <v>9560</v>
      </c>
      <c r="O83" s="30">
        <v>9020</v>
      </c>
      <c r="P83" s="30">
        <v>13225</v>
      </c>
      <c r="R83" s="1">
        <f>SUMPRODUCT(([1]Sheet3!$A$2:$A$578=$D83)*([1]Sheet3!$B$2:$B$578=R$1)*([1]Sheet3!$C$1:$F$1=$B83),[1]Sheet3!$C$2:$F$578)</f>
        <v>0</v>
      </c>
      <c r="S83" s="1">
        <f>SUMPRODUCT(([1]Sheet3!$A$2:$A$578=$D83)*([1]Sheet3!$B$2:$B$578=S$1)*([1]Sheet3!$C$1:$F$1=$B83),[1]Sheet3!$C$2:$F$578)</f>
        <v>0</v>
      </c>
      <c r="T83" s="1">
        <f>SUMPRODUCT(([1]Sheet3!$A$2:$A$578=$D83)*([1]Sheet3!$B$2:$B$578=T$1)*([1]Sheet3!$C$1:$F$1=$B83),[1]Sheet3!$C$2:$F$578)</f>
        <v>0</v>
      </c>
      <c r="U83" s="1">
        <f>SUMPRODUCT(([1]Sheet3!$A$2:$A$578=$D83)*([1]Sheet3!$B$2:$B$578=U$1)*([1]Sheet3!$C$1:$F$1=$B83),[1]Sheet3!$C$2:$F$578)</f>
        <v>0</v>
      </c>
      <c r="V83" s="1">
        <f>SUMPRODUCT(([1]Sheet3!$A$2:$A$578=$D83)*([1]Sheet3!$B$2:$B$578=V$1)*([1]Sheet3!$C$1:$F$1=$B83),[1]Sheet3!$C$2:$F$578)</f>
        <v>0</v>
      </c>
      <c r="W83" s="1">
        <f>SUMPRODUCT(([1]Sheet3!$A$2:$A$578=$D83)*([1]Sheet3!$B$2:$B$578=W$1)*([1]Sheet3!$C$1:$F$1=$B83),[1]Sheet3!$C$2:$F$578)</f>
        <v>0</v>
      </c>
      <c r="X83" s="1">
        <f>SUMPRODUCT(([1]Sheet3!$A$2:$A$578=$D83)*([1]Sheet3!$B$2:$B$578=X$1)*([1]Sheet3!$C$1:$F$1=$B83),[1]Sheet3!$C$2:$F$578)</f>
        <v>0</v>
      </c>
      <c r="Y83" s="1">
        <f t="shared" si="47"/>
        <v>0</v>
      </c>
      <c r="Z83" s="1">
        <f t="shared" si="48"/>
        <v>0</v>
      </c>
      <c r="AA83" s="7">
        <v>0.8</v>
      </c>
      <c r="AB83" s="24">
        <f t="shared" si="61"/>
        <v>11256.2</v>
      </c>
      <c r="AC83" s="6">
        <f t="shared" si="49"/>
        <v>9004.9600000000009</v>
      </c>
      <c r="AD83" s="1">
        <f t="shared" si="62"/>
        <v>-201.17575757575759</v>
      </c>
      <c r="AE83" s="1">
        <f t="shared" si="63"/>
        <v>-1.240881578745151</v>
      </c>
      <c r="AF83" s="1">
        <f t="shared" si="64"/>
        <v>0.24980263018592971</v>
      </c>
      <c r="AG83" s="1">
        <f>IF(AF83&lt;5%,AD83*'VARIABLES AND RESULTS'!$B$7,0)</f>
        <v>0</v>
      </c>
      <c r="AH83" s="6">
        <f t="shared" si="65"/>
        <v>13301</v>
      </c>
      <c r="AI83" s="6">
        <f t="shared" si="66"/>
        <v>12920</v>
      </c>
      <c r="AJ83" s="6">
        <f t="shared" si="67"/>
        <v>11142</v>
      </c>
      <c r="AK83" s="6">
        <f t="shared" si="68"/>
        <v>10643</v>
      </c>
      <c r="AL83" s="6">
        <f t="shared" si="69"/>
        <v>9999</v>
      </c>
      <c r="AM83" s="6">
        <f t="shared" si="70"/>
        <v>11307</v>
      </c>
      <c r="AN83" s="6">
        <f t="shared" si="71"/>
        <v>11107</v>
      </c>
      <c r="AO83" s="6">
        <f t="shared" si="72"/>
        <v>9560</v>
      </c>
      <c r="AP83" s="6">
        <f t="shared" si="73"/>
        <v>9020</v>
      </c>
      <c r="AQ83" s="6">
        <f t="shared" si="74"/>
        <v>13225</v>
      </c>
      <c r="AR83" s="17">
        <f t="shared" si="50"/>
        <v>0</v>
      </c>
      <c r="AS83" s="17">
        <f t="shared" si="51"/>
        <v>0</v>
      </c>
      <c r="AT83" s="17">
        <f t="shared" si="52"/>
        <v>0</v>
      </c>
      <c r="AU83" s="17">
        <f t="shared" si="53"/>
        <v>0</v>
      </c>
      <c r="AV83" s="17">
        <f t="shared" si="54"/>
        <v>0</v>
      </c>
      <c r="AW83" s="17">
        <f t="shared" si="55"/>
        <v>0</v>
      </c>
      <c r="AX83" s="17">
        <f t="shared" si="56"/>
        <v>0</v>
      </c>
      <c r="AY83" s="17">
        <f t="shared" si="57"/>
        <v>0</v>
      </c>
      <c r="AZ83" s="17">
        <f t="shared" si="58"/>
        <v>0</v>
      </c>
      <c r="BA83" s="17">
        <f t="shared" si="59"/>
        <v>0</v>
      </c>
      <c r="BB83" s="18">
        <f t="shared" si="60"/>
        <v>0</v>
      </c>
      <c r="BC83" s="17">
        <f>BB83*(1+'VARIABLES AND RESULTS'!$B$4+'VARIABLES AND RESULTS'!$B$5+'VARIABLES AND RESULTS'!$B$6+'VARIABLES AND RESULTS'!$B$9)/'VARIABLES AND RESULTS'!$B$3</f>
        <v>0</v>
      </c>
      <c r="BD83" s="1">
        <v>1</v>
      </c>
    </row>
    <row r="84" spans="1:56" x14ac:dyDescent="0.2">
      <c r="A84" s="1" t="s">
        <v>128</v>
      </c>
      <c r="B84" s="30" t="s">
        <v>65</v>
      </c>
      <c r="C84" s="28" t="s">
        <v>46</v>
      </c>
      <c r="D84" s="30" t="s">
        <v>113</v>
      </c>
      <c r="E84" s="30" t="s">
        <v>114</v>
      </c>
      <c r="F84" s="6" t="s">
        <v>48</v>
      </c>
      <c r="G84" s="30">
        <v>3001</v>
      </c>
      <c r="H84" s="30">
        <v>2274</v>
      </c>
      <c r="I84" s="30">
        <v>3885</v>
      </c>
      <c r="J84" s="30">
        <v>2225</v>
      </c>
      <c r="K84" s="30">
        <v>2105</v>
      </c>
      <c r="L84" s="30">
        <v>2263</v>
      </c>
      <c r="M84" s="30">
        <v>3713</v>
      </c>
      <c r="N84" s="30">
        <v>2238</v>
      </c>
      <c r="O84" s="30">
        <v>2174</v>
      </c>
      <c r="P84" s="30">
        <v>4690</v>
      </c>
      <c r="R84" s="1">
        <f>SUMPRODUCT(([1]Sheet3!$A$2:$A$578=$D84)*([1]Sheet3!$B$2:$B$578=R$1)*([1]Sheet3!$C$1:$F$1=$B84),[1]Sheet3!$C$2:$F$578)</f>
        <v>0</v>
      </c>
      <c r="S84" s="1">
        <f>SUMPRODUCT(([1]Sheet3!$A$2:$A$578=$D84)*([1]Sheet3!$B$2:$B$578=S$1)*([1]Sheet3!$C$1:$F$1=$B84),[1]Sheet3!$C$2:$F$578)</f>
        <v>0</v>
      </c>
      <c r="T84" s="1">
        <f>SUMPRODUCT(([1]Sheet3!$A$2:$A$578=$D84)*([1]Sheet3!$B$2:$B$578=T$1)*([1]Sheet3!$C$1:$F$1=$B84),[1]Sheet3!$C$2:$F$578)</f>
        <v>0</v>
      </c>
      <c r="U84" s="1">
        <f>SUMPRODUCT(([1]Sheet3!$A$2:$A$578=$D84)*([1]Sheet3!$B$2:$B$578=U$1)*([1]Sheet3!$C$1:$F$1=$B84),[1]Sheet3!$C$2:$F$578)</f>
        <v>0</v>
      </c>
      <c r="V84" s="1">
        <f>SUMPRODUCT(([1]Sheet3!$A$2:$A$578=$D84)*([1]Sheet3!$B$2:$B$578=V$1)*([1]Sheet3!$C$1:$F$1=$B84),[1]Sheet3!$C$2:$F$578)</f>
        <v>0</v>
      </c>
      <c r="W84" s="1">
        <f>SUMPRODUCT(([1]Sheet3!$A$2:$A$578=$D84)*([1]Sheet3!$B$2:$B$578=W$1)*([1]Sheet3!$C$1:$F$1=$B84),[1]Sheet3!$C$2:$F$578)</f>
        <v>0</v>
      </c>
      <c r="X84" s="1">
        <f>SUMPRODUCT(([1]Sheet3!$A$2:$A$578=$D84)*([1]Sheet3!$B$2:$B$578=X$1)*([1]Sheet3!$C$1:$F$1=$B84),[1]Sheet3!$C$2:$F$578)</f>
        <v>0</v>
      </c>
      <c r="Y84" s="1">
        <f t="shared" si="47"/>
        <v>0</v>
      </c>
      <c r="Z84" s="1">
        <f t="shared" si="48"/>
        <v>0</v>
      </c>
      <c r="AA84" s="7">
        <v>0.8</v>
      </c>
      <c r="AB84" s="24">
        <f t="shared" si="61"/>
        <v>3025.8</v>
      </c>
      <c r="AC84" s="6">
        <f t="shared" si="49"/>
        <v>2420.6400000000003</v>
      </c>
      <c r="AD84" s="1">
        <f t="shared" si="62"/>
        <v>65.987878787878785</v>
      </c>
      <c r="AE84" s="1">
        <f t="shared" si="63"/>
        <v>0.62666251041850463</v>
      </c>
      <c r="AF84" s="1">
        <f t="shared" si="64"/>
        <v>0.54834148277396144</v>
      </c>
      <c r="AG84" s="1">
        <f>IF(AF84&lt;5%,AD84*'VARIABLES AND RESULTS'!$B$7,0)</f>
        <v>0</v>
      </c>
      <c r="AH84" s="6">
        <f t="shared" si="65"/>
        <v>3001</v>
      </c>
      <c r="AI84" s="6">
        <f t="shared" si="66"/>
        <v>2274</v>
      </c>
      <c r="AJ84" s="6">
        <f t="shared" si="67"/>
        <v>3885</v>
      </c>
      <c r="AK84" s="6">
        <f t="shared" si="68"/>
        <v>2225</v>
      </c>
      <c r="AL84" s="6">
        <f t="shared" si="69"/>
        <v>2105</v>
      </c>
      <c r="AM84" s="6">
        <f t="shared" si="70"/>
        <v>2263</v>
      </c>
      <c r="AN84" s="6">
        <f t="shared" si="71"/>
        <v>3713</v>
      </c>
      <c r="AO84" s="6">
        <f t="shared" si="72"/>
        <v>2238</v>
      </c>
      <c r="AP84" s="6">
        <f t="shared" si="73"/>
        <v>2174</v>
      </c>
      <c r="AQ84" s="6">
        <f t="shared" si="74"/>
        <v>4690</v>
      </c>
      <c r="AR84" s="17">
        <f t="shared" si="50"/>
        <v>0</v>
      </c>
      <c r="AS84" s="17">
        <f t="shared" si="51"/>
        <v>6.0579020424350712E-2</v>
      </c>
      <c r="AT84" s="17">
        <f t="shared" si="52"/>
        <v>0</v>
      </c>
      <c r="AU84" s="17">
        <f t="shared" si="53"/>
        <v>8.0821600898935947E-2</v>
      </c>
      <c r="AV84" s="17">
        <f t="shared" si="54"/>
        <v>0.13039526736730794</v>
      </c>
      <c r="AW84" s="17">
        <f t="shared" si="55"/>
        <v>6.5123273183951474E-2</v>
      </c>
      <c r="AX84" s="17">
        <f t="shared" si="56"/>
        <v>0</v>
      </c>
      <c r="AY84" s="17">
        <f t="shared" si="57"/>
        <v>7.5451120364862304E-2</v>
      </c>
      <c r="AZ84" s="17">
        <f t="shared" si="58"/>
        <v>0.10189040914799403</v>
      </c>
      <c r="BA84" s="17">
        <f t="shared" si="59"/>
        <v>0</v>
      </c>
      <c r="BB84" s="18">
        <f t="shared" si="60"/>
        <v>5.1426069138740239E-2</v>
      </c>
      <c r="BC84" s="17">
        <f>BB84*(1+'VARIABLES AND RESULTS'!$B$4+'VARIABLES AND RESULTS'!$B$5+'VARIABLES AND RESULTS'!$B$6+'VARIABLES AND RESULTS'!$B$9)/'VARIABLES AND RESULTS'!$B$3</f>
        <v>0.10285213827748051</v>
      </c>
      <c r="BD84" s="1">
        <v>1</v>
      </c>
    </row>
    <row r="85" spans="1:56" x14ac:dyDescent="0.2">
      <c r="A85" s="1" t="s">
        <v>128</v>
      </c>
      <c r="B85" s="30" t="s">
        <v>65</v>
      </c>
      <c r="C85" s="1" t="s">
        <v>49</v>
      </c>
      <c r="D85" s="30" t="s">
        <v>113</v>
      </c>
      <c r="E85" s="30" t="s">
        <v>114</v>
      </c>
      <c r="F85" s="6" t="s">
        <v>48</v>
      </c>
      <c r="G85" s="30">
        <v>13301</v>
      </c>
      <c r="H85" s="30">
        <v>12920</v>
      </c>
      <c r="I85" s="30">
        <v>11142</v>
      </c>
      <c r="J85" s="30">
        <v>10643</v>
      </c>
      <c r="K85" s="30">
        <v>9999</v>
      </c>
      <c r="L85" s="30">
        <v>11307</v>
      </c>
      <c r="M85" s="30">
        <v>11107</v>
      </c>
      <c r="N85" s="30">
        <v>9560</v>
      </c>
      <c r="O85" s="30">
        <v>9020</v>
      </c>
      <c r="P85" s="30">
        <v>13225</v>
      </c>
      <c r="R85" s="1">
        <f>SUMPRODUCT(([1]Sheet3!$A$2:$A$578=$D85)*([1]Sheet3!$B$2:$B$578=R$1)*([1]Sheet3!$C$1:$F$1=$B85),[1]Sheet3!$C$2:$F$578)</f>
        <v>0</v>
      </c>
      <c r="S85" s="1">
        <f>SUMPRODUCT(([1]Sheet3!$A$2:$A$578=$D85)*([1]Sheet3!$B$2:$B$578=S$1)*([1]Sheet3!$C$1:$F$1=$B85),[1]Sheet3!$C$2:$F$578)</f>
        <v>0</v>
      </c>
      <c r="T85" s="1">
        <f>SUMPRODUCT(([1]Sheet3!$A$2:$A$578=$D85)*([1]Sheet3!$B$2:$B$578=T$1)*([1]Sheet3!$C$1:$F$1=$B85),[1]Sheet3!$C$2:$F$578)</f>
        <v>0</v>
      </c>
      <c r="U85" s="1">
        <f>SUMPRODUCT(([1]Sheet3!$A$2:$A$578=$D85)*([1]Sheet3!$B$2:$B$578=U$1)*([1]Sheet3!$C$1:$F$1=$B85),[1]Sheet3!$C$2:$F$578)</f>
        <v>0</v>
      </c>
      <c r="V85" s="1">
        <f>SUMPRODUCT(([1]Sheet3!$A$2:$A$578=$D85)*([1]Sheet3!$B$2:$B$578=V$1)*([1]Sheet3!$C$1:$F$1=$B85),[1]Sheet3!$C$2:$F$578)</f>
        <v>0</v>
      </c>
      <c r="W85" s="1">
        <f>SUMPRODUCT(([1]Sheet3!$A$2:$A$578=$D85)*([1]Sheet3!$B$2:$B$578=W$1)*([1]Sheet3!$C$1:$F$1=$B85),[1]Sheet3!$C$2:$F$578)</f>
        <v>0</v>
      </c>
      <c r="X85" s="1">
        <f>SUMPRODUCT(([1]Sheet3!$A$2:$A$578=$D85)*([1]Sheet3!$B$2:$B$578=X$1)*([1]Sheet3!$C$1:$F$1=$B85),[1]Sheet3!$C$2:$F$578)</f>
        <v>0</v>
      </c>
      <c r="Y85" s="1">
        <f t="shared" si="47"/>
        <v>0</v>
      </c>
      <c r="Z85" s="1">
        <f t="shared" si="48"/>
        <v>0</v>
      </c>
      <c r="AA85" s="7">
        <v>0.8</v>
      </c>
      <c r="AB85" s="24">
        <f t="shared" si="61"/>
        <v>11256.2</v>
      </c>
      <c r="AC85" s="6">
        <f t="shared" si="49"/>
        <v>9004.9600000000009</v>
      </c>
      <c r="AD85" s="1">
        <f t="shared" si="62"/>
        <v>-201.17575757575759</v>
      </c>
      <c r="AE85" s="1">
        <f t="shared" si="63"/>
        <v>-1.240881578745151</v>
      </c>
      <c r="AF85" s="1">
        <f t="shared" si="64"/>
        <v>0.24980263018592971</v>
      </c>
      <c r="AG85" s="1">
        <f>IF(AF85&lt;5%,AD85*'VARIABLES AND RESULTS'!$B$7,0)</f>
        <v>0</v>
      </c>
      <c r="AH85" s="6">
        <f t="shared" si="65"/>
        <v>13301</v>
      </c>
      <c r="AI85" s="6">
        <f t="shared" si="66"/>
        <v>12920</v>
      </c>
      <c r="AJ85" s="6">
        <f t="shared" si="67"/>
        <v>11142</v>
      </c>
      <c r="AK85" s="6">
        <f t="shared" si="68"/>
        <v>10643</v>
      </c>
      <c r="AL85" s="6">
        <f t="shared" si="69"/>
        <v>9999</v>
      </c>
      <c r="AM85" s="6">
        <f t="shared" si="70"/>
        <v>11307</v>
      </c>
      <c r="AN85" s="6">
        <f t="shared" si="71"/>
        <v>11107</v>
      </c>
      <c r="AO85" s="6">
        <f t="shared" si="72"/>
        <v>9560</v>
      </c>
      <c r="AP85" s="6">
        <f t="shared" si="73"/>
        <v>9020</v>
      </c>
      <c r="AQ85" s="6">
        <f t="shared" si="74"/>
        <v>13225</v>
      </c>
      <c r="AR85" s="17">
        <f t="shared" si="50"/>
        <v>0</v>
      </c>
      <c r="AS85" s="17">
        <f t="shared" si="51"/>
        <v>0</v>
      </c>
      <c r="AT85" s="17">
        <f t="shared" si="52"/>
        <v>0</v>
      </c>
      <c r="AU85" s="17">
        <f t="shared" si="53"/>
        <v>0</v>
      </c>
      <c r="AV85" s="17">
        <f t="shared" si="54"/>
        <v>0</v>
      </c>
      <c r="AW85" s="17">
        <f t="shared" si="55"/>
        <v>0</v>
      </c>
      <c r="AX85" s="17">
        <f t="shared" si="56"/>
        <v>0</v>
      </c>
      <c r="AY85" s="17">
        <f t="shared" si="57"/>
        <v>0</v>
      </c>
      <c r="AZ85" s="17">
        <f t="shared" si="58"/>
        <v>0</v>
      </c>
      <c r="BA85" s="17">
        <f t="shared" si="59"/>
        <v>0</v>
      </c>
      <c r="BB85" s="18">
        <f t="shared" si="60"/>
        <v>0</v>
      </c>
      <c r="BC85" s="17">
        <f>BB85*(1+'VARIABLES AND RESULTS'!$B$4+'VARIABLES AND RESULTS'!$B$5+'VARIABLES AND RESULTS'!$B$6+'VARIABLES AND RESULTS'!$B$9)/'VARIABLES AND RESULTS'!$B$3</f>
        <v>0</v>
      </c>
      <c r="BD85" s="1">
        <v>1</v>
      </c>
    </row>
    <row r="86" spans="1:56" x14ac:dyDescent="0.2">
      <c r="A86" s="1" t="s">
        <v>128</v>
      </c>
      <c r="B86" s="30" t="s">
        <v>66</v>
      </c>
      <c r="C86" s="28" t="s">
        <v>46</v>
      </c>
      <c r="D86" s="30" t="s">
        <v>115</v>
      </c>
      <c r="E86" s="30" t="s">
        <v>115</v>
      </c>
      <c r="F86" s="6" t="s">
        <v>48</v>
      </c>
      <c r="G86" s="30">
        <v>2162</v>
      </c>
      <c r="H86" s="30">
        <v>1398</v>
      </c>
      <c r="I86" s="30">
        <v>3000</v>
      </c>
      <c r="J86" s="30">
        <v>1714</v>
      </c>
      <c r="K86" s="30">
        <v>1719</v>
      </c>
      <c r="L86" s="30">
        <v>1566</v>
      </c>
      <c r="M86" s="30">
        <v>2229</v>
      </c>
      <c r="N86" s="30">
        <v>1223</v>
      </c>
      <c r="O86" s="30">
        <v>1291</v>
      </c>
      <c r="P86" s="30">
        <v>1380</v>
      </c>
      <c r="R86" s="1">
        <f>SUMPRODUCT(([1]Sheet3!$A$2:$A$578=$D86)*([1]Sheet3!$B$2:$B$578=R$1)*([1]Sheet3!$C$1:$F$1=$B86),[1]Sheet3!$C$2:$F$578)</f>
        <v>0</v>
      </c>
      <c r="S86" s="1">
        <f>SUMPRODUCT(([1]Sheet3!$A$2:$A$578=$D86)*([1]Sheet3!$B$2:$B$578=S$1)*([1]Sheet3!$C$1:$F$1=$B86),[1]Sheet3!$C$2:$F$578)</f>
        <v>0</v>
      </c>
      <c r="T86" s="1">
        <f>SUMPRODUCT(([1]Sheet3!$A$2:$A$578=$D86)*([1]Sheet3!$B$2:$B$578=T$1)*([1]Sheet3!$C$1:$F$1=$B86),[1]Sheet3!$C$2:$F$578)</f>
        <v>0</v>
      </c>
      <c r="U86" s="1">
        <f>SUMPRODUCT(([1]Sheet3!$A$2:$A$578=$D86)*([1]Sheet3!$B$2:$B$578=U$1)*([1]Sheet3!$C$1:$F$1=$B86),[1]Sheet3!$C$2:$F$578)</f>
        <v>0</v>
      </c>
      <c r="V86" s="1">
        <f>SUMPRODUCT(([1]Sheet3!$A$2:$A$578=$D86)*([1]Sheet3!$B$2:$B$578=V$1)*([1]Sheet3!$C$1:$F$1=$B86),[1]Sheet3!$C$2:$F$578)</f>
        <v>0</v>
      </c>
      <c r="W86" s="1">
        <f>SUMPRODUCT(([1]Sheet3!$A$2:$A$578=$D86)*([1]Sheet3!$B$2:$B$578=W$1)*([1]Sheet3!$C$1:$F$1=$B86),[1]Sheet3!$C$2:$F$578)</f>
        <v>0</v>
      </c>
      <c r="X86" s="1">
        <f>SUMPRODUCT(([1]Sheet3!$A$2:$A$578=$D86)*([1]Sheet3!$B$2:$B$578=X$1)*([1]Sheet3!$C$1:$F$1=$B86),[1]Sheet3!$C$2:$F$578)</f>
        <v>0</v>
      </c>
      <c r="Y86" s="1">
        <f t="shared" si="47"/>
        <v>0</v>
      </c>
      <c r="Z86" s="1">
        <f t="shared" si="48"/>
        <v>0</v>
      </c>
      <c r="AA86" s="7">
        <v>0.8</v>
      </c>
      <c r="AB86" s="24">
        <f t="shared" si="61"/>
        <v>1721.6</v>
      </c>
      <c r="AC86" s="6">
        <f t="shared" si="49"/>
        <v>1377.28</v>
      </c>
      <c r="AD86" s="1">
        <f t="shared" si="62"/>
        <v>-92.606060606060609</v>
      </c>
      <c r="AE86" s="1">
        <f t="shared" si="63"/>
        <v>-1.6672560524061883</v>
      </c>
      <c r="AF86" s="1">
        <f t="shared" si="64"/>
        <v>0.13402147627037816</v>
      </c>
      <c r="AG86" s="1">
        <f>IF(AF86&lt;5%,AD86*'VARIABLES AND RESULTS'!$B$7,0)</f>
        <v>0</v>
      </c>
      <c r="AH86" s="6">
        <f t="shared" si="65"/>
        <v>2162</v>
      </c>
      <c r="AI86" s="6">
        <f t="shared" si="66"/>
        <v>1398</v>
      </c>
      <c r="AJ86" s="6">
        <f t="shared" si="67"/>
        <v>3000</v>
      </c>
      <c r="AK86" s="6">
        <f t="shared" si="68"/>
        <v>1714</v>
      </c>
      <c r="AL86" s="6">
        <f t="shared" si="69"/>
        <v>1719</v>
      </c>
      <c r="AM86" s="6">
        <f t="shared" si="70"/>
        <v>1566</v>
      </c>
      <c r="AN86" s="6">
        <f t="shared" si="71"/>
        <v>2229</v>
      </c>
      <c r="AO86" s="6">
        <f t="shared" si="72"/>
        <v>1223</v>
      </c>
      <c r="AP86" s="6">
        <f t="shared" si="73"/>
        <v>1291</v>
      </c>
      <c r="AQ86" s="6">
        <f t="shared" si="74"/>
        <v>1380</v>
      </c>
      <c r="AR86" s="17">
        <f t="shared" si="50"/>
        <v>0</v>
      </c>
      <c r="AS86" s="17">
        <f t="shared" si="51"/>
        <v>0</v>
      </c>
      <c r="AT86" s="17">
        <f t="shared" si="52"/>
        <v>0</v>
      </c>
      <c r="AU86" s="17">
        <f t="shared" si="53"/>
        <v>0</v>
      </c>
      <c r="AV86" s="17">
        <f t="shared" si="54"/>
        <v>0</v>
      </c>
      <c r="AW86" s="17">
        <f t="shared" si="55"/>
        <v>0</v>
      </c>
      <c r="AX86" s="17">
        <f t="shared" si="56"/>
        <v>0</v>
      </c>
      <c r="AY86" s="17">
        <f t="shared" si="57"/>
        <v>0.11201789033457248</v>
      </c>
      <c r="AZ86" s="17">
        <f t="shared" si="58"/>
        <v>6.2645213754646822E-2</v>
      </c>
      <c r="BA86" s="17">
        <f t="shared" si="59"/>
        <v>0</v>
      </c>
      <c r="BB86" s="18">
        <f t="shared" si="60"/>
        <v>1.746631040892193E-2</v>
      </c>
      <c r="BC86" s="17">
        <f>BB86*(1+'VARIABLES AND RESULTS'!$B$4+'VARIABLES AND RESULTS'!$B$5+'VARIABLES AND RESULTS'!$B$6+'VARIABLES AND RESULTS'!$B$9)/'VARIABLES AND RESULTS'!$B$3</f>
        <v>3.4932620817843867E-2</v>
      </c>
      <c r="BD86" s="1">
        <v>1</v>
      </c>
    </row>
    <row r="87" spans="1:56" x14ac:dyDescent="0.2">
      <c r="A87" s="1" t="s">
        <v>128</v>
      </c>
      <c r="B87" s="30" t="s">
        <v>66</v>
      </c>
      <c r="C87" s="1" t="s">
        <v>49</v>
      </c>
      <c r="D87" s="30" t="s">
        <v>115</v>
      </c>
      <c r="E87" s="30" t="s">
        <v>115</v>
      </c>
      <c r="F87" s="6" t="s">
        <v>48</v>
      </c>
      <c r="G87" s="30">
        <v>12943</v>
      </c>
      <c r="H87" s="30">
        <v>10171</v>
      </c>
      <c r="I87" s="30">
        <v>11004</v>
      </c>
      <c r="J87" s="30">
        <v>9876</v>
      </c>
      <c r="K87" s="30">
        <v>9001</v>
      </c>
      <c r="L87" s="30">
        <v>11680</v>
      </c>
      <c r="M87" s="30">
        <v>10166</v>
      </c>
      <c r="N87" s="30">
        <v>9657</v>
      </c>
      <c r="O87" s="30">
        <v>8990</v>
      </c>
      <c r="P87" s="30">
        <v>13406</v>
      </c>
      <c r="R87" s="1">
        <f>SUMPRODUCT(([1]Sheet3!$A$2:$A$578=$D87)*([1]Sheet3!$B$2:$B$578=R$1)*([1]Sheet3!$C$1:$F$1=$B87),[1]Sheet3!$C$2:$F$578)</f>
        <v>0</v>
      </c>
      <c r="S87" s="1">
        <f>SUMPRODUCT(([1]Sheet3!$A$2:$A$578=$D87)*([1]Sheet3!$B$2:$B$578=S$1)*([1]Sheet3!$C$1:$F$1=$B87),[1]Sheet3!$C$2:$F$578)</f>
        <v>0</v>
      </c>
      <c r="T87" s="1">
        <f>SUMPRODUCT(([1]Sheet3!$A$2:$A$578=$D87)*([1]Sheet3!$B$2:$B$578=T$1)*([1]Sheet3!$C$1:$F$1=$B87),[1]Sheet3!$C$2:$F$578)</f>
        <v>0</v>
      </c>
      <c r="U87" s="1">
        <f>SUMPRODUCT(([1]Sheet3!$A$2:$A$578=$D87)*([1]Sheet3!$B$2:$B$578=U$1)*([1]Sheet3!$C$1:$F$1=$B87),[1]Sheet3!$C$2:$F$578)</f>
        <v>0</v>
      </c>
      <c r="V87" s="1">
        <f>SUMPRODUCT(([1]Sheet3!$A$2:$A$578=$D87)*([1]Sheet3!$B$2:$B$578=V$1)*([1]Sheet3!$C$1:$F$1=$B87),[1]Sheet3!$C$2:$F$578)</f>
        <v>0</v>
      </c>
      <c r="W87" s="1">
        <f>SUMPRODUCT(([1]Sheet3!$A$2:$A$578=$D87)*([1]Sheet3!$B$2:$B$578=W$1)*([1]Sheet3!$C$1:$F$1=$B87),[1]Sheet3!$C$2:$F$578)</f>
        <v>0</v>
      </c>
      <c r="X87" s="1">
        <f>SUMPRODUCT(([1]Sheet3!$A$2:$A$578=$D87)*([1]Sheet3!$B$2:$B$578=X$1)*([1]Sheet3!$C$1:$F$1=$B87),[1]Sheet3!$C$2:$F$578)</f>
        <v>0</v>
      </c>
      <c r="Y87" s="1">
        <f t="shared" si="47"/>
        <v>0</v>
      </c>
      <c r="Z87" s="1">
        <f t="shared" si="48"/>
        <v>0</v>
      </c>
      <c r="AA87" s="7">
        <v>0.8</v>
      </c>
      <c r="AB87" s="24">
        <f t="shared" si="61"/>
        <v>10957</v>
      </c>
      <c r="AC87" s="6">
        <f t="shared" si="49"/>
        <v>8765.6</v>
      </c>
      <c r="AD87" s="1">
        <f t="shared" si="62"/>
        <v>-44.157575757575756</v>
      </c>
      <c r="AE87" s="1">
        <f t="shared" si="63"/>
        <v>-0.2453036089221331</v>
      </c>
      <c r="AF87" s="1">
        <f t="shared" si="64"/>
        <v>0.81239691410869908</v>
      </c>
      <c r="AG87" s="1">
        <f>IF(AF87&lt;5%,AD87*'VARIABLES AND RESULTS'!$B$7,0)</f>
        <v>0</v>
      </c>
      <c r="AH87" s="6">
        <f t="shared" si="65"/>
        <v>12943</v>
      </c>
      <c r="AI87" s="6">
        <f t="shared" si="66"/>
        <v>10171</v>
      </c>
      <c r="AJ87" s="6">
        <f t="shared" si="67"/>
        <v>11004</v>
      </c>
      <c r="AK87" s="6">
        <f t="shared" si="68"/>
        <v>9876</v>
      </c>
      <c r="AL87" s="6">
        <f t="shared" si="69"/>
        <v>9001</v>
      </c>
      <c r="AM87" s="6">
        <f t="shared" si="70"/>
        <v>11680</v>
      </c>
      <c r="AN87" s="6">
        <f t="shared" si="71"/>
        <v>10166</v>
      </c>
      <c r="AO87" s="6">
        <f t="shared" si="72"/>
        <v>9657</v>
      </c>
      <c r="AP87" s="6">
        <f t="shared" si="73"/>
        <v>8990</v>
      </c>
      <c r="AQ87" s="6">
        <f t="shared" si="74"/>
        <v>13406</v>
      </c>
      <c r="AR87" s="17">
        <f t="shared" si="50"/>
        <v>0</v>
      </c>
      <c r="AS87" s="17">
        <f t="shared" si="51"/>
        <v>0</v>
      </c>
      <c r="AT87" s="17">
        <f t="shared" si="52"/>
        <v>0</v>
      </c>
      <c r="AU87" s="17">
        <f t="shared" si="53"/>
        <v>0</v>
      </c>
      <c r="AV87" s="17">
        <f t="shared" si="54"/>
        <v>0</v>
      </c>
      <c r="AW87" s="17">
        <f t="shared" si="55"/>
        <v>0</v>
      </c>
      <c r="AX87" s="17">
        <f t="shared" si="56"/>
        <v>0</v>
      </c>
      <c r="AY87" s="17">
        <f t="shared" si="57"/>
        <v>0</v>
      </c>
      <c r="AZ87" s="17">
        <f t="shared" si="58"/>
        <v>0</v>
      </c>
      <c r="BA87" s="17">
        <f t="shared" si="59"/>
        <v>0</v>
      </c>
      <c r="BB87" s="18">
        <f t="shared" si="60"/>
        <v>0</v>
      </c>
      <c r="BC87" s="17">
        <f>BB87*(1+'VARIABLES AND RESULTS'!$B$4+'VARIABLES AND RESULTS'!$B$5+'VARIABLES AND RESULTS'!$B$6+'VARIABLES AND RESULTS'!$B$9)/'VARIABLES AND RESULTS'!$B$3</f>
        <v>0</v>
      </c>
      <c r="BD87" s="1">
        <v>1</v>
      </c>
    </row>
    <row r="88" spans="1:56" x14ac:dyDescent="0.2">
      <c r="A88" s="1" t="s">
        <v>128</v>
      </c>
      <c r="B88" s="30" t="s">
        <v>66</v>
      </c>
      <c r="C88" s="28" t="s">
        <v>46</v>
      </c>
      <c r="D88" s="30" t="s">
        <v>116</v>
      </c>
      <c r="E88" s="30" t="s">
        <v>116</v>
      </c>
      <c r="F88" s="6" t="s">
        <v>48</v>
      </c>
      <c r="G88" s="30">
        <v>2162</v>
      </c>
      <c r="H88" s="30">
        <v>1398</v>
      </c>
      <c r="I88" s="30">
        <v>3000</v>
      </c>
      <c r="J88" s="30">
        <v>1714</v>
      </c>
      <c r="K88" s="30">
        <v>1719</v>
      </c>
      <c r="L88" s="30">
        <v>1566</v>
      </c>
      <c r="M88" s="30">
        <v>2229</v>
      </c>
      <c r="N88" s="30">
        <v>1223</v>
      </c>
      <c r="O88" s="30">
        <v>1291</v>
      </c>
      <c r="P88" s="30">
        <v>1380</v>
      </c>
      <c r="R88" s="1">
        <f>SUMPRODUCT(([1]Sheet3!$A$2:$A$578=$D88)*([1]Sheet3!$B$2:$B$578=R$1)*([1]Sheet3!$C$1:$F$1=$B88),[1]Sheet3!$C$2:$F$578)</f>
        <v>0</v>
      </c>
      <c r="S88" s="1">
        <f>SUMPRODUCT(([1]Sheet3!$A$2:$A$578=$D88)*([1]Sheet3!$B$2:$B$578=S$1)*([1]Sheet3!$C$1:$F$1=$B88),[1]Sheet3!$C$2:$F$578)</f>
        <v>0</v>
      </c>
      <c r="T88" s="1">
        <f>SUMPRODUCT(([1]Sheet3!$A$2:$A$578=$D88)*([1]Sheet3!$B$2:$B$578=T$1)*([1]Sheet3!$C$1:$F$1=$B88),[1]Sheet3!$C$2:$F$578)</f>
        <v>0</v>
      </c>
      <c r="U88" s="1">
        <f>SUMPRODUCT(([1]Sheet3!$A$2:$A$578=$D88)*([1]Sheet3!$B$2:$B$578=U$1)*([1]Sheet3!$C$1:$F$1=$B88),[1]Sheet3!$C$2:$F$578)</f>
        <v>0</v>
      </c>
      <c r="V88" s="1">
        <f>SUMPRODUCT(([1]Sheet3!$A$2:$A$578=$D88)*([1]Sheet3!$B$2:$B$578=V$1)*([1]Sheet3!$C$1:$F$1=$B88),[1]Sheet3!$C$2:$F$578)</f>
        <v>0</v>
      </c>
      <c r="W88" s="1">
        <f>SUMPRODUCT(([1]Sheet3!$A$2:$A$578=$D88)*([1]Sheet3!$B$2:$B$578=W$1)*([1]Sheet3!$C$1:$F$1=$B88),[1]Sheet3!$C$2:$F$578)</f>
        <v>0</v>
      </c>
      <c r="X88" s="1">
        <f>SUMPRODUCT(([1]Sheet3!$A$2:$A$578=$D88)*([1]Sheet3!$B$2:$B$578=X$1)*([1]Sheet3!$C$1:$F$1=$B88),[1]Sheet3!$C$2:$F$578)</f>
        <v>0</v>
      </c>
      <c r="Y88" s="1">
        <f t="shared" si="47"/>
        <v>0</v>
      </c>
      <c r="Z88" s="1">
        <f t="shared" si="48"/>
        <v>0</v>
      </c>
      <c r="AA88" s="7">
        <v>0.8</v>
      </c>
      <c r="AB88" s="24">
        <f t="shared" si="61"/>
        <v>1721.6</v>
      </c>
      <c r="AC88" s="6">
        <f t="shared" si="49"/>
        <v>1377.28</v>
      </c>
      <c r="AD88" s="1">
        <f t="shared" si="62"/>
        <v>-92.606060606060609</v>
      </c>
      <c r="AE88" s="1">
        <f t="shared" si="63"/>
        <v>-1.6672560524061883</v>
      </c>
      <c r="AF88" s="1">
        <f t="shared" si="64"/>
        <v>0.13402147627037816</v>
      </c>
      <c r="AG88" s="1">
        <f>IF(AF88&lt;5%,AD88*'VARIABLES AND RESULTS'!$B$7,0)</f>
        <v>0</v>
      </c>
      <c r="AH88" s="6">
        <f t="shared" si="65"/>
        <v>2162</v>
      </c>
      <c r="AI88" s="6">
        <f t="shared" si="66"/>
        <v>1398</v>
      </c>
      <c r="AJ88" s="6">
        <f t="shared" si="67"/>
        <v>3000</v>
      </c>
      <c r="AK88" s="6">
        <f t="shared" si="68"/>
        <v>1714</v>
      </c>
      <c r="AL88" s="6">
        <f t="shared" si="69"/>
        <v>1719</v>
      </c>
      <c r="AM88" s="6">
        <f t="shared" si="70"/>
        <v>1566</v>
      </c>
      <c r="AN88" s="6">
        <f t="shared" si="71"/>
        <v>2229</v>
      </c>
      <c r="AO88" s="6">
        <f t="shared" si="72"/>
        <v>1223</v>
      </c>
      <c r="AP88" s="6">
        <f t="shared" si="73"/>
        <v>1291</v>
      </c>
      <c r="AQ88" s="6">
        <f t="shared" si="74"/>
        <v>1380</v>
      </c>
      <c r="AR88" s="17">
        <f t="shared" si="50"/>
        <v>0</v>
      </c>
      <c r="AS88" s="17">
        <f t="shared" si="51"/>
        <v>0</v>
      </c>
      <c r="AT88" s="17">
        <f t="shared" si="52"/>
        <v>0</v>
      </c>
      <c r="AU88" s="17">
        <f t="shared" si="53"/>
        <v>0</v>
      </c>
      <c r="AV88" s="17">
        <f t="shared" si="54"/>
        <v>0</v>
      </c>
      <c r="AW88" s="17">
        <f t="shared" si="55"/>
        <v>0</v>
      </c>
      <c r="AX88" s="17">
        <f t="shared" si="56"/>
        <v>0</v>
      </c>
      <c r="AY88" s="17">
        <f t="shared" si="57"/>
        <v>0.11201789033457248</v>
      </c>
      <c r="AZ88" s="17">
        <f t="shared" si="58"/>
        <v>6.2645213754646822E-2</v>
      </c>
      <c r="BA88" s="17">
        <f t="shared" si="59"/>
        <v>0</v>
      </c>
      <c r="BB88" s="18">
        <f t="shared" si="60"/>
        <v>1.746631040892193E-2</v>
      </c>
      <c r="BC88" s="17">
        <f>BB88*(1+'VARIABLES AND RESULTS'!$B$4+'VARIABLES AND RESULTS'!$B$5+'VARIABLES AND RESULTS'!$B$6+'VARIABLES AND RESULTS'!$B$9)/'VARIABLES AND RESULTS'!$B$3</f>
        <v>3.4932620817843867E-2</v>
      </c>
      <c r="BD88" s="1">
        <v>1</v>
      </c>
    </row>
    <row r="89" spans="1:56" x14ac:dyDescent="0.2">
      <c r="A89" s="1" t="s">
        <v>128</v>
      </c>
      <c r="B89" s="30" t="s">
        <v>66</v>
      </c>
      <c r="C89" s="1" t="s">
        <v>49</v>
      </c>
      <c r="D89" s="30" t="s">
        <v>116</v>
      </c>
      <c r="E89" s="30" t="s">
        <v>116</v>
      </c>
      <c r="F89" s="6" t="s">
        <v>48</v>
      </c>
      <c r="G89" s="30">
        <v>12943</v>
      </c>
      <c r="H89" s="30">
        <v>10171</v>
      </c>
      <c r="I89" s="30">
        <v>11004</v>
      </c>
      <c r="J89" s="30">
        <v>9876</v>
      </c>
      <c r="K89" s="30">
        <v>9001</v>
      </c>
      <c r="L89" s="30">
        <v>11680</v>
      </c>
      <c r="M89" s="30">
        <v>10166</v>
      </c>
      <c r="N89" s="30">
        <v>9657</v>
      </c>
      <c r="O89" s="30">
        <v>8990</v>
      </c>
      <c r="P89" s="30">
        <v>13406</v>
      </c>
      <c r="R89" s="1">
        <f>SUMPRODUCT(([1]Sheet3!$A$2:$A$578=$D89)*([1]Sheet3!$B$2:$B$578=R$1)*([1]Sheet3!$C$1:$F$1=$B89),[1]Sheet3!$C$2:$F$578)</f>
        <v>0</v>
      </c>
      <c r="S89" s="1">
        <f>SUMPRODUCT(([1]Sheet3!$A$2:$A$578=$D89)*([1]Sheet3!$B$2:$B$578=S$1)*([1]Sheet3!$C$1:$F$1=$B89),[1]Sheet3!$C$2:$F$578)</f>
        <v>0</v>
      </c>
      <c r="T89" s="1">
        <f>SUMPRODUCT(([1]Sheet3!$A$2:$A$578=$D89)*([1]Sheet3!$B$2:$B$578=T$1)*([1]Sheet3!$C$1:$F$1=$B89),[1]Sheet3!$C$2:$F$578)</f>
        <v>0</v>
      </c>
      <c r="U89" s="1">
        <f>SUMPRODUCT(([1]Sheet3!$A$2:$A$578=$D89)*([1]Sheet3!$B$2:$B$578=U$1)*([1]Sheet3!$C$1:$F$1=$B89),[1]Sheet3!$C$2:$F$578)</f>
        <v>0</v>
      </c>
      <c r="V89" s="1">
        <f>SUMPRODUCT(([1]Sheet3!$A$2:$A$578=$D89)*([1]Sheet3!$B$2:$B$578=V$1)*([1]Sheet3!$C$1:$F$1=$B89),[1]Sheet3!$C$2:$F$578)</f>
        <v>0</v>
      </c>
      <c r="W89" s="1">
        <f>SUMPRODUCT(([1]Sheet3!$A$2:$A$578=$D89)*([1]Sheet3!$B$2:$B$578=W$1)*([1]Sheet3!$C$1:$F$1=$B89),[1]Sheet3!$C$2:$F$578)</f>
        <v>0</v>
      </c>
      <c r="X89" s="1">
        <f>SUMPRODUCT(([1]Sheet3!$A$2:$A$578=$D89)*([1]Sheet3!$B$2:$B$578=X$1)*([1]Sheet3!$C$1:$F$1=$B89),[1]Sheet3!$C$2:$F$578)</f>
        <v>0</v>
      </c>
      <c r="Y89" s="1">
        <f t="shared" si="47"/>
        <v>0</v>
      </c>
      <c r="Z89" s="1">
        <f t="shared" si="48"/>
        <v>0</v>
      </c>
      <c r="AA89" s="7">
        <v>0.8</v>
      </c>
      <c r="AB89" s="24">
        <f t="shared" si="61"/>
        <v>10957</v>
      </c>
      <c r="AC89" s="6">
        <f t="shared" si="49"/>
        <v>8765.6</v>
      </c>
      <c r="AD89" s="1">
        <f t="shared" si="62"/>
        <v>-44.157575757575756</v>
      </c>
      <c r="AE89" s="1">
        <f t="shared" si="63"/>
        <v>-0.2453036089221331</v>
      </c>
      <c r="AF89" s="1">
        <f t="shared" si="64"/>
        <v>0.81239691410869908</v>
      </c>
      <c r="AG89" s="1">
        <f>IF(AF89&lt;5%,AD89*'VARIABLES AND RESULTS'!$B$7,0)</f>
        <v>0</v>
      </c>
      <c r="AH89" s="6">
        <f t="shared" si="65"/>
        <v>12943</v>
      </c>
      <c r="AI89" s="6">
        <f t="shared" si="66"/>
        <v>10171</v>
      </c>
      <c r="AJ89" s="6">
        <f t="shared" si="67"/>
        <v>11004</v>
      </c>
      <c r="AK89" s="6">
        <f t="shared" si="68"/>
        <v>9876</v>
      </c>
      <c r="AL89" s="6">
        <f t="shared" si="69"/>
        <v>9001</v>
      </c>
      <c r="AM89" s="6">
        <f t="shared" si="70"/>
        <v>11680</v>
      </c>
      <c r="AN89" s="6">
        <f t="shared" si="71"/>
        <v>10166</v>
      </c>
      <c r="AO89" s="6">
        <f t="shared" si="72"/>
        <v>9657</v>
      </c>
      <c r="AP89" s="6">
        <f t="shared" si="73"/>
        <v>8990</v>
      </c>
      <c r="AQ89" s="6">
        <f t="shared" si="74"/>
        <v>13406</v>
      </c>
      <c r="AR89" s="17">
        <f t="shared" si="50"/>
        <v>0</v>
      </c>
      <c r="AS89" s="17">
        <f t="shared" si="51"/>
        <v>0</v>
      </c>
      <c r="AT89" s="17">
        <f t="shared" si="52"/>
        <v>0</v>
      </c>
      <c r="AU89" s="17">
        <f t="shared" si="53"/>
        <v>0</v>
      </c>
      <c r="AV89" s="17">
        <f t="shared" si="54"/>
        <v>0</v>
      </c>
      <c r="AW89" s="17">
        <f t="shared" si="55"/>
        <v>0</v>
      </c>
      <c r="AX89" s="17">
        <f t="shared" si="56"/>
        <v>0</v>
      </c>
      <c r="AY89" s="17">
        <f t="shared" si="57"/>
        <v>0</v>
      </c>
      <c r="AZ89" s="17">
        <f t="shared" si="58"/>
        <v>0</v>
      </c>
      <c r="BA89" s="17">
        <f t="shared" si="59"/>
        <v>0</v>
      </c>
      <c r="BB89" s="18">
        <f t="shared" si="60"/>
        <v>0</v>
      </c>
      <c r="BC89" s="17">
        <f>BB89*(1+'VARIABLES AND RESULTS'!$B$4+'VARIABLES AND RESULTS'!$B$5+'VARIABLES AND RESULTS'!$B$6+'VARIABLES AND RESULTS'!$B$9)/'VARIABLES AND RESULTS'!$B$3</f>
        <v>0</v>
      </c>
      <c r="BD89" s="1">
        <v>1</v>
      </c>
    </row>
    <row r="90" spans="1:56" x14ac:dyDescent="0.2">
      <c r="A90" s="1" t="s">
        <v>128</v>
      </c>
      <c r="B90" s="30" t="s">
        <v>66</v>
      </c>
      <c r="C90" s="28" t="s">
        <v>46</v>
      </c>
      <c r="D90" s="30" t="s">
        <v>117</v>
      </c>
      <c r="E90" s="30" t="s">
        <v>120</v>
      </c>
      <c r="F90" s="6" t="s">
        <v>48</v>
      </c>
      <c r="G90" s="30">
        <v>2162</v>
      </c>
      <c r="H90" s="30">
        <v>1398</v>
      </c>
      <c r="I90" s="30">
        <v>3000</v>
      </c>
      <c r="J90" s="30">
        <v>1714</v>
      </c>
      <c r="K90" s="30">
        <v>1719</v>
      </c>
      <c r="L90" s="30">
        <v>1566</v>
      </c>
      <c r="M90" s="30">
        <v>2229</v>
      </c>
      <c r="N90" s="30">
        <v>1223</v>
      </c>
      <c r="O90" s="30">
        <v>1291</v>
      </c>
      <c r="P90" s="30">
        <v>1380</v>
      </c>
      <c r="R90" s="1">
        <f>SUMPRODUCT(([1]Sheet3!$A$2:$A$578=$D90)*([1]Sheet3!$B$2:$B$578=R$1)*([1]Sheet3!$C$1:$F$1=$B90),[1]Sheet3!$C$2:$F$578)</f>
        <v>0</v>
      </c>
      <c r="S90" s="1">
        <f>SUMPRODUCT(([1]Sheet3!$A$2:$A$578=$D90)*([1]Sheet3!$B$2:$B$578=S$1)*([1]Sheet3!$C$1:$F$1=$B90),[1]Sheet3!$C$2:$F$578)</f>
        <v>0</v>
      </c>
      <c r="T90" s="1">
        <f>SUMPRODUCT(([1]Sheet3!$A$2:$A$578=$D90)*([1]Sheet3!$B$2:$B$578=T$1)*([1]Sheet3!$C$1:$F$1=$B90),[1]Sheet3!$C$2:$F$578)</f>
        <v>0</v>
      </c>
      <c r="U90" s="1">
        <f>SUMPRODUCT(([1]Sheet3!$A$2:$A$578=$D90)*([1]Sheet3!$B$2:$B$578=U$1)*([1]Sheet3!$C$1:$F$1=$B90),[1]Sheet3!$C$2:$F$578)</f>
        <v>0</v>
      </c>
      <c r="V90" s="1">
        <f>SUMPRODUCT(([1]Sheet3!$A$2:$A$578=$D90)*([1]Sheet3!$B$2:$B$578=V$1)*([1]Sheet3!$C$1:$F$1=$B90),[1]Sheet3!$C$2:$F$578)</f>
        <v>0</v>
      </c>
      <c r="W90" s="1">
        <f>SUMPRODUCT(([1]Sheet3!$A$2:$A$578=$D90)*([1]Sheet3!$B$2:$B$578=W$1)*([1]Sheet3!$C$1:$F$1=$B90),[1]Sheet3!$C$2:$F$578)</f>
        <v>0</v>
      </c>
      <c r="X90" s="1">
        <f>SUMPRODUCT(([1]Sheet3!$A$2:$A$578=$D90)*([1]Sheet3!$B$2:$B$578=X$1)*([1]Sheet3!$C$1:$F$1=$B90),[1]Sheet3!$C$2:$F$578)</f>
        <v>0</v>
      </c>
      <c r="Y90" s="1">
        <f t="shared" si="47"/>
        <v>0</v>
      </c>
      <c r="Z90" s="1">
        <f t="shared" si="48"/>
        <v>0</v>
      </c>
      <c r="AA90" s="7">
        <v>0.8</v>
      </c>
      <c r="AB90" s="24">
        <f t="shared" si="61"/>
        <v>1721.6</v>
      </c>
      <c r="AC90" s="6">
        <f t="shared" si="49"/>
        <v>1377.28</v>
      </c>
      <c r="AD90" s="1">
        <f t="shared" si="62"/>
        <v>-92.606060606060609</v>
      </c>
      <c r="AE90" s="1">
        <f t="shared" si="63"/>
        <v>-1.6672560524061883</v>
      </c>
      <c r="AF90" s="1">
        <f t="shared" si="64"/>
        <v>0.13402147627037816</v>
      </c>
      <c r="AG90" s="1">
        <f>IF(AF90&lt;5%,AD90*'VARIABLES AND RESULTS'!$B$7,0)</f>
        <v>0</v>
      </c>
      <c r="AH90" s="6">
        <f t="shared" si="65"/>
        <v>2162</v>
      </c>
      <c r="AI90" s="6">
        <f t="shared" si="66"/>
        <v>1398</v>
      </c>
      <c r="AJ90" s="6">
        <f t="shared" si="67"/>
        <v>3000</v>
      </c>
      <c r="AK90" s="6">
        <f t="shared" si="68"/>
        <v>1714</v>
      </c>
      <c r="AL90" s="6">
        <f t="shared" si="69"/>
        <v>1719</v>
      </c>
      <c r="AM90" s="6">
        <f t="shared" si="70"/>
        <v>1566</v>
      </c>
      <c r="AN90" s="6">
        <f t="shared" si="71"/>
        <v>2229</v>
      </c>
      <c r="AO90" s="6">
        <f t="shared" si="72"/>
        <v>1223</v>
      </c>
      <c r="AP90" s="6">
        <f t="shared" si="73"/>
        <v>1291</v>
      </c>
      <c r="AQ90" s="6">
        <f t="shared" si="74"/>
        <v>1380</v>
      </c>
      <c r="AR90" s="17">
        <f t="shared" si="50"/>
        <v>0</v>
      </c>
      <c r="AS90" s="17">
        <f t="shared" si="51"/>
        <v>0</v>
      </c>
      <c r="AT90" s="17">
        <f t="shared" si="52"/>
        <v>0</v>
      </c>
      <c r="AU90" s="17">
        <f t="shared" si="53"/>
        <v>0</v>
      </c>
      <c r="AV90" s="17">
        <f t="shared" si="54"/>
        <v>0</v>
      </c>
      <c r="AW90" s="17">
        <f t="shared" si="55"/>
        <v>0</v>
      </c>
      <c r="AX90" s="17">
        <f t="shared" si="56"/>
        <v>0</v>
      </c>
      <c r="AY90" s="17">
        <f t="shared" si="57"/>
        <v>0.11201789033457248</v>
      </c>
      <c r="AZ90" s="17">
        <f t="shared" si="58"/>
        <v>6.2645213754646822E-2</v>
      </c>
      <c r="BA90" s="17">
        <f t="shared" si="59"/>
        <v>0</v>
      </c>
      <c r="BB90" s="18">
        <f t="shared" si="60"/>
        <v>1.746631040892193E-2</v>
      </c>
      <c r="BC90" s="17">
        <f>BB90*(1+'VARIABLES AND RESULTS'!$B$4+'VARIABLES AND RESULTS'!$B$5+'VARIABLES AND RESULTS'!$B$6+'VARIABLES AND RESULTS'!$B$9)/'VARIABLES AND RESULTS'!$B$3</f>
        <v>3.4932620817843867E-2</v>
      </c>
      <c r="BD90" s="1">
        <v>1</v>
      </c>
    </row>
    <row r="91" spans="1:56" x14ac:dyDescent="0.2">
      <c r="A91" s="1" t="s">
        <v>128</v>
      </c>
      <c r="B91" s="30" t="s">
        <v>66</v>
      </c>
      <c r="C91" s="1" t="s">
        <v>49</v>
      </c>
      <c r="D91" s="30" t="s">
        <v>117</v>
      </c>
      <c r="E91" s="30" t="s">
        <v>120</v>
      </c>
      <c r="F91" s="6" t="s">
        <v>48</v>
      </c>
      <c r="G91" s="30">
        <v>12943</v>
      </c>
      <c r="H91" s="30">
        <v>10171</v>
      </c>
      <c r="I91" s="30">
        <v>11004</v>
      </c>
      <c r="J91" s="30">
        <v>9876</v>
      </c>
      <c r="K91" s="30">
        <v>9001</v>
      </c>
      <c r="L91" s="30">
        <v>11680</v>
      </c>
      <c r="M91" s="30">
        <v>10166</v>
      </c>
      <c r="N91" s="30">
        <v>9657</v>
      </c>
      <c r="O91" s="30">
        <v>8990</v>
      </c>
      <c r="P91" s="30">
        <v>13406</v>
      </c>
      <c r="R91" s="1">
        <f>SUMPRODUCT(([1]Sheet3!$A$2:$A$578=$D91)*([1]Sheet3!$B$2:$B$578=R$1)*([1]Sheet3!$C$1:$F$1=$B91),[1]Sheet3!$C$2:$F$578)</f>
        <v>0</v>
      </c>
      <c r="S91" s="1">
        <f>SUMPRODUCT(([1]Sheet3!$A$2:$A$578=$D91)*([1]Sheet3!$B$2:$B$578=S$1)*([1]Sheet3!$C$1:$F$1=$B91),[1]Sheet3!$C$2:$F$578)</f>
        <v>0</v>
      </c>
      <c r="T91" s="1">
        <f>SUMPRODUCT(([1]Sheet3!$A$2:$A$578=$D91)*([1]Sheet3!$B$2:$B$578=T$1)*([1]Sheet3!$C$1:$F$1=$B91),[1]Sheet3!$C$2:$F$578)</f>
        <v>0</v>
      </c>
      <c r="U91" s="1">
        <f>SUMPRODUCT(([1]Sheet3!$A$2:$A$578=$D91)*([1]Sheet3!$B$2:$B$578=U$1)*([1]Sheet3!$C$1:$F$1=$B91),[1]Sheet3!$C$2:$F$578)</f>
        <v>0</v>
      </c>
      <c r="V91" s="1">
        <f>SUMPRODUCT(([1]Sheet3!$A$2:$A$578=$D91)*([1]Sheet3!$B$2:$B$578=V$1)*([1]Sheet3!$C$1:$F$1=$B91),[1]Sheet3!$C$2:$F$578)</f>
        <v>0</v>
      </c>
      <c r="W91" s="1">
        <f>SUMPRODUCT(([1]Sheet3!$A$2:$A$578=$D91)*([1]Sheet3!$B$2:$B$578=W$1)*([1]Sheet3!$C$1:$F$1=$B91),[1]Sheet3!$C$2:$F$578)</f>
        <v>0</v>
      </c>
      <c r="X91" s="1">
        <f>SUMPRODUCT(([1]Sheet3!$A$2:$A$578=$D91)*([1]Sheet3!$B$2:$B$578=X$1)*([1]Sheet3!$C$1:$F$1=$B91),[1]Sheet3!$C$2:$F$578)</f>
        <v>0</v>
      </c>
      <c r="Y91" s="1">
        <f t="shared" si="47"/>
        <v>0</v>
      </c>
      <c r="Z91" s="1">
        <f t="shared" si="48"/>
        <v>0</v>
      </c>
      <c r="AA91" s="7">
        <v>0.8</v>
      </c>
      <c r="AB91" s="24">
        <f t="shared" si="61"/>
        <v>10957</v>
      </c>
      <c r="AC91" s="6">
        <f t="shared" si="49"/>
        <v>8765.6</v>
      </c>
      <c r="AD91" s="1">
        <f t="shared" si="62"/>
        <v>-44.157575757575756</v>
      </c>
      <c r="AE91" s="1">
        <f t="shared" si="63"/>
        <v>-0.2453036089221331</v>
      </c>
      <c r="AF91" s="1">
        <f t="shared" si="64"/>
        <v>0.81239691410869908</v>
      </c>
      <c r="AG91" s="1">
        <f>IF(AF91&lt;5%,AD91*'VARIABLES AND RESULTS'!$B$7,0)</f>
        <v>0</v>
      </c>
      <c r="AH91" s="6">
        <f t="shared" si="65"/>
        <v>12943</v>
      </c>
      <c r="AI91" s="6">
        <f t="shared" si="66"/>
        <v>10171</v>
      </c>
      <c r="AJ91" s="6">
        <f t="shared" si="67"/>
        <v>11004</v>
      </c>
      <c r="AK91" s="6">
        <f t="shared" si="68"/>
        <v>9876</v>
      </c>
      <c r="AL91" s="6">
        <f t="shared" si="69"/>
        <v>9001</v>
      </c>
      <c r="AM91" s="6">
        <f t="shared" si="70"/>
        <v>11680</v>
      </c>
      <c r="AN91" s="6">
        <f t="shared" si="71"/>
        <v>10166</v>
      </c>
      <c r="AO91" s="6">
        <f t="shared" si="72"/>
        <v>9657</v>
      </c>
      <c r="AP91" s="6">
        <f t="shared" si="73"/>
        <v>8990</v>
      </c>
      <c r="AQ91" s="6">
        <f t="shared" si="74"/>
        <v>13406</v>
      </c>
      <c r="AR91" s="17">
        <f t="shared" si="50"/>
        <v>0</v>
      </c>
      <c r="AS91" s="17">
        <f t="shared" si="51"/>
        <v>0</v>
      </c>
      <c r="AT91" s="17">
        <f t="shared" si="52"/>
        <v>0</v>
      </c>
      <c r="AU91" s="17">
        <f t="shared" si="53"/>
        <v>0</v>
      </c>
      <c r="AV91" s="17">
        <f t="shared" si="54"/>
        <v>0</v>
      </c>
      <c r="AW91" s="17">
        <f t="shared" si="55"/>
        <v>0</v>
      </c>
      <c r="AX91" s="17">
        <f t="shared" si="56"/>
        <v>0</v>
      </c>
      <c r="AY91" s="17">
        <f t="shared" si="57"/>
        <v>0</v>
      </c>
      <c r="AZ91" s="17">
        <f t="shared" si="58"/>
        <v>0</v>
      </c>
      <c r="BA91" s="17">
        <f t="shared" si="59"/>
        <v>0</v>
      </c>
      <c r="BB91" s="18">
        <f t="shared" si="60"/>
        <v>0</v>
      </c>
      <c r="BC91" s="17">
        <f>BB91*(1+'VARIABLES AND RESULTS'!$B$4+'VARIABLES AND RESULTS'!$B$5+'VARIABLES AND RESULTS'!$B$6+'VARIABLES AND RESULTS'!$B$9)/'VARIABLES AND RESULTS'!$B$3</f>
        <v>0</v>
      </c>
      <c r="BD91" s="1">
        <v>1</v>
      </c>
    </row>
    <row r="92" spans="1:56" x14ac:dyDescent="0.2">
      <c r="A92" s="1" t="s">
        <v>128</v>
      </c>
      <c r="B92" s="30" t="s">
        <v>66</v>
      </c>
      <c r="C92" s="28" t="s">
        <v>46</v>
      </c>
      <c r="D92" s="30" t="s">
        <v>118</v>
      </c>
      <c r="E92" s="30" t="s">
        <v>66</v>
      </c>
      <c r="F92" s="6" t="s">
        <v>48</v>
      </c>
      <c r="G92" s="30">
        <v>2182</v>
      </c>
      <c r="H92" s="30">
        <v>1418</v>
      </c>
      <c r="I92" s="30">
        <v>2936</v>
      </c>
      <c r="J92" s="30">
        <v>1711</v>
      </c>
      <c r="K92" s="30">
        <v>1725</v>
      </c>
      <c r="L92" s="30">
        <v>1562</v>
      </c>
      <c r="M92" s="30">
        <v>2385</v>
      </c>
      <c r="N92" s="30">
        <v>1712</v>
      </c>
      <c r="O92" s="30">
        <v>950</v>
      </c>
      <c r="P92" s="30">
        <v>1340</v>
      </c>
      <c r="R92" s="1">
        <f>SUMPRODUCT(([1]Sheet3!$A$2:$A$578=$D92)*([1]Sheet3!$B$2:$B$578=R$1)*([1]Sheet3!$C$1:$F$1=$B92),[1]Sheet3!$C$2:$F$578)</f>
        <v>0</v>
      </c>
      <c r="S92" s="1">
        <f>SUMPRODUCT(([1]Sheet3!$A$2:$A$578=$D92)*([1]Sheet3!$B$2:$B$578=S$1)*([1]Sheet3!$C$1:$F$1=$B92),[1]Sheet3!$C$2:$F$578)</f>
        <v>0</v>
      </c>
      <c r="T92" s="1">
        <f>SUMPRODUCT(([1]Sheet3!$A$2:$A$578=$D92)*([1]Sheet3!$B$2:$B$578=T$1)*([1]Sheet3!$C$1:$F$1=$B92),[1]Sheet3!$C$2:$F$578)</f>
        <v>0</v>
      </c>
      <c r="U92" s="1">
        <f>SUMPRODUCT(([1]Sheet3!$A$2:$A$578=$D92)*([1]Sheet3!$B$2:$B$578=U$1)*([1]Sheet3!$C$1:$F$1=$B92),[1]Sheet3!$C$2:$F$578)</f>
        <v>0</v>
      </c>
      <c r="V92" s="1">
        <f>SUMPRODUCT(([1]Sheet3!$A$2:$A$578=$D92)*([1]Sheet3!$B$2:$B$578=V$1)*([1]Sheet3!$C$1:$F$1=$B92),[1]Sheet3!$C$2:$F$578)</f>
        <v>0</v>
      </c>
      <c r="W92" s="1">
        <f>SUMPRODUCT(([1]Sheet3!$A$2:$A$578=$D92)*([1]Sheet3!$B$2:$B$578=W$1)*([1]Sheet3!$C$1:$F$1=$B92),[1]Sheet3!$C$2:$F$578)</f>
        <v>0</v>
      </c>
      <c r="X92" s="1">
        <f>SUMPRODUCT(([1]Sheet3!$A$2:$A$578=$D92)*([1]Sheet3!$B$2:$B$578=X$1)*([1]Sheet3!$C$1:$F$1=$B92),[1]Sheet3!$C$2:$F$578)</f>
        <v>0</v>
      </c>
      <c r="Y92" s="1">
        <f t="shared" si="47"/>
        <v>0</v>
      </c>
      <c r="Z92" s="1">
        <f t="shared" si="48"/>
        <v>0</v>
      </c>
      <c r="AA92" s="7">
        <v>0.8</v>
      </c>
      <c r="AB92" s="24">
        <f t="shared" si="61"/>
        <v>1819</v>
      </c>
      <c r="AC92" s="6">
        <f t="shared" si="49"/>
        <v>1455.2</v>
      </c>
      <c r="AD92" s="1">
        <f t="shared" si="62"/>
        <v>-91.606060606060609</v>
      </c>
      <c r="AE92" s="1">
        <f t="shared" si="63"/>
        <v>-1.5711478747326435</v>
      </c>
      <c r="AF92" s="1">
        <f t="shared" si="64"/>
        <v>0.15479053529282938</v>
      </c>
      <c r="AG92" s="1">
        <f>IF(AF92&lt;5%,AD92*'VARIABLES AND RESULTS'!$B$7,0)</f>
        <v>0</v>
      </c>
      <c r="AH92" s="6">
        <f t="shared" si="65"/>
        <v>2182</v>
      </c>
      <c r="AI92" s="6">
        <f t="shared" si="66"/>
        <v>1418</v>
      </c>
      <c r="AJ92" s="6">
        <f t="shared" si="67"/>
        <v>2936</v>
      </c>
      <c r="AK92" s="6">
        <f t="shared" si="68"/>
        <v>1711</v>
      </c>
      <c r="AL92" s="6">
        <f t="shared" si="69"/>
        <v>1725</v>
      </c>
      <c r="AM92" s="6">
        <f t="shared" si="70"/>
        <v>1562</v>
      </c>
      <c r="AN92" s="6">
        <f t="shared" si="71"/>
        <v>2385</v>
      </c>
      <c r="AO92" s="6">
        <f t="shared" si="72"/>
        <v>1712</v>
      </c>
      <c r="AP92" s="6">
        <f t="shared" si="73"/>
        <v>950</v>
      </c>
      <c r="AQ92" s="6">
        <f t="shared" si="74"/>
        <v>1340</v>
      </c>
      <c r="AR92" s="17">
        <f t="shared" si="50"/>
        <v>0</v>
      </c>
      <c r="AS92" s="17">
        <f t="shared" si="51"/>
        <v>2.5563496426608056E-2</v>
      </c>
      <c r="AT92" s="17">
        <f t="shared" si="52"/>
        <v>0</v>
      </c>
      <c r="AU92" s="17">
        <f t="shared" si="53"/>
        <v>0</v>
      </c>
      <c r="AV92" s="17">
        <f t="shared" si="54"/>
        <v>0</v>
      </c>
      <c r="AW92" s="17">
        <f t="shared" si="55"/>
        <v>0</v>
      </c>
      <c r="AX92" s="17">
        <f t="shared" si="56"/>
        <v>0</v>
      </c>
      <c r="AY92" s="17">
        <f t="shared" si="57"/>
        <v>0</v>
      </c>
      <c r="AZ92" s="17">
        <f t="shared" si="58"/>
        <v>0.34716877405167679</v>
      </c>
      <c r="BA92" s="17">
        <f t="shared" si="59"/>
        <v>7.9164376030786174E-2</v>
      </c>
      <c r="BB92" s="18">
        <f t="shared" si="60"/>
        <v>4.5189664650907103E-2</v>
      </c>
      <c r="BC92" s="17">
        <f>BB92*(1+'VARIABLES AND RESULTS'!$B$4+'VARIABLES AND RESULTS'!$B$5+'VARIABLES AND RESULTS'!$B$6+'VARIABLES AND RESULTS'!$B$9)/'VARIABLES AND RESULTS'!$B$3</f>
        <v>9.0379329301814221E-2</v>
      </c>
      <c r="BD92" s="1">
        <v>1</v>
      </c>
    </row>
    <row r="93" spans="1:56" x14ac:dyDescent="0.2">
      <c r="A93" s="1" t="s">
        <v>128</v>
      </c>
      <c r="B93" s="30" t="s">
        <v>66</v>
      </c>
      <c r="C93" s="1" t="s">
        <v>49</v>
      </c>
      <c r="D93" s="30" t="s">
        <v>118</v>
      </c>
      <c r="E93" s="30" t="s">
        <v>66</v>
      </c>
      <c r="F93" s="6" t="s">
        <v>48</v>
      </c>
      <c r="G93" s="30">
        <v>11503</v>
      </c>
      <c r="H93" s="30">
        <v>10839</v>
      </c>
      <c r="I93" s="30">
        <v>11468</v>
      </c>
      <c r="J93" s="30">
        <v>9982</v>
      </c>
      <c r="K93" s="30">
        <v>9871</v>
      </c>
      <c r="L93" s="30">
        <v>11591</v>
      </c>
      <c r="M93" s="30">
        <v>10680</v>
      </c>
      <c r="N93" s="30">
        <v>9817</v>
      </c>
      <c r="O93" s="30">
        <v>8920</v>
      </c>
      <c r="P93" s="30">
        <v>10020</v>
      </c>
      <c r="R93" s="1">
        <f>SUMPRODUCT(([1]Sheet3!$A$2:$A$578=$D93)*([1]Sheet3!$B$2:$B$578=R$1)*([1]Sheet3!$C$1:$F$1=$B93),[1]Sheet3!$C$2:$F$578)</f>
        <v>0</v>
      </c>
      <c r="S93" s="1">
        <f>SUMPRODUCT(([1]Sheet3!$A$2:$A$578=$D93)*([1]Sheet3!$B$2:$B$578=S$1)*([1]Sheet3!$C$1:$F$1=$B93),[1]Sheet3!$C$2:$F$578)</f>
        <v>0</v>
      </c>
      <c r="T93" s="1">
        <f>SUMPRODUCT(([1]Sheet3!$A$2:$A$578=$D93)*([1]Sheet3!$B$2:$B$578=T$1)*([1]Sheet3!$C$1:$F$1=$B93),[1]Sheet3!$C$2:$F$578)</f>
        <v>0</v>
      </c>
      <c r="U93" s="1">
        <f>SUMPRODUCT(([1]Sheet3!$A$2:$A$578=$D93)*([1]Sheet3!$B$2:$B$578=U$1)*([1]Sheet3!$C$1:$F$1=$B93),[1]Sheet3!$C$2:$F$578)</f>
        <v>0</v>
      </c>
      <c r="V93" s="1">
        <f>SUMPRODUCT(([1]Sheet3!$A$2:$A$578=$D93)*([1]Sheet3!$B$2:$B$578=V$1)*([1]Sheet3!$C$1:$F$1=$B93),[1]Sheet3!$C$2:$F$578)</f>
        <v>0</v>
      </c>
      <c r="W93" s="1">
        <f>SUMPRODUCT(([1]Sheet3!$A$2:$A$578=$D93)*([1]Sheet3!$B$2:$B$578=W$1)*([1]Sheet3!$C$1:$F$1=$B93),[1]Sheet3!$C$2:$F$578)</f>
        <v>0</v>
      </c>
      <c r="X93" s="1">
        <f>SUMPRODUCT(([1]Sheet3!$A$2:$A$578=$D93)*([1]Sheet3!$B$2:$B$578=X$1)*([1]Sheet3!$C$1:$F$1=$B93),[1]Sheet3!$C$2:$F$578)</f>
        <v>0</v>
      </c>
      <c r="Y93" s="1">
        <f t="shared" si="47"/>
        <v>0</v>
      </c>
      <c r="Z93" s="1">
        <f t="shared" si="48"/>
        <v>0</v>
      </c>
      <c r="AA93" s="7">
        <v>0.8</v>
      </c>
      <c r="AB93" s="24">
        <f t="shared" si="61"/>
        <v>10428.799999999999</v>
      </c>
      <c r="AC93" s="6">
        <f t="shared" si="49"/>
        <v>8343.0399999999991</v>
      </c>
      <c r="AD93" s="1">
        <f t="shared" si="62"/>
        <v>-189.21818181818182</v>
      </c>
      <c r="AE93" s="1">
        <f t="shared" si="63"/>
        <v>-2.3791946505135888</v>
      </c>
      <c r="AF93" s="1">
        <f t="shared" si="64"/>
        <v>4.4601704957347617E-2</v>
      </c>
      <c r="AG93" s="1">
        <f>IF(AF93&lt;5%,AD93*'VARIABLES AND RESULTS'!$B$7,0)</f>
        <v>0</v>
      </c>
      <c r="AH93" s="6">
        <f t="shared" si="65"/>
        <v>11503</v>
      </c>
      <c r="AI93" s="6">
        <f t="shared" si="66"/>
        <v>10839</v>
      </c>
      <c r="AJ93" s="6">
        <f t="shared" si="67"/>
        <v>11468</v>
      </c>
      <c r="AK93" s="6">
        <f t="shared" si="68"/>
        <v>9982</v>
      </c>
      <c r="AL93" s="6">
        <f t="shared" si="69"/>
        <v>9871</v>
      </c>
      <c r="AM93" s="6">
        <f t="shared" si="70"/>
        <v>11591</v>
      </c>
      <c r="AN93" s="6">
        <f t="shared" si="71"/>
        <v>10680</v>
      </c>
      <c r="AO93" s="6">
        <f t="shared" si="72"/>
        <v>9817</v>
      </c>
      <c r="AP93" s="6">
        <f t="shared" si="73"/>
        <v>8920</v>
      </c>
      <c r="AQ93" s="6">
        <f t="shared" si="74"/>
        <v>10020</v>
      </c>
      <c r="AR93" s="17">
        <f t="shared" si="50"/>
        <v>0</v>
      </c>
      <c r="AS93" s="17">
        <f t="shared" si="51"/>
        <v>0</v>
      </c>
      <c r="AT93" s="17">
        <f t="shared" si="52"/>
        <v>0</v>
      </c>
      <c r="AU93" s="17">
        <f t="shared" si="53"/>
        <v>0</v>
      </c>
      <c r="AV93" s="17">
        <f t="shared" si="54"/>
        <v>0</v>
      </c>
      <c r="AW93" s="17">
        <f t="shared" si="55"/>
        <v>0</v>
      </c>
      <c r="AX93" s="17">
        <f t="shared" si="56"/>
        <v>0</v>
      </c>
      <c r="AY93" s="17">
        <f t="shared" si="57"/>
        <v>0</v>
      </c>
      <c r="AZ93" s="17">
        <f t="shared" si="58"/>
        <v>0</v>
      </c>
      <c r="BA93" s="17">
        <f t="shared" si="59"/>
        <v>0</v>
      </c>
      <c r="BB93" s="18">
        <f t="shared" si="60"/>
        <v>0</v>
      </c>
      <c r="BC93" s="17">
        <f>BB93*(1+'VARIABLES AND RESULTS'!$B$4+'VARIABLES AND RESULTS'!$B$5+'VARIABLES AND RESULTS'!$B$6+'VARIABLES AND RESULTS'!$B$9)/'VARIABLES AND RESULTS'!$B$3</f>
        <v>0</v>
      </c>
      <c r="BD93" s="1">
        <v>1</v>
      </c>
    </row>
    <row r="94" spans="1:56" x14ac:dyDescent="0.2">
      <c r="A94" s="1" t="s">
        <v>128</v>
      </c>
      <c r="B94" s="30" t="s">
        <v>66</v>
      </c>
      <c r="C94" s="28" t="s">
        <v>46</v>
      </c>
      <c r="D94" s="30" t="s">
        <v>119</v>
      </c>
      <c r="E94" s="30" t="s">
        <v>121</v>
      </c>
      <c r="F94" s="6" t="s">
        <v>48</v>
      </c>
      <c r="G94" s="30">
        <v>2182</v>
      </c>
      <c r="H94" s="30">
        <v>1418</v>
      </c>
      <c r="I94" s="30">
        <v>2936</v>
      </c>
      <c r="J94" s="30">
        <v>1711</v>
      </c>
      <c r="K94" s="30">
        <v>1725</v>
      </c>
      <c r="L94" s="30">
        <v>1562</v>
      </c>
      <c r="M94" s="30">
        <v>2385</v>
      </c>
      <c r="N94" s="30">
        <v>1712</v>
      </c>
      <c r="O94" s="30">
        <v>950</v>
      </c>
      <c r="P94" s="30">
        <v>1340</v>
      </c>
      <c r="R94" s="1">
        <f>SUMPRODUCT(([1]Sheet3!$A$2:$A$578=$D94)*([1]Sheet3!$B$2:$B$578=R$1)*([1]Sheet3!$C$1:$F$1=$B94),[1]Sheet3!$C$2:$F$578)</f>
        <v>0</v>
      </c>
      <c r="S94" s="1">
        <f>SUMPRODUCT(([1]Sheet3!$A$2:$A$578=$D94)*([1]Sheet3!$B$2:$B$578=S$1)*([1]Sheet3!$C$1:$F$1=$B94),[1]Sheet3!$C$2:$F$578)</f>
        <v>0</v>
      </c>
      <c r="T94" s="1">
        <f>SUMPRODUCT(([1]Sheet3!$A$2:$A$578=$D94)*([1]Sheet3!$B$2:$B$578=T$1)*([1]Sheet3!$C$1:$F$1=$B94),[1]Sheet3!$C$2:$F$578)</f>
        <v>0</v>
      </c>
      <c r="U94" s="1">
        <f>SUMPRODUCT(([1]Sheet3!$A$2:$A$578=$D94)*([1]Sheet3!$B$2:$B$578=U$1)*([1]Sheet3!$C$1:$F$1=$B94),[1]Sheet3!$C$2:$F$578)</f>
        <v>0</v>
      </c>
      <c r="V94" s="1">
        <f>SUMPRODUCT(([1]Sheet3!$A$2:$A$578=$D94)*([1]Sheet3!$B$2:$B$578=V$1)*([1]Sheet3!$C$1:$F$1=$B94),[1]Sheet3!$C$2:$F$578)</f>
        <v>0</v>
      </c>
      <c r="W94" s="1">
        <f>SUMPRODUCT(([1]Sheet3!$A$2:$A$578=$D94)*([1]Sheet3!$B$2:$B$578=W$1)*([1]Sheet3!$C$1:$F$1=$B94),[1]Sheet3!$C$2:$F$578)</f>
        <v>0</v>
      </c>
      <c r="X94" s="1">
        <f>SUMPRODUCT(([1]Sheet3!$A$2:$A$578=$D94)*([1]Sheet3!$B$2:$B$578=X$1)*([1]Sheet3!$C$1:$F$1=$B94),[1]Sheet3!$C$2:$F$578)</f>
        <v>0</v>
      </c>
      <c r="Y94" s="1">
        <f t="shared" ref="Y94:Y95" si="75">IFERROR(SMALL(R94:X94,COUNTIF(R94:X94,"0")+1),0)</f>
        <v>0</v>
      </c>
      <c r="Z94" s="1">
        <f t="shared" ref="Z94:Z95" si="76">IFERROR(SMALL(R94:X94,COUNTIF(R94:X94,"0")+2),0)</f>
        <v>0</v>
      </c>
      <c r="AA94" s="7">
        <v>0.8</v>
      </c>
      <c r="AB94" s="24">
        <f t="shared" si="61"/>
        <v>1819</v>
      </c>
      <c r="AC94" s="6">
        <f t="shared" ref="AC94:AC95" si="77">AB94*AA94</f>
        <v>1455.2</v>
      </c>
      <c r="AD94" s="1">
        <f t="shared" si="62"/>
        <v>-91.606060606060609</v>
      </c>
      <c r="AE94" s="1">
        <f t="shared" si="63"/>
        <v>-1.5711478747326435</v>
      </c>
      <c r="AF94" s="1">
        <f t="shared" si="64"/>
        <v>0.15479053529282938</v>
      </c>
      <c r="AG94" s="1">
        <f>IF(AF94&lt;5%,AD94*'VARIABLES AND RESULTS'!$B$7,0)</f>
        <v>0</v>
      </c>
      <c r="AH94" s="6">
        <f t="shared" si="65"/>
        <v>2182</v>
      </c>
      <c r="AI94" s="6">
        <f t="shared" si="66"/>
        <v>1418</v>
      </c>
      <c r="AJ94" s="6">
        <f t="shared" si="67"/>
        <v>2936</v>
      </c>
      <c r="AK94" s="6">
        <f t="shared" si="68"/>
        <v>1711</v>
      </c>
      <c r="AL94" s="6">
        <f t="shared" si="69"/>
        <v>1725</v>
      </c>
      <c r="AM94" s="6">
        <f t="shared" si="70"/>
        <v>1562</v>
      </c>
      <c r="AN94" s="6">
        <f t="shared" si="71"/>
        <v>2385</v>
      </c>
      <c r="AO94" s="6">
        <f t="shared" si="72"/>
        <v>1712</v>
      </c>
      <c r="AP94" s="6">
        <f t="shared" si="73"/>
        <v>950</v>
      </c>
      <c r="AQ94" s="6">
        <f t="shared" si="74"/>
        <v>1340</v>
      </c>
      <c r="AR94" s="17">
        <f t="shared" ref="AR94:AR95" si="78">IF(($AC94-AH94)/$AC94 &lt; 0,0,($AC94-AH94)/$AC94 )</f>
        <v>0</v>
      </c>
      <c r="AS94" s="17">
        <f t="shared" ref="AS94:AS95" si="79">IF(($AC94-AI94)/$AC94 &lt; 0,0,($AC94-AI94)/$AC94 )</f>
        <v>2.5563496426608056E-2</v>
      </c>
      <c r="AT94" s="17">
        <f t="shared" ref="AT94:AT95" si="80">IF(($AC94-AJ94)/$AC94 &lt; 0,0,($AC94-AJ94)/$AC94 )</f>
        <v>0</v>
      </c>
      <c r="AU94" s="17">
        <f t="shared" ref="AU94:AU95" si="81">IF(($AC94-AK94)/$AC94 &lt; 0,0,($AC94-AK94)/$AC94 )</f>
        <v>0</v>
      </c>
      <c r="AV94" s="17">
        <f t="shared" ref="AV94:AV95" si="82">IF(($AC94-AL94)/$AC94 &lt; 0,0,($AC94-AL94)/$AC94 )</f>
        <v>0</v>
      </c>
      <c r="AW94" s="17">
        <f t="shared" ref="AW94:AW95" si="83">IF(($AC94-AM94)/$AC94 &lt; 0,0,($AC94-AM94)/$AC94 )</f>
        <v>0</v>
      </c>
      <c r="AX94" s="17">
        <f t="shared" ref="AX94:AX95" si="84">IF(($AC94-AN94)/$AC94 &lt; 0,0,($AC94-AN94)/$AC94 )</f>
        <v>0</v>
      </c>
      <c r="AY94" s="17">
        <f t="shared" ref="AY94:AY95" si="85">IF(($AC94-AO94)/$AC94 &lt; 0,0,($AC94-AO94)/$AC94 )</f>
        <v>0</v>
      </c>
      <c r="AZ94" s="17">
        <f t="shared" ref="AZ94:AZ95" si="86">IF(($AC94-AP94)/$AC94 &lt; 0,0,($AC94-AP94)/$AC94 )</f>
        <v>0.34716877405167679</v>
      </c>
      <c r="BA94" s="17">
        <f t="shared" ref="BA94:BA95" si="87">IF(($AC94-AQ94)/$AC94 &lt; 0,0,($AC94-AQ94)/$AC94 )</f>
        <v>7.9164376030786174E-2</v>
      </c>
      <c r="BB94" s="18">
        <f t="shared" ref="BB94:BB95" si="88">AVERAGE(AR94:BA94)</f>
        <v>4.5189664650907103E-2</v>
      </c>
      <c r="BC94" s="17">
        <f>BB94*(1+'VARIABLES AND RESULTS'!$B$4+'VARIABLES AND RESULTS'!$B$5+'VARIABLES AND RESULTS'!$B$6+'VARIABLES AND RESULTS'!$B$9)/'VARIABLES AND RESULTS'!$B$3</f>
        <v>9.0379329301814221E-2</v>
      </c>
      <c r="BD94" s="1">
        <v>1</v>
      </c>
    </row>
    <row r="95" spans="1:56" x14ac:dyDescent="0.2">
      <c r="A95" s="1" t="s">
        <v>128</v>
      </c>
      <c r="B95" s="30" t="s">
        <v>66</v>
      </c>
      <c r="C95" s="1" t="s">
        <v>49</v>
      </c>
      <c r="D95" s="30" t="s">
        <v>119</v>
      </c>
      <c r="E95" s="30" t="s">
        <v>121</v>
      </c>
      <c r="F95" s="6" t="s">
        <v>48</v>
      </c>
      <c r="G95" s="30">
        <v>11503</v>
      </c>
      <c r="H95" s="30">
        <v>10839</v>
      </c>
      <c r="I95" s="30">
        <v>11468</v>
      </c>
      <c r="J95" s="30">
        <v>9982</v>
      </c>
      <c r="K95" s="30">
        <v>9871</v>
      </c>
      <c r="L95" s="30">
        <v>11591</v>
      </c>
      <c r="M95" s="30">
        <v>10680</v>
      </c>
      <c r="N95" s="30">
        <v>9817</v>
      </c>
      <c r="O95" s="30">
        <v>8920</v>
      </c>
      <c r="P95" s="30">
        <v>10020</v>
      </c>
      <c r="R95" s="1">
        <f>SUMPRODUCT(([1]Sheet3!$A$2:$A$578=$D95)*([1]Sheet3!$B$2:$B$578=R$1)*([1]Sheet3!$C$1:$F$1=$B95),[1]Sheet3!$C$2:$F$578)</f>
        <v>0</v>
      </c>
      <c r="S95" s="1">
        <f>SUMPRODUCT(([1]Sheet3!$A$2:$A$578=$D95)*([1]Sheet3!$B$2:$B$578=S$1)*([1]Sheet3!$C$1:$F$1=$B95),[1]Sheet3!$C$2:$F$578)</f>
        <v>0</v>
      </c>
      <c r="T95" s="1">
        <f>SUMPRODUCT(([1]Sheet3!$A$2:$A$578=$D95)*([1]Sheet3!$B$2:$B$578=T$1)*([1]Sheet3!$C$1:$F$1=$B95),[1]Sheet3!$C$2:$F$578)</f>
        <v>0</v>
      </c>
      <c r="U95" s="1">
        <f>SUMPRODUCT(([1]Sheet3!$A$2:$A$578=$D95)*([1]Sheet3!$B$2:$B$578=U$1)*([1]Sheet3!$C$1:$F$1=$B95),[1]Sheet3!$C$2:$F$578)</f>
        <v>0</v>
      </c>
      <c r="V95" s="1">
        <f>SUMPRODUCT(([1]Sheet3!$A$2:$A$578=$D95)*([1]Sheet3!$B$2:$B$578=V$1)*([1]Sheet3!$C$1:$F$1=$B95),[1]Sheet3!$C$2:$F$578)</f>
        <v>0</v>
      </c>
      <c r="W95" s="1">
        <f>SUMPRODUCT(([1]Sheet3!$A$2:$A$578=$D95)*([1]Sheet3!$B$2:$B$578=W$1)*([1]Sheet3!$C$1:$F$1=$B95),[1]Sheet3!$C$2:$F$578)</f>
        <v>0</v>
      </c>
      <c r="X95" s="1">
        <f>SUMPRODUCT(([1]Sheet3!$A$2:$A$578=$D95)*([1]Sheet3!$B$2:$B$578=X$1)*([1]Sheet3!$C$1:$F$1=$B95),[1]Sheet3!$C$2:$F$578)</f>
        <v>0</v>
      </c>
      <c r="Y95" s="1">
        <f t="shared" si="75"/>
        <v>0</v>
      </c>
      <c r="Z95" s="1">
        <f t="shared" si="76"/>
        <v>0</v>
      </c>
      <c r="AA95" s="7">
        <v>0.8</v>
      </c>
      <c r="AB95" s="24">
        <f t="shared" si="61"/>
        <v>10428.799999999999</v>
      </c>
      <c r="AC95" s="6">
        <f t="shared" si="77"/>
        <v>8343.0399999999991</v>
      </c>
      <c r="AD95" s="1">
        <f t="shared" si="62"/>
        <v>-189.21818181818182</v>
      </c>
      <c r="AE95" s="1">
        <f t="shared" si="63"/>
        <v>-2.3791946505135888</v>
      </c>
      <c r="AF95" s="1">
        <f t="shared" si="64"/>
        <v>4.4601704957347617E-2</v>
      </c>
      <c r="AG95" s="1">
        <f>IF(AF95&lt;5%,AD95*'VARIABLES AND RESULTS'!$B$7,0)</f>
        <v>0</v>
      </c>
      <c r="AH95" s="6">
        <f t="shared" si="65"/>
        <v>11503</v>
      </c>
      <c r="AI95" s="6">
        <f t="shared" si="66"/>
        <v>10839</v>
      </c>
      <c r="AJ95" s="6">
        <f t="shared" si="67"/>
        <v>11468</v>
      </c>
      <c r="AK95" s="6">
        <f t="shared" si="68"/>
        <v>9982</v>
      </c>
      <c r="AL95" s="6">
        <f t="shared" si="69"/>
        <v>9871</v>
      </c>
      <c r="AM95" s="6">
        <f t="shared" si="70"/>
        <v>11591</v>
      </c>
      <c r="AN95" s="6">
        <f t="shared" si="71"/>
        <v>10680</v>
      </c>
      <c r="AO95" s="6">
        <f t="shared" si="72"/>
        <v>9817</v>
      </c>
      <c r="AP95" s="6">
        <f t="shared" si="73"/>
        <v>8920</v>
      </c>
      <c r="AQ95" s="6">
        <f t="shared" si="74"/>
        <v>10020</v>
      </c>
      <c r="AR95" s="17">
        <f t="shared" si="78"/>
        <v>0</v>
      </c>
      <c r="AS95" s="17">
        <f t="shared" si="79"/>
        <v>0</v>
      </c>
      <c r="AT95" s="17">
        <f t="shared" si="80"/>
        <v>0</v>
      </c>
      <c r="AU95" s="17">
        <f t="shared" si="81"/>
        <v>0</v>
      </c>
      <c r="AV95" s="17">
        <f t="shared" si="82"/>
        <v>0</v>
      </c>
      <c r="AW95" s="17">
        <f t="shared" si="83"/>
        <v>0</v>
      </c>
      <c r="AX95" s="17">
        <f t="shared" si="84"/>
        <v>0</v>
      </c>
      <c r="AY95" s="17">
        <f t="shared" si="85"/>
        <v>0</v>
      </c>
      <c r="AZ95" s="17">
        <f t="shared" si="86"/>
        <v>0</v>
      </c>
      <c r="BA95" s="17">
        <f t="shared" si="87"/>
        <v>0</v>
      </c>
      <c r="BB95" s="18">
        <f t="shared" si="88"/>
        <v>0</v>
      </c>
      <c r="BC95" s="17">
        <f>BB95*(1+'VARIABLES AND RESULTS'!$B$4+'VARIABLES AND RESULTS'!$B$5+'VARIABLES AND RESULTS'!$B$6+'VARIABLES AND RESULTS'!$B$9)/'VARIABLES AND RESULTS'!$B$3</f>
        <v>0</v>
      </c>
      <c r="BD95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"/>
  <sheetViews>
    <sheetView tabSelected="1" workbookViewId="0">
      <selection activeCell="S2" sqref="S2"/>
    </sheetView>
  </sheetViews>
  <sheetFormatPr baseColWidth="10" defaultColWidth="8.83203125" defaultRowHeight="15" x14ac:dyDescent="0.2"/>
  <cols>
    <col min="1" max="1" width="25.5" bestFit="1" customWidth="1"/>
    <col min="2" max="2" width="12.5" bestFit="1" customWidth="1"/>
    <col min="7" max="8" width="9.1640625" customWidth="1"/>
    <col min="9" max="9" width="20.5" customWidth="1"/>
    <col min="10" max="10" width="9.1640625" customWidth="1"/>
    <col min="11" max="11" width="18.83203125" hidden="1" customWidth="1"/>
    <col min="12" max="12" width="18.5" hidden="1" customWidth="1"/>
    <col min="13" max="13" width="15.6640625" hidden="1" customWidth="1"/>
    <col min="14" max="14" width="16.6640625" style="41" customWidth="1"/>
    <col min="15" max="16" width="9.1640625" customWidth="1"/>
    <col min="17" max="18" width="12" customWidth="1"/>
    <col min="19" max="19" width="16" bestFit="1" customWidth="1"/>
    <col min="22" max="22" width="12" bestFit="1" customWidth="1"/>
  </cols>
  <sheetData>
    <row r="1" spans="1:25" x14ac:dyDescent="0.2">
      <c r="C1" s="43" t="s">
        <v>40</v>
      </c>
      <c r="D1" s="43"/>
      <c r="E1" s="43"/>
      <c r="F1" s="44"/>
      <c r="G1" s="42" t="s">
        <v>31</v>
      </c>
      <c r="H1" s="42"/>
      <c r="I1" s="42"/>
      <c r="J1" s="42"/>
      <c r="K1" s="42"/>
      <c r="L1" s="35"/>
      <c r="M1" s="35"/>
      <c r="N1" s="39"/>
      <c r="U1" s="42" t="s">
        <v>71</v>
      </c>
      <c r="V1" s="42"/>
      <c r="X1" s="42" t="s">
        <v>70</v>
      </c>
      <c r="Y1" s="42"/>
    </row>
    <row r="2" spans="1:25" ht="32" x14ac:dyDescent="0.2">
      <c r="A2" s="9" t="s">
        <v>13</v>
      </c>
      <c r="B2" s="9" t="s">
        <v>14</v>
      </c>
      <c r="G2" s="5" t="s">
        <v>29</v>
      </c>
      <c r="H2" s="5" t="s">
        <v>30</v>
      </c>
      <c r="I2" s="5" t="s">
        <v>3</v>
      </c>
      <c r="J2" s="5" t="s">
        <v>2</v>
      </c>
      <c r="K2" s="36" t="s">
        <v>122</v>
      </c>
      <c r="L2" s="36" t="s">
        <v>123</v>
      </c>
      <c r="M2" s="36" t="s">
        <v>124</v>
      </c>
      <c r="N2" s="37" t="s">
        <v>125</v>
      </c>
      <c r="O2" s="8" t="s">
        <v>1</v>
      </c>
      <c r="P2" s="8" t="s">
        <v>38</v>
      </c>
      <c r="Q2" s="8" t="s">
        <v>32</v>
      </c>
      <c r="R2" s="8" t="s">
        <v>67</v>
      </c>
      <c r="S2" s="27" t="s">
        <v>68</v>
      </c>
      <c r="U2" s="32" t="s">
        <v>30</v>
      </c>
      <c r="V2" s="37" t="s">
        <v>127</v>
      </c>
      <c r="X2" s="8" t="s">
        <v>30</v>
      </c>
      <c r="Y2" s="5" t="s">
        <v>33</v>
      </c>
    </row>
    <row r="3" spans="1:25" ht="19" x14ac:dyDescent="0.25">
      <c r="A3" s="10" t="s">
        <v>15</v>
      </c>
      <c r="B3" s="11">
        <v>0.6</v>
      </c>
      <c r="G3" s="1">
        <v>1</v>
      </c>
      <c r="H3" s="1">
        <v>1</v>
      </c>
      <c r="I3" s="25" t="s">
        <v>43</v>
      </c>
      <c r="J3" s="1" t="s">
        <v>46</v>
      </c>
      <c r="K3" s="38">
        <f>IFERROR(MAX($B$8,SUMPRODUCT(--('DATA AND WORKING'!$B$2:$B$200='VARIABLES AND RESULTS'!I3),--('DATA AND WORKING'!$C$2:$C$200='VARIABLES AND RESULTS'!J3),('DATA AND WORKING'!$BC$2:$BC$200))/SUMPRODUCT(--('DATA AND WORKING'!$B$2:$B$200='VARIABLES AND RESULTS'!I3),--('DATA AND WORKING'!$C$2:$C$200='VARIABLES AND RESULTS'!J3))),0)</f>
        <v>0.20556430770279907</v>
      </c>
      <c r="L3" s="38">
        <f>+K3*(1+10%)</f>
        <v>0.22612073847307901</v>
      </c>
      <c r="M3" s="38">
        <f>+L3*(1+10%)</f>
        <v>0.24873281232038694</v>
      </c>
      <c r="N3" s="40">
        <f>+AVERAGE(K3:M3)</f>
        <v>0.22680595283208835</v>
      </c>
      <c r="O3" s="26">
        <v>4600</v>
      </c>
      <c r="P3" s="26">
        <v>68000</v>
      </c>
      <c r="Q3" s="1">
        <f>P3*O3</f>
        <v>312800000</v>
      </c>
      <c r="R3" s="1">
        <f>+Q3/10000000</f>
        <v>31.28</v>
      </c>
      <c r="S3" s="22">
        <v>7.2599999999999998E-2</v>
      </c>
      <c r="U3" s="33">
        <v>1</v>
      </c>
      <c r="V3" s="34">
        <v>0</v>
      </c>
      <c r="X3" s="1">
        <v>1</v>
      </c>
      <c r="Y3" s="22">
        <f>SUMPRODUCT(--($H$3:$H$20=X3),$Q$3:$Q$20,$S$3:$S$20)/SUMPRODUCT(--($H$3:$H$20=X3),$Q$3:$Q$20)</f>
        <v>7.358998458487967E-2</v>
      </c>
    </row>
    <row r="4" spans="1:25" ht="19" x14ac:dyDescent="0.25">
      <c r="A4" s="10" t="s">
        <v>16</v>
      </c>
      <c r="B4" s="11">
        <v>0.05</v>
      </c>
      <c r="G4" s="1">
        <f>G3+1</f>
        <v>2</v>
      </c>
      <c r="H4" s="1">
        <v>1</v>
      </c>
      <c r="I4" s="25" t="s">
        <v>43</v>
      </c>
      <c r="J4" s="1" t="s">
        <v>49</v>
      </c>
      <c r="K4" s="38">
        <f>IFERROR(MAX($B$8,SUMPRODUCT(--('DATA AND WORKING'!$B$2:$B$200='VARIABLES AND RESULTS'!I4),--('DATA AND WORKING'!$C$2:$C$200='VARIABLES AND RESULTS'!J4),('DATA AND WORKING'!$BC$2:$BC$200))/SUMPRODUCT(--('DATA AND WORKING'!$B$2:$B$200='VARIABLES AND RESULTS'!I4),--('DATA AND WORKING'!$C$2:$C$200='VARIABLES AND RESULTS'!J4))),0)</f>
        <v>1.3033905768383975E-2</v>
      </c>
      <c r="L4" s="38">
        <f t="shared" ref="L4:M20" si="0">+K4*(1+10%)</f>
        <v>1.4337296345222373E-2</v>
      </c>
      <c r="M4" s="38">
        <f t="shared" si="0"/>
        <v>1.5771025979744613E-2</v>
      </c>
      <c r="N4" s="40">
        <v>0.11</v>
      </c>
      <c r="O4" s="26">
        <v>108</v>
      </c>
      <c r="P4" s="26">
        <v>91228</v>
      </c>
      <c r="Q4" s="1">
        <f t="shared" ref="Q4:Q20" si="1">P4*O4</f>
        <v>9852624</v>
      </c>
      <c r="R4" s="1">
        <f t="shared" ref="R4:R20" si="2">+Q4/10000000</f>
        <v>0.98526239999999998</v>
      </c>
      <c r="S4" s="22">
        <v>8.6599999999999996E-2</v>
      </c>
    </row>
    <row r="5" spans="1:25" ht="19" x14ac:dyDescent="0.25">
      <c r="A5" s="10" t="s">
        <v>17</v>
      </c>
      <c r="B5" s="11">
        <v>0.1</v>
      </c>
      <c r="G5" s="1">
        <f t="shared" ref="G5:G20" si="3">G4+1</f>
        <v>3</v>
      </c>
      <c r="H5" s="1">
        <v>1</v>
      </c>
      <c r="I5" s="25" t="s">
        <v>59</v>
      </c>
      <c r="J5" s="1" t="s">
        <v>46</v>
      </c>
      <c r="K5" s="38">
        <f>IFERROR(MAX($B$8,SUMPRODUCT(--('DATA AND WORKING'!$B$2:$B$200='VARIABLES AND RESULTS'!I5),--('DATA AND WORKING'!$C$2:$C$200='VARIABLES AND RESULTS'!J5),('DATA AND WORKING'!$BC$2:$BC$200))/SUMPRODUCT(--('DATA AND WORKING'!$B$2:$B$200='VARIABLES AND RESULTS'!I5),--('DATA AND WORKING'!$C$2:$C$200='VARIABLES AND RESULTS'!J5))),0)</f>
        <v>0.12297753778808265</v>
      </c>
      <c r="L5" s="38">
        <f t="shared" si="0"/>
        <v>0.13527529156689092</v>
      </c>
      <c r="M5" s="38">
        <f t="shared" si="0"/>
        <v>0.14880282072358003</v>
      </c>
      <c r="N5" s="40">
        <f t="shared" ref="N5:N17" si="4">+AVERAGE(K5:M5)</f>
        <v>0.13568521669285119</v>
      </c>
      <c r="O5" s="26">
        <v>50</v>
      </c>
      <c r="P5" s="26">
        <v>68000</v>
      </c>
      <c r="Q5" s="1">
        <f t="shared" si="1"/>
        <v>3400000</v>
      </c>
      <c r="R5" s="1">
        <f t="shared" si="2"/>
        <v>0.34</v>
      </c>
      <c r="S5" s="22">
        <v>7.2599999999999998E-2</v>
      </c>
      <c r="U5" s="42" t="s">
        <v>71</v>
      </c>
      <c r="V5" s="42"/>
    </row>
    <row r="6" spans="1:25" ht="33" x14ac:dyDescent="0.25">
      <c r="A6" s="10" t="s">
        <v>18</v>
      </c>
      <c r="B6" s="11">
        <v>0.05</v>
      </c>
      <c r="G6" s="1">
        <f t="shared" si="3"/>
        <v>4</v>
      </c>
      <c r="H6" s="1">
        <v>1</v>
      </c>
      <c r="I6" s="25" t="s">
        <v>59</v>
      </c>
      <c r="J6" s="1" t="s">
        <v>49</v>
      </c>
      <c r="K6" s="38">
        <f>IFERROR(MAX($B$8,SUMPRODUCT(--('DATA AND WORKING'!$B$2:$B$200='VARIABLES AND RESULTS'!I6),--('DATA AND WORKING'!$C$2:$C$200='VARIABLES AND RESULTS'!J6),('DATA AND WORKING'!$BC$2:$BC$200))/SUMPRODUCT(--('DATA AND WORKING'!$B$2:$B$200='VARIABLES AND RESULTS'!I6),--('DATA AND WORKING'!$C$2:$C$200='VARIABLES AND RESULTS'!J6))),0)</f>
        <v>1.0927324548791395E-2</v>
      </c>
      <c r="L6" s="38">
        <f t="shared" si="0"/>
        <v>1.2020057003670535E-2</v>
      </c>
      <c r="M6" s="38">
        <f t="shared" si="0"/>
        <v>1.322206270403759E-2</v>
      </c>
      <c r="N6" s="40">
        <f>+N8</f>
        <v>0.09</v>
      </c>
      <c r="O6" s="26">
        <v>15</v>
      </c>
      <c r="P6" s="26">
        <v>91228</v>
      </c>
      <c r="Q6" s="1">
        <f t="shared" si="1"/>
        <v>1368420</v>
      </c>
      <c r="R6" s="1">
        <f t="shared" si="2"/>
        <v>0.13684199999999999</v>
      </c>
      <c r="S6" s="22">
        <v>8.6599999999999996E-2</v>
      </c>
      <c r="U6" s="32" t="s">
        <v>30</v>
      </c>
      <c r="V6" s="37" t="s">
        <v>126</v>
      </c>
    </row>
    <row r="7" spans="1:25" ht="19" x14ac:dyDescent="0.25">
      <c r="A7" s="10" t="s">
        <v>19</v>
      </c>
      <c r="B7" s="11">
        <v>0</v>
      </c>
      <c r="G7" s="1">
        <f t="shared" si="3"/>
        <v>5</v>
      </c>
      <c r="H7" s="1">
        <v>1</v>
      </c>
      <c r="I7" s="25" t="s">
        <v>60</v>
      </c>
      <c r="J7" s="1" t="s">
        <v>46</v>
      </c>
      <c r="K7" s="38">
        <f>IFERROR(MAX($B$8,SUMPRODUCT(--('DATA AND WORKING'!$B$2:$B$200='VARIABLES AND RESULTS'!I7),--('DATA AND WORKING'!$C$2:$C$200='VARIABLES AND RESULTS'!J7),('DATA AND WORKING'!$BC$2:$BC$200))/SUMPRODUCT(--('DATA AND WORKING'!$B$2:$B$200='VARIABLES AND RESULTS'!I7),--('DATA AND WORKING'!$C$2:$C$200='VARIABLES AND RESULTS'!J7))),0)</f>
        <v>0.12929975597315882</v>
      </c>
      <c r="L7" s="38">
        <f t="shared" si="0"/>
        <v>0.14222973157047472</v>
      </c>
      <c r="M7" s="38">
        <f t="shared" si="0"/>
        <v>0.15645270472752221</v>
      </c>
      <c r="N7" s="40">
        <f t="shared" si="4"/>
        <v>0.14266073075705191</v>
      </c>
      <c r="O7" s="26">
        <v>200</v>
      </c>
      <c r="P7" s="26">
        <v>68000</v>
      </c>
      <c r="Q7" s="1">
        <f t="shared" si="1"/>
        <v>13600000</v>
      </c>
      <c r="R7" s="1">
        <f t="shared" si="2"/>
        <v>1.36</v>
      </c>
      <c r="S7" s="22">
        <v>7.2599999999999998E-2</v>
      </c>
      <c r="U7" s="33">
        <v>1</v>
      </c>
      <c r="V7" s="34" cm="1">
        <f t="array" ref="V7">SUMPRODUCT(--($H$3:$H$20=U7),$Q$3:$Q$20,$N$3:$N$20)/SUMPRODUCT(--($H$3:$H$20=U7),$Q$3:$Q$20)</f>
        <v>0.17705614756404817</v>
      </c>
    </row>
    <row r="8" spans="1:25" ht="19" x14ac:dyDescent="0.25">
      <c r="A8" s="10" t="s">
        <v>20</v>
      </c>
      <c r="B8" s="12">
        <v>0.01</v>
      </c>
      <c r="G8" s="1">
        <f t="shared" si="3"/>
        <v>6</v>
      </c>
      <c r="H8" s="1">
        <v>1</v>
      </c>
      <c r="I8" s="25" t="s">
        <v>60</v>
      </c>
      <c r="J8" s="1" t="s">
        <v>49</v>
      </c>
      <c r="K8" s="38">
        <f>IFERROR(MAX($B$8,SUMPRODUCT(--('DATA AND WORKING'!$B$2:$B$200='VARIABLES AND RESULTS'!I8),--('DATA AND WORKING'!$C$2:$C$200='VARIABLES AND RESULTS'!J8),('DATA AND WORKING'!$BC$2:$BC$200))/SUMPRODUCT(--('DATA AND WORKING'!$B$2:$B$200='VARIABLES AND RESULTS'!I8),--('DATA AND WORKING'!$C$2:$C$200='VARIABLES AND RESULTS'!J8))),0)</f>
        <v>0.01</v>
      </c>
      <c r="L8" s="38">
        <f t="shared" si="0"/>
        <v>1.1000000000000001E-2</v>
      </c>
      <c r="M8" s="38">
        <f t="shared" si="0"/>
        <v>1.2100000000000001E-2</v>
      </c>
      <c r="N8" s="40">
        <v>0.09</v>
      </c>
      <c r="O8" s="26">
        <v>18</v>
      </c>
      <c r="P8" s="26">
        <v>91228</v>
      </c>
      <c r="Q8" s="1">
        <f t="shared" si="1"/>
        <v>1642104</v>
      </c>
      <c r="R8" s="1">
        <f t="shared" si="2"/>
        <v>0.16421040000000001</v>
      </c>
      <c r="S8" s="22">
        <v>8.6599999999999996E-2</v>
      </c>
    </row>
    <row r="9" spans="1:25" ht="19" x14ac:dyDescent="0.25">
      <c r="A9" s="10" t="s">
        <v>39</v>
      </c>
      <c r="B9" s="11">
        <v>0</v>
      </c>
      <c r="G9" s="1">
        <f t="shared" si="3"/>
        <v>7</v>
      </c>
      <c r="H9" s="1">
        <v>1</v>
      </c>
      <c r="I9" s="25" t="s">
        <v>61</v>
      </c>
      <c r="J9" s="1" t="s">
        <v>46</v>
      </c>
      <c r="K9" s="38">
        <f>IFERROR(MAX($B$8,SUMPRODUCT(--('DATA AND WORKING'!$B$2:$B$200='VARIABLES AND RESULTS'!I9),--('DATA AND WORKING'!$C$2:$C$200='VARIABLES AND RESULTS'!J9),('DATA AND WORKING'!$BC$2:$BC$200))/SUMPRODUCT(--('DATA AND WORKING'!$B$2:$B$200='VARIABLES AND RESULTS'!I9),--('DATA AND WORKING'!$C$2:$C$200='VARIABLES AND RESULTS'!J9))),0)</f>
        <v>0.10260637763413925</v>
      </c>
      <c r="L9" s="38">
        <f t="shared" si="0"/>
        <v>0.11286701539755319</v>
      </c>
      <c r="M9" s="38">
        <f t="shared" si="0"/>
        <v>0.12415371693730852</v>
      </c>
      <c r="N9" s="40">
        <f t="shared" si="4"/>
        <v>0.11320903665633365</v>
      </c>
      <c r="O9" s="26">
        <v>500</v>
      </c>
      <c r="P9" s="26">
        <v>68000</v>
      </c>
      <c r="Q9" s="1">
        <f t="shared" si="1"/>
        <v>34000000</v>
      </c>
      <c r="R9" s="1">
        <f t="shared" si="2"/>
        <v>3.4</v>
      </c>
      <c r="S9" s="22">
        <v>7.2599999999999998E-2</v>
      </c>
    </row>
    <row r="10" spans="1:25" ht="19" x14ac:dyDescent="0.25">
      <c r="A10" s="13"/>
      <c r="B10" s="13"/>
      <c r="G10" s="1">
        <f t="shared" si="3"/>
        <v>8</v>
      </c>
      <c r="H10" s="1">
        <v>1</v>
      </c>
      <c r="I10" s="25" t="s">
        <v>61</v>
      </c>
      <c r="J10" s="1" t="s">
        <v>49</v>
      </c>
      <c r="K10" s="38">
        <f>IFERROR(MAX($B$8,SUMPRODUCT(--('DATA AND WORKING'!$B$2:$B$200='VARIABLES AND RESULTS'!I10),--('DATA AND WORKING'!$C$2:$C$200='VARIABLES AND RESULTS'!J10),('DATA AND WORKING'!$BC$2:$BC$200))/SUMPRODUCT(--('DATA AND WORKING'!$B$2:$B$200='VARIABLES AND RESULTS'!I10),--('DATA AND WORKING'!$C$2:$C$200='VARIABLES AND RESULTS'!J10))),0)</f>
        <v>0.01</v>
      </c>
      <c r="L10" s="38">
        <f t="shared" si="0"/>
        <v>1.1000000000000001E-2</v>
      </c>
      <c r="M10" s="38">
        <f t="shared" si="0"/>
        <v>1.2100000000000001E-2</v>
      </c>
      <c r="N10" s="40">
        <f>+N8</f>
        <v>0.09</v>
      </c>
      <c r="O10" s="26">
        <v>98</v>
      </c>
      <c r="P10" s="26">
        <v>91228</v>
      </c>
      <c r="Q10" s="1">
        <f t="shared" si="1"/>
        <v>8940344</v>
      </c>
      <c r="R10" s="1">
        <f t="shared" si="2"/>
        <v>0.89403440000000001</v>
      </c>
      <c r="S10" s="22">
        <v>8.6599999999999996E-2</v>
      </c>
    </row>
    <row r="11" spans="1:25" ht="19" x14ac:dyDescent="0.25">
      <c r="A11" s="13"/>
      <c r="B11" s="13"/>
      <c r="G11" s="1">
        <f t="shared" si="3"/>
        <v>9</v>
      </c>
      <c r="H11" s="1">
        <v>1</v>
      </c>
      <c r="I11" s="25" t="s">
        <v>62</v>
      </c>
      <c r="J11" s="1" t="s">
        <v>46</v>
      </c>
      <c r="K11" s="38">
        <f>IFERROR(MAX($B$8,SUMPRODUCT(--('DATA AND WORKING'!$B$2:$B$200='VARIABLES AND RESULTS'!I11),--('DATA AND WORKING'!$C$2:$C$200='VARIABLES AND RESULTS'!J11),('DATA AND WORKING'!$BC$2:$BC$200))/SUMPRODUCT(--('DATA AND WORKING'!$B$2:$B$200='VARIABLES AND RESULTS'!I11),--('DATA AND WORKING'!$C$2:$C$200='VARIABLES AND RESULTS'!J11))),0)</f>
        <v>0.11856602909767201</v>
      </c>
      <c r="L11" s="38">
        <f t="shared" si="0"/>
        <v>0.13042263200743923</v>
      </c>
      <c r="M11" s="38">
        <f t="shared" si="0"/>
        <v>0.14346489520818317</v>
      </c>
      <c r="N11" s="40">
        <f t="shared" si="4"/>
        <v>0.13081785210443148</v>
      </c>
      <c r="O11" s="26">
        <v>1500</v>
      </c>
      <c r="P11" s="26">
        <v>68000</v>
      </c>
      <c r="Q11" s="1">
        <f t="shared" si="1"/>
        <v>102000000</v>
      </c>
      <c r="R11" s="1">
        <f t="shared" si="2"/>
        <v>10.199999999999999</v>
      </c>
      <c r="S11" s="22">
        <v>7.2599999999999998E-2</v>
      </c>
    </row>
    <row r="12" spans="1:25" ht="19" x14ac:dyDescent="0.25">
      <c r="A12" s="9" t="s">
        <v>21</v>
      </c>
      <c r="B12" s="14"/>
      <c r="G12" s="1">
        <f t="shared" si="3"/>
        <v>10</v>
      </c>
      <c r="H12" s="1">
        <v>1</v>
      </c>
      <c r="I12" s="25" t="s">
        <v>62</v>
      </c>
      <c r="J12" s="1" t="s">
        <v>49</v>
      </c>
      <c r="K12" s="38">
        <f>IFERROR(MAX($B$8,SUMPRODUCT(--('DATA AND WORKING'!$B$2:$B$200='VARIABLES AND RESULTS'!I12),--('DATA AND WORKING'!$C$2:$C$200='VARIABLES AND RESULTS'!J12),('DATA AND WORKING'!$BC$2:$BC$200))/SUMPRODUCT(--('DATA AND WORKING'!$B$2:$B$200='VARIABLES AND RESULTS'!I12),--('DATA AND WORKING'!$C$2:$C$200='VARIABLES AND RESULTS'!J12))),0)</f>
        <v>0.01</v>
      </c>
      <c r="L12" s="38">
        <f t="shared" si="0"/>
        <v>1.1000000000000001E-2</v>
      </c>
      <c r="M12" s="38">
        <f t="shared" si="0"/>
        <v>1.2100000000000001E-2</v>
      </c>
      <c r="N12" s="40">
        <f>+N10</f>
        <v>0.09</v>
      </c>
      <c r="O12" s="26">
        <v>80</v>
      </c>
      <c r="P12" s="26">
        <v>91228</v>
      </c>
      <c r="Q12" s="1">
        <f t="shared" si="1"/>
        <v>7298240</v>
      </c>
      <c r="R12" s="1">
        <f t="shared" si="2"/>
        <v>0.72982400000000003</v>
      </c>
      <c r="S12" s="22">
        <v>8.6599999999999996E-2</v>
      </c>
    </row>
    <row r="13" spans="1:25" ht="19" x14ac:dyDescent="0.25">
      <c r="A13" s="9" t="s">
        <v>22</v>
      </c>
      <c r="B13" s="14"/>
      <c r="G13" s="1">
        <f t="shared" si="3"/>
        <v>11</v>
      </c>
      <c r="H13" s="1">
        <v>1</v>
      </c>
      <c r="I13" s="25" t="s">
        <v>63</v>
      </c>
      <c r="J13" s="1" t="s">
        <v>46</v>
      </c>
      <c r="K13" s="38">
        <f>IFERROR(MAX($B$8,SUMPRODUCT(--('DATA AND WORKING'!$B$2:$B$200='VARIABLES AND RESULTS'!I13),--('DATA AND WORKING'!$C$2:$C$200='VARIABLES AND RESULTS'!J13),('DATA AND WORKING'!$BC$2:$BC$200))/SUMPRODUCT(--('DATA AND WORKING'!$B$2:$B$200='VARIABLES AND RESULTS'!I13),--('DATA AND WORKING'!$C$2:$C$200='VARIABLES AND RESULTS'!J13))),0)</f>
        <v>6.9642092263146674E-2</v>
      </c>
      <c r="L13" s="38">
        <f t="shared" si="0"/>
        <v>7.6606301489461348E-2</v>
      </c>
      <c r="M13" s="38">
        <f t="shared" si="0"/>
        <v>8.4266931638407483E-2</v>
      </c>
      <c r="N13" s="40">
        <f t="shared" si="4"/>
        <v>7.6838441797005164E-2</v>
      </c>
      <c r="O13" s="26">
        <v>450</v>
      </c>
      <c r="P13" s="26">
        <v>68000</v>
      </c>
      <c r="Q13" s="1">
        <f t="shared" si="1"/>
        <v>30600000</v>
      </c>
      <c r="R13" s="1">
        <f t="shared" si="2"/>
        <v>3.06</v>
      </c>
      <c r="S13" s="22">
        <v>7.2599999999999998E-2</v>
      </c>
    </row>
    <row r="14" spans="1:25" ht="19" x14ac:dyDescent="0.25">
      <c r="A14" s="9" t="s">
        <v>23</v>
      </c>
      <c r="B14" s="15"/>
      <c r="G14" s="1">
        <f t="shared" si="3"/>
        <v>12</v>
      </c>
      <c r="H14" s="1">
        <v>1</v>
      </c>
      <c r="I14" s="25" t="s">
        <v>63</v>
      </c>
      <c r="J14" s="1" t="s">
        <v>49</v>
      </c>
      <c r="K14" s="38">
        <f>IFERROR(MAX($B$8,SUMPRODUCT(--('DATA AND WORKING'!$B$2:$B$200='VARIABLES AND RESULTS'!I14),--('DATA AND WORKING'!$C$2:$C$200='VARIABLES AND RESULTS'!J14),('DATA AND WORKING'!$BC$2:$BC$200))/SUMPRODUCT(--('DATA AND WORKING'!$B$2:$B$200='VARIABLES AND RESULTS'!I14),--('DATA AND WORKING'!$C$2:$C$200='VARIABLES AND RESULTS'!J14))),0)</f>
        <v>0.01</v>
      </c>
      <c r="L14" s="38">
        <f t="shared" si="0"/>
        <v>1.1000000000000001E-2</v>
      </c>
      <c r="M14" s="38">
        <f t="shared" si="0"/>
        <v>1.2100000000000001E-2</v>
      </c>
      <c r="N14" s="40">
        <f>+N12</f>
        <v>0.09</v>
      </c>
      <c r="O14" s="26">
        <v>118</v>
      </c>
      <c r="P14" s="26">
        <v>91228</v>
      </c>
      <c r="Q14" s="1">
        <f t="shared" si="1"/>
        <v>10764904</v>
      </c>
      <c r="R14" s="1">
        <f t="shared" si="2"/>
        <v>1.0764904</v>
      </c>
      <c r="S14" s="22">
        <v>8.6599999999999996E-2</v>
      </c>
    </row>
    <row r="15" spans="1:25" ht="19" x14ac:dyDescent="0.25">
      <c r="A15" s="9" t="s">
        <v>24</v>
      </c>
      <c r="B15" s="14"/>
      <c r="G15" s="1">
        <f t="shared" si="3"/>
        <v>13</v>
      </c>
      <c r="H15" s="1">
        <v>1</v>
      </c>
      <c r="I15" s="25" t="s">
        <v>64</v>
      </c>
      <c r="J15" s="1" t="s">
        <v>46</v>
      </c>
      <c r="K15" s="38">
        <f>IFERROR(MAX($B$8,SUMPRODUCT(--('DATA AND WORKING'!$B$2:$B$200='VARIABLES AND RESULTS'!I15),--('DATA AND WORKING'!$C$2:$C$200='VARIABLES AND RESULTS'!J15),('DATA AND WORKING'!$BC$2:$BC$200))/SUMPRODUCT(--('DATA AND WORKING'!$B$2:$B$200='VARIABLES AND RESULTS'!I15),--('DATA AND WORKING'!$C$2:$C$200='VARIABLES AND RESULTS'!J15))),0)</f>
        <v>5.7369719699960596E-2</v>
      </c>
      <c r="L15" s="38">
        <f t="shared" si="0"/>
        <v>6.3106691669956666E-2</v>
      </c>
      <c r="M15" s="38">
        <f t="shared" si="0"/>
        <v>6.9417360836952338E-2</v>
      </c>
      <c r="N15" s="40">
        <f>+S15</f>
        <v>7.2599999999999998E-2</v>
      </c>
      <c r="O15" s="26">
        <v>700</v>
      </c>
      <c r="P15" s="26">
        <v>68000</v>
      </c>
      <c r="Q15" s="1">
        <f t="shared" si="1"/>
        <v>47600000</v>
      </c>
      <c r="R15" s="1">
        <f t="shared" si="2"/>
        <v>4.76</v>
      </c>
      <c r="S15" s="22">
        <v>7.2599999999999998E-2</v>
      </c>
    </row>
    <row r="16" spans="1:25" ht="19" x14ac:dyDescent="0.25">
      <c r="A16" s="9" t="s">
        <v>25</v>
      </c>
      <c r="B16" s="16"/>
      <c r="G16" s="1">
        <f t="shared" si="3"/>
        <v>14</v>
      </c>
      <c r="H16" s="1">
        <v>1</v>
      </c>
      <c r="I16" s="25" t="s">
        <v>64</v>
      </c>
      <c r="J16" s="1" t="s">
        <v>49</v>
      </c>
      <c r="K16" s="38">
        <f>IFERROR(MAX($B$8,SUMPRODUCT(--('DATA AND WORKING'!$B$2:$B$200='VARIABLES AND RESULTS'!I16),--('DATA AND WORKING'!$C$2:$C$200='VARIABLES AND RESULTS'!J16),('DATA AND WORKING'!$BC$2:$BC$200))/SUMPRODUCT(--('DATA AND WORKING'!$B$2:$B$200='VARIABLES AND RESULTS'!I16),--('DATA AND WORKING'!$C$2:$C$200='VARIABLES AND RESULTS'!J16))),0)</f>
        <v>2.0607313606409109E-2</v>
      </c>
      <c r="L16" s="38">
        <f t="shared" si="0"/>
        <v>2.2668044967050022E-2</v>
      </c>
      <c r="M16" s="38">
        <f t="shared" si="0"/>
        <v>2.4934849463755026E-2</v>
      </c>
      <c r="N16" s="40">
        <v>0.11</v>
      </c>
      <c r="O16" s="26">
        <v>20</v>
      </c>
      <c r="P16" s="26">
        <v>91228</v>
      </c>
      <c r="Q16" s="1">
        <f t="shared" si="1"/>
        <v>1824560</v>
      </c>
      <c r="R16" s="1">
        <f t="shared" si="2"/>
        <v>0.18245600000000001</v>
      </c>
      <c r="S16" s="22">
        <v>8.6599999999999996E-2</v>
      </c>
      <c r="V16" t="s">
        <v>69</v>
      </c>
    </row>
    <row r="17" spans="1:19" ht="19" x14ac:dyDescent="0.25">
      <c r="A17" s="9" t="s">
        <v>26</v>
      </c>
      <c r="B17" s="14"/>
      <c r="G17" s="1">
        <f t="shared" si="3"/>
        <v>15</v>
      </c>
      <c r="H17" s="1">
        <v>1</v>
      </c>
      <c r="I17" s="25" t="s">
        <v>65</v>
      </c>
      <c r="J17" s="1" t="s">
        <v>46</v>
      </c>
      <c r="K17" s="38">
        <f>IFERROR(MAX($B$8,SUMPRODUCT(--('DATA AND WORKING'!$B$2:$B$200='VARIABLES AND RESULTS'!I17),--('DATA AND WORKING'!$C$2:$C$200='VARIABLES AND RESULTS'!J17),('DATA AND WORKING'!$BC$2:$BC$200))/SUMPRODUCT(--('DATA AND WORKING'!$B$2:$B$200='VARIABLES AND RESULTS'!I17),--('DATA AND WORKING'!$C$2:$C$200='VARIABLES AND RESULTS'!J17))),0)</f>
        <v>0.19479554370087546</v>
      </c>
      <c r="L17" s="38">
        <f t="shared" si="0"/>
        <v>0.21427509807096301</v>
      </c>
      <c r="M17" s="38">
        <f t="shared" si="0"/>
        <v>0.23570260787805933</v>
      </c>
      <c r="N17" s="40">
        <f t="shared" si="4"/>
        <v>0.21492441654996594</v>
      </c>
      <c r="O17" s="26">
        <v>2000</v>
      </c>
      <c r="P17" s="26">
        <v>68000</v>
      </c>
      <c r="Q17" s="1">
        <f t="shared" si="1"/>
        <v>136000000</v>
      </c>
      <c r="R17" s="1">
        <f t="shared" si="2"/>
        <v>13.6</v>
      </c>
      <c r="S17" s="22">
        <v>7.2599999999999998E-2</v>
      </c>
    </row>
    <row r="18" spans="1:19" ht="19" x14ac:dyDescent="0.25">
      <c r="A18" s="9" t="s">
        <v>27</v>
      </c>
      <c r="B18" s="16"/>
      <c r="G18" s="1">
        <f t="shared" si="3"/>
        <v>16</v>
      </c>
      <c r="H18" s="1">
        <v>1</v>
      </c>
      <c r="I18" s="25" t="s">
        <v>65</v>
      </c>
      <c r="J18" s="1" t="s">
        <v>49</v>
      </c>
      <c r="K18" s="38">
        <f>IFERROR(MAX($B$8,SUMPRODUCT(--('DATA AND WORKING'!$B$2:$B$200='VARIABLES AND RESULTS'!I18),--('DATA AND WORKING'!$C$2:$C$200='VARIABLES AND RESULTS'!J18),('DATA AND WORKING'!$BC$2:$BC$200))/SUMPRODUCT(--('DATA AND WORKING'!$B$2:$B$200='VARIABLES AND RESULTS'!I18),--('DATA AND WORKING'!$C$2:$C$200='VARIABLES AND RESULTS'!J18))),0)</f>
        <v>0.01</v>
      </c>
      <c r="L18" s="38">
        <f t="shared" si="0"/>
        <v>1.1000000000000001E-2</v>
      </c>
      <c r="M18" s="38">
        <f t="shared" si="0"/>
        <v>1.2100000000000001E-2</v>
      </c>
      <c r="N18" s="40">
        <f>+N14</f>
        <v>0.09</v>
      </c>
      <c r="O18" s="26">
        <v>90</v>
      </c>
      <c r="P18" s="26">
        <v>91228</v>
      </c>
      <c r="Q18" s="1">
        <f t="shared" si="1"/>
        <v>8210520</v>
      </c>
      <c r="R18" s="1">
        <f t="shared" si="2"/>
        <v>0.821052</v>
      </c>
      <c r="S18" s="22">
        <v>8.6599999999999996E-2</v>
      </c>
    </row>
    <row r="19" spans="1:19" ht="19" x14ac:dyDescent="0.25">
      <c r="G19" s="1">
        <f t="shared" si="3"/>
        <v>17</v>
      </c>
      <c r="H19" s="1">
        <v>1</v>
      </c>
      <c r="I19" s="25" t="s">
        <v>66</v>
      </c>
      <c r="J19" s="1" t="s">
        <v>46</v>
      </c>
      <c r="K19" s="38">
        <f>IFERROR(MAX($B$8,SUMPRODUCT(--('DATA AND WORKING'!$B$2:$B$200='VARIABLES AND RESULTS'!I19),--('DATA AND WORKING'!$C$2:$C$200='VARIABLES AND RESULTS'!J19),('DATA AND WORKING'!$BC$2:$BC$200))/SUMPRODUCT(--('DATA AND WORKING'!$B$2:$B$200='VARIABLES AND RESULTS'!I19),--('DATA AND WORKING'!$C$2:$C$200='VARIABLES AND RESULTS'!J19))),0)</f>
        <v>5.7111304211431999E-2</v>
      </c>
      <c r="L19" s="38">
        <f t="shared" si="0"/>
        <v>6.2822434632575197E-2</v>
      </c>
      <c r="M19" s="38">
        <f t="shared" si="0"/>
        <v>6.9104678095832719E-2</v>
      </c>
      <c r="N19" s="40">
        <f>+S19</f>
        <v>7.2599999999999998E-2</v>
      </c>
      <c r="O19" s="26">
        <v>120</v>
      </c>
      <c r="P19" s="26">
        <v>68000</v>
      </c>
      <c r="Q19" s="1">
        <f t="shared" si="1"/>
        <v>8160000</v>
      </c>
      <c r="R19" s="1">
        <f t="shared" si="2"/>
        <v>0.81599999999999995</v>
      </c>
      <c r="S19" s="22">
        <v>7.2599999999999998E-2</v>
      </c>
    </row>
    <row r="20" spans="1:19" ht="19" x14ac:dyDescent="0.25">
      <c r="G20" s="1">
        <f t="shared" si="3"/>
        <v>18</v>
      </c>
      <c r="H20" s="1">
        <v>1</v>
      </c>
      <c r="I20" s="25" t="s">
        <v>66</v>
      </c>
      <c r="J20" s="1" t="s">
        <v>49</v>
      </c>
      <c r="K20" s="38">
        <f>IFERROR(MAX($B$8,SUMPRODUCT(--('DATA AND WORKING'!$B$2:$B$200='VARIABLES AND RESULTS'!I20),--('DATA AND WORKING'!$C$2:$C$200='VARIABLES AND RESULTS'!J20),('DATA AND WORKING'!$BC$2:$BC$200))/SUMPRODUCT(--('DATA AND WORKING'!$B$2:$B$200='VARIABLES AND RESULTS'!I20),--('DATA AND WORKING'!$C$2:$C$200='VARIABLES AND RESULTS'!J20))),0)</f>
        <v>0.01</v>
      </c>
      <c r="L20" s="38">
        <f t="shared" si="0"/>
        <v>1.1000000000000001E-2</v>
      </c>
      <c r="M20" s="38">
        <f t="shared" si="0"/>
        <v>1.2100000000000001E-2</v>
      </c>
      <c r="N20" s="40">
        <f>+N18</f>
        <v>0.09</v>
      </c>
      <c r="O20" s="26">
        <v>27</v>
      </c>
      <c r="P20" s="26">
        <v>91228</v>
      </c>
      <c r="Q20" s="1">
        <f t="shared" si="1"/>
        <v>2463156</v>
      </c>
      <c r="R20" s="1">
        <f t="shared" si="2"/>
        <v>0.2463156</v>
      </c>
      <c r="S20" s="22">
        <v>8.6599999999999996E-2</v>
      </c>
    </row>
  </sheetData>
  <mergeCells count="5">
    <mergeCell ref="G1:K1"/>
    <mergeCell ref="C1:F1"/>
    <mergeCell ref="X1:Y1"/>
    <mergeCell ref="U1:V1"/>
    <mergeCell ref="U5:V5"/>
  </mergeCells>
  <dataValidations count="1">
    <dataValidation type="decimal" allowBlank="1" showInputMessage="1" showErrorMessage="1" errorTitle="Invaid Entry" error="Only Numeric Values are allowed. " promptTitle="Rate Entry" prompt="Please enter the Basic Price in Rupees for this item. " sqref="P3:P20" xr:uid="{00000000-0002-0000-0100-000000000000}">
      <formula1>0</formula1>
      <formula2>999999999999999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26" sqref="B26"/>
    </sheetView>
  </sheetViews>
  <sheetFormatPr baseColWidth="10" defaultColWidth="8.83203125" defaultRowHeight="15" x14ac:dyDescent="0.2"/>
  <cols>
    <col min="2" max="2" width="46.83203125" bestFit="1" customWidth="1"/>
  </cols>
  <sheetData>
    <row r="1" spans="1:2" x14ac:dyDescent="0.2">
      <c r="A1">
        <v>1</v>
      </c>
      <c r="B1" t="s">
        <v>72</v>
      </c>
    </row>
    <row r="2" spans="1:2" x14ac:dyDescent="0.2">
      <c r="A2">
        <v>2</v>
      </c>
      <c r="B2" t="s">
        <v>73</v>
      </c>
    </row>
    <row r="3" spans="1:2" x14ac:dyDescent="0.2">
      <c r="A3">
        <v>3</v>
      </c>
      <c r="B3" t="s">
        <v>74</v>
      </c>
    </row>
    <row r="4" spans="1:2" x14ac:dyDescent="0.2">
      <c r="A4">
        <v>4</v>
      </c>
      <c r="B4" t="s">
        <v>28</v>
      </c>
    </row>
    <row r="5" spans="1:2" x14ac:dyDescent="0.2">
      <c r="A5">
        <v>5</v>
      </c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AND WORKING</vt:lpstr>
      <vt:lpstr>VARIABLES AND RESULTS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2022-09-03T04:20:57Z</dcterms:modified>
</cp:coreProperties>
</file>