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040" windowHeight="9192" tabRatio="856" activeTab="10"/>
  </bookViews>
  <sheets>
    <sheet name="Reliance" sheetId="1" r:id="rId1"/>
    <sheet name="Arambagh" sheetId="2" r:id="rId2"/>
    <sheet name="Spencer's" sheetId="3" r:id="rId3"/>
    <sheet name="Big Bazar" sheetId="4" r:id="rId4"/>
    <sheet name="D Mart" sheetId="5" r:id="rId5"/>
    <sheet name="V Mart" sheetId="6" r:id="rId6"/>
    <sheet name="Big Basket" sheetId="7" r:id="rId7"/>
    <sheet name="Sehkari Bandar" sheetId="8" r:id="rId8"/>
    <sheet name="Star Bazar" sheetId="9" r:id="rId9"/>
    <sheet name="Hypercity" sheetId="10" r:id="rId10"/>
    <sheet name="Vishal Mega Mart" sheetId="11" r:id="rId11"/>
  </sheets>
  <calcPr calcId="162913"/>
</workbook>
</file>

<file path=xl/calcChain.xml><?xml version="1.0" encoding="utf-8"?>
<calcChain xmlns="http://schemas.openxmlformats.org/spreadsheetml/2006/main">
  <c r="S25" i="11" l="1"/>
  <c r="P15" i="4"/>
  <c r="P18" i="4"/>
  <c r="P19" i="4"/>
  <c r="P20" i="4"/>
  <c r="P14" i="4"/>
  <c r="Q18" i="4"/>
  <c r="N20" i="4"/>
  <c r="N19" i="4"/>
  <c r="N18" i="4"/>
  <c r="N15" i="4"/>
  <c r="N14" i="4"/>
  <c r="M15" i="4"/>
  <c r="M18" i="4"/>
  <c r="M19" i="4"/>
  <c r="M20" i="4"/>
  <c r="M14" i="4"/>
  <c r="K18" i="4"/>
  <c r="K14" i="4"/>
  <c r="J15" i="4"/>
  <c r="J18" i="4"/>
  <c r="J19" i="4"/>
  <c r="J20" i="4"/>
  <c r="J14" i="4"/>
  <c r="H15" i="4"/>
  <c r="H20" i="4"/>
  <c r="H18" i="4"/>
  <c r="H14" i="4"/>
  <c r="G15" i="4"/>
  <c r="G18" i="4"/>
  <c r="G19" i="4"/>
  <c r="G20" i="4"/>
  <c r="G14" i="4"/>
  <c r="E20" i="4"/>
  <c r="E19" i="4"/>
  <c r="E18" i="4"/>
  <c r="E14" i="4"/>
  <c r="D15" i="4"/>
  <c r="D18" i="4"/>
  <c r="D14" i="4"/>
  <c r="B18" i="4"/>
  <c r="P14" i="11"/>
  <c r="M14" i="11"/>
  <c r="M15" i="11"/>
  <c r="M16" i="11"/>
  <c r="M18" i="11"/>
  <c r="M19" i="11"/>
  <c r="M20" i="11"/>
  <c r="M21" i="11"/>
  <c r="M22" i="11"/>
  <c r="M11" i="11"/>
  <c r="K22" i="11"/>
  <c r="K11" i="11"/>
  <c r="K14" i="11"/>
  <c r="G15" i="11"/>
  <c r="G16" i="11"/>
  <c r="G18" i="11"/>
  <c r="G19" i="11"/>
  <c r="G20" i="11"/>
  <c r="G21" i="11"/>
  <c r="G14" i="11"/>
  <c r="D15" i="11"/>
  <c r="D16" i="11"/>
  <c r="D18" i="11"/>
  <c r="D19" i="11"/>
  <c r="D20" i="11"/>
  <c r="D14" i="11"/>
  <c r="B18" i="11"/>
  <c r="S17" i="2" l="1"/>
  <c r="S23" i="2"/>
  <c r="M18" i="2"/>
  <c r="M19" i="2"/>
  <c r="S19" i="2" s="1"/>
  <c r="M20" i="2"/>
  <c r="M21" i="2"/>
  <c r="M14" i="2"/>
  <c r="J14" i="2"/>
  <c r="S14" i="2" s="1"/>
  <c r="J15" i="2"/>
  <c r="J16" i="2"/>
  <c r="J18" i="2"/>
  <c r="J22" i="2"/>
  <c r="S22" i="2" s="1"/>
  <c r="J24" i="2"/>
  <c r="S24" i="2" s="1"/>
  <c r="J11" i="2"/>
  <c r="G20" i="2"/>
  <c r="G18" i="2"/>
  <c r="G16" i="2"/>
  <c r="G15" i="2"/>
  <c r="G14" i="2"/>
  <c r="G13" i="2"/>
  <c r="G12" i="2"/>
  <c r="D20" i="2"/>
  <c r="S20" i="2" s="1"/>
  <c r="D12" i="2"/>
  <c r="S12" i="2" s="1"/>
  <c r="D13" i="2"/>
  <c r="S13" i="2" s="1"/>
  <c r="D14" i="2"/>
  <c r="D15" i="2"/>
  <c r="S15" i="2" s="1"/>
  <c r="D16" i="2"/>
  <c r="S16" i="2" s="1"/>
  <c r="D18" i="2"/>
  <c r="S18" i="2" s="1"/>
  <c r="D21" i="2"/>
  <c r="S21" i="2" s="1"/>
  <c r="D11" i="2"/>
  <c r="P15" i="1"/>
  <c r="P18" i="1"/>
  <c r="P20" i="1"/>
  <c r="P21" i="1"/>
  <c r="P22" i="1"/>
  <c r="P23" i="1"/>
  <c r="M22" i="1"/>
  <c r="M21" i="1"/>
  <c r="M18" i="1"/>
  <c r="M15" i="1"/>
  <c r="M11" i="1"/>
  <c r="S11" i="1" s="1"/>
  <c r="P25" i="11" l="1"/>
  <c r="N25" i="11"/>
  <c r="M25" i="11"/>
  <c r="K25" i="11"/>
  <c r="J25" i="11"/>
  <c r="H25" i="11"/>
  <c r="G25" i="11"/>
  <c r="E25" i="11"/>
  <c r="D25" i="11"/>
  <c r="B25" i="11"/>
  <c r="S22" i="11"/>
  <c r="Q22" i="11"/>
  <c r="S21" i="11"/>
  <c r="Q21" i="11"/>
  <c r="S20" i="11"/>
  <c r="Q20" i="11"/>
  <c r="S19" i="11"/>
  <c r="Q19" i="11"/>
  <c r="S18" i="11"/>
  <c r="Q18" i="11"/>
  <c r="S16" i="11"/>
  <c r="Q16" i="11"/>
  <c r="S15" i="11"/>
  <c r="Q15" i="11"/>
  <c r="S14" i="11"/>
  <c r="Q14" i="11"/>
  <c r="S11" i="11"/>
  <c r="Q11" i="11"/>
  <c r="Q25" i="11" l="1"/>
  <c r="P25" i="10"/>
  <c r="N25" i="10"/>
  <c r="M25" i="10"/>
  <c r="K25" i="10"/>
  <c r="J25" i="10"/>
  <c r="H25" i="10"/>
  <c r="G25" i="10"/>
  <c r="E25" i="10"/>
  <c r="D25" i="10"/>
  <c r="B25" i="10"/>
  <c r="S24" i="10"/>
  <c r="Q24" i="10"/>
  <c r="S23" i="10"/>
  <c r="Q23" i="10"/>
  <c r="S22" i="10"/>
  <c r="Q22" i="10"/>
  <c r="S21" i="10"/>
  <c r="Q21" i="10"/>
  <c r="S20" i="10"/>
  <c r="Q20" i="10"/>
  <c r="S19" i="10"/>
  <c r="Q19" i="10"/>
  <c r="S18" i="10"/>
  <c r="Q18" i="10"/>
  <c r="S17" i="10"/>
  <c r="Q17" i="10"/>
  <c r="S16" i="10"/>
  <c r="Q16" i="10"/>
  <c r="S15" i="10"/>
  <c r="Q15" i="10"/>
  <c r="S14" i="10"/>
  <c r="Q14" i="10"/>
  <c r="S13" i="10"/>
  <c r="Q13" i="10"/>
  <c r="S12" i="10"/>
  <c r="Q12" i="10"/>
  <c r="S11" i="10"/>
  <c r="Q11" i="10"/>
  <c r="P25" i="9"/>
  <c r="N25" i="9"/>
  <c r="M25" i="9"/>
  <c r="K25" i="9"/>
  <c r="J25" i="9"/>
  <c r="H25" i="9"/>
  <c r="G25" i="9"/>
  <c r="E25" i="9"/>
  <c r="D25" i="9"/>
  <c r="B25" i="9"/>
  <c r="S24" i="9"/>
  <c r="Q24" i="9"/>
  <c r="S23" i="9"/>
  <c r="Q23" i="9"/>
  <c r="S22" i="9"/>
  <c r="Q22" i="9"/>
  <c r="S21" i="9"/>
  <c r="Q21" i="9"/>
  <c r="S20" i="9"/>
  <c r="Q20" i="9"/>
  <c r="S19" i="9"/>
  <c r="Q19" i="9"/>
  <c r="S18" i="9"/>
  <c r="Q18" i="9"/>
  <c r="S17" i="9"/>
  <c r="Q17" i="9"/>
  <c r="S16" i="9"/>
  <c r="Q16" i="9"/>
  <c r="S15" i="9"/>
  <c r="Q15" i="9"/>
  <c r="S14" i="9"/>
  <c r="Q14" i="9"/>
  <c r="S13" i="9"/>
  <c r="Q13" i="9"/>
  <c r="S12" i="9"/>
  <c r="Q12" i="9"/>
  <c r="S11" i="9"/>
  <c r="S25" i="9" s="1"/>
  <c r="Q11" i="9"/>
  <c r="P25" i="8"/>
  <c r="N25" i="8"/>
  <c r="M25" i="8"/>
  <c r="K25" i="8"/>
  <c r="J25" i="8"/>
  <c r="H25" i="8"/>
  <c r="G25" i="8"/>
  <c r="E25" i="8"/>
  <c r="D25" i="8"/>
  <c r="B25" i="8"/>
  <c r="S24" i="8"/>
  <c r="Q24" i="8"/>
  <c r="S23" i="8"/>
  <c r="Q23" i="8"/>
  <c r="S22" i="8"/>
  <c r="Q22" i="8"/>
  <c r="S21" i="8"/>
  <c r="Q21" i="8"/>
  <c r="S20" i="8"/>
  <c r="Q20" i="8"/>
  <c r="S19" i="8"/>
  <c r="Q19" i="8"/>
  <c r="S18" i="8"/>
  <c r="Q18" i="8"/>
  <c r="S17" i="8"/>
  <c r="Q17" i="8"/>
  <c r="S16" i="8"/>
  <c r="Q16" i="8"/>
  <c r="S15" i="8"/>
  <c r="Q15" i="8"/>
  <c r="S14" i="8"/>
  <c r="Q14" i="8"/>
  <c r="S13" i="8"/>
  <c r="Q13" i="8"/>
  <c r="S12" i="8"/>
  <c r="Q12" i="8"/>
  <c r="S11" i="8"/>
  <c r="Q11" i="8"/>
  <c r="Q25" i="8" s="1"/>
  <c r="P25" i="7"/>
  <c r="N25" i="7"/>
  <c r="M25" i="7"/>
  <c r="K25" i="7"/>
  <c r="J25" i="7"/>
  <c r="H25" i="7"/>
  <c r="G25" i="7"/>
  <c r="E25" i="7"/>
  <c r="D25" i="7"/>
  <c r="B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S25" i="7" s="1"/>
  <c r="Q11" i="7"/>
  <c r="P25" i="6"/>
  <c r="N25" i="6"/>
  <c r="M25" i="6"/>
  <c r="K25" i="6"/>
  <c r="J25" i="6"/>
  <c r="H25" i="6"/>
  <c r="G25" i="6"/>
  <c r="E25" i="6"/>
  <c r="D25" i="6"/>
  <c r="B25" i="6"/>
  <c r="S24" i="6"/>
  <c r="Q24" i="6"/>
  <c r="S23" i="6"/>
  <c r="Q23" i="6"/>
  <c r="S22" i="6"/>
  <c r="Q22" i="6"/>
  <c r="S21" i="6"/>
  <c r="Q21" i="6"/>
  <c r="S20" i="6"/>
  <c r="Q20" i="6"/>
  <c r="S19" i="6"/>
  <c r="Q19" i="6"/>
  <c r="S18" i="6"/>
  <c r="Q18" i="6"/>
  <c r="S17" i="6"/>
  <c r="Q17" i="6"/>
  <c r="S16" i="6"/>
  <c r="Q16" i="6"/>
  <c r="S15" i="6"/>
  <c r="Q15" i="6"/>
  <c r="S14" i="6"/>
  <c r="Q14" i="6"/>
  <c r="S13" i="6"/>
  <c r="Q13" i="6"/>
  <c r="S12" i="6"/>
  <c r="Q12" i="6"/>
  <c r="S11" i="6"/>
  <c r="Q11" i="6"/>
  <c r="Q25" i="6" s="1"/>
  <c r="P25" i="5"/>
  <c r="N25" i="5"/>
  <c r="M25" i="5"/>
  <c r="K25" i="5"/>
  <c r="J25" i="5"/>
  <c r="H25" i="5"/>
  <c r="G25" i="5"/>
  <c r="E25" i="5"/>
  <c r="D25" i="5"/>
  <c r="B25" i="5"/>
  <c r="S24" i="5"/>
  <c r="Q24" i="5"/>
  <c r="S23" i="5"/>
  <c r="Q23" i="5"/>
  <c r="S22" i="5"/>
  <c r="Q22" i="5"/>
  <c r="S21" i="5"/>
  <c r="Q21" i="5"/>
  <c r="S20" i="5"/>
  <c r="Q20" i="5"/>
  <c r="S19" i="5"/>
  <c r="Q19" i="5"/>
  <c r="S18" i="5"/>
  <c r="Q18" i="5"/>
  <c r="S17" i="5"/>
  <c r="Q17" i="5"/>
  <c r="S16" i="5"/>
  <c r="Q16" i="5"/>
  <c r="S15" i="5"/>
  <c r="Q15" i="5"/>
  <c r="S14" i="5"/>
  <c r="Q14" i="5"/>
  <c r="S13" i="5"/>
  <c r="Q13" i="5"/>
  <c r="S12" i="5"/>
  <c r="Q12" i="5"/>
  <c r="S11" i="5"/>
  <c r="S25" i="5" s="1"/>
  <c r="Q11" i="5"/>
  <c r="P25" i="4"/>
  <c r="N25" i="4"/>
  <c r="M25" i="4"/>
  <c r="K25" i="4"/>
  <c r="J25" i="4"/>
  <c r="H25" i="4"/>
  <c r="G25" i="4"/>
  <c r="E25" i="4"/>
  <c r="D25" i="4"/>
  <c r="B25" i="4"/>
  <c r="S20" i="4"/>
  <c r="Q20" i="4"/>
  <c r="S19" i="4"/>
  <c r="Q19" i="4"/>
  <c r="S18" i="4"/>
  <c r="S15" i="4"/>
  <c r="Q15" i="4"/>
  <c r="S14" i="4"/>
  <c r="Q14" i="4"/>
  <c r="P25" i="3"/>
  <c r="N25" i="3"/>
  <c r="M25" i="3"/>
  <c r="K25" i="3"/>
  <c r="J25" i="3"/>
  <c r="H25" i="3"/>
  <c r="G25" i="3"/>
  <c r="E25" i="3"/>
  <c r="D25" i="3"/>
  <c r="B25" i="3"/>
  <c r="S24" i="3"/>
  <c r="Q24" i="3"/>
  <c r="S23" i="3"/>
  <c r="Q23" i="3"/>
  <c r="S22" i="3"/>
  <c r="Q22" i="3"/>
  <c r="S21" i="3"/>
  <c r="Q21" i="3"/>
  <c r="S20" i="3"/>
  <c r="Q20" i="3"/>
  <c r="S19" i="3"/>
  <c r="Q19" i="3"/>
  <c r="S18" i="3"/>
  <c r="Q18" i="3"/>
  <c r="S17" i="3"/>
  <c r="Q17" i="3"/>
  <c r="S16" i="3"/>
  <c r="Q16" i="3"/>
  <c r="S15" i="3"/>
  <c r="Q15" i="3"/>
  <c r="S14" i="3"/>
  <c r="Q14" i="3"/>
  <c r="S13" i="3"/>
  <c r="Q13" i="3"/>
  <c r="S12" i="3"/>
  <c r="Q12" i="3"/>
  <c r="S11" i="3"/>
  <c r="Q11" i="3"/>
  <c r="P25" i="2"/>
  <c r="N25" i="2"/>
  <c r="M25" i="2"/>
  <c r="K25" i="2"/>
  <c r="J25" i="2"/>
  <c r="H25" i="2"/>
  <c r="G25" i="2"/>
  <c r="E25" i="2"/>
  <c r="D25" i="2"/>
  <c r="B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S11" i="2"/>
  <c r="Q11" i="2"/>
  <c r="P25" i="1"/>
  <c r="N25" i="1"/>
  <c r="M25" i="1"/>
  <c r="K25" i="1"/>
  <c r="J25" i="1"/>
  <c r="H25" i="1"/>
  <c r="G25" i="1"/>
  <c r="E25" i="1"/>
  <c r="D25" i="1"/>
  <c r="B25" i="1"/>
  <c r="S23" i="1"/>
  <c r="S22" i="1"/>
  <c r="S21" i="1"/>
  <c r="S20" i="1"/>
  <c r="S18" i="1"/>
  <c r="S15" i="1"/>
  <c r="Q23" i="1"/>
  <c r="Q22" i="1"/>
  <c r="Q21" i="1"/>
  <c r="Q20" i="1"/>
  <c r="Q18" i="1"/>
  <c r="Q15" i="1"/>
  <c r="Q11" i="1"/>
  <c r="Q25" i="4" l="1"/>
  <c r="Q25" i="10"/>
  <c r="S25" i="4"/>
  <c r="S25" i="6"/>
  <c r="S25" i="2"/>
  <c r="Q25" i="2"/>
  <c r="S25" i="1"/>
  <c r="S25" i="3"/>
  <c r="Q25" i="1"/>
  <c r="S25" i="8"/>
  <c r="S25" i="10"/>
  <c r="Q25" i="3"/>
  <c r="Q25" i="5"/>
  <c r="Q25" i="7"/>
  <c r="Q25" i="9"/>
</calcChain>
</file>

<file path=xl/sharedStrings.xml><?xml version="1.0" encoding="utf-8"?>
<sst xmlns="http://schemas.openxmlformats.org/spreadsheetml/2006/main" count="556" uniqueCount="43">
  <si>
    <t>Ledger Analysis</t>
  </si>
  <si>
    <t>Value</t>
  </si>
  <si>
    <t>Quick Noodle Chicken Curry (70gx60pkt)</t>
  </si>
  <si>
    <t>Quick Noodles Masala Veg Curry (70gx60pkt)</t>
  </si>
  <si>
    <t>Wai Wai 123 Chicken Noodles(70gmx90 Pkts)</t>
  </si>
  <si>
    <t>Wai Wai 123 Cup Noodles Chic (65 Gmsx24pkt)</t>
  </si>
  <si>
    <t>Wai Wai 123 Cup Noodles Chicken (65 GmX24pkt)MRP.40</t>
  </si>
  <si>
    <t>Wai Wai 123 Cup Noodles Veg  (70 Gmsx24pkt)</t>
  </si>
  <si>
    <t>Wai Wai 123 Noodles Veg ( 70gm X90pkts)</t>
  </si>
  <si>
    <t>Wai Wai Hakka Noodles Egg (180 Gmsx48pkt)</t>
  </si>
  <si>
    <t>Wai Wai Hakka Noodles Veg (180Gmsx48 Pkts)</t>
  </si>
  <si>
    <t>Wai Wai Xpress MSD 60gmx90pkt</t>
  </si>
  <si>
    <t>X-Press Family Pack (160gmx30pkt)</t>
  </si>
  <si>
    <t>X-Press Jain Masala (70gmX60pkts)</t>
  </si>
  <si>
    <t>X-Press Pizza (70gmsx60pkts)</t>
  </si>
  <si>
    <t>Grand Total</t>
  </si>
  <si>
    <t>Qty</t>
  </si>
  <si>
    <t>Rate</t>
  </si>
  <si>
    <t>Super Saver(420gmx20pkt)</t>
  </si>
  <si>
    <t>Reliance Retail</t>
  </si>
  <si>
    <t>May'19</t>
  </si>
  <si>
    <t>June'19</t>
  </si>
  <si>
    <t>April'19</t>
  </si>
  <si>
    <t>SKU Name</t>
  </si>
  <si>
    <t>July'19</t>
  </si>
  <si>
    <t>Aug'19</t>
  </si>
  <si>
    <t>Party Name</t>
  </si>
  <si>
    <t>Address</t>
  </si>
  <si>
    <t>Sale</t>
  </si>
  <si>
    <t>(Apri'19 to Aug'19)</t>
  </si>
  <si>
    <t>Arambagh</t>
  </si>
  <si>
    <t>Bigbazar</t>
  </si>
  <si>
    <t>Vishal Mega Mart</t>
  </si>
  <si>
    <t>Party Name : Dungarmal &amp; Sons</t>
  </si>
  <si>
    <t>Address : Lane-1,Thirani Compound, Millan Pally</t>
  </si>
  <si>
    <t>Siliguri</t>
  </si>
  <si>
    <t>Wai Wai 123 Cup Noodles Veg (65 Gmsx24pkt)</t>
  </si>
  <si>
    <t>X-Press Masala Delight (30gmX120pkts)</t>
  </si>
  <si>
    <t>*NOTE : INCLUDING GST</t>
  </si>
  <si>
    <t>Qty/Pcs</t>
  </si>
  <si>
    <t>Wai Wai 123 Cup Noodles Veg (65 GmX24pkt)MRP.30</t>
  </si>
  <si>
    <t>Wai Wai Spinach (65gmx60pkts)</t>
  </si>
  <si>
    <t>Wai Wai 123 Cup Noodles Chicken (65 GmX24pkt)MRP.30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</si>
</sst>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&quot;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7">
    <xf numFmtId="0" fontId="0" fillId="0" borderId="0" xfId="0"/>
    <xf numFmtId="49" fontId="4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3" fillId="0" borderId="16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164" fontId="0" fillId="0" borderId="0" xfId="1" applyFont="1" applyAlignment="1">
      <alignment horizontal="center" vertical="center"/>
    </xf>
    <xf numFmtId="164" fontId="4" fillId="0" borderId="14" xfId="1" applyFont="1" applyBorder="1" applyAlignment="1">
      <alignment horizontal="center" vertical="center"/>
    </xf>
    <xf numFmtId="164" fontId="3" fillId="0" borderId="16" xfId="1" applyFont="1" applyBorder="1" applyAlignment="1">
      <alignment horizontal="center" vertical="center"/>
    </xf>
    <xf numFmtId="164" fontId="3" fillId="0" borderId="10" xfId="1" applyFont="1" applyBorder="1" applyAlignment="1">
      <alignment horizontal="center" vertical="center"/>
    </xf>
    <xf numFmtId="164" fontId="1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49" fontId="8" fillId="0" borderId="9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selection activeCell="B28" sqref="B28:G28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8.33203125" style="5" customWidth="1"/>
    <col min="12" max="12" width="10.6640625" style="18" customWidth="1"/>
    <col min="13" max="13" width="10.5546875" style="5" customWidth="1"/>
    <col min="14" max="14" width="7.5546875" style="5" customWidth="1"/>
    <col min="15" max="15" width="9.88671875" style="18" customWidth="1"/>
    <col min="16" max="16" width="9.88671875" style="5" customWidth="1"/>
    <col min="17" max="17" width="9.109375" style="5"/>
    <col min="18" max="18" width="9.109375" style="18"/>
    <col min="19" max="16384" width="9.109375" style="5"/>
  </cols>
  <sheetData>
    <row r="1" spans="1:19" ht="15.6" x14ac:dyDescent="0.3">
      <c r="A1" s="7" t="s">
        <v>33</v>
      </c>
      <c r="B1" s="4"/>
      <c r="C1" s="4"/>
      <c r="D1" s="4"/>
    </row>
    <row r="2" spans="1:19" x14ac:dyDescent="0.3">
      <c r="A2" s="8" t="s">
        <v>34</v>
      </c>
      <c r="B2" s="4"/>
      <c r="C2" s="4"/>
      <c r="D2" s="4"/>
    </row>
    <row r="3" spans="1:19" x14ac:dyDescent="0.3">
      <c r="A3" s="8" t="s">
        <v>35</v>
      </c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39</v>
      </c>
      <c r="L10" s="19" t="s">
        <v>17</v>
      </c>
      <c r="M10" s="14" t="s">
        <v>1</v>
      </c>
      <c r="N10" s="14" t="s">
        <v>39</v>
      </c>
      <c r="O10" s="19" t="s">
        <v>17</v>
      </c>
      <c r="P10" s="14" t="s">
        <v>1</v>
      </c>
      <c r="Q10" s="14" t="s">
        <v>39</v>
      </c>
      <c r="R10" s="19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>
        <v>148</v>
      </c>
      <c r="L11" s="20">
        <v>39</v>
      </c>
      <c r="M11" s="12">
        <f>L11*K11</f>
        <v>5772</v>
      </c>
      <c r="N11" s="12"/>
      <c r="O11" s="20"/>
      <c r="P11" s="12"/>
      <c r="Q11" s="12">
        <f>B11+E11+H11+K11+N11</f>
        <v>148</v>
      </c>
      <c r="R11" s="20">
        <v>39</v>
      </c>
      <c r="S11" s="12">
        <f>D11+G11+J11+M11+P11</f>
        <v>5772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21"/>
      <c r="M12" s="6"/>
      <c r="N12" s="6"/>
      <c r="O12" s="21"/>
      <c r="P12" s="6"/>
      <c r="Q12" s="12"/>
      <c r="R12" s="21"/>
      <c r="S12" s="12"/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21"/>
      <c r="M13" s="6"/>
      <c r="N13" s="6"/>
      <c r="O13" s="21"/>
      <c r="P13" s="6"/>
      <c r="Q13" s="12"/>
      <c r="R13" s="21"/>
      <c r="S13" s="12"/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21"/>
      <c r="M14" s="6"/>
      <c r="N14" s="6"/>
      <c r="O14" s="21"/>
      <c r="P14" s="6"/>
      <c r="Q14" s="12"/>
      <c r="R14" s="21"/>
      <c r="S14" s="12"/>
    </row>
    <row r="15" spans="1:19" x14ac:dyDescent="0.3">
      <c r="A15" s="16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>
        <v>72</v>
      </c>
      <c r="L15" s="21">
        <v>23.4</v>
      </c>
      <c r="M15" s="6">
        <f>L15*K15</f>
        <v>1684.8</v>
      </c>
      <c r="N15" s="6">
        <v>48</v>
      </c>
      <c r="O15" s="21">
        <v>23.4</v>
      </c>
      <c r="P15" s="6">
        <f>O15*N15</f>
        <v>1123.1999999999998</v>
      </c>
      <c r="Q15" s="12">
        <f t="shared" ref="Q15:Q23" si="0">B15+E15+H15+K15+N15</f>
        <v>120</v>
      </c>
      <c r="R15" s="21">
        <v>23.4</v>
      </c>
      <c r="S15" s="12">
        <f t="shared" ref="S15:S23" si="1">D15+G15+J15+M15+P15</f>
        <v>2808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21"/>
      <c r="M16" s="6"/>
      <c r="N16" s="6"/>
      <c r="O16" s="21"/>
      <c r="P16" s="6"/>
      <c r="Q16" s="12"/>
      <c r="R16" s="21"/>
      <c r="S16" s="12"/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21"/>
      <c r="M17" s="6"/>
      <c r="N17" s="6"/>
      <c r="O17" s="21"/>
      <c r="P17" s="6"/>
      <c r="Q17" s="12"/>
      <c r="R17" s="21"/>
      <c r="S17" s="12"/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>
        <v>1000</v>
      </c>
      <c r="L18" s="21">
        <v>7.8</v>
      </c>
      <c r="M18" s="6">
        <f>L18*K18</f>
        <v>7800</v>
      </c>
      <c r="N18" s="6">
        <v>3000</v>
      </c>
      <c r="O18" s="21">
        <v>7.8</v>
      </c>
      <c r="P18" s="6">
        <f>O18*N18</f>
        <v>23400</v>
      </c>
      <c r="Q18" s="12">
        <f t="shared" si="0"/>
        <v>4000</v>
      </c>
      <c r="R18" s="21">
        <v>7.8</v>
      </c>
      <c r="S18" s="12">
        <f t="shared" si="1"/>
        <v>31200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21"/>
      <c r="M19" s="6"/>
      <c r="N19" s="6"/>
      <c r="O19" s="21"/>
      <c r="P19" s="6"/>
      <c r="Q19" s="12"/>
      <c r="R19" s="21"/>
      <c r="S19" s="12"/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1"/>
      <c r="M20" s="6"/>
      <c r="N20" s="6">
        <v>48</v>
      </c>
      <c r="O20" s="21">
        <v>27.3</v>
      </c>
      <c r="P20" s="6">
        <f>O20*N20</f>
        <v>1310.4000000000001</v>
      </c>
      <c r="Q20" s="12">
        <f t="shared" si="0"/>
        <v>48</v>
      </c>
      <c r="R20" s="21">
        <v>27.3</v>
      </c>
      <c r="S20" s="12">
        <f t="shared" si="1"/>
        <v>1310.4000000000001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>
        <v>120</v>
      </c>
      <c r="L21" s="21">
        <v>7.8</v>
      </c>
      <c r="M21" s="6">
        <f>L21*K21</f>
        <v>936</v>
      </c>
      <c r="N21" s="6">
        <v>240</v>
      </c>
      <c r="O21" s="21">
        <v>7.8</v>
      </c>
      <c r="P21" s="6">
        <f>O21*N21</f>
        <v>1872</v>
      </c>
      <c r="Q21" s="12">
        <f t="shared" si="0"/>
        <v>360</v>
      </c>
      <c r="R21" s="21">
        <v>7.8</v>
      </c>
      <c r="S21" s="12">
        <f t="shared" si="1"/>
        <v>2808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>
        <v>120</v>
      </c>
      <c r="L22" s="21">
        <v>15.6</v>
      </c>
      <c r="M22" s="6">
        <f>L22*K22</f>
        <v>1872</v>
      </c>
      <c r="N22" s="6">
        <v>120</v>
      </c>
      <c r="O22" s="21">
        <v>15.6</v>
      </c>
      <c r="P22" s="6">
        <f>O22*N22</f>
        <v>1872</v>
      </c>
      <c r="Q22" s="12">
        <f t="shared" si="0"/>
        <v>240</v>
      </c>
      <c r="R22" s="21">
        <v>15.6</v>
      </c>
      <c r="S22" s="12">
        <f t="shared" si="1"/>
        <v>3744</v>
      </c>
    </row>
    <row r="23" spans="1:19" x14ac:dyDescent="0.3">
      <c r="A23" s="16" t="s">
        <v>37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1"/>
      <c r="M23" s="6"/>
      <c r="N23" s="6">
        <v>200</v>
      </c>
      <c r="O23" s="21">
        <v>3.9</v>
      </c>
      <c r="P23" s="6">
        <f>O23*N23</f>
        <v>780</v>
      </c>
      <c r="Q23" s="12">
        <f t="shared" si="0"/>
        <v>200</v>
      </c>
      <c r="R23" s="21">
        <v>3.9</v>
      </c>
      <c r="S23" s="12">
        <f t="shared" si="1"/>
        <v>780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21"/>
      <c r="M24" s="6"/>
      <c r="N24" s="6"/>
      <c r="O24" s="21"/>
      <c r="P24" s="6"/>
      <c r="Q24" s="12"/>
      <c r="R24" s="21"/>
      <c r="S24" s="12"/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1460</v>
      </c>
      <c r="L25" s="21"/>
      <c r="M25" s="6">
        <f t="shared" si="2"/>
        <v>18064.8</v>
      </c>
      <c r="N25" s="6">
        <f t="shared" si="2"/>
        <v>3656</v>
      </c>
      <c r="O25" s="21"/>
      <c r="P25" s="6">
        <f t="shared" si="2"/>
        <v>30357.600000000002</v>
      </c>
      <c r="Q25" s="6">
        <f t="shared" si="2"/>
        <v>5116</v>
      </c>
      <c r="R25" s="21"/>
      <c r="S25" s="6">
        <f>SUM(S11:S24)</f>
        <v>48422.400000000001</v>
      </c>
    </row>
    <row r="28" spans="1:19" ht="18" x14ac:dyDescent="0.3">
      <c r="A28" s="5"/>
      <c r="B28" s="24" t="s">
        <v>38</v>
      </c>
      <c r="C28" s="24"/>
      <c r="D28" s="24"/>
      <c r="E28" s="24"/>
      <c r="F28" s="24"/>
      <c r="G28" s="24"/>
      <c r="L28" s="5"/>
      <c r="O28" s="5"/>
    </row>
    <row r="29" spans="1:19" x14ac:dyDescent="0.3">
      <c r="A29" s="5"/>
      <c r="C29" s="18"/>
      <c r="F29" s="18"/>
      <c r="L29" s="5"/>
      <c r="O29" s="5"/>
    </row>
  </sheetData>
  <mergeCells count="15">
    <mergeCell ref="B28:G28"/>
    <mergeCell ref="Q9:S9"/>
    <mergeCell ref="B7:S7"/>
    <mergeCell ref="A7:A10"/>
    <mergeCell ref="K8:M8"/>
    <mergeCell ref="K9:M9"/>
    <mergeCell ref="N8:P8"/>
    <mergeCell ref="N9:P9"/>
    <mergeCell ref="B9:D9"/>
    <mergeCell ref="E8:G8"/>
    <mergeCell ref="E9:G9"/>
    <mergeCell ref="H8:J8"/>
    <mergeCell ref="H9:J9"/>
    <mergeCell ref="Q8:S8"/>
    <mergeCell ref="B8:D8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E36" sqref="E36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/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7.109375" style="18" customWidth="1"/>
    <col min="4" max="4" width="8.6640625" style="5" bestFit="1" customWidth="1"/>
    <col min="5" max="5" width="9.33203125" style="5" customWidth="1"/>
    <col min="6" max="6" width="6.88671875" style="18" customWidth="1"/>
    <col min="7" max="7" width="5.5546875" style="5" bestFit="1" customWidth="1"/>
    <col min="8" max="8" width="7.5546875" style="5" customWidth="1"/>
    <col min="9" max="9" width="8.6640625" style="18" customWidth="1"/>
    <col min="10" max="10" width="5.5546875" style="5" bestFit="1" customWidth="1"/>
    <col min="11" max="11" width="7.33203125" style="5" customWidth="1"/>
    <col min="12" max="12" width="7.109375" style="18" customWidth="1"/>
    <col min="13" max="13" width="5.5546875" style="5" bestFit="1" customWidth="1"/>
    <col min="14" max="14" width="5.88671875" style="5" customWidth="1"/>
    <col min="15" max="15" width="6.88671875" style="18" customWidth="1"/>
    <col min="16" max="16" width="5.5546875" style="5" bestFit="1" customWidth="1"/>
    <col min="17" max="17" width="9.109375" style="5"/>
    <col min="18" max="18" width="9.109375" style="18"/>
    <col min="19" max="16384" width="9.109375" style="5"/>
  </cols>
  <sheetData>
    <row r="1" spans="1:19" ht="15.6" x14ac:dyDescent="0.3">
      <c r="A1" s="7"/>
      <c r="B1" s="4"/>
      <c r="C1" s="22"/>
      <c r="D1" s="4"/>
    </row>
    <row r="2" spans="1:19" x14ac:dyDescent="0.3">
      <c r="A2" s="8"/>
      <c r="B2" s="4"/>
      <c r="C2" s="22"/>
      <c r="D2" s="4"/>
    </row>
    <row r="3" spans="1:19" x14ac:dyDescent="0.3">
      <c r="A3" s="8" t="s">
        <v>35</v>
      </c>
      <c r="B3" s="4"/>
      <c r="C3" s="22"/>
      <c r="D3" s="4"/>
    </row>
    <row r="4" spans="1:19" x14ac:dyDescent="0.3">
      <c r="A4" s="8"/>
      <c r="B4" s="4"/>
      <c r="C4" s="22"/>
      <c r="D4" s="4"/>
    </row>
    <row r="5" spans="1:19" ht="15" thickBot="1" x14ac:dyDescent="0.35">
      <c r="A5" s="9"/>
      <c r="B5" s="4"/>
      <c r="C5" s="22"/>
      <c r="D5" s="4"/>
    </row>
    <row r="6" spans="1:19" ht="16.2" thickBot="1" x14ac:dyDescent="0.35">
      <c r="A6" s="10" t="s">
        <v>0</v>
      </c>
      <c r="B6" s="4"/>
      <c r="C6" s="22"/>
      <c r="D6" s="4"/>
    </row>
    <row r="7" spans="1:19" s="2" customFormat="1" ht="15" customHeight="1" thickBot="1" x14ac:dyDescent="0.35">
      <c r="A7" s="31" t="s">
        <v>23</v>
      </c>
      <c r="B7" s="28" t="s">
        <v>32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4" t="s">
        <v>39</v>
      </c>
      <c r="C10" s="19" t="s">
        <v>17</v>
      </c>
      <c r="D10" s="14" t="s">
        <v>1</v>
      </c>
      <c r="E10" s="14" t="s">
        <v>39</v>
      </c>
      <c r="F10" s="19" t="s">
        <v>17</v>
      </c>
      <c r="G10" s="14" t="s">
        <v>1</v>
      </c>
      <c r="H10" s="14" t="s">
        <v>16</v>
      </c>
      <c r="I10" s="19" t="s">
        <v>17</v>
      </c>
      <c r="J10" s="14" t="s">
        <v>1</v>
      </c>
      <c r="K10" s="14" t="s">
        <v>39</v>
      </c>
      <c r="L10" s="19" t="s">
        <v>17</v>
      </c>
      <c r="M10" s="14" t="s">
        <v>1</v>
      </c>
      <c r="N10" s="14" t="s">
        <v>39</v>
      </c>
      <c r="O10" s="19" t="s">
        <v>17</v>
      </c>
      <c r="P10" s="14" t="s">
        <v>1</v>
      </c>
      <c r="Q10" s="14" t="s">
        <v>39</v>
      </c>
      <c r="R10" s="19" t="s">
        <v>17</v>
      </c>
      <c r="S10" s="15" t="s">
        <v>1</v>
      </c>
    </row>
    <row r="11" spans="1:19" x14ac:dyDescent="0.3">
      <c r="A11" s="17" t="s">
        <v>18</v>
      </c>
      <c r="B11" s="12"/>
      <c r="C11" s="20"/>
      <c r="D11" s="12"/>
      <c r="E11" s="12"/>
      <c r="F11" s="20"/>
      <c r="G11" s="12"/>
      <c r="H11" s="12"/>
      <c r="I11" s="20"/>
      <c r="J11" s="12"/>
      <c r="K11" s="12">
        <f>180+240</f>
        <v>420</v>
      </c>
      <c r="L11" s="20">
        <v>40</v>
      </c>
      <c r="M11" s="12">
        <f>L11*K11</f>
        <v>16800</v>
      </c>
      <c r="N11" s="12"/>
      <c r="O11" s="20"/>
      <c r="P11" s="12"/>
      <c r="Q11" s="12">
        <f>B11+E11+H11+K11+N11</f>
        <v>420</v>
      </c>
      <c r="R11" s="20">
        <v>40</v>
      </c>
      <c r="S11" s="12">
        <f>D11+G11+J11+M11+P11</f>
        <v>16800</v>
      </c>
    </row>
    <row r="12" spans="1:19" x14ac:dyDescent="0.3">
      <c r="A12" s="16" t="s">
        <v>2</v>
      </c>
      <c r="B12" s="6"/>
      <c r="C12" s="21"/>
      <c r="D12" s="6"/>
      <c r="E12" s="6"/>
      <c r="F12" s="20"/>
      <c r="G12" s="6"/>
      <c r="H12" s="6"/>
      <c r="I12" s="21"/>
      <c r="J12" s="6"/>
      <c r="K12" s="6"/>
      <c r="L12" s="21"/>
      <c r="M12" s="12"/>
      <c r="N12" s="6"/>
      <c r="O12" s="21"/>
      <c r="P12" s="6"/>
      <c r="Q12" s="12"/>
      <c r="R12" s="21"/>
      <c r="S12" s="12"/>
    </row>
    <row r="13" spans="1:19" x14ac:dyDescent="0.3">
      <c r="A13" s="16" t="s">
        <v>3</v>
      </c>
      <c r="B13" s="6"/>
      <c r="C13" s="21"/>
      <c r="D13" s="6"/>
      <c r="E13" s="6"/>
      <c r="F13" s="20"/>
      <c r="G13" s="6"/>
      <c r="H13" s="6"/>
      <c r="I13" s="21"/>
      <c r="J13" s="6"/>
      <c r="K13" s="6"/>
      <c r="L13" s="21"/>
      <c r="M13" s="12"/>
      <c r="N13" s="6"/>
      <c r="O13" s="21"/>
      <c r="P13" s="6"/>
      <c r="Q13" s="12"/>
      <c r="R13" s="21"/>
      <c r="S13" s="12"/>
    </row>
    <row r="14" spans="1:19" x14ac:dyDescent="0.3">
      <c r="A14" s="16" t="s">
        <v>4</v>
      </c>
      <c r="B14" s="6">
        <v>1350</v>
      </c>
      <c r="C14" s="21">
        <v>8</v>
      </c>
      <c r="D14" s="6">
        <f>C14*B14</f>
        <v>10800</v>
      </c>
      <c r="E14" s="6">
        <v>450</v>
      </c>
      <c r="F14" s="20">
        <v>8</v>
      </c>
      <c r="G14" s="6">
        <f>F14*E14</f>
        <v>3600</v>
      </c>
      <c r="H14" s="6"/>
      <c r="I14" s="21"/>
      <c r="J14" s="6"/>
      <c r="K14" s="6">
        <f>270+450+4950</f>
        <v>5670</v>
      </c>
      <c r="L14" s="21">
        <v>8</v>
      </c>
      <c r="M14" s="12">
        <f t="shared" ref="M14:M22" si="0">L14*K14</f>
        <v>45360</v>
      </c>
      <c r="N14" s="6">
        <v>4950</v>
      </c>
      <c r="O14" s="21">
        <v>8</v>
      </c>
      <c r="P14" s="6">
        <f>O14*N14</f>
        <v>39600</v>
      </c>
      <c r="Q14" s="12">
        <f t="shared" ref="Q14:Q22" si="1">B14+E14+H14+K14+N14</f>
        <v>12420</v>
      </c>
      <c r="R14" s="21">
        <v>8</v>
      </c>
      <c r="S14" s="12">
        <f t="shared" ref="S14:S22" si="2">D14+G14+J14+M14+P14</f>
        <v>99360</v>
      </c>
    </row>
    <row r="15" spans="1:19" x14ac:dyDescent="0.3">
      <c r="A15" s="16" t="s">
        <v>36</v>
      </c>
      <c r="B15" s="6">
        <v>24</v>
      </c>
      <c r="C15" s="21">
        <v>24</v>
      </c>
      <c r="D15" s="6">
        <f t="shared" ref="D15:D20" si="3">C15*B15</f>
        <v>576</v>
      </c>
      <c r="E15" s="6">
        <v>96</v>
      </c>
      <c r="F15" s="20">
        <v>24</v>
      </c>
      <c r="G15" s="6">
        <f t="shared" ref="G15:G21" si="4">F15*E15</f>
        <v>2304</v>
      </c>
      <c r="H15" s="6"/>
      <c r="I15" s="21"/>
      <c r="J15" s="6"/>
      <c r="K15" s="6">
        <v>72</v>
      </c>
      <c r="L15" s="21">
        <v>24</v>
      </c>
      <c r="M15" s="12">
        <f t="shared" si="0"/>
        <v>1728</v>
      </c>
      <c r="N15" s="6"/>
      <c r="O15" s="21"/>
      <c r="P15" s="6"/>
      <c r="Q15" s="12">
        <f t="shared" si="1"/>
        <v>192</v>
      </c>
      <c r="R15" s="21">
        <v>24</v>
      </c>
      <c r="S15" s="12">
        <f t="shared" si="2"/>
        <v>4608</v>
      </c>
    </row>
    <row r="16" spans="1:19" x14ac:dyDescent="0.3">
      <c r="A16" s="16" t="s">
        <v>42</v>
      </c>
      <c r="B16" s="6">
        <v>24</v>
      </c>
      <c r="C16" s="21">
        <v>24</v>
      </c>
      <c r="D16" s="6">
        <f t="shared" si="3"/>
        <v>576</v>
      </c>
      <c r="E16" s="6">
        <v>96</v>
      </c>
      <c r="F16" s="20">
        <v>24</v>
      </c>
      <c r="G16" s="6">
        <f t="shared" si="4"/>
        <v>2304</v>
      </c>
      <c r="H16" s="6"/>
      <c r="I16" s="21"/>
      <c r="J16" s="6"/>
      <c r="K16" s="6">
        <v>72</v>
      </c>
      <c r="L16" s="21">
        <v>24</v>
      </c>
      <c r="M16" s="12">
        <f t="shared" si="0"/>
        <v>1728</v>
      </c>
      <c r="N16" s="6"/>
      <c r="O16" s="21"/>
      <c r="P16" s="6"/>
      <c r="Q16" s="12">
        <f t="shared" si="1"/>
        <v>192</v>
      </c>
      <c r="R16" s="21">
        <v>24</v>
      </c>
      <c r="S16" s="12">
        <f t="shared" si="2"/>
        <v>4608</v>
      </c>
    </row>
    <row r="17" spans="1:19" x14ac:dyDescent="0.3">
      <c r="A17" s="16" t="s">
        <v>7</v>
      </c>
      <c r="B17" s="6"/>
      <c r="C17" s="21"/>
      <c r="D17" s="6"/>
      <c r="E17" s="6"/>
      <c r="F17" s="20"/>
      <c r="G17" s="6"/>
      <c r="H17" s="6"/>
      <c r="I17" s="21"/>
      <c r="J17" s="6"/>
      <c r="K17" s="6"/>
      <c r="L17" s="21"/>
      <c r="M17" s="12"/>
      <c r="N17" s="6"/>
      <c r="O17" s="21"/>
      <c r="P17" s="6"/>
      <c r="Q17" s="12"/>
      <c r="R17" s="21"/>
      <c r="S17" s="12"/>
    </row>
    <row r="18" spans="1:19" x14ac:dyDescent="0.3">
      <c r="A18" s="16" t="s">
        <v>8</v>
      </c>
      <c r="B18" s="6">
        <f>180+180+180</f>
        <v>540</v>
      </c>
      <c r="C18" s="21">
        <v>8</v>
      </c>
      <c r="D18" s="6">
        <f t="shared" si="3"/>
        <v>4320</v>
      </c>
      <c r="E18" s="6">
        <v>450</v>
      </c>
      <c r="F18" s="20">
        <v>8</v>
      </c>
      <c r="G18" s="6">
        <f t="shared" si="4"/>
        <v>3600</v>
      </c>
      <c r="H18" s="6"/>
      <c r="I18" s="21"/>
      <c r="J18" s="6"/>
      <c r="K18" s="6">
        <v>450</v>
      </c>
      <c r="L18" s="21">
        <v>8</v>
      </c>
      <c r="M18" s="12">
        <f t="shared" si="0"/>
        <v>3600</v>
      </c>
      <c r="N18" s="6"/>
      <c r="O18" s="21"/>
      <c r="P18" s="6"/>
      <c r="Q18" s="12">
        <f t="shared" si="1"/>
        <v>1440</v>
      </c>
      <c r="R18" s="21">
        <v>8</v>
      </c>
      <c r="S18" s="12">
        <f t="shared" si="2"/>
        <v>11520</v>
      </c>
    </row>
    <row r="19" spans="1:19" x14ac:dyDescent="0.3">
      <c r="A19" s="16" t="s">
        <v>9</v>
      </c>
      <c r="B19" s="6">
        <v>432</v>
      </c>
      <c r="C19" s="21">
        <v>24</v>
      </c>
      <c r="D19" s="6">
        <f t="shared" si="3"/>
        <v>10368</v>
      </c>
      <c r="E19" s="6">
        <v>144</v>
      </c>
      <c r="F19" s="20">
        <v>24</v>
      </c>
      <c r="G19" s="6">
        <f t="shared" si="4"/>
        <v>3456</v>
      </c>
      <c r="H19" s="6"/>
      <c r="I19" s="21"/>
      <c r="J19" s="6"/>
      <c r="K19" s="6">
        <v>288</v>
      </c>
      <c r="L19" s="21">
        <v>24</v>
      </c>
      <c r="M19" s="12">
        <f t="shared" si="0"/>
        <v>6912</v>
      </c>
      <c r="N19" s="6"/>
      <c r="O19" s="21"/>
      <c r="P19" s="6"/>
      <c r="Q19" s="12">
        <f t="shared" si="1"/>
        <v>864</v>
      </c>
      <c r="R19" s="21">
        <v>24</v>
      </c>
      <c r="S19" s="12">
        <f t="shared" si="2"/>
        <v>20736</v>
      </c>
    </row>
    <row r="20" spans="1:19" x14ac:dyDescent="0.3">
      <c r="A20" s="16" t="s">
        <v>10</v>
      </c>
      <c r="B20" s="6">
        <v>528</v>
      </c>
      <c r="C20" s="21">
        <v>24</v>
      </c>
      <c r="D20" s="6">
        <f t="shared" si="3"/>
        <v>12672</v>
      </c>
      <c r="E20" s="6">
        <v>144</v>
      </c>
      <c r="F20" s="20">
        <v>24</v>
      </c>
      <c r="G20" s="6">
        <f t="shared" si="4"/>
        <v>3456</v>
      </c>
      <c r="H20" s="6"/>
      <c r="I20" s="21"/>
      <c r="J20" s="6"/>
      <c r="K20" s="6">
        <v>144</v>
      </c>
      <c r="L20" s="21">
        <v>24</v>
      </c>
      <c r="M20" s="12">
        <f t="shared" si="0"/>
        <v>3456</v>
      </c>
      <c r="N20" s="6"/>
      <c r="O20" s="21"/>
      <c r="P20" s="6"/>
      <c r="Q20" s="12">
        <f t="shared" si="1"/>
        <v>816</v>
      </c>
      <c r="R20" s="21">
        <v>24</v>
      </c>
      <c r="S20" s="12">
        <f t="shared" si="2"/>
        <v>19584</v>
      </c>
    </row>
    <row r="21" spans="1:19" x14ac:dyDescent="0.3">
      <c r="A21" s="16" t="s">
        <v>11</v>
      </c>
      <c r="B21" s="6"/>
      <c r="C21" s="21"/>
      <c r="D21" s="6"/>
      <c r="E21" s="6">
        <v>120</v>
      </c>
      <c r="F21" s="20">
        <v>8</v>
      </c>
      <c r="G21" s="6">
        <f t="shared" si="4"/>
        <v>960</v>
      </c>
      <c r="H21" s="6"/>
      <c r="I21" s="21"/>
      <c r="J21" s="6"/>
      <c r="K21" s="6">
        <v>120</v>
      </c>
      <c r="L21" s="21">
        <v>8</v>
      </c>
      <c r="M21" s="12">
        <f t="shared" si="0"/>
        <v>960</v>
      </c>
      <c r="N21" s="6"/>
      <c r="O21" s="21"/>
      <c r="P21" s="6"/>
      <c r="Q21" s="12">
        <f t="shared" si="1"/>
        <v>240</v>
      </c>
      <c r="R21" s="21">
        <v>8</v>
      </c>
      <c r="S21" s="12">
        <f t="shared" si="2"/>
        <v>1920</v>
      </c>
    </row>
    <row r="22" spans="1:19" x14ac:dyDescent="0.3">
      <c r="A22" s="16" t="s">
        <v>12</v>
      </c>
      <c r="B22" s="6"/>
      <c r="C22" s="21"/>
      <c r="D22" s="6"/>
      <c r="E22" s="6"/>
      <c r="F22" s="20"/>
      <c r="G22" s="6"/>
      <c r="H22" s="6"/>
      <c r="I22" s="21"/>
      <c r="J22" s="6"/>
      <c r="K22" s="6">
        <f>180+120</f>
        <v>300</v>
      </c>
      <c r="L22" s="21">
        <v>16</v>
      </c>
      <c r="M22" s="12">
        <f t="shared" si="0"/>
        <v>4800</v>
      </c>
      <c r="N22" s="6"/>
      <c r="O22" s="21"/>
      <c r="P22" s="6"/>
      <c r="Q22" s="12">
        <f t="shared" si="1"/>
        <v>300</v>
      </c>
      <c r="R22" s="21">
        <v>16</v>
      </c>
      <c r="S22" s="12">
        <f t="shared" si="2"/>
        <v>4800</v>
      </c>
    </row>
    <row r="23" spans="1:19" x14ac:dyDescent="0.3">
      <c r="A23" s="16" t="s">
        <v>13</v>
      </c>
      <c r="B23" s="6"/>
      <c r="C23" s="21"/>
      <c r="D23" s="6"/>
      <c r="E23" s="6"/>
      <c r="F23" s="20"/>
      <c r="G23" s="6"/>
      <c r="H23" s="6"/>
      <c r="I23" s="21"/>
      <c r="J23" s="6"/>
      <c r="K23" s="6"/>
      <c r="L23" s="21"/>
      <c r="M23" s="12"/>
      <c r="N23" s="6"/>
      <c r="O23" s="21"/>
      <c r="P23" s="6"/>
      <c r="Q23" s="12"/>
      <c r="R23" s="21"/>
      <c r="S23" s="12"/>
    </row>
    <row r="24" spans="1:19" x14ac:dyDescent="0.3">
      <c r="A24" s="16" t="s">
        <v>14</v>
      </c>
      <c r="B24" s="6"/>
      <c r="C24" s="21"/>
      <c r="D24" s="6"/>
      <c r="E24" s="6"/>
      <c r="F24" s="20"/>
      <c r="G24" s="6"/>
      <c r="H24" s="6"/>
      <c r="I24" s="21"/>
      <c r="J24" s="6"/>
      <c r="K24" s="6"/>
      <c r="L24" s="21"/>
      <c r="M24" s="6"/>
      <c r="N24" s="6"/>
      <c r="O24" s="21"/>
      <c r="P24" s="6"/>
      <c r="Q24" s="12"/>
      <c r="R24" s="21"/>
      <c r="S24" s="12"/>
    </row>
    <row r="25" spans="1:19" x14ac:dyDescent="0.3">
      <c r="A25" s="1" t="s">
        <v>15</v>
      </c>
      <c r="B25" s="6">
        <f t="shared" ref="B25:Q25" si="5">SUM(B11:B24)</f>
        <v>2898</v>
      </c>
      <c r="C25" s="21"/>
      <c r="D25" s="6">
        <f t="shared" si="5"/>
        <v>39312</v>
      </c>
      <c r="E25" s="6">
        <f t="shared" si="5"/>
        <v>1500</v>
      </c>
      <c r="F25" s="21"/>
      <c r="G25" s="6">
        <f t="shared" si="5"/>
        <v>19680</v>
      </c>
      <c r="H25" s="6">
        <f t="shared" si="5"/>
        <v>0</v>
      </c>
      <c r="I25" s="21"/>
      <c r="J25" s="6">
        <f t="shared" si="5"/>
        <v>0</v>
      </c>
      <c r="K25" s="6">
        <f t="shared" si="5"/>
        <v>7536</v>
      </c>
      <c r="L25" s="21"/>
      <c r="M25" s="6">
        <f t="shared" si="5"/>
        <v>85344</v>
      </c>
      <c r="N25" s="6">
        <f t="shared" si="5"/>
        <v>4950</v>
      </c>
      <c r="O25" s="21"/>
      <c r="P25" s="6">
        <f t="shared" si="5"/>
        <v>39600</v>
      </c>
      <c r="Q25" s="6">
        <f t="shared" si="5"/>
        <v>16884</v>
      </c>
      <c r="R25" s="21"/>
      <c r="S25" s="6">
        <f>SUM(S11:S24)</f>
        <v>183936</v>
      </c>
    </row>
    <row r="28" spans="1:19" ht="18" x14ac:dyDescent="0.3">
      <c r="C28" s="24" t="s">
        <v>38</v>
      </c>
      <c r="D28" s="24"/>
      <c r="E28" s="24"/>
      <c r="F28" s="24"/>
      <c r="G28" s="24"/>
      <c r="H28" s="24"/>
    </row>
  </sheetData>
  <mergeCells count="15"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  <mergeCell ref="C28:H28"/>
    <mergeCell ref="H9:J9"/>
    <mergeCell ref="K9:M9"/>
    <mergeCell ref="N9:P9"/>
    <mergeCell ref="Q9:S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zoomScaleNormal="100" workbookViewId="0">
      <selection activeCell="Q10" sqref="Q10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8.109375" style="18" customWidth="1"/>
    <col min="4" max="4" width="8.6640625" style="5" bestFit="1" customWidth="1"/>
    <col min="5" max="5" width="9.33203125" style="5" customWidth="1"/>
    <col min="6" max="6" width="8.109375" style="18" customWidth="1"/>
    <col min="7" max="7" width="8" style="5" customWidth="1"/>
    <col min="8" max="8" width="7.5546875" style="5" customWidth="1"/>
    <col min="9" max="9" width="7.44140625" style="18" customWidth="1"/>
    <col min="10" max="10" width="6.88671875" style="5" customWidth="1"/>
    <col min="11" max="11" width="7.33203125" style="5" customWidth="1"/>
    <col min="12" max="12" width="7" style="18" customWidth="1"/>
    <col min="13" max="13" width="7.33203125" style="5" customWidth="1"/>
    <col min="14" max="14" width="7" style="5" customWidth="1"/>
    <col min="15" max="15" width="8" style="18" customWidth="1"/>
    <col min="16" max="16" width="8" style="5" customWidth="1"/>
    <col min="17" max="17" width="9.6640625" style="5" customWidth="1"/>
    <col min="18" max="18" width="9.109375" style="18"/>
    <col min="19" max="20" width="9.109375" style="5"/>
    <col min="21" max="21" width="9.5546875" style="5" bestFit="1" customWidth="1"/>
    <col min="22" max="16384" width="9.109375" style="5"/>
  </cols>
  <sheetData>
    <row r="1" spans="1:21" ht="15.6" x14ac:dyDescent="0.3">
      <c r="A1" s="7" t="s">
        <v>33</v>
      </c>
      <c r="B1" s="4"/>
      <c r="C1" s="22"/>
      <c r="D1" s="4"/>
    </row>
    <row r="2" spans="1:21" x14ac:dyDescent="0.3">
      <c r="A2" s="8" t="s">
        <v>34</v>
      </c>
      <c r="B2" s="4"/>
      <c r="C2" s="22"/>
      <c r="D2" s="4"/>
    </row>
    <row r="3" spans="1:21" x14ac:dyDescent="0.3">
      <c r="A3" s="8" t="s">
        <v>35</v>
      </c>
      <c r="B3" s="4"/>
      <c r="C3" s="22"/>
      <c r="D3" s="4"/>
    </row>
    <row r="4" spans="1:21" x14ac:dyDescent="0.3">
      <c r="A4" s="8"/>
      <c r="B4" s="4"/>
      <c r="C4" s="22"/>
      <c r="D4" s="4"/>
    </row>
    <row r="5" spans="1:21" ht="15" thickBot="1" x14ac:dyDescent="0.35">
      <c r="A5" s="9"/>
      <c r="B5" s="4"/>
      <c r="C5" s="22"/>
      <c r="D5" s="4"/>
    </row>
    <row r="6" spans="1:21" ht="16.2" thickBot="1" x14ac:dyDescent="0.35">
      <c r="A6" s="10" t="s">
        <v>0</v>
      </c>
      <c r="B6" s="4"/>
      <c r="C6" s="22"/>
      <c r="D6" s="4"/>
    </row>
    <row r="7" spans="1:21" s="2" customFormat="1" ht="15" customHeight="1" thickBot="1" x14ac:dyDescent="0.35">
      <c r="A7" s="31" t="s">
        <v>23</v>
      </c>
      <c r="B7" s="28" t="s">
        <v>30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21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21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21" ht="15" thickBot="1" x14ac:dyDescent="0.35">
      <c r="A10" s="33"/>
      <c r="B10" s="14" t="s">
        <v>39</v>
      </c>
      <c r="C10" s="19" t="s">
        <v>17</v>
      </c>
      <c r="D10" s="14" t="s">
        <v>1</v>
      </c>
      <c r="E10" s="14" t="s">
        <v>39</v>
      </c>
      <c r="F10" s="19" t="s">
        <v>17</v>
      </c>
      <c r="G10" s="14" t="s">
        <v>1</v>
      </c>
      <c r="H10" s="14" t="s">
        <v>39</v>
      </c>
      <c r="I10" s="19" t="s">
        <v>17</v>
      </c>
      <c r="J10" s="14" t="s">
        <v>1</v>
      </c>
      <c r="K10" s="14" t="s">
        <v>39</v>
      </c>
      <c r="L10" s="19" t="s">
        <v>17</v>
      </c>
      <c r="M10" s="14" t="s">
        <v>1</v>
      </c>
      <c r="N10" s="14" t="s">
        <v>39</v>
      </c>
      <c r="O10" s="19" t="s">
        <v>17</v>
      </c>
      <c r="P10" s="14" t="s">
        <v>1</v>
      </c>
      <c r="Q10" s="14" t="s">
        <v>39</v>
      </c>
      <c r="R10" s="19" t="s">
        <v>17</v>
      </c>
      <c r="S10" s="15" t="s">
        <v>1</v>
      </c>
    </row>
    <row r="11" spans="1:21" x14ac:dyDescent="0.3">
      <c r="A11" s="17" t="s">
        <v>18</v>
      </c>
      <c r="B11" s="12">
        <v>24</v>
      </c>
      <c r="C11" s="20">
        <v>40</v>
      </c>
      <c r="D11" s="12">
        <f>C11*B11</f>
        <v>960</v>
      </c>
      <c r="E11" s="12"/>
      <c r="F11" s="20"/>
      <c r="G11" s="12"/>
      <c r="H11" s="12">
        <v>100</v>
      </c>
      <c r="I11" s="20">
        <v>40</v>
      </c>
      <c r="J11" s="12">
        <f>I11*H11</f>
        <v>4000</v>
      </c>
      <c r="K11" s="12"/>
      <c r="L11" s="20"/>
      <c r="M11" s="12"/>
      <c r="N11" s="12"/>
      <c r="O11" s="20"/>
      <c r="P11" s="12"/>
      <c r="Q11" s="12">
        <f>B11+E11+H11+K11+N11</f>
        <v>124</v>
      </c>
      <c r="R11" s="20">
        <v>40</v>
      </c>
      <c r="S11" s="12">
        <f>D11+G11+J11+M11+P11</f>
        <v>4960</v>
      </c>
      <c r="U11" s="23"/>
    </row>
    <row r="12" spans="1:21" x14ac:dyDescent="0.3">
      <c r="A12" s="16" t="s">
        <v>2</v>
      </c>
      <c r="B12" s="6">
        <v>60</v>
      </c>
      <c r="C12" s="21">
        <v>8</v>
      </c>
      <c r="D12" s="12">
        <f t="shared" ref="D12:D21" si="0">C12*B12</f>
        <v>480</v>
      </c>
      <c r="E12" s="6">
        <v>300</v>
      </c>
      <c r="F12" s="21">
        <v>8</v>
      </c>
      <c r="G12" s="6">
        <f>F12*E12</f>
        <v>2400</v>
      </c>
      <c r="H12" s="6"/>
      <c r="I12" s="21"/>
      <c r="J12" s="12"/>
      <c r="K12" s="6"/>
      <c r="L12" s="21"/>
      <c r="M12" s="6"/>
      <c r="N12" s="6"/>
      <c r="O12" s="21"/>
      <c r="P12" s="6"/>
      <c r="Q12" s="12">
        <f t="shared" ref="Q12:Q24" si="1">B12+E12+H12+K12+N12</f>
        <v>360</v>
      </c>
      <c r="R12" s="21">
        <v>8</v>
      </c>
      <c r="S12" s="12">
        <f t="shared" ref="S12:S24" si="2">D12+G12+J12+M12+P12</f>
        <v>2880</v>
      </c>
    </row>
    <row r="13" spans="1:21" x14ac:dyDescent="0.3">
      <c r="A13" s="16" t="s">
        <v>3</v>
      </c>
      <c r="B13" s="6">
        <v>36</v>
      </c>
      <c r="C13" s="21">
        <v>8</v>
      </c>
      <c r="D13" s="12">
        <f t="shared" si="0"/>
        <v>288</v>
      </c>
      <c r="E13" s="6">
        <v>300</v>
      </c>
      <c r="F13" s="21">
        <v>8</v>
      </c>
      <c r="G13" s="6">
        <f>F13*E13</f>
        <v>2400</v>
      </c>
      <c r="H13" s="6"/>
      <c r="I13" s="21"/>
      <c r="J13" s="12"/>
      <c r="K13" s="6"/>
      <c r="L13" s="21"/>
      <c r="M13" s="6"/>
      <c r="N13" s="6"/>
      <c r="O13" s="21"/>
      <c r="P13" s="6"/>
      <c r="Q13" s="12">
        <f t="shared" si="1"/>
        <v>336</v>
      </c>
      <c r="R13" s="21">
        <v>8</v>
      </c>
      <c r="S13" s="12">
        <f t="shared" si="2"/>
        <v>2688</v>
      </c>
    </row>
    <row r="14" spans="1:21" x14ac:dyDescent="0.3">
      <c r="A14" s="16" t="s">
        <v>4</v>
      </c>
      <c r="B14" s="6">
        <v>600</v>
      </c>
      <c r="C14" s="21">
        <v>8</v>
      </c>
      <c r="D14" s="12">
        <f t="shared" si="0"/>
        <v>4800</v>
      </c>
      <c r="E14" s="6">
        <v>500</v>
      </c>
      <c r="F14" s="21">
        <v>8</v>
      </c>
      <c r="G14" s="6">
        <f>F14*E14</f>
        <v>4000</v>
      </c>
      <c r="H14" s="6">
        <v>600</v>
      </c>
      <c r="I14" s="21">
        <v>8</v>
      </c>
      <c r="J14" s="12">
        <f t="shared" ref="J14:J24" si="3">I14*H14</f>
        <v>4800</v>
      </c>
      <c r="K14" s="6">
        <v>1600</v>
      </c>
      <c r="L14" s="21">
        <v>8</v>
      </c>
      <c r="M14" s="6">
        <f>L14*K14</f>
        <v>12800</v>
      </c>
      <c r="N14" s="6"/>
      <c r="O14" s="21"/>
      <c r="P14" s="6"/>
      <c r="Q14" s="12">
        <f t="shared" si="1"/>
        <v>3300</v>
      </c>
      <c r="R14" s="21">
        <v>8</v>
      </c>
      <c r="S14" s="12">
        <f t="shared" si="2"/>
        <v>26400</v>
      </c>
    </row>
    <row r="15" spans="1:21" x14ac:dyDescent="0.3">
      <c r="A15" s="16" t="s">
        <v>5</v>
      </c>
      <c r="B15" s="6">
        <v>12</v>
      </c>
      <c r="C15" s="21">
        <v>24</v>
      </c>
      <c r="D15" s="12">
        <f t="shared" si="0"/>
        <v>288</v>
      </c>
      <c r="E15" s="6">
        <v>24</v>
      </c>
      <c r="F15" s="21">
        <v>24</v>
      </c>
      <c r="G15" s="6">
        <f>F15*E15</f>
        <v>576</v>
      </c>
      <c r="H15" s="6">
        <v>48</v>
      </c>
      <c r="I15" s="21">
        <v>24</v>
      </c>
      <c r="J15" s="12">
        <f t="shared" si="3"/>
        <v>1152</v>
      </c>
      <c r="K15" s="6"/>
      <c r="L15" s="21"/>
      <c r="M15" s="6"/>
      <c r="N15" s="6"/>
      <c r="O15" s="21"/>
      <c r="P15" s="6"/>
      <c r="Q15" s="12">
        <f t="shared" si="1"/>
        <v>84</v>
      </c>
      <c r="R15" s="21">
        <v>24</v>
      </c>
      <c r="S15" s="12">
        <f t="shared" si="2"/>
        <v>2016</v>
      </c>
    </row>
    <row r="16" spans="1:21" x14ac:dyDescent="0.3">
      <c r="A16" s="16" t="s">
        <v>40</v>
      </c>
      <c r="B16" s="6">
        <v>12</v>
      </c>
      <c r="C16" s="21">
        <v>24</v>
      </c>
      <c r="D16" s="12">
        <f t="shared" si="0"/>
        <v>288</v>
      </c>
      <c r="E16" s="6">
        <v>24</v>
      </c>
      <c r="F16" s="21">
        <v>24</v>
      </c>
      <c r="G16" s="6">
        <f>F16*E16</f>
        <v>576</v>
      </c>
      <c r="H16" s="6">
        <v>48</v>
      </c>
      <c r="I16" s="21">
        <v>24</v>
      </c>
      <c r="J16" s="12">
        <f t="shared" si="3"/>
        <v>1152</v>
      </c>
      <c r="K16" s="6"/>
      <c r="L16" s="21"/>
      <c r="M16" s="6"/>
      <c r="N16" s="6"/>
      <c r="O16" s="21"/>
      <c r="P16" s="6"/>
      <c r="Q16" s="12">
        <f t="shared" si="1"/>
        <v>84</v>
      </c>
      <c r="R16" s="21">
        <v>24</v>
      </c>
      <c r="S16" s="12">
        <f t="shared" si="2"/>
        <v>2016</v>
      </c>
    </row>
    <row r="17" spans="1:19" x14ac:dyDescent="0.3">
      <c r="A17" s="16" t="s">
        <v>7</v>
      </c>
      <c r="B17" s="6"/>
      <c r="C17" s="21"/>
      <c r="D17" s="12"/>
      <c r="E17" s="6"/>
      <c r="F17" s="21"/>
      <c r="G17" s="6"/>
      <c r="H17" s="6"/>
      <c r="I17" s="21"/>
      <c r="J17" s="12"/>
      <c r="K17" s="6"/>
      <c r="L17" s="21"/>
      <c r="M17" s="6"/>
      <c r="N17" s="6"/>
      <c r="O17" s="21"/>
      <c r="P17" s="6"/>
      <c r="Q17" s="12">
        <f t="shared" si="1"/>
        <v>0</v>
      </c>
      <c r="R17" s="21"/>
      <c r="S17" s="12">
        <f t="shared" si="2"/>
        <v>0</v>
      </c>
    </row>
    <row r="18" spans="1:19" x14ac:dyDescent="0.3">
      <c r="A18" s="16" t="s">
        <v>8</v>
      </c>
      <c r="B18" s="6">
        <v>600</v>
      </c>
      <c r="C18" s="21">
        <v>8</v>
      </c>
      <c r="D18" s="12">
        <f t="shared" si="0"/>
        <v>4800</v>
      </c>
      <c r="E18" s="6">
        <v>500</v>
      </c>
      <c r="F18" s="21">
        <v>8</v>
      </c>
      <c r="G18" s="6">
        <f>F18*E18</f>
        <v>4000</v>
      </c>
      <c r="H18" s="6">
        <v>600</v>
      </c>
      <c r="I18" s="21">
        <v>8</v>
      </c>
      <c r="J18" s="12">
        <f t="shared" si="3"/>
        <v>4800</v>
      </c>
      <c r="K18" s="6">
        <v>1600</v>
      </c>
      <c r="L18" s="21">
        <v>8</v>
      </c>
      <c r="M18" s="6">
        <f t="shared" ref="M18:M21" si="4">L18*K18</f>
        <v>12800</v>
      </c>
      <c r="N18" s="6"/>
      <c r="O18" s="21"/>
      <c r="P18" s="6"/>
      <c r="Q18" s="12">
        <f t="shared" si="1"/>
        <v>3300</v>
      </c>
      <c r="R18" s="21">
        <v>8</v>
      </c>
      <c r="S18" s="12">
        <f t="shared" si="2"/>
        <v>26400</v>
      </c>
    </row>
    <row r="19" spans="1:19" x14ac:dyDescent="0.3">
      <c r="A19" s="16" t="s">
        <v>9</v>
      </c>
      <c r="B19" s="6"/>
      <c r="C19" s="21"/>
      <c r="D19" s="12"/>
      <c r="E19" s="6"/>
      <c r="F19" s="21"/>
      <c r="G19" s="6"/>
      <c r="H19" s="6"/>
      <c r="I19" s="21"/>
      <c r="J19" s="12"/>
      <c r="K19" s="6">
        <v>240</v>
      </c>
      <c r="L19" s="21">
        <v>24</v>
      </c>
      <c r="M19" s="6">
        <f t="shared" si="4"/>
        <v>5760</v>
      </c>
      <c r="N19" s="6"/>
      <c r="O19" s="21"/>
      <c r="P19" s="6"/>
      <c r="Q19" s="12">
        <f t="shared" si="1"/>
        <v>240</v>
      </c>
      <c r="R19" s="21">
        <v>24</v>
      </c>
      <c r="S19" s="12">
        <f t="shared" si="2"/>
        <v>5760</v>
      </c>
    </row>
    <row r="20" spans="1:19" x14ac:dyDescent="0.3">
      <c r="A20" s="16" t="s">
        <v>10</v>
      </c>
      <c r="B20" s="6">
        <v>180</v>
      </c>
      <c r="C20" s="21">
        <v>24</v>
      </c>
      <c r="D20" s="12">
        <f>C20*B20</f>
        <v>4320</v>
      </c>
      <c r="E20" s="6">
        <v>168</v>
      </c>
      <c r="F20" s="21">
        <v>24</v>
      </c>
      <c r="G20" s="6">
        <f>F20*E20</f>
        <v>4032</v>
      </c>
      <c r="H20" s="6"/>
      <c r="I20" s="21"/>
      <c r="J20" s="12"/>
      <c r="K20" s="6">
        <v>240</v>
      </c>
      <c r="L20" s="21">
        <v>24</v>
      </c>
      <c r="M20" s="6">
        <f t="shared" si="4"/>
        <v>5760</v>
      </c>
      <c r="N20" s="6"/>
      <c r="O20" s="21"/>
      <c r="P20" s="6"/>
      <c r="Q20" s="12">
        <f t="shared" si="1"/>
        <v>588</v>
      </c>
      <c r="R20" s="21">
        <v>24</v>
      </c>
      <c r="S20" s="12">
        <f t="shared" si="2"/>
        <v>14112</v>
      </c>
    </row>
    <row r="21" spans="1:19" x14ac:dyDescent="0.3">
      <c r="A21" s="16" t="s">
        <v>11</v>
      </c>
      <c r="B21" s="6">
        <v>24</v>
      </c>
      <c r="C21" s="21">
        <v>8</v>
      </c>
      <c r="D21" s="12">
        <f t="shared" si="0"/>
        <v>192</v>
      </c>
      <c r="E21" s="6"/>
      <c r="F21" s="21"/>
      <c r="G21" s="6"/>
      <c r="H21" s="6"/>
      <c r="I21" s="21"/>
      <c r="J21" s="12"/>
      <c r="K21" s="6">
        <v>60</v>
      </c>
      <c r="L21" s="21">
        <v>8</v>
      </c>
      <c r="M21" s="6">
        <f t="shared" si="4"/>
        <v>480</v>
      </c>
      <c r="N21" s="6"/>
      <c r="O21" s="21"/>
      <c r="P21" s="6"/>
      <c r="Q21" s="12">
        <f t="shared" si="1"/>
        <v>84</v>
      </c>
      <c r="R21" s="21">
        <v>8</v>
      </c>
      <c r="S21" s="12">
        <f t="shared" si="2"/>
        <v>672</v>
      </c>
    </row>
    <row r="22" spans="1:19" x14ac:dyDescent="0.3">
      <c r="A22" s="16" t="s">
        <v>12</v>
      </c>
      <c r="B22" s="6"/>
      <c r="C22" s="21"/>
      <c r="D22" s="12"/>
      <c r="E22" s="6"/>
      <c r="F22" s="21"/>
      <c r="G22" s="6"/>
      <c r="H22" s="6">
        <v>150</v>
      </c>
      <c r="I22" s="21">
        <v>16</v>
      </c>
      <c r="J22" s="12">
        <f t="shared" si="3"/>
        <v>2400</v>
      </c>
      <c r="K22" s="6"/>
      <c r="L22" s="21"/>
      <c r="M22" s="6"/>
      <c r="N22" s="6"/>
      <c r="O22" s="21"/>
      <c r="P22" s="6"/>
      <c r="Q22" s="12">
        <f t="shared" si="1"/>
        <v>150</v>
      </c>
      <c r="R22" s="21">
        <v>16</v>
      </c>
      <c r="S22" s="12">
        <f t="shared" si="2"/>
        <v>2400</v>
      </c>
    </row>
    <row r="23" spans="1:19" x14ac:dyDescent="0.3">
      <c r="A23" s="16" t="s">
        <v>13</v>
      </c>
      <c r="B23" s="6"/>
      <c r="C23" s="21"/>
      <c r="D23" s="12"/>
      <c r="E23" s="6"/>
      <c r="F23" s="21"/>
      <c r="G23" s="6"/>
      <c r="H23" s="6"/>
      <c r="I23" s="21"/>
      <c r="J23" s="12"/>
      <c r="K23" s="6"/>
      <c r="L23" s="21"/>
      <c r="M23" s="6"/>
      <c r="N23" s="6"/>
      <c r="O23" s="21"/>
      <c r="P23" s="6"/>
      <c r="Q23" s="12">
        <f t="shared" si="1"/>
        <v>0</v>
      </c>
      <c r="R23" s="21"/>
      <c r="S23" s="12">
        <f t="shared" si="2"/>
        <v>0</v>
      </c>
    </row>
    <row r="24" spans="1:19" x14ac:dyDescent="0.3">
      <c r="A24" s="16" t="s">
        <v>41</v>
      </c>
      <c r="B24" s="6"/>
      <c r="C24" s="21"/>
      <c r="D24" s="12"/>
      <c r="E24" s="6"/>
      <c r="F24" s="21"/>
      <c r="G24" s="6"/>
      <c r="H24" s="6">
        <v>300</v>
      </c>
      <c r="I24" s="21">
        <v>8</v>
      </c>
      <c r="J24" s="12">
        <f t="shared" si="3"/>
        <v>2400</v>
      </c>
      <c r="K24" s="6"/>
      <c r="L24" s="21"/>
      <c r="M24" s="6"/>
      <c r="N24" s="6"/>
      <c r="O24" s="21"/>
      <c r="P24" s="6"/>
      <c r="Q24" s="12">
        <f t="shared" si="1"/>
        <v>300</v>
      </c>
      <c r="R24" s="21">
        <v>8</v>
      </c>
      <c r="S24" s="12">
        <f t="shared" si="2"/>
        <v>2400</v>
      </c>
    </row>
    <row r="25" spans="1:19" x14ac:dyDescent="0.3">
      <c r="A25" s="1" t="s">
        <v>15</v>
      </c>
      <c r="B25" s="6">
        <f t="shared" ref="B25:Q25" si="5">SUM(B11:B24)</f>
        <v>1548</v>
      </c>
      <c r="C25" s="21"/>
      <c r="D25" s="6">
        <f t="shared" si="5"/>
        <v>16416</v>
      </c>
      <c r="E25" s="6">
        <f t="shared" si="5"/>
        <v>1816</v>
      </c>
      <c r="F25" s="21"/>
      <c r="G25" s="6">
        <f t="shared" si="5"/>
        <v>17984</v>
      </c>
      <c r="H25" s="6">
        <f t="shared" si="5"/>
        <v>1846</v>
      </c>
      <c r="I25" s="21"/>
      <c r="J25" s="6">
        <f t="shared" si="5"/>
        <v>20704</v>
      </c>
      <c r="K25" s="6">
        <f t="shared" si="5"/>
        <v>3740</v>
      </c>
      <c r="L25" s="21"/>
      <c r="M25" s="6">
        <f t="shared" si="5"/>
        <v>37600</v>
      </c>
      <c r="N25" s="6">
        <f t="shared" si="5"/>
        <v>0</v>
      </c>
      <c r="O25" s="21"/>
      <c r="P25" s="6">
        <f t="shared" si="5"/>
        <v>0</v>
      </c>
      <c r="Q25" s="6">
        <f t="shared" si="5"/>
        <v>8950</v>
      </c>
      <c r="R25" s="21"/>
      <c r="S25" s="6">
        <f>SUM(S11:S24)</f>
        <v>92704</v>
      </c>
    </row>
    <row r="28" spans="1:19" ht="18" x14ac:dyDescent="0.3">
      <c r="C28" s="24" t="s">
        <v>38</v>
      </c>
      <c r="D28" s="24"/>
      <c r="E28" s="24"/>
      <c r="F28" s="24"/>
      <c r="G28" s="24"/>
      <c r="H28" s="24"/>
    </row>
  </sheetData>
  <mergeCells count="15">
    <mergeCell ref="C28:H28"/>
    <mergeCell ref="N9:P9"/>
    <mergeCell ref="B7:S7"/>
    <mergeCell ref="Q8:S8"/>
    <mergeCell ref="Q9:S9"/>
    <mergeCell ref="N8:P8"/>
    <mergeCell ref="A7:A10"/>
    <mergeCell ref="B8:D8"/>
    <mergeCell ref="E8:G8"/>
    <mergeCell ref="H8:J8"/>
    <mergeCell ref="K8:M8"/>
    <mergeCell ref="B9:D9"/>
    <mergeCell ref="E9:G9"/>
    <mergeCell ref="H9:J9"/>
    <mergeCell ref="K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38" sqref="B38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D28" sqref="D28:I28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7.33203125" style="18" customWidth="1"/>
    <col min="4" max="4" width="8.6640625" style="5" bestFit="1" customWidth="1"/>
    <col min="5" max="5" width="9.33203125" style="5" customWidth="1"/>
    <col min="6" max="6" width="7.21875" style="18" customWidth="1"/>
    <col min="7" max="7" width="7.109375" style="5" customWidth="1"/>
    <col min="8" max="8" width="7.5546875" style="5" customWidth="1"/>
    <col min="9" max="9" width="7.109375" style="18" customWidth="1"/>
    <col min="10" max="10" width="5.5546875" style="5" bestFit="1" customWidth="1"/>
    <col min="11" max="11" width="7.33203125" style="5" customWidth="1"/>
    <col min="12" max="12" width="6.44140625" style="18" customWidth="1"/>
    <col min="13" max="13" width="5.88671875" style="5" customWidth="1"/>
    <col min="14" max="14" width="5.5546875" style="5" customWidth="1"/>
    <col min="15" max="15" width="6.44140625" style="18" customWidth="1"/>
    <col min="16" max="16" width="6.21875" style="5" customWidth="1"/>
    <col min="17" max="17" width="9.109375" style="5"/>
    <col min="18" max="18" width="9.109375" style="18"/>
    <col min="19" max="16384" width="9.109375" style="5"/>
  </cols>
  <sheetData>
    <row r="1" spans="1:19" ht="15.6" x14ac:dyDescent="0.3">
      <c r="A1" s="7" t="s">
        <v>33</v>
      </c>
      <c r="B1" s="4"/>
      <c r="C1" s="22"/>
      <c r="D1" s="4"/>
    </row>
    <row r="2" spans="1:19" x14ac:dyDescent="0.3">
      <c r="A2" s="8" t="s">
        <v>34</v>
      </c>
      <c r="B2" s="4"/>
      <c r="C2" s="22"/>
      <c r="D2" s="4"/>
    </row>
    <row r="3" spans="1:19" x14ac:dyDescent="0.3">
      <c r="A3" s="8" t="s">
        <v>35</v>
      </c>
      <c r="B3" s="4"/>
      <c r="C3" s="22"/>
      <c r="D3" s="4"/>
    </row>
    <row r="4" spans="1:19" x14ac:dyDescent="0.3">
      <c r="A4" s="8"/>
      <c r="B4" s="4"/>
      <c r="C4" s="22"/>
      <c r="D4" s="4"/>
    </row>
    <row r="5" spans="1:19" ht="15" thickBot="1" x14ac:dyDescent="0.35">
      <c r="A5" s="9"/>
      <c r="B5" s="4"/>
      <c r="C5" s="22"/>
      <c r="D5" s="4"/>
    </row>
    <row r="6" spans="1:19" ht="16.2" thickBot="1" x14ac:dyDescent="0.35">
      <c r="A6" s="10" t="s">
        <v>0</v>
      </c>
      <c r="B6" s="4"/>
      <c r="C6" s="22"/>
      <c r="D6" s="4"/>
    </row>
    <row r="7" spans="1:19" s="2" customFormat="1" ht="15" customHeight="1" thickBot="1" x14ac:dyDescent="0.35">
      <c r="A7" s="31" t="s">
        <v>23</v>
      </c>
      <c r="B7" s="28" t="s">
        <v>31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4" t="s">
        <v>39</v>
      </c>
      <c r="C10" s="19" t="s">
        <v>17</v>
      </c>
      <c r="D10" s="14" t="s">
        <v>1</v>
      </c>
      <c r="E10" s="14" t="s">
        <v>39</v>
      </c>
      <c r="F10" s="19" t="s">
        <v>17</v>
      </c>
      <c r="G10" s="14" t="s">
        <v>1</v>
      </c>
      <c r="H10" s="14" t="s">
        <v>39</v>
      </c>
      <c r="I10" s="19" t="s">
        <v>17</v>
      </c>
      <c r="J10" s="14" t="s">
        <v>1</v>
      </c>
      <c r="K10" s="14" t="s">
        <v>39</v>
      </c>
      <c r="L10" s="19" t="s">
        <v>17</v>
      </c>
      <c r="M10" s="14" t="s">
        <v>1</v>
      </c>
      <c r="N10" s="14" t="s">
        <v>39</v>
      </c>
      <c r="O10" s="19" t="s">
        <v>17</v>
      </c>
      <c r="P10" s="14" t="s">
        <v>1</v>
      </c>
      <c r="Q10" s="14" t="s">
        <v>39</v>
      </c>
      <c r="R10" s="19" t="s">
        <v>17</v>
      </c>
      <c r="S10" s="15" t="s">
        <v>1</v>
      </c>
    </row>
    <row r="11" spans="1:19" x14ac:dyDescent="0.3">
      <c r="A11" s="17" t="s">
        <v>18</v>
      </c>
      <c r="B11" s="12"/>
      <c r="C11" s="20"/>
      <c r="D11" s="12"/>
      <c r="E11" s="12"/>
      <c r="F11" s="20"/>
      <c r="G11" s="12"/>
      <c r="H11" s="12"/>
      <c r="I11" s="20"/>
      <c r="J11" s="12"/>
      <c r="K11" s="12"/>
      <c r="L11" s="20"/>
      <c r="M11" s="12"/>
      <c r="N11" s="12"/>
      <c r="O11" s="20"/>
      <c r="P11" s="12"/>
      <c r="Q11" s="12"/>
      <c r="R11" s="20"/>
      <c r="S11" s="12"/>
    </row>
    <row r="12" spans="1:19" x14ac:dyDescent="0.3">
      <c r="A12" s="16" t="s">
        <v>2</v>
      </c>
      <c r="B12" s="6"/>
      <c r="C12" s="21"/>
      <c r="D12" s="6"/>
      <c r="E12" s="6"/>
      <c r="F12" s="21"/>
      <c r="G12" s="6"/>
      <c r="H12" s="6"/>
      <c r="I12" s="21"/>
      <c r="J12" s="6"/>
      <c r="K12" s="6"/>
      <c r="L12" s="21"/>
      <c r="M12" s="6"/>
      <c r="N12" s="6"/>
      <c r="O12" s="21"/>
      <c r="P12" s="6"/>
      <c r="Q12" s="12"/>
      <c r="R12" s="21"/>
      <c r="S12" s="12"/>
    </row>
    <row r="13" spans="1:19" x14ac:dyDescent="0.3">
      <c r="A13" s="16" t="s">
        <v>3</v>
      </c>
      <c r="B13" s="6"/>
      <c r="C13" s="21"/>
      <c r="D13" s="6"/>
      <c r="E13" s="6"/>
      <c r="F13" s="21"/>
      <c r="G13" s="6"/>
      <c r="H13" s="6"/>
      <c r="I13" s="21"/>
      <c r="J13" s="6"/>
      <c r="K13" s="6"/>
      <c r="L13" s="21"/>
      <c r="M13" s="6"/>
      <c r="N13" s="6"/>
      <c r="O13" s="21"/>
      <c r="P13" s="6"/>
      <c r="Q13" s="12"/>
      <c r="R13" s="21"/>
      <c r="S13" s="12"/>
    </row>
    <row r="14" spans="1:19" x14ac:dyDescent="0.3">
      <c r="A14" s="16" t="s">
        <v>4</v>
      </c>
      <c r="B14" s="6">
        <v>480</v>
      </c>
      <c r="C14" s="21">
        <v>7.8</v>
      </c>
      <c r="D14" s="6">
        <f>C14*B14</f>
        <v>3744</v>
      </c>
      <c r="E14" s="6">
        <f>504+264+360+288</f>
        <v>1416</v>
      </c>
      <c r="F14" s="21">
        <v>7.8</v>
      </c>
      <c r="G14" s="6">
        <f>F14*E14</f>
        <v>11044.8</v>
      </c>
      <c r="H14" s="6">
        <f>456+152+504+288</f>
        <v>1400</v>
      </c>
      <c r="I14" s="21">
        <v>7.8</v>
      </c>
      <c r="J14" s="6">
        <f>I14*H14</f>
        <v>10920</v>
      </c>
      <c r="K14" s="6">
        <f>480+559+540</f>
        <v>1579</v>
      </c>
      <c r="L14" s="21">
        <v>7.8</v>
      </c>
      <c r="M14" s="6">
        <f>L14*K14</f>
        <v>12316.199999999999</v>
      </c>
      <c r="N14" s="6">
        <f>450+450+450</f>
        <v>1350</v>
      </c>
      <c r="O14" s="21">
        <v>7.8</v>
      </c>
      <c r="P14" s="6">
        <f>O14*N14</f>
        <v>10530</v>
      </c>
      <c r="Q14" s="12">
        <f t="shared" ref="Q14:Q20" si="0">B14+E14+H14+K14+N14</f>
        <v>6225</v>
      </c>
      <c r="R14" s="21">
        <v>7.8</v>
      </c>
      <c r="S14" s="12">
        <f t="shared" ref="S14:S20" si="1">D14+G14+J14+M14+P14</f>
        <v>48555</v>
      </c>
    </row>
    <row r="15" spans="1:19" x14ac:dyDescent="0.3">
      <c r="A15" s="16" t="s">
        <v>36</v>
      </c>
      <c r="B15" s="6">
        <v>72</v>
      </c>
      <c r="C15" s="21">
        <v>23.4</v>
      </c>
      <c r="D15" s="6">
        <f t="shared" ref="D15:D18" si="2">C15*B15</f>
        <v>1684.8</v>
      </c>
      <c r="E15" s="5">
        <v>96</v>
      </c>
      <c r="F15" s="21">
        <v>23.4</v>
      </c>
      <c r="G15" s="6">
        <f t="shared" ref="G15:G20" si="3">F15*E15</f>
        <v>2246.3999999999996</v>
      </c>
      <c r="H15" s="6">
        <f>96+96+47+94</f>
        <v>333</v>
      </c>
      <c r="I15" s="21">
        <v>23.4</v>
      </c>
      <c r="J15" s="6">
        <f t="shared" ref="J15:J20" si="4">I15*H15</f>
        <v>7792.2</v>
      </c>
      <c r="K15" s="6">
        <v>96</v>
      </c>
      <c r="L15" s="21">
        <v>23.4</v>
      </c>
      <c r="M15" s="6">
        <f t="shared" ref="M15:M20" si="5">L15*K15</f>
        <v>2246.3999999999996</v>
      </c>
      <c r="N15" s="6">
        <f>96+72+72</f>
        <v>240</v>
      </c>
      <c r="O15" s="21">
        <v>23.4</v>
      </c>
      <c r="P15" s="6">
        <f t="shared" ref="P15:P20" si="6">O15*N15</f>
        <v>5616</v>
      </c>
      <c r="Q15" s="12">
        <f>B15+E18+H15+K15+N15</f>
        <v>2373</v>
      </c>
      <c r="R15" s="21">
        <v>23.4</v>
      </c>
      <c r="S15" s="12">
        <f t="shared" si="1"/>
        <v>19585.8</v>
      </c>
    </row>
    <row r="16" spans="1:19" x14ac:dyDescent="0.3">
      <c r="A16" s="16" t="s">
        <v>42</v>
      </c>
      <c r="B16" s="6"/>
      <c r="C16" s="21"/>
      <c r="D16" s="6"/>
      <c r="E16" s="6"/>
      <c r="F16" s="21"/>
      <c r="G16" s="6"/>
      <c r="H16" s="6"/>
      <c r="I16" s="21"/>
      <c r="J16" s="6"/>
      <c r="K16" s="6"/>
      <c r="L16" s="21"/>
      <c r="M16" s="6"/>
      <c r="N16" s="6"/>
      <c r="O16" s="21"/>
      <c r="P16" s="6"/>
      <c r="Q16" s="12"/>
      <c r="R16" s="21"/>
      <c r="S16" s="12"/>
    </row>
    <row r="17" spans="1:19" x14ac:dyDescent="0.3">
      <c r="A17" s="16" t="s">
        <v>7</v>
      </c>
      <c r="B17" s="6"/>
      <c r="C17" s="21"/>
      <c r="D17" s="6"/>
      <c r="E17" s="6"/>
      <c r="F17" s="21"/>
      <c r="G17" s="6"/>
      <c r="H17" s="6"/>
      <c r="I17" s="21"/>
      <c r="J17" s="6"/>
      <c r="K17" s="6"/>
      <c r="L17" s="21"/>
      <c r="M17" s="6"/>
      <c r="N17" s="6"/>
      <c r="O17" s="21"/>
      <c r="P17" s="6"/>
      <c r="Q17" s="12"/>
      <c r="R17" s="21"/>
      <c r="S17" s="12"/>
    </row>
    <row r="18" spans="1:19" x14ac:dyDescent="0.3">
      <c r="A18" s="16" t="s">
        <v>8</v>
      </c>
      <c r="B18" s="6">
        <f>528+456</f>
        <v>984</v>
      </c>
      <c r="C18" s="21">
        <v>7.8</v>
      </c>
      <c r="D18" s="6">
        <f t="shared" si="2"/>
        <v>7675.2</v>
      </c>
      <c r="E18" s="6">
        <f>528+336+384+384</f>
        <v>1632</v>
      </c>
      <c r="F18" s="21">
        <v>7.8</v>
      </c>
      <c r="G18" s="6">
        <f t="shared" si="3"/>
        <v>12729.6</v>
      </c>
      <c r="H18" s="6">
        <f>528+256+528+432</f>
        <v>1744</v>
      </c>
      <c r="I18" s="21">
        <v>7.8</v>
      </c>
      <c r="J18" s="6">
        <f t="shared" si="4"/>
        <v>13603.199999999999</v>
      </c>
      <c r="K18" s="6">
        <f>504+959+540</f>
        <v>2003</v>
      </c>
      <c r="L18" s="21">
        <v>7.8</v>
      </c>
      <c r="M18" s="6">
        <f t="shared" si="5"/>
        <v>15623.4</v>
      </c>
      <c r="N18" s="6">
        <f>540+270+270+540</f>
        <v>1620</v>
      </c>
      <c r="O18" s="21">
        <v>7.8</v>
      </c>
      <c r="P18" s="6">
        <f t="shared" si="6"/>
        <v>12636</v>
      </c>
      <c r="Q18" s="12">
        <f>B18+E18+H18+K18+N18</f>
        <v>7983</v>
      </c>
      <c r="R18" s="21">
        <v>7.8</v>
      </c>
      <c r="S18" s="12">
        <f t="shared" si="1"/>
        <v>62267.4</v>
      </c>
    </row>
    <row r="19" spans="1:19" x14ac:dyDescent="0.3">
      <c r="A19" s="16" t="s">
        <v>9</v>
      </c>
      <c r="B19" s="6"/>
      <c r="C19" s="21"/>
      <c r="D19" s="6"/>
      <c r="E19" s="6">
        <f>96+96</f>
        <v>192</v>
      </c>
      <c r="F19" s="21">
        <v>23.4</v>
      </c>
      <c r="G19" s="6">
        <f t="shared" si="3"/>
        <v>4492.7999999999993</v>
      </c>
      <c r="H19" s="6">
        <v>168</v>
      </c>
      <c r="I19" s="21">
        <v>23.4</v>
      </c>
      <c r="J19" s="6">
        <f t="shared" si="4"/>
        <v>3931.2</v>
      </c>
      <c r="K19" s="6">
        <v>96</v>
      </c>
      <c r="L19" s="21">
        <v>23.4</v>
      </c>
      <c r="M19" s="6">
        <f t="shared" si="5"/>
        <v>2246.3999999999996</v>
      </c>
      <c r="N19" s="6">
        <f>48+48</f>
        <v>96</v>
      </c>
      <c r="O19" s="21">
        <v>23.4</v>
      </c>
      <c r="P19" s="6">
        <f t="shared" si="6"/>
        <v>2246.3999999999996</v>
      </c>
      <c r="Q19" s="12">
        <f t="shared" si="0"/>
        <v>552</v>
      </c>
      <c r="R19" s="21">
        <v>23.4</v>
      </c>
      <c r="S19" s="12">
        <f t="shared" si="1"/>
        <v>12916.8</v>
      </c>
    </row>
    <row r="20" spans="1:19" x14ac:dyDescent="0.3">
      <c r="A20" s="16" t="s">
        <v>10</v>
      </c>
      <c r="B20" s="6"/>
      <c r="C20" s="21"/>
      <c r="D20" s="6"/>
      <c r="E20" s="6">
        <f>96+72</f>
        <v>168</v>
      </c>
      <c r="F20" s="21">
        <v>23.4</v>
      </c>
      <c r="G20" s="6">
        <f t="shared" si="3"/>
        <v>3931.2</v>
      </c>
      <c r="H20" s="6">
        <f>120+18+96</f>
        <v>234</v>
      </c>
      <c r="I20" s="21">
        <v>23.4</v>
      </c>
      <c r="J20" s="6">
        <f t="shared" si="4"/>
        <v>5475.5999999999995</v>
      </c>
      <c r="K20" s="6">
        <v>96</v>
      </c>
      <c r="L20" s="21">
        <v>23.4</v>
      </c>
      <c r="M20" s="6">
        <f t="shared" si="5"/>
        <v>2246.3999999999996</v>
      </c>
      <c r="N20" s="6">
        <f>96+96</f>
        <v>192</v>
      </c>
      <c r="O20" s="21">
        <v>23.4</v>
      </c>
      <c r="P20" s="6">
        <f t="shared" si="6"/>
        <v>4492.7999999999993</v>
      </c>
      <c r="Q20" s="12">
        <f t="shared" si="0"/>
        <v>690</v>
      </c>
      <c r="R20" s="21">
        <v>23.4</v>
      </c>
      <c r="S20" s="12">
        <f t="shared" si="1"/>
        <v>16145.999999999998</v>
      </c>
    </row>
    <row r="21" spans="1:19" x14ac:dyDescent="0.3">
      <c r="A21" s="16" t="s">
        <v>11</v>
      </c>
      <c r="B21" s="6"/>
      <c r="C21" s="21"/>
      <c r="D21" s="6"/>
      <c r="E21" s="6"/>
      <c r="F21" s="21"/>
      <c r="G21" s="6"/>
      <c r="H21" s="6"/>
      <c r="I21" s="21"/>
      <c r="J21" s="6"/>
      <c r="K21" s="6"/>
      <c r="L21" s="21"/>
      <c r="M21" s="6"/>
      <c r="N21" s="6"/>
      <c r="O21" s="21"/>
      <c r="P21" s="6"/>
      <c r="Q21" s="12"/>
      <c r="R21" s="21"/>
      <c r="S21" s="12"/>
    </row>
    <row r="22" spans="1:19" x14ac:dyDescent="0.3">
      <c r="A22" s="16" t="s">
        <v>12</v>
      </c>
      <c r="B22" s="6"/>
      <c r="C22" s="21"/>
      <c r="D22" s="6"/>
      <c r="E22" s="6"/>
      <c r="F22" s="21"/>
      <c r="G22" s="6"/>
      <c r="H22" s="6"/>
      <c r="I22" s="21"/>
      <c r="J22" s="6"/>
      <c r="K22" s="6"/>
      <c r="L22" s="21"/>
      <c r="M22" s="6"/>
      <c r="N22" s="6"/>
      <c r="O22" s="21"/>
      <c r="P22" s="6"/>
      <c r="Q22" s="12"/>
      <c r="R22" s="21"/>
      <c r="S22" s="12"/>
    </row>
    <row r="23" spans="1:19" x14ac:dyDescent="0.3">
      <c r="A23" s="16" t="s">
        <v>13</v>
      </c>
      <c r="B23" s="6"/>
      <c r="C23" s="21"/>
      <c r="D23" s="6"/>
      <c r="E23" s="6"/>
      <c r="F23" s="21"/>
      <c r="G23" s="6"/>
      <c r="H23" s="6"/>
      <c r="I23" s="21"/>
      <c r="J23" s="6"/>
      <c r="K23" s="6"/>
      <c r="L23" s="21"/>
      <c r="M23" s="6"/>
      <c r="N23" s="6"/>
      <c r="O23" s="21"/>
      <c r="P23" s="6"/>
      <c r="Q23" s="12"/>
      <c r="R23" s="21"/>
      <c r="S23" s="12"/>
    </row>
    <row r="24" spans="1:19" x14ac:dyDescent="0.3">
      <c r="A24" s="16" t="s">
        <v>14</v>
      </c>
      <c r="B24" s="6"/>
      <c r="C24" s="21"/>
      <c r="D24" s="6"/>
      <c r="E24" s="6"/>
      <c r="F24" s="21"/>
      <c r="G24" s="6"/>
      <c r="H24" s="6"/>
      <c r="I24" s="21"/>
      <c r="J24" s="6"/>
      <c r="K24" s="6"/>
      <c r="L24" s="21"/>
      <c r="M24" s="6"/>
      <c r="N24" s="6"/>
      <c r="O24" s="21"/>
      <c r="P24" s="6"/>
      <c r="Q24" s="12"/>
      <c r="R24" s="21"/>
      <c r="S24" s="12"/>
    </row>
    <row r="25" spans="1:19" x14ac:dyDescent="0.3">
      <c r="A25" s="1" t="s">
        <v>15</v>
      </c>
      <c r="B25" s="6">
        <f t="shared" ref="B25:Q25" si="7">SUM(B11:B24)</f>
        <v>1536</v>
      </c>
      <c r="C25" s="21"/>
      <c r="D25" s="6">
        <f t="shared" si="7"/>
        <v>13104</v>
      </c>
      <c r="E25" s="6">
        <f t="shared" si="7"/>
        <v>3504</v>
      </c>
      <c r="F25" s="21"/>
      <c r="G25" s="6">
        <f t="shared" si="7"/>
        <v>34444.799999999996</v>
      </c>
      <c r="H25" s="6">
        <f t="shared" si="7"/>
        <v>3879</v>
      </c>
      <c r="I25" s="21"/>
      <c r="J25" s="6">
        <f t="shared" si="7"/>
        <v>41722.199999999997</v>
      </c>
      <c r="K25" s="6">
        <f t="shared" si="7"/>
        <v>3870</v>
      </c>
      <c r="L25" s="21"/>
      <c r="M25" s="6">
        <f t="shared" si="7"/>
        <v>34678.800000000003</v>
      </c>
      <c r="N25" s="6">
        <f t="shared" si="7"/>
        <v>3498</v>
      </c>
      <c r="O25" s="21"/>
      <c r="P25" s="6">
        <f t="shared" si="7"/>
        <v>35521.199999999997</v>
      </c>
      <c r="Q25" s="6">
        <f t="shared" si="7"/>
        <v>17823</v>
      </c>
      <c r="R25" s="21"/>
      <c r="S25" s="6">
        <f>SUM(S11:S24)</f>
        <v>159471</v>
      </c>
    </row>
    <row r="28" spans="1:19" ht="18" x14ac:dyDescent="0.3">
      <c r="D28" s="24" t="s">
        <v>38</v>
      </c>
      <c r="E28" s="24"/>
      <c r="F28" s="24"/>
      <c r="G28" s="24"/>
      <c r="H28" s="24"/>
      <c r="I28" s="24"/>
    </row>
  </sheetData>
  <mergeCells count="15"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  <mergeCell ref="D28:I28"/>
    <mergeCell ref="H9:J9"/>
    <mergeCell ref="K9:M9"/>
    <mergeCell ref="N9:P9"/>
    <mergeCell ref="Q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XFD1048576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XFD1048576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XFD1048576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XFD1048576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XFD1048576"/>
    </sheetView>
  </sheetViews>
  <sheetFormatPr defaultColWidth="9.109375" defaultRowHeight="14.4" x14ac:dyDescent="0.3"/>
  <cols>
    <col min="1" max="1" width="48.33203125" style="11" customWidth="1"/>
    <col min="2" max="2" width="8.6640625" style="5" bestFit="1" customWidth="1"/>
    <col min="3" max="3" width="5" style="5" bestFit="1" customWidth="1"/>
    <col min="4" max="4" width="8.6640625" style="5" bestFit="1" customWidth="1"/>
    <col min="5" max="5" width="9.33203125" style="5" customWidth="1"/>
    <col min="6" max="6" width="4.6640625" style="5" bestFit="1" customWidth="1"/>
    <col min="7" max="7" width="5.5546875" style="5" bestFit="1" customWidth="1"/>
    <col min="8" max="8" width="7.5546875" style="5" customWidth="1"/>
    <col min="9" max="9" width="4.6640625" style="5" bestFit="1" customWidth="1"/>
    <col min="10" max="10" width="5.5546875" style="5" bestFit="1" customWidth="1"/>
    <col min="11" max="11" width="7.33203125" style="5" customWidth="1"/>
    <col min="12" max="12" width="4.6640625" style="5" bestFit="1" customWidth="1"/>
    <col min="13" max="13" width="5.5546875" style="5" bestFit="1" customWidth="1"/>
    <col min="14" max="14" width="3.6640625" style="5" bestFit="1" customWidth="1"/>
    <col min="15" max="15" width="4.6640625" style="5" bestFit="1" customWidth="1"/>
    <col min="16" max="16" width="5.5546875" style="5" bestFit="1" customWidth="1"/>
    <col min="17" max="16384" width="9.109375" style="5"/>
  </cols>
  <sheetData>
    <row r="1" spans="1:19" ht="15.6" x14ac:dyDescent="0.3">
      <c r="A1" s="7" t="s">
        <v>26</v>
      </c>
      <c r="B1" s="4"/>
      <c r="C1" s="4"/>
      <c r="D1" s="4"/>
    </row>
    <row r="2" spans="1:19" x14ac:dyDescent="0.3">
      <c r="A2" s="8" t="s">
        <v>27</v>
      </c>
      <c r="B2" s="4"/>
      <c r="C2" s="4"/>
      <c r="D2" s="4"/>
    </row>
    <row r="3" spans="1:19" x14ac:dyDescent="0.3">
      <c r="A3" s="8"/>
      <c r="B3" s="4"/>
      <c r="C3" s="4"/>
      <c r="D3" s="4"/>
    </row>
    <row r="4" spans="1:19" x14ac:dyDescent="0.3">
      <c r="A4" s="8"/>
      <c r="B4" s="4"/>
      <c r="C4" s="4"/>
      <c r="D4" s="4"/>
    </row>
    <row r="5" spans="1:19" ht="15" thickBot="1" x14ac:dyDescent="0.35">
      <c r="A5" s="9"/>
      <c r="B5" s="4"/>
      <c r="C5" s="4"/>
      <c r="D5" s="4"/>
    </row>
    <row r="6" spans="1:19" ht="16.2" thickBot="1" x14ac:dyDescent="0.35">
      <c r="A6" s="10" t="s">
        <v>0</v>
      </c>
      <c r="B6" s="4"/>
      <c r="C6" s="4"/>
      <c r="D6" s="4"/>
    </row>
    <row r="7" spans="1:19" s="2" customFormat="1" ht="15" customHeight="1" thickBot="1" x14ac:dyDescent="0.35">
      <c r="A7" s="31" t="s">
        <v>23</v>
      </c>
      <c r="B7" s="28" t="s">
        <v>19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0"/>
    </row>
    <row r="8" spans="1:19" ht="15" thickBot="1" x14ac:dyDescent="0.35">
      <c r="A8" s="32"/>
      <c r="B8" s="34" t="s">
        <v>28</v>
      </c>
      <c r="C8" s="35"/>
      <c r="D8" s="36"/>
      <c r="E8" s="34" t="s">
        <v>28</v>
      </c>
      <c r="F8" s="35"/>
      <c r="G8" s="36"/>
      <c r="H8" s="34" t="s">
        <v>28</v>
      </c>
      <c r="I8" s="35"/>
      <c r="J8" s="36"/>
      <c r="K8" s="34" t="s">
        <v>28</v>
      </c>
      <c r="L8" s="35"/>
      <c r="M8" s="36"/>
      <c r="N8" s="34" t="s">
        <v>28</v>
      </c>
      <c r="O8" s="35"/>
      <c r="P8" s="36"/>
      <c r="Q8" s="34" t="s">
        <v>15</v>
      </c>
      <c r="R8" s="35"/>
      <c r="S8" s="36"/>
    </row>
    <row r="9" spans="1:19" s="3" customFormat="1" ht="15" thickBot="1" x14ac:dyDescent="0.35">
      <c r="A9" s="32"/>
      <c r="B9" s="25" t="s">
        <v>22</v>
      </c>
      <c r="C9" s="26"/>
      <c r="D9" s="27"/>
      <c r="E9" s="25" t="s">
        <v>20</v>
      </c>
      <c r="F9" s="26"/>
      <c r="G9" s="27"/>
      <c r="H9" s="25" t="s">
        <v>21</v>
      </c>
      <c r="I9" s="26"/>
      <c r="J9" s="27"/>
      <c r="K9" s="25" t="s">
        <v>24</v>
      </c>
      <c r="L9" s="26"/>
      <c r="M9" s="27"/>
      <c r="N9" s="25" t="s">
        <v>25</v>
      </c>
      <c r="O9" s="26"/>
      <c r="P9" s="27"/>
      <c r="Q9" s="25" t="s">
        <v>29</v>
      </c>
      <c r="R9" s="26"/>
      <c r="S9" s="27"/>
    </row>
    <row r="10" spans="1:19" ht="15" thickBot="1" x14ac:dyDescent="0.35">
      <c r="A10" s="33"/>
      <c r="B10" s="13" t="s">
        <v>16</v>
      </c>
      <c r="C10" s="14" t="s">
        <v>17</v>
      </c>
      <c r="D10" s="14" t="s">
        <v>1</v>
      </c>
      <c r="E10" s="14" t="s">
        <v>16</v>
      </c>
      <c r="F10" s="14" t="s">
        <v>17</v>
      </c>
      <c r="G10" s="14" t="s">
        <v>1</v>
      </c>
      <c r="H10" s="14" t="s">
        <v>16</v>
      </c>
      <c r="I10" s="14" t="s">
        <v>17</v>
      </c>
      <c r="J10" s="14" t="s">
        <v>1</v>
      </c>
      <c r="K10" s="14" t="s">
        <v>16</v>
      </c>
      <c r="L10" s="14" t="s">
        <v>17</v>
      </c>
      <c r="M10" s="14" t="s">
        <v>1</v>
      </c>
      <c r="N10" s="14" t="s">
        <v>16</v>
      </c>
      <c r="O10" s="14" t="s">
        <v>17</v>
      </c>
      <c r="P10" s="14" t="s">
        <v>1</v>
      </c>
      <c r="Q10" s="14" t="s">
        <v>16</v>
      </c>
      <c r="R10" s="14" t="s">
        <v>17</v>
      </c>
      <c r="S10" s="15" t="s">
        <v>1</v>
      </c>
    </row>
    <row r="11" spans="1:19" x14ac:dyDescent="0.3">
      <c r="A11" s="17" t="s"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f>B11+E11+H11+K11+N11</f>
        <v>0</v>
      </c>
      <c r="R11" s="12"/>
      <c r="S11" s="12">
        <f>D11+G11+J11+M11+P11</f>
        <v>0</v>
      </c>
    </row>
    <row r="12" spans="1:19" x14ac:dyDescent="0.3">
      <c r="A12" s="1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2">
        <f t="shared" ref="Q12:Q24" si="0">B12+E12+H12+K12+N12</f>
        <v>0</v>
      </c>
      <c r="R12" s="6"/>
      <c r="S12" s="12">
        <f t="shared" ref="S12:S24" si="1">D12+G12+J12+M12+P12</f>
        <v>0</v>
      </c>
    </row>
    <row r="13" spans="1:19" x14ac:dyDescent="0.3">
      <c r="A13" s="16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2">
        <f t="shared" si="0"/>
        <v>0</v>
      </c>
      <c r="R13" s="6"/>
      <c r="S13" s="12">
        <f t="shared" si="1"/>
        <v>0</v>
      </c>
    </row>
    <row r="14" spans="1:19" x14ac:dyDescent="0.3">
      <c r="A14" s="16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2">
        <f t="shared" si="0"/>
        <v>0</v>
      </c>
      <c r="R14" s="6"/>
      <c r="S14" s="12">
        <f t="shared" si="1"/>
        <v>0</v>
      </c>
    </row>
    <row r="15" spans="1:19" x14ac:dyDescent="0.3">
      <c r="A15" s="16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2">
        <f t="shared" si="0"/>
        <v>0</v>
      </c>
      <c r="R15" s="6"/>
      <c r="S15" s="12">
        <f t="shared" si="1"/>
        <v>0</v>
      </c>
    </row>
    <row r="16" spans="1:19" x14ac:dyDescent="0.3">
      <c r="A16" s="16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2">
        <f t="shared" si="0"/>
        <v>0</v>
      </c>
      <c r="R16" s="6"/>
      <c r="S16" s="12">
        <f t="shared" si="1"/>
        <v>0</v>
      </c>
    </row>
    <row r="17" spans="1:19" x14ac:dyDescent="0.3">
      <c r="A17" s="16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2">
        <f t="shared" si="0"/>
        <v>0</v>
      </c>
      <c r="R17" s="6"/>
      <c r="S17" s="12">
        <f t="shared" si="1"/>
        <v>0</v>
      </c>
    </row>
    <row r="18" spans="1:19" x14ac:dyDescent="0.3">
      <c r="A18" s="16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2">
        <f t="shared" si="0"/>
        <v>0</v>
      </c>
      <c r="R18" s="6"/>
      <c r="S18" s="12">
        <f t="shared" si="1"/>
        <v>0</v>
      </c>
    </row>
    <row r="19" spans="1:19" x14ac:dyDescent="0.3">
      <c r="A19" s="16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2">
        <f t="shared" si="0"/>
        <v>0</v>
      </c>
      <c r="R19" s="6"/>
      <c r="S19" s="12">
        <f t="shared" si="1"/>
        <v>0</v>
      </c>
    </row>
    <row r="20" spans="1:19" x14ac:dyDescent="0.3">
      <c r="A20" s="16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2">
        <f t="shared" si="0"/>
        <v>0</v>
      </c>
      <c r="R20" s="6"/>
      <c r="S20" s="12">
        <f t="shared" si="1"/>
        <v>0</v>
      </c>
    </row>
    <row r="21" spans="1:19" x14ac:dyDescent="0.3">
      <c r="A21" s="16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2">
        <f t="shared" si="0"/>
        <v>0</v>
      </c>
      <c r="R21" s="6"/>
      <c r="S21" s="12">
        <f t="shared" si="1"/>
        <v>0</v>
      </c>
    </row>
    <row r="22" spans="1:19" x14ac:dyDescent="0.3">
      <c r="A22" s="16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2">
        <f t="shared" si="0"/>
        <v>0</v>
      </c>
      <c r="R22" s="6"/>
      <c r="S22" s="12">
        <f t="shared" si="1"/>
        <v>0</v>
      </c>
    </row>
    <row r="23" spans="1:19" x14ac:dyDescent="0.3">
      <c r="A23" s="16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2">
        <f t="shared" si="0"/>
        <v>0</v>
      </c>
      <c r="R23" s="6"/>
      <c r="S23" s="12">
        <f t="shared" si="1"/>
        <v>0</v>
      </c>
    </row>
    <row r="24" spans="1:19" x14ac:dyDescent="0.3">
      <c r="A24" s="16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2">
        <f t="shared" si="0"/>
        <v>0</v>
      </c>
      <c r="R24" s="6"/>
      <c r="S24" s="12">
        <f t="shared" si="1"/>
        <v>0</v>
      </c>
    </row>
    <row r="25" spans="1:19" x14ac:dyDescent="0.3">
      <c r="A25" s="1" t="s">
        <v>15</v>
      </c>
      <c r="B25" s="6">
        <f t="shared" ref="B25:Q25" si="2">SUM(B11:B24)</f>
        <v>0</v>
      </c>
      <c r="C25" s="6"/>
      <c r="D25" s="6">
        <f t="shared" si="2"/>
        <v>0</v>
      </c>
      <c r="E25" s="6">
        <f t="shared" si="2"/>
        <v>0</v>
      </c>
      <c r="F25" s="6"/>
      <c r="G25" s="6">
        <f t="shared" si="2"/>
        <v>0</v>
      </c>
      <c r="H25" s="6">
        <f t="shared" si="2"/>
        <v>0</v>
      </c>
      <c r="I25" s="6"/>
      <c r="J25" s="6">
        <f t="shared" si="2"/>
        <v>0</v>
      </c>
      <c r="K25" s="6">
        <f t="shared" si="2"/>
        <v>0</v>
      </c>
      <c r="L25" s="6"/>
      <c r="M25" s="6">
        <f t="shared" si="2"/>
        <v>0</v>
      </c>
      <c r="N25" s="6">
        <f t="shared" si="2"/>
        <v>0</v>
      </c>
      <c r="O25" s="6"/>
      <c r="P25" s="6">
        <f t="shared" si="2"/>
        <v>0</v>
      </c>
      <c r="Q25" s="6">
        <f t="shared" si="2"/>
        <v>0</v>
      </c>
      <c r="R25" s="6"/>
      <c r="S25" s="6">
        <f>SUM(S11:S24)</f>
        <v>0</v>
      </c>
    </row>
  </sheetData>
  <mergeCells count="14">
    <mergeCell ref="H9:J9"/>
    <mergeCell ref="K9:M9"/>
    <mergeCell ref="N9:P9"/>
    <mergeCell ref="Q9:S9"/>
    <mergeCell ref="A7:A10"/>
    <mergeCell ref="B7:S7"/>
    <mergeCell ref="B8:D8"/>
    <mergeCell ref="E8:G8"/>
    <mergeCell ref="H8:J8"/>
    <mergeCell ref="K8:M8"/>
    <mergeCell ref="N8:P8"/>
    <mergeCell ref="Q8:S8"/>
    <mergeCell ref="B9:D9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Reliance</vt:lpstr>
      <vt:lpstr>Arambagh</vt:lpstr>
      <vt:lpstr>Spencer's</vt:lpstr>
      <vt:lpstr>Big Bazar</vt:lpstr>
      <vt:lpstr>D Mart</vt:lpstr>
      <vt:lpstr>V Mart</vt:lpstr>
      <vt:lpstr>Big Basket</vt:lpstr>
      <vt:lpstr>Sehkari Bandar</vt:lpstr>
      <vt:lpstr>Star Bazar</vt:lpstr>
      <vt:lpstr>Hypercity</vt:lpstr>
      <vt:lpstr>Vishal Mega 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genex</dc:creator>
  <cp:lastModifiedBy>Pranjal</cp:lastModifiedBy>
  <cp:lastPrinted>2019-08-22T09:29:30Z</cp:lastPrinted>
  <dcterms:created xsi:type="dcterms:W3CDTF">2019-08-05T06:36:03Z</dcterms:created>
  <dcterms:modified xsi:type="dcterms:W3CDTF">2020-03-08T06:47:43Z</dcterms:modified>
</cp:coreProperties>
</file>