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FF7A3A90-0A80-43B6-8D3C-629639F5A5B3}" xr6:coauthVersionLast="47" xr6:coauthVersionMax="47" xr10:uidLastSave="{00000000-0000-0000-0000-000000000000}"/>
  <bookViews>
    <workbookView xWindow="-108" yWindow="-108" windowWidth="23256" windowHeight="12456" firstSheet="7" activeTab="12" xr2:uid="{0DB54555-64CD-4CB4-8AC3-3B33C06CB2EB}"/>
  </bookViews>
  <sheets>
    <sheet name="today" sheetId="1" r:id="rId1"/>
    <sheet name="age calculator" sheetId="2" r:id="rId2"/>
    <sheet name="EOMONTH" sheetId="3" r:id="rId3"/>
    <sheet name="EDATE" sheetId="4" r:id="rId4"/>
    <sheet name="DATE" sheetId="5" r:id="rId5"/>
    <sheet name="curr month first day" sheetId="7" r:id="rId6"/>
    <sheet name="curr month all day" sheetId="6" r:id="rId7"/>
    <sheet name="NETWORKDAYS" sheetId="8" r:id="rId8"/>
    <sheet name="NETWORKDAYSINTL" sheetId="9" r:id="rId9"/>
    <sheet name="WORKDAYS" sheetId="10" r:id="rId10"/>
    <sheet name="WORKDAYSINTL" sheetId="11" r:id="rId11"/>
    <sheet name="TIME" sheetId="12" r:id="rId12"/>
    <sheet name="WEEKNUM" sheetId="13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3" l="1"/>
  <c r="C2" i="13" s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P3" i="12"/>
  <c r="P4" i="12"/>
  <c r="P5" i="12"/>
  <c r="P6" i="12"/>
  <c r="P7" i="12"/>
  <c r="P2" i="12"/>
  <c r="M2" i="12"/>
  <c r="N2" i="12"/>
  <c r="M3" i="12"/>
  <c r="N3" i="12"/>
  <c r="M4" i="12"/>
  <c r="N4" i="12"/>
  <c r="M5" i="12"/>
  <c r="N5" i="12"/>
  <c r="M6" i="12"/>
  <c r="N6" i="12"/>
  <c r="M7" i="12"/>
  <c r="N7" i="12"/>
  <c r="H11" i="12"/>
  <c r="I11" i="12"/>
  <c r="J11" i="12"/>
  <c r="K11" i="12"/>
  <c r="H12" i="12"/>
  <c r="I12" i="12"/>
  <c r="J12" i="12"/>
  <c r="K12" i="12"/>
  <c r="H13" i="12"/>
  <c r="I13" i="12"/>
  <c r="J13" i="12"/>
  <c r="K13" i="12"/>
  <c r="H14" i="12"/>
  <c r="I14" i="12"/>
  <c r="J14" i="12"/>
  <c r="K14" i="12"/>
  <c r="H15" i="12"/>
  <c r="I15" i="12"/>
  <c r="J15" i="12"/>
  <c r="K15" i="12"/>
  <c r="H16" i="12"/>
  <c r="I16" i="12"/>
  <c r="J16" i="12"/>
  <c r="K16" i="12"/>
  <c r="J18" i="12"/>
  <c r="K18" i="12"/>
  <c r="L18" i="12"/>
  <c r="N18" i="12"/>
  <c r="J19" i="12"/>
  <c r="K19" i="12"/>
  <c r="L19" i="12"/>
  <c r="J20" i="12"/>
  <c r="K20" i="12"/>
  <c r="L20" i="12"/>
  <c r="N20" i="12"/>
  <c r="J21" i="12"/>
  <c r="N21" i="12" s="1"/>
  <c r="K21" i="12"/>
  <c r="L21" i="12"/>
  <c r="J22" i="12"/>
  <c r="K22" i="12"/>
  <c r="L22" i="12"/>
  <c r="J23" i="12"/>
  <c r="K23" i="12"/>
  <c r="L23" i="12"/>
  <c r="N23" i="12"/>
  <c r="A16" i="12"/>
  <c r="G16" i="12"/>
  <c r="G15" i="12"/>
  <c r="G14" i="12"/>
  <c r="G13" i="12"/>
  <c r="G12" i="12"/>
  <c r="G11" i="12"/>
  <c r="S7" i="12"/>
  <c r="C7" i="12"/>
  <c r="S6" i="12"/>
  <c r="S5" i="12"/>
  <c r="A5" i="12"/>
  <c r="S4" i="12"/>
  <c r="S3" i="12"/>
  <c r="S2" i="12"/>
  <c r="C2" i="12"/>
  <c r="D18" i="11"/>
  <c r="D15" i="11"/>
  <c r="F11" i="11"/>
  <c r="D11" i="11"/>
  <c r="D10" i="11"/>
  <c r="F8" i="11"/>
  <c r="J5" i="11"/>
  <c r="J13" i="11" s="1"/>
  <c r="D22" i="10"/>
  <c r="D18" i="10"/>
  <c r="D15" i="10"/>
  <c r="F11" i="10"/>
  <c r="D11" i="10"/>
  <c r="D9" i="10"/>
  <c r="N6" i="10"/>
  <c r="F6" i="10"/>
  <c r="J5" i="10"/>
  <c r="L8" i="10" s="1"/>
  <c r="K2" i="10"/>
  <c r="I2" i="10"/>
  <c r="G2" i="10"/>
  <c r="D2" i="10"/>
  <c r="J6" i="9"/>
  <c r="H6" i="9"/>
  <c r="H4" i="9"/>
  <c r="K6" i="8"/>
  <c r="H6" i="8"/>
  <c r="B6" i="8"/>
  <c r="H4" i="8"/>
  <c r="B4" i="8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1" i="6"/>
  <c r="B18" i="7"/>
  <c r="D18" i="7" s="1"/>
  <c r="L15" i="7"/>
  <c r="H15" i="7"/>
  <c r="D13" i="7"/>
  <c r="F15" i="7" s="1"/>
  <c r="A12" i="7"/>
  <c r="A13" i="7" s="1"/>
  <c r="L11" i="7"/>
  <c r="J11" i="7"/>
  <c r="B10" i="7"/>
  <c r="G9" i="7"/>
  <c r="G8" i="7"/>
  <c r="D5" i="7"/>
  <c r="G5" i="7" s="1"/>
  <c r="K4" i="7"/>
  <c r="K6" i="7" s="1"/>
  <c r="K8" i="7" s="1"/>
  <c r="G2" i="7"/>
  <c r="D2" i="7"/>
  <c r="A1" i="7"/>
  <c r="A3" i="7" s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1" i="6"/>
  <c r="G1" i="6"/>
  <c r="G2" i="6" s="1"/>
  <c r="G3" i="6" s="1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B12" i="6"/>
  <c r="B10" i="6"/>
  <c r="B8" i="6"/>
  <c r="B5" i="6"/>
  <c r="E16" i="5"/>
  <c r="G8" i="5"/>
  <c r="G10" i="5" s="1"/>
  <c r="D8" i="5"/>
  <c r="D10" i="5" s="1"/>
  <c r="C8" i="5"/>
  <c r="C18" i="5" s="1"/>
  <c r="G6" i="5"/>
  <c r="D6" i="5"/>
  <c r="C6" i="5"/>
  <c r="C12" i="5" s="1"/>
  <c r="G4" i="5"/>
  <c r="D4" i="5"/>
  <c r="C4" i="5"/>
  <c r="B4" i="5"/>
  <c r="L2" i="5"/>
  <c r="L8" i="5" s="1"/>
  <c r="H2" i="5"/>
  <c r="H6" i="5" s="1"/>
  <c r="H20" i="4"/>
  <c r="E20" i="4"/>
  <c r="G17" i="4"/>
  <c r="E17" i="4"/>
  <c r="E14" i="4"/>
  <c r="H12" i="4"/>
  <c r="K11" i="4"/>
  <c r="C10" i="4"/>
  <c r="E10" i="4" s="1"/>
  <c r="C4" i="4"/>
  <c r="H4" i="4" s="1"/>
  <c r="L20" i="3"/>
  <c r="N15" i="3"/>
  <c r="H15" i="3"/>
  <c r="L12" i="3"/>
  <c r="F11" i="3"/>
  <c r="L10" i="3"/>
  <c r="N10" i="3" s="1"/>
  <c r="L5" i="3"/>
  <c r="J5" i="3"/>
  <c r="H5" i="3"/>
  <c r="B10" i="3"/>
  <c r="B8" i="3"/>
  <c r="F9" i="2"/>
  <c r="D6" i="2"/>
  <c r="D9" i="2" s="1"/>
  <c r="E18" i="1"/>
  <c r="L12" i="1"/>
  <c r="G11" i="1"/>
  <c r="G10" i="1"/>
  <c r="K5" i="1"/>
  <c r="K3" i="1"/>
  <c r="I3" i="1"/>
  <c r="B3" i="1"/>
  <c r="B1" i="1"/>
  <c r="N13" i="13" l="1"/>
  <c r="K13" i="13"/>
  <c r="K9" i="13"/>
  <c r="N8" i="13"/>
  <c r="K7" i="13"/>
  <c r="N6" i="13"/>
  <c r="N5" i="13"/>
  <c r="N16" i="13"/>
  <c r="N4" i="13"/>
  <c r="N12" i="13"/>
  <c r="K12" i="13"/>
  <c r="K11" i="13"/>
  <c r="N10" i="13"/>
  <c r="K10" i="13"/>
  <c r="N9" i="13"/>
  <c r="K8" i="13"/>
  <c r="N7" i="13"/>
  <c r="N17" i="13"/>
  <c r="N15" i="13"/>
  <c r="N3" i="13"/>
  <c r="N11" i="13"/>
  <c r="N14" i="13"/>
  <c r="N2" i="13"/>
  <c r="K5" i="13"/>
  <c r="K16" i="13"/>
  <c r="K4" i="13"/>
  <c r="K6" i="13"/>
  <c r="K17" i="13"/>
  <c r="K15" i="13"/>
  <c r="K3" i="13"/>
  <c r="K14" i="13"/>
  <c r="K2" i="13"/>
  <c r="N1" i="13"/>
  <c r="K1" i="13"/>
  <c r="E47" i="13"/>
  <c r="E46" i="13"/>
  <c r="E45" i="13"/>
  <c r="E42" i="13"/>
  <c r="E41" i="13"/>
  <c r="E40" i="13"/>
  <c r="E39" i="13"/>
  <c r="E38" i="13"/>
  <c r="E44" i="13"/>
  <c r="E43" i="13"/>
  <c r="E37" i="13"/>
  <c r="E34" i="13"/>
  <c r="E33" i="13"/>
  <c r="E32" i="13"/>
  <c r="E36" i="13"/>
  <c r="E35" i="13"/>
  <c r="E31" i="13"/>
  <c r="E30" i="13"/>
  <c r="E28" i="13"/>
  <c r="E27" i="13"/>
  <c r="E26" i="13"/>
  <c r="E29" i="13"/>
  <c r="E25" i="13"/>
  <c r="E13" i="13"/>
  <c r="E12" i="13"/>
  <c r="E11" i="13"/>
  <c r="E10" i="13"/>
  <c r="E24" i="13"/>
  <c r="E23" i="13"/>
  <c r="E22" i="13"/>
  <c r="E21" i="13"/>
  <c r="E9" i="13"/>
  <c r="E20" i="13"/>
  <c r="E19" i="13"/>
  <c r="E18" i="13"/>
  <c r="E6" i="13"/>
  <c r="E17" i="13"/>
  <c r="E5" i="13"/>
  <c r="E16" i="13"/>
  <c r="E4" i="13"/>
  <c r="E15" i="13"/>
  <c r="E3" i="13"/>
  <c r="E8" i="13"/>
  <c r="E7" i="13"/>
  <c r="E14" i="13"/>
  <c r="E2" i="13"/>
  <c r="E1" i="13"/>
  <c r="N19" i="12"/>
  <c r="N22" i="12"/>
  <c r="J11" i="11"/>
  <c r="H2" i="9"/>
  <c r="J11" i="10"/>
  <c r="L11" i="10"/>
  <c r="J14" i="10"/>
  <c r="H18" i="9"/>
  <c r="H20" i="9"/>
  <c r="H12" i="9"/>
  <c r="H9" i="9"/>
  <c r="L9" i="9"/>
  <c r="H11" i="9"/>
  <c r="B12" i="8"/>
  <c r="D9" i="9"/>
  <c r="B10" i="8"/>
  <c r="H10" i="8"/>
  <c r="B8" i="8"/>
  <c r="D8" i="8"/>
  <c r="D9" i="8"/>
  <c r="E9" i="8"/>
  <c r="M14" i="8"/>
  <c r="N14" i="8"/>
  <c r="K9" i="8"/>
  <c r="A11" i="8"/>
  <c r="D17" i="8"/>
  <c r="K7" i="8"/>
  <c r="D11" i="8"/>
  <c r="H12" i="8"/>
  <c r="J14" i="8"/>
  <c r="K14" i="8"/>
  <c r="L14" i="8"/>
  <c r="K10" i="8"/>
  <c r="F11" i="8"/>
  <c r="A7" i="7"/>
  <c r="B3" i="7"/>
  <c r="M6" i="7"/>
  <c r="D15" i="7"/>
  <c r="D7" i="7"/>
  <c r="D9" i="7"/>
  <c r="L6" i="5"/>
  <c r="H4" i="5"/>
  <c r="L4" i="5"/>
  <c r="A10" i="4"/>
  <c r="H8" i="5"/>
  <c r="C16" i="5"/>
  <c r="K4" i="4"/>
  <c r="M4" i="4"/>
  <c r="A4" i="4"/>
  <c r="E4" i="4"/>
  <c r="M9" i="2"/>
  <c r="M8" i="2"/>
  <c r="M7" i="2"/>
  <c r="M6" i="2"/>
  <c r="M5" i="2"/>
  <c r="J18" i="8" l="1"/>
  <c r="L18" i="8"/>
  <c r="M18" i="8"/>
  <c r="K18" i="8"/>
  <c r="K17" i="8"/>
  <c r="M17" i="8"/>
  <c r="J17" i="8"/>
  <c r="L17" i="8"/>
  <c r="M15" i="8"/>
  <c r="K8" i="8"/>
  <c r="F13" i="8" s="1"/>
  <c r="L15" i="8"/>
  <c r="K15" i="8"/>
  <c r="J15" i="8"/>
  <c r="H12" i="5"/>
  <c r="L12" i="5"/>
  <c r="D24" i="10" l="1"/>
  <c r="L18" i="9"/>
  <c r="E19" i="8"/>
  <c r="K16" i="8"/>
  <c r="M16" i="8"/>
  <c r="L16" i="8"/>
  <c r="J16" i="8"/>
  <c r="A13" i="8"/>
  <c r="D13" i="8"/>
  <c r="D19" i="8"/>
  <c r="H15" i="8"/>
  <c r="F14" i="8"/>
  <c r="B15" i="8"/>
  <c r="D15" i="8"/>
  <c r="L11" i="11" l="1"/>
  <c r="F10" i="11"/>
  <c r="H2" i="11"/>
  <c r="L5" i="11"/>
  <c r="H5" i="11"/>
  <c r="F5" i="11"/>
  <c r="F16" i="11"/>
  <c r="F7" i="10"/>
  <c r="J16" i="10"/>
  <c r="F9" i="10"/>
  <c r="D14" i="10"/>
  <c r="F18" i="10"/>
  <c r="L13" i="10"/>
  <c r="D20" i="10"/>
  <c r="D14" i="9"/>
  <c r="J19" i="9"/>
  <c r="H15" i="9"/>
  <c r="J2" i="9"/>
  <c r="J11" i="9"/>
  <c r="H14" i="9"/>
  <c r="I9" i="9"/>
  <c r="J9" i="9"/>
</calcChain>
</file>

<file path=xl/sharedStrings.xml><?xml version="1.0" encoding="utf-8"?>
<sst xmlns="http://schemas.openxmlformats.org/spreadsheetml/2006/main" count="135" uniqueCount="108">
  <si>
    <t xml:space="preserve"> =TODAY()</t>
  </si>
  <si>
    <t xml:space="preserve"> =NOW()</t>
  </si>
  <si>
    <t>Ctrl + ; ==&gt; shortcut key for today's date</t>
  </si>
  <si>
    <r>
      <t xml:space="preserve">Ctrl + Shit + 3  --&gt; Date format </t>
    </r>
    <r>
      <rPr>
        <b/>
        <sz val="11"/>
        <color rgb="FF0070C0"/>
        <rFont val="Calibri"/>
        <family val="2"/>
        <scheme val="minor"/>
      </rPr>
      <t>dd-mmm-yy</t>
    </r>
  </si>
  <si>
    <r>
      <rPr>
        <b/>
        <sz val="11"/>
        <color rgb="FF00B0F0"/>
        <rFont val="Calibri"/>
        <family val="2"/>
        <scheme val="minor"/>
      </rPr>
      <t xml:space="preserve">Ctrl + ; </t>
    </r>
    <r>
      <rPr>
        <sz val="11"/>
        <color rgb="FFFF0000"/>
        <rFont val="Calibri"/>
        <family val="2"/>
        <scheme val="minor"/>
      </rPr>
      <t>==&gt; shortcut key for today's date</t>
    </r>
  </si>
  <si>
    <t>Ctrl ; Date</t>
  </si>
  <si>
    <t>Ctrl Shift ; for current time</t>
  </si>
  <si>
    <t>Ctrl + Shit + 3  --&gt; Date format dd-mmm-yy</t>
  </si>
  <si>
    <t>Date1</t>
  </si>
  <si>
    <t xml:space="preserve"> =DATEDIF($D$4,$D$6,"Y")</t>
  </si>
  <si>
    <t>Date2</t>
  </si>
  <si>
    <t>YEAR</t>
  </si>
  <si>
    <t>MONTH</t>
  </si>
  <si>
    <t>DAYS</t>
  </si>
  <si>
    <t>YR OFMONTH</t>
  </si>
  <si>
    <t>MONTH OF DAY</t>
  </si>
  <si>
    <t>Y</t>
  </si>
  <si>
    <t>M</t>
  </si>
  <si>
    <t>D</t>
  </si>
  <si>
    <t>YM</t>
  </si>
  <si>
    <t>MD</t>
  </si>
  <si>
    <t xml:space="preserve"> =DATEDIF($D$4,$D$6,$L9)</t>
  </si>
  <si>
    <t xml:space="preserve"> =EOMONTH(B4,2)</t>
  </si>
  <si>
    <t xml:space="preserve"> =EOMONTH(B4,-2)</t>
  </si>
  <si>
    <t>dddd-dd-mmm-yy</t>
  </si>
  <si>
    <t>home - fomat-format cell-do custom change</t>
  </si>
  <si>
    <t>ctrl 1 for custom format</t>
  </si>
  <si>
    <t>Doj</t>
  </si>
  <si>
    <t>Ref bonus day</t>
  </si>
  <si>
    <r>
      <t xml:space="preserve"> </t>
    </r>
    <r>
      <rPr>
        <b/>
        <sz val="11"/>
        <color theme="1"/>
        <rFont val="Calibri"/>
        <family val="2"/>
        <scheme val="minor"/>
      </rPr>
      <t>=TEXT(I14,"DDDD DD-MMM-YY")</t>
    </r>
  </si>
  <si>
    <t>Ctrl + 1 =&gt; Cell format</t>
  </si>
  <si>
    <t xml:space="preserve"> =EDATE(C4,-3)</t>
  </si>
  <si>
    <t xml:space="preserve"> =EDATE(C4,3)</t>
  </si>
  <si>
    <t xml:space="preserve"> =EOMONTH(C4,3)</t>
  </si>
  <si>
    <t xml:space="preserve"> =EDATE(H9,3)</t>
  </si>
  <si>
    <t>edate select exact date</t>
  </si>
  <si>
    <t>`</t>
  </si>
  <si>
    <t>Day</t>
  </si>
  <si>
    <t xml:space="preserve"> =DAY(C2)</t>
  </si>
  <si>
    <t xml:space="preserve"> =DAY(H2)</t>
  </si>
  <si>
    <t>Month</t>
  </si>
  <si>
    <t xml:space="preserve"> =MONTH(C2)</t>
  </si>
  <si>
    <t xml:space="preserve"> =MONTH(H2)</t>
  </si>
  <si>
    <t>year</t>
  </si>
  <si>
    <t xml:space="preserve"> =YEAR(C2)</t>
  </si>
  <si>
    <t xml:space="preserve"> =YEAR(H2)</t>
  </si>
  <si>
    <t>Date</t>
  </si>
  <si>
    <t xml:space="preserve"> =DATE(C8,C6,C4)</t>
  </si>
  <si>
    <t xml:space="preserve"> =DATE(YEAR(B3),MONTH(B3),2)</t>
  </si>
  <si>
    <t xml:space="preserve"> =EOMONTH(B3,-2)</t>
  </si>
  <si>
    <t xml:space="preserve"> =EOMONTH(B3,-2)+1</t>
  </si>
  <si>
    <t xml:space="preserve"> =DATE(YEAR(TODAY()),MONTH(TODAY()),1)</t>
  </si>
  <si>
    <t xml:space="preserve"> =WEEKDAY(I1)</t>
  </si>
  <si>
    <t>cond formatting</t>
  </si>
  <si>
    <t xml:space="preserve"> =EOMONTH(A1,-1)+1</t>
  </si>
  <si>
    <t xml:space="preserve"> =DATE(YEAR(D5),MONTH(D5),1)</t>
  </si>
  <si>
    <t xml:space="preserve"> =EOMONTH(D5,-1)+1</t>
  </si>
  <si>
    <t xml:space="preserve"> =EOMONTH(TODAY(),-1)+1</t>
  </si>
  <si>
    <t xml:space="preserve"> Curr month First day</t>
  </si>
  <si>
    <t>Networkdays</t>
  </si>
  <si>
    <t>Return the no of whole working between 2 days</t>
  </si>
  <si>
    <t>St date of curr month</t>
  </si>
  <si>
    <t>Holiday</t>
  </si>
  <si>
    <t xml:space="preserve"> =TEXT(K6,"DDD-YY")</t>
  </si>
  <si>
    <t xml:space="preserve"> =TEXT(K6,"DDD dd-mmm-YY")</t>
  </si>
  <si>
    <t>end date of curr month</t>
  </si>
  <si>
    <t xml:space="preserve"> =(B6-B4)+1</t>
  </si>
  <si>
    <t>Number of working days</t>
  </si>
  <si>
    <t xml:space="preserve"> =NETWORKDAYS(B4,B6)</t>
  </si>
  <si>
    <t xml:space="preserve"> =NETWORKDAYS(B4,B6,K6:K10)</t>
  </si>
  <si>
    <t xml:space="preserve"> =NETWORKDAYS(H4,H6,K6:K10)</t>
  </si>
  <si>
    <t xml:space="preserve"> =TEXT(K6,"MMM")</t>
  </si>
  <si>
    <t xml:space="preserve"> =TEXT(K6,"MMMM")</t>
  </si>
  <si>
    <t xml:space="preserve"> Networkdays intl</t>
  </si>
  <si>
    <t xml:space="preserve">Ctrl + shift + 3 </t>
  </si>
  <si>
    <t xml:space="preserve"> =EOMONTH(TODAY(),0)</t>
  </si>
  <si>
    <t xml:space="preserve"> =NETWORKDAYS.INTL(H4,H6,11)</t>
  </si>
  <si>
    <t xml:space="preserve"> =NETWORKDAYS.INTL(H4,H6,11,Networkdays!K6:K10)</t>
  </si>
  <si>
    <t>its all avout international calculation of working days some countries works Sunday is an example</t>
  </si>
  <si>
    <t>Workdays</t>
  </si>
  <si>
    <t>Project St day</t>
  </si>
  <si>
    <t>no working days</t>
  </si>
  <si>
    <t>When</t>
  </si>
  <si>
    <t xml:space="preserve"> =WORKDAY(D5,D8)</t>
  </si>
  <si>
    <t xml:space="preserve"> =WORKDAY.INTL(D5,D8,11)</t>
  </si>
  <si>
    <t>it shows no of working days</t>
  </si>
  <si>
    <t xml:space="preserve"> =WORKDAY.INTL(D5,D8,11,Networkdays!K6:K10)</t>
  </si>
  <si>
    <r>
      <t xml:space="preserve"> =WORKDAY.INTL(D5,D8,</t>
    </r>
    <r>
      <rPr>
        <b/>
        <sz val="11"/>
        <color rgb="FFFF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)</t>
    </r>
  </si>
  <si>
    <t>Date time</t>
  </si>
  <si>
    <t>Only date</t>
  </si>
  <si>
    <t>Only time</t>
  </si>
  <si>
    <t>Ctrl +; for today's date</t>
  </si>
  <si>
    <t>time</t>
  </si>
  <si>
    <t>min</t>
  </si>
  <si>
    <t>Seconds</t>
  </si>
  <si>
    <t>Time &amp; min</t>
  </si>
  <si>
    <r>
      <t xml:space="preserve">Ctrl + Shift + ; for </t>
    </r>
    <r>
      <rPr>
        <b/>
        <sz val="11"/>
        <color rgb="FF00B0F0"/>
        <rFont val="Calibri"/>
        <family val="2"/>
        <scheme val="minor"/>
      </rPr>
      <t>current time</t>
    </r>
  </si>
  <si>
    <t xml:space="preserve"> </t>
  </si>
  <si>
    <t xml:space="preserve"> =HOUR(I11)</t>
  </si>
  <si>
    <t xml:space="preserve"> =MINUTE(I11)</t>
  </si>
  <si>
    <t xml:space="preserve"> =SECOND(I11)</t>
  </si>
  <si>
    <t xml:space="preserve"> =TIME(HOUR(I11),MINUTE(I11),SECOND(I11))</t>
  </si>
  <si>
    <t xml:space="preserve"> =HOUR(H2)&amp;":" &amp;MINUTE(H2)</t>
  </si>
  <si>
    <t xml:space="preserve"> =DATE(YEAR(TODAY()),1,1)</t>
  </si>
  <si>
    <t xml:space="preserve"> =WEEKNUM(C1) it shows weeks count</t>
  </si>
  <si>
    <t xml:space="preserve"> =WEEKDAY(C1)</t>
  </si>
  <si>
    <t xml:space="preserve"> =TEXT(C1,"DDDD")</t>
  </si>
  <si>
    <t>IT SHOWS WEEK DAY COUNT 1-SUN 2 -MON LIKE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</si>
</sst>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dd/dd/mmm/yy"/>
    <numFmt numFmtId="165" formatCode="dddd\ dd/mmm/yyyy"/>
    <numFmt numFmtId="166" formatCode="dddd\,\ mmmm\ dd\,\ yyyy"/>
    <numFmt numFmtId="167" formatCode="ddd\ dd/mmm/yyyy"/>
    <numFmt numFmtId="168" formatCode="ddd\ dd/mm/yyyy"/>
    <numFmt numFmtId="169" formatCode="[$-F800]dddd\,\ mmmm\ dd\,\ yyyy"/>
    <numFmt numFmtId="170" formatCode="ddd\ \ dd/mmm/yyyy"/>
    <numFmt numFmtId="171" formatCode="ddd\ dd/mmm/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15" fontId="0" fillId="0" borderId="0" xfId="0" applyNumberFormat="1"/>
    <xf numFmtId="15" fontId="0" fillId="2" borderId="0" xfId="0" applyNumberFormat="1" applyFill="1"/>
    <xf numFmtId="0" fontId="2" fillId="0" borderId="0" xfId="0" applyFont="1"/>
    <xf numFmtId="22" fontId="0" fillId="0" borderId="0" xfId="0" applyNumberFormat="1"/>
    <xf numFmtId="0" fontId="3" fillId="0" borderId="0" xfId="0" applyFont="1"/>
    <xf numFmtId="15" fontId="0" fillId="3" borderId="0" xfId="0" applyNumberFormat="1" applyFill="1"/>
    <xf numFmtId="18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1" xfId="0" applyBorder="1"/>
    <xf numFmtId="15" fontId="0" fillId="3" borderId="1" xfId="0" applyNumberForma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3" borderId="0" xfId="0" applyNumberFormat="1" applyFill="1"/>
    <xf numFmtId="168" fontId="0" fillId="0" borderId="0" xfId="0" applyNumberFormat="1"/>
    <xf numFmtId="169" fontId="0" fillId="4" borderId="0" xfId="0" applyNumberFormat="1" applyFill="1"/>
    <xf numFmtId="170" fontId="0" fillId="0" borderId="0" xfId="0" applyNumberFormat="1"/>
    <xf numFmtId="167" fontId="0" fillId="0" borderId="0" xfId="0" applyNumberFormat="1"/>
    <xf numFmtId="15" fontId="0" fillId="4" borderId="0" xfId="0" applyNumberFormat="1" applyFill="1"/>
    <xf numFmtId="0" fontId="0" fillId="4" borderId="0" xfId="0" applyFill="1"/>
    <xf numFmtId="0" fontId="0" fillId="3" borderId="0" xfId="0" applyFill="1"/>
    <xf numFmtId="14" fontId="0" fillId="5" borderId="0" xfId="0" applyNumberFormat="1" applyFill="1"/>
    <xf numFmtId="15" fontId="0" fillId="5" borderId="0" xfId="0" applyNumberFormat="1" applyFill="1"/>
    <xf numFmtId="171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4" fontId="0" fillId="3" borderId="0" xfId="0" applyNumberFormat="1" applyFill="1"/>
    <xf numFmtId="0" fontId="3" fillId="3" borderId="0" xfId="0" applyFont="1" applyFill="1"/>
    <xf numFmtId="0" fontId="5" fillId="0" borderId="0" xfId="0" applyFont="1"/>
    <xf numFmtId="171" fontId="0" fillId="2" borderId="0" xfId="0" applyNumberFormat="1" applyFill="1"/>
    <xf numFmtId="0" fontId="4" fillId="0" borderId="0" xfId="0" applyFont="1"/>
    <xf numFmtId="22" fontId="0" fillId="3" borderId="2" xfId="0" applyNumberFormat="1" applyFill="1" applyBorder="1"/>
    <xf numFmtId="21" fontId="0" fillId="4" borderId="0" xfId="0" applyNumberFormat="1" applyFill="1"/>
    <xf numFmtId="21" fontId="0" fillId="0" borderId="0" xfId="0" applyNumberFormat="1"/>
    <xf numFmtId="22" fontId="0" fillId="0" borderId="2" xfId="0" applyNumberFormat="1" applyBorder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-analyst\EXCEL\class%20notes\day11\Date%20Time%20Related%20formula's.xlsx" TargetMode="External"/><Relationship Id="rId1" Type="http://schemas.openxmlformats.org/officeDocument/2006/relationships/externalLinkPath" Target="/data-analyst/EXCEL/class%20notes/day11/Date%20Time%20Related%20formula'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day"/>
      <sheetName val="Age calculator"/>
      <sheetName val="Eomonth"/>
      <sheetName val="Eomonth (2)"/>
      <sheetName val="Edate"/>
      <sheetName val="Date"/>
      <sheetName val="Curr month First day"/>
      <sheetName val="Curr month all days"/>
      <sheetName val="Networkdays"/>
      <sheetName val="Networkdays intl"/>
      <sheetName val="Workdays"/>
      <sheetName val="Workdays intl"/>
      <sheetName val="Sheet1"/>
      <sheetName val="Sheet2"/>
      <sheetName val="Weeknum Week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K6">
            <v>45766</v>
          </cell>
        </row>
        <row r="7">
          <cell r="K7">
            <v>45769</v>
          </cell>
        </row>
        <row r="8">
          <cell r="K8">
            <v>45766</v>
          </cell>
        </row>
        <row r="9">
          <cell r="K9">
            <v>45768</v>
          </cell>
        </row>
        <row r="10">
          <cell r="K10">
            <v>45765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2168-6B34-4C75-AED8-932223E70860}">
  <dimension ref="B1:L19"/>
  <sheetViews>
    <sheetView workbookViewId="0">
      <selection sqref="A1:XFD1048576"/>
    </sheetView>
  </sheetViews>
  <sheetFormatPr defaultRowHeight="14.4" x14ac:dyDescent="0.3"/>
  <cols>
    <col min="2" max="2" width="10.109375" bestFit="1" customWidth="1"/>
    <col min="4" max="5" width="10.109375" bestFit="1" customWidth="1"/>
    <col min="6" max="6" width="22.77734375" bestFit="1" customWidth="1"/>
    <col min="7" max="7" width="15.21875" bestFit="1" customWidth="1"/>
    <col min="9" max="10" width="10.109375" bestFit="1" customWidth="1"/>
    <col min="11" max="12" width="15.21875" bestFit="1" customWidth="1"/>
  </cols>
  <sheetData>
    <row r="1" spans="2:12" x14ac:dyDescent="0.3">
      <c r="B1" s="1">
        <f ca="1">TODAY()</f>
        <v>45766</v>
      </c>
      <c r="D1" s="2">
        <v>45696</v>
      </c>
    </row>
    <row r="2" spans="2:12" x14ac:dyDescent="0.3">
      <c r="I2" t="s">
        <v>0</v>
      </c>
      <c r="K2" t="s">
        <v>1</v>
      </c>
    </row>
    <row r="3" spans="2:12" x14ac:dyDescent="0.3">
      <c r="B3" s="3">
        <f ca="1">TODAY()</f>
        <v>45766</v>
      </c>
      <c r="D3" s="4" t="s">
        <v>2</v>
      </c>
      <c r="E3" s="4"/>
      <c r="F3" s="4"/>
      <c r="G3" s="4"/>
      <c r="I3" s="1">
        <f ca="1">TODAY()</f>
        <v>45766</v>
      </c>
      <c r="K3" s="5">
        <f ca="1">NOW()</f>
        <v>45766.856403472222</v>
      </c>
    </row>
    <row r="4" spans="2:12" x14ac:dyDescent="0.3">
      <c r="B4" t="s">
        <v>0</v>
      </c>
      <c r="D4" s="6" t="s">
        <v>3</v>
      </c>
      <c r="E4" s="6"/>
      <c r="F4" s="6"/>
      <c r="G4" s="6"/>
    </row>
    <row r="5" spans="2:12" x14ac:dyDescent="0.3">
      <c r="I5" s="7">
        <v>45419</v>
      </c>
      <c r="K5" s="8">
        <f>TIME(9,10,11)</f>
        <v>0.38207175925925924</v>
      </c>
    </row>
    <row r="6" spans="2:12" x14ac:dyDescent="0.3">
      <c r="B6" s="2">
        <v>45707</v>
      </c>
      <c r="D6" s="7">
        <v>45645</v>
      </c>
      <c r="G6" s="7">
        <v>45267</v>
      </c>
    </row>
    <row r="7" spans="2:12" x14ac:dyDescent="0.3">
      <c r="B7" s="2"/>
      <c r="D7" s="2">
        <v>45375</v>
      </c>
    </row>
    <row r="8" spans="2:12" x14ac:dyDescent="0.3">
      <c r="F8" s="7">
        <v>45634</v>
      </c>
    </row>
    <row r="9" spans="2:12" x14ac:dyDescent="0.3">
      <c r="B9" s="9" t="s">
        <v>4</v>
      </c>
      <c r="J9" s="2">
        <v>45567</v>
      </c>
    </row>
    <row r="10" spans="2:12" x14ac:dyDescent="0.3">
      <c r="B10" s="2">
        <v>45708</v>
      </c>
      <c r="E10" s="1">
        <v>45707</v>
      </c>
      <c r="F10" s="4" t="s">
        <v>5</v>
      </c>
      <c r="G10" s="1">
        <f ca="1">TODAY()</f>
        <v>45766</v>
      </c>
    </row>
    <row r="11" spans="2:12" x14ac:dyDescent="0.3">
      <c r="E11" s="10">
        <v>0.3125</v>
      </c>
      <c r="F11" t="s">
        <v>6</v>
      </c>
      <c r="G11" s="5">
        <f ca="1">NOW()</f>
        <v>45766.856403472222</v>
      </c>
    </row>
    <row r="12" spans="2:12" x14ac:dyDescent="0.3">
      <c r="J12" s="10">
        <v>0.85</v>
      </c>
      <c r="L12" s="5">
        <f ca="1">NOW()</f>
        <v>45766.856403472222</v>
      </c>
    </row>
    <row r="13" spans="2:12" x14ac:dyDescent="0.3">
      <c r="B13" s="6" t="s">
        <v>7</v>
      </c>
    </row>
    <row r="15" spans="2:12" x14ac:dyDescent="0.3">
      <c r="E15" s="1">
        <v>45707</v>
      </c>
      <c r="G15" s="10">
        <v>0.5131944444444444</v>
      </c>
    </row>
    <row r="16" spans="2:12" x14ac:dyDescent="0.3">
      <c r="B16" s="2">
        <v>45645</v>
      </c>
      <c r="E16" s="2">
        <v>45707</v>
      </c>
    </row>
    <row r="18" spans="2:5" x14ac:dyDescent="0.3">
      <c r="E18" t="b">
        <f>E15=E16</f>
        <v>1</v>
      </c>
    </row>
    <row r="19" spans="2:5" x14ac:dyDescent="0.3">
      <c r="B19" s="2">
        <v>45628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7F72-4EA2-475C-8DE0-E9988AC53E55}">
  <dimension ref="A1:N24"/>
  <sheetViews>
    <sheetView workbookViewId="0">
      <selection activeCell="F11" sqref="F11"/>
    </sheetView>
  </sheetViews>
  <sheetFormatPr defaultRowHeight="14.4" x14ac:dyDescent="0.3"/>
  <cols>
    <col min="4" max="4" width="13.5546875" bestFit="1" customWidth="1"/>
    <col min="6" max="6" width="24.21875" bestFit="1" customWidth="1"/>
    <col min="7" max="7" width="9.5546875" bestFit="1" customWidth="1"/>
    <col min="10" max="10" width="10.109375" bestFit="1" customWidth="1"/>
    <col min="12" max="12" width="11.33203125" customWidth="1"/>
    <col min="14" max="14" width="10.109375" bestFit="1" customWidth="1"/>
  </cols>
  <sheetData>
    <row r="1" spans="1:14" x14ac:dyDescent="0.3">
      <c r="A1" s="4" t="s">
        <v>79</v>
      </c>
      <c r="B1" s="4" t="s">
        <v>85</v>
      </c>
    </row>
    <row r="2" spans="1:14" x14ac:dyDescent="0.3">
      <c r="D2" s="2">
        <f>WORKDAY(D5,D8)</f>
        <v>45775</v>
      </c>
      <c r="G2" s="2">
        <f>WORKDAY(D5,D8)</f>
        <v>45775</v>
      </c>
      <c r="I2" s="21">
        <f>WORKDAY(D5,D8,N5:N6)</f>
        <v>45775</v>
      </c>
      <c r="K2" s="21">
        <f>WORKDAY.INTL(D5,D8,11,N5:N6)</f>
        <v>45771</v>
      </c>
    </row>
    <row r="4" spans="1:14" x14ac:dyDescent="0.3">
      <c r="N4" t="s">
        <v>62</v>
      </c>
    </row>
    <row r="5" spans="1:14" x14ac:dyDescent="0.3">
      <c r="B5" t="s">
        <v>80</v>
      </c>
      <c r="D5" s="31">
        <v>45757</v>
      </c>
      <c r="J5" s="28">
        <f ca="1">TODAY()</f>
        <v>45766</v>
      </c>
      <c r="N5" s="1">
        <v>45651</v>
      </c>
    </row>
    <row r="6" spans="1:14" x14ac:dyDescent="0.3">
      <c r="F6" s="2">
        <f>WORKDAY(D5,D8)</f>
        <v>45775</v>
      </c>
      <c r="N6" s="1">
        <f>N5+7</f>
        <v>45658</v>
      </c>
    </row>
    <row r="7" spans="1:14" x14ac:dyDescent="0.3">
      <c r="F7" s="2">
        <f ca="1">WORKDAY(D5,D8,[1]Networkdays!K6:K10)</f>
        <v>45778</v>
      </c>
    </row>
    <row r="8" spans="1:14" x14ac:dyDescent="0.3">
      <c r="B8" t="s">
        <v>81</v>
      </c>
      <c r="D8" s="22">
        <v>12</v>
      </c>
      <c r="J8" s="32">
        <v>10</v>
      </c>
      <c r="L8" s="21">
        <f ca="1">WORKDAY(J5,J8)</f>
        <v>45779</v>
      </c>
    </row>
    <row r="9" spans="1:14" x14ac:dyDescent="0.3">
      <c r="D9" s="7">
        <f>WORKDAY(D5,D8)</f>
        <v>45775</v>
      </c>
      <c r="F9" s="7">
        <f ca="1">WORKDAY(D5,D8,[1]Networkdays!K6:K10)</f>
        <v>45778</v>
      </c>
    </row>
    <row r="11" spans="1:14" x14ac:dyDescent="0.3">
      <c r="B11" t="s">
        <v>82</v>
      </c>
      <c r="D11" s="7">
        <f>WORKDAY(D5,D8)</f>
        <v>45775</v>
      </c>
      <c r="F11" s="7">
        <f>WORKDAY.INTL(D5,D8,11)</f>
        <v>45771</v>
      </c>
      <c r="J11" s="3">
        <f ca="1">WORKDAY(J5,J8)</f>
        <v>45779</v>
      </c>
      <c r="L11" s="7">
        <f ca="1">WORKDAY(J5,J8)</f>
        <v>45779</v>
      </c>
    </row>
    <row r="12" spans="1:14" x14ac:dyDescent="0.3">
      <c r="D12" t="s">
        <v>83</v>
      </c>
    </row>
    <row r="13" spans="1:14" x14ac:dyDescent="0.3">
      <c r="F13" t="s">
        <v>84</v>
      </c>
      <c r="L13" s="7">
        <f ca="1">WORKDAY(J5,J8,[1]Networkdays!K6:K10)</f>
        <v>45783</v>
      </c>
    </row>
    <row r="14" spans="1:14" x14ac:dyDescent="0.3">
      <c r="D14" s="2">
        <f ca="1">WORKDAY(D5,D8,[1]Networkdays!K6:K10)</f>
        <v>45778</v>
      </c>
      <c r="J14" s="1">
        <f ca="1">WORKDAY(J5,J8)</f>
        <v>45779</v>
      </c>
    </row>
    <row r="15" spans="1:14" x14ac:dyDescent="0.3">
      <c r="D15" s="2">
        <f>WORKDAY(D5,D8)</f>
        <v>45775</v>
      </c>
    </row>
    <row r="16" spans="1:14" x14ac:dyDescent="0.3">
      <c r="D16" t="s">
        <v>83</v>
      </c>
      <c r="J16" s="2">
        <f ca="1">WORKDAY(J5,10,[1]Networkdays!K6:K10)</f>
        <v>45783</v>
      </c>
    </row>
    <row r="18" spans="4:6" x14ac:dyDescent="0.3">
      <c r="D18" s="2">
        <f>WORKDAY(D5,D8)</f>
        <v>45775</v>
      </c>
      <c r="F18" s="2">
        <f ca="1">WORKDAY.INTL(D5,D8,11,[1]Networkdays!K6:K10)</f>
        <v>45776</v>
      </c>
    </row>
    <row r="20" spans="4:6" x14ac:dyDescent="0.3">
      <c r="D20" s="2">
        <f ca="1">WORKDAY(D5,D8,[1]Networkdays!K6:K10)</f>
        <v>45778</v>
      </c>
    </row>
    <row r="22" spans="4:6" x14ac:dyDescent="0.3">
      <c r="D22" s="2">
        <f>WORKDAY(D5,D8)</f>
        <v>45775</v>
      </c>
    </row>
    <row r="24" spans="4:6" x14ac:dyDescent="0.3">
      <c r="D24" s="2">
        <f ca="1">WORKDAY(D5,D8,NETWORKDAYS!K6:K10)</f>
        <v>45778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9C24-D6D4-4EA6-A0ED-9C03902BA698}">
  <dimension ref="B2:L18"/>
  <sheetViews>
    <sheetView workbookViewId="0"/>
  </sheetViews>
  <sheetFormatPr defaultRowHeight="14.4" x14ac:dyDescent="0.3"/>
  <cols>
    <col min="4" max="4" width="10.109375" bestFit="1" customWidth="1"/>
    <col min="6" max="6" width="9.5546875" bestFit="1" customWidth="1"/>
    <col min="8" max="8" width="9.33203125" bestFit="1" customWidth="1"/>
    <col min="10" max="10" width="10.109375" bestFit="1" customWidth="1"/>
    <col min="12" max="12" width="42.21875" bestFit="1" customWidth="1"/>
  </cols>
  <sheetData>
    <row r="2" spans="2:12" x14ac:dyDescent="0.3">
      <c r="H2" s="2">
        <f ca="1">WORKDAY.INTL(D5,D8,11,[1]Networkdays!K6:K10)</f>
        <v>45773</v>
      </c>
    </row>
    <row r="5" spans="2:12" x14ac:dyDescent="0.3">
      <c r="B5" t="s">
        <v>80</v>
      </c>
      <c r="D5" s="3">
        <v>45757</v>
      </c>
      <c r="F5" s="21">
        <f ca="1">WORKDAY.INTL(D5,D8,11,[1]Networkdays!K6:K10)</f>
        <v>45773</v>
      </c>
      <c r="H5" s="2">
        <f ca="1">WORKDAY.INTL(D5,10,11,[1]Networkdays!K6:K10)</f>
        <v>45773</v>
      </c>
      <c r="J5" s="1">
        <f ca="1">TODAY()</f>
        <v>45766</v>
      </c>
      <c r="L5" s="2">
        <f ca="1">WORKDAY.INTL(D5,D8,11,[1]Networkdays!K6:K10)</f>
        <v>45773</v>
      </c>
    </row>
    <row r="8" spans="2:12" x14ac:dyDescent="0.3">
      <c r="B8" t="s">
        <v>81</v>
      </c>
      <c r="D8" s="23">
        <v>10</v>
      </c>
      <c r="F8" s="2">
        <f>WORKDAY.INTL(D5,D8,11)</f>
        <v>45769</v>
      </c>
      <c r="J8">
        <v>10</v>
      </c>
    </row>
    <row r="9" spans="2:12" x14ac:dyDescent="0.3">
      <c r="F9" t="s">
        <v>86</v>
      </c>
    </row>
    <row r="10" spans="2:12" x14ac:dyDescent="0.3">
      <c r="D10" s="2">
        <f>WORKDAY.INTL(D5,D8,11)</f>
        <v>45769</v>
      </c>
      <c r="F10" s="2">
        <f ca="1">WORKDAY.INTL(D5,D8,11,[1]Networkdays!K6:K10)</f>
        <v>45773</v>
      </c>
    </row>
    <row r="11" spans="2:12" x14ac:dyDescent="0.3">
      <c r="B11" t="s">
        <v>82</v>
      </c>
      <c r="D11" s="7">
        <f>WORKDAY(D5,D8)</f>
        <v>45771</v>
      </c>
      <c r="F11" s="7">
        <f>WORKDAY.INTL(D5,D8,11)</f>
        <v>45769</v>
      </c>
      <c r="J11" s="3">
        <f ca="1">WORKDAY(J5,J8)</f>
        <v>45779</v>
      </c>
      <c r="L11" s="2">
        <f ca="1">WORKDAY.INTL(D5,D8,11,[1]Networkdays!K6:K10)</f>
        <v>45773</v>
      </c>
    </row>
    <row r="12" spans="2:12" x14ac:dyDescent="0.3">
      <c r="D12" t="s">
        <v>83</v>
      </c>
    </row>
    <row r="13" spans="2:12" x14ac:dyDescent="0.3">
      <c r="F13" t="s">
        <v>87</v>
      </c>
      <c r="J13" s="2">
        <f ca="1">WORKDAY.INTL(J5,J8,11)</f>
        <v>45778</v>
      </c>
      <c r="L13" t="s">
        <v>86</v>
      </c>
    </row>
    <row r="15" spans="2:12" x14ac:dyDescent="0.3">
      <c r="D15" s="2">
        <f>WORKDAY(D5,D8)</f>
        <v>45771</v>
      </c>
    </row>
    <row r="16" spans="2:12" x14ac:dyDescent="0.3">
      <c r="D16" t="s">
        <v>83</v>
      </c>
      <c r="F16" s="7">
        <f ca="1">WORKDAY.INTL(D5,D8,11,[1]Networkdays!K6:K10)</f>
        <v>45773</v>
      </c>
    </row>
    <row r="18" spans="4:4" x14ac:dyDescent="0.3">
      <c r="D18" s="2">
        <f>WORKDAY.INTL(D5,D8,11)</f>
        <v>45769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B28B9-0842-4AE1-9B8D-D5C34841A636}">
  <dimension ref="A1:S23"/>
  <sheetViews>
    <sheetView workbookViewId="0">
      <selection activeCell="P10" sqref="P10"/>
    </sheetView>
  </sheetViews>
  <sheetFormatPr defaultRowHeight="14.4" x14ac:dyDescent="0.3"/>
  <cols>
    <col min="1" max="1" width="15.44140625" bestFit="1" customWidth="1"/>
    <col min="2" max="2" width="10.109375" bestFit="1" customWidth="1"/>
    <col min="3" max="3" width="15.21875" bestFit="1" customWidth="1"/>
    <col min="4" max="4" width="17.44140625" customWidth="1"/>
    <col min="5" max="5" width="15.21875" bestFit="1" customWidth="1"/>
    <col min="7" max="7" width="11.88671875" customWidth="1"/>
    <col min="8" max="8" width="10.33203125" bestFit="1" customWidth="1"/>
    <col min="10" max="10" width="10.5546875" customWidth="1"/>
    <col min="11" max="11" width="10.109375" bestFit="1" customWidth="1"/>
    <col min="14" max="14" width="15.21875" bestFit="1" customWidth="1"/>
    <col min="17" max="17" width="15.21875" bestFit="1" customWidth="1"/>
  </cols>
  <sheetData>
    <row r="1" spans="1:19" x14ac:dyDescent="0.3">
      <c r="E1" t="s">
        <v>88</v>
      </c>
      <c r="G1" t="s">
        <v>89</v>
      </c>
      <c r="H1" t="s">
        <v>90</v>
      </c>
    </row>
    <row r="2" spans="1:19" x14ac:dyDescent="0.3">
      <c r="C2" s="5">
        <f ca="1">NOW()</f>
        <v>45766.856403472222</v>
      </c>
      <c r="E2" s="33">
        <v>45278.600902777776</v>
      </c>
      <c r="G2" s="28">
        <v>45278</v>
      </c>
      <c r="H2" s="34">
        <v>0.60090277777777779</v>
      </c>
      <c r="J2" s="1"/>
      <c r="K2" s="35">
        <v>0.60090277777777779</v>
      </c>
      <c r="M2">
        <f>HOUR(K2)</f>
        <v>14</v>
      </c>
      <c r="N2">
        <f>MINUTE(K2)</f>
        <v>25</v>
      </c>
      <c r="P2" t="str">
        <f>HOUR(H2)&amp;":" &amp;MINUTE(H2)</f>
        <v>14:25</v>
      </c>
      <c r="S2">
        <f>SECOND(K2)</f>
        <v>18</v>
      </c>
    </row>
    <row r="3" spans="1:19" x14ac:dyDescent="0.3">
      <c r="E3" s="36">
        <v>45268.85095659722</v>
      </c>
      <c r="G3" s="28">
        <v>45268</v>
      </c>
      <c r="H3" s="34">
        <v>0.8509606481481482</v>
      </c>
      <c r="J3" s="1"/>
      <c r="K3" s="35">
        <v>0.8509606481481482</v>
      </c>
      <c r="M3">
        <f>HOUR(K3)</f>
        <v>20</v>
      </c>
      <c r="N3">
        <f t="shared" ref="N3:N7" si="0">MINUTE(K3)</f>
        <v>25</v>
      </c>
      <c r="P3" t="str">
        <f t="shared" ref="P3:P7" si="1">HOUR(H3)&amp;":" &amp;MINUTE(H3)</f>
        <v>20:25</v>
      </c>
      <c r="S3">
        <f>SECOND(K3)</f>
        <v>23</v>
      </c>
    </row>
    <row r="4" spans="1:19" x14ac:dyDescent="0.3">
      <c r="E4" s="36">
        <v>45282.424039351848</v>
      </c>
      <c r="G4" s="28">
        <v>45282</v>
      </c>
      <c r="H4" s="34">
        <v>0.42403935185185188</v>
      </c>
      <c r="J4" s="1"/>
      <c r="K4" s="35">
        <v>0.42403935185185188</v>
      </c>
      <c r="M4">
        <f t="shared" ref="M4:M7" si="2">HOUR(K4)</f>
        <v>10</v>
      </c>
      <c r="N4">
        <f t="shared" si="0"/>
        <v>10</v>
      </c>
      <c r="P4" t="str">
        <f t="shared" si="1"/>
        <v>10:10</v>
      </c>
      <c r="S4">
        <f>SECOND(K4)</f>
        <v>37</v>
      </c>
    </row>
    <row r="5" spans="1:19" x14ac:dyDescent="0.3">
      <c r="A5" s="5">
        <f ca="1">NOW()</f>
        <v>45766.856403472222</v>
      </c>
      <c r="C5" t="s">
        <v>1</v>
      </c>
      <c r="E5" s="36">
        <v>45262.226388888892</v>
      </c>
      <c r="G5" s="28">
        <v>45262</v>
      </c>
      <c r="H5" s="34">
        <v>0.22638888888888889</v>
      </c>
      <c r="J5" s="1"/>
      <c r="K5" s="35">
        <v>0.22638888888888889</v>
      </c>
      <c r="M5">
        <f t="shared" si="2"/>
        <v>5</v>
      </c>
      <c r="N5">
        <f t="shared" si="0"/>
        <v>26</v>
      </c>
      <c r="P5" t="str">
        <f t="shared" si="1"/>
        <v>5:26</v>
      </c>
      <c r="S5">
        <f>SECOND(K5)</f>
        <v>0</v>
      </c>
    </row>
    <row r="6" spans="1:19" x14ac:dyDescent="0.3">
      <c r="E6" s="36">
        <v>45262.640277777777</v>
      </c>
      <c r="G6" s="28">
        <v>45262</v>
      </c>
      <c r="H6" s="34">
        <v>0.64027777777777783</v>
      </c>
      <c r="J6" s="1"/>
      <c r="K6" s="35">
        <v>0.64027777777777772</v>
      </c>
      <c r="M6">
        <f t="shared" si="2"/>
        <v>15</v>
      </c>
      <c r="N6">
        <f t="shared" si="0"/>
        <v>22</v>
      </c>
      <c r="P6" t="str">
        <f t="shared" si="1"/>
        <v>15:22</v>
      </c>
      <c r="S6">
        <f>SECOND(K6)</f>
        <v>0</v>
      </c>
    </row>
    <row r="7" spans="1:19" x14ac:dyDescent="0.3">
      <c r="C7" s="5">
        <f ca="1">NOW()</f>
        <v>45766.856403472222</v>
      </c>
      <c r="E7" s="36">
        <v>45268.851745717591</v>
      </c>
      <c r="G7" s="28">
        <v>45268</v>
      </c>
      <c r="H7" s="34">
        <v>0.85174768518518518</v>
      </c>
      <c r="J7" s="1"/>
      <c r="K7" s="35">
        <v>0.85174768518518518</v>
      </c>
      <c r="M7">
        <f t="shared" si="2"/>
        <v>20</v>
      </c>
      <c r="N7">
        <f t="shared" si="0"/>
        <v>26</v>
      </c>
      <c r="P7" t="str">
        <f t="shared" si="1"/>
        <v>20:26</v>
      </c>
      <c r="S7">
        <f>SECOND(K7)</f>
        <v>31</v>
      </c>
    </row>
    <row r="9" spans="1:19" x14ac:dyDescent="0.3">
      <c r="A9" t="s">
        <v>91</v>
      </c>
      <c r="B9" s="1"/>
      <c r="C9" s="2"/>
      <c r="H9" t="s">
        <v>98</v>
      </c>
      <c r="J9" t="s">
        <v>100</v>
      </c>
      <c r="K9" t="s">
        <v>101</v>
      </c>
      <c r="P9" t="s">
        <v>102</v>
      </c>
    </row>
    <row r="10" spans="1:19" x14ac:dyDescent="0.3">
      <c r="E10" t="s">
        <v>88</v>
      </c>
      <c r="G10" t="s">
        <v>46</v>
      </c>
      <c r="H10" t="s">
        <v>92</v>
      </c>
      <c r="I10" t="s">
        <v>93</v>
      </c>
      <c r="J10" t="s">
        <v>94</v>
      </c>
      <c r="K10" t="s">
        <v>95</v>
      </c>
      <c r="M10" s="1"/>
      <c r="N10" s="35"/>
    </row>
    <row r="11" spans="1:19" x14ac:dyDescent="0.3">
      <c r="A11" t="s">
        <v>96</v>
      </c>
      <c r="B11" s="10"/>
      <c r="C11" s="10"/>
      <c r="E11" s="5">
        <v>45278.600902777776</v>
      </c>
      <c r="G11" s="1">
        <f>DATE(YEAR(E11),MONTH(E11),DAY(E11))</f>
        <v>45278</v>
      </c>
      <c r="H11">
        <f>HOUR(E11)</f>
        <v>14</v>
      </c>
      <c r="I11">
        <f>MINUTE(E11)</f>
        <v>25</v>
      </c>
      <c r="J11">
        <f>SECOND(E11)</f>
        <v>18</v>
      </c>
      <c r="K11" s="8">
        <f>TIME(HOUR(E11),MINUTE(E11),SECOND(E11))</f>
        <v>0.60090277777777779</v>
      </c>
      <c r="M11" s="1"/>
      <c r="N11" s="35"/>
    </row>
    <row r="12" spans="1:19" x14ac:dyDescent="0.3">
      <c r="E12" s="5">
        <v>45268.85095659722</v>
      </c>
      <c r="G12" s="1">
        <f>DATE(YEAR(E12),MONTH(E12),DAY(E12))</f>
        <v>45268</v>
      </c>
      <c r="H12">
        <f>HOUR(E12)</f>
        <v>20</v>
      </c>
      <c r="I12">
        <f>MINUTE(E12)</f>
        <v>25</v>
      </c>
      <c r="J12">
        <f>SECOND(E12)</f>
        <v>23</v>
      </c>
      <c r="K12" s="8">
        <f>TIME(HOUR(E12),MINUTE(E12),SECOND(E12))</f>
        <v>0.8509606481481482</v>
      </c>
      <c r="M12" s="1"/>
      <c r="N12" s="35"/>
    </row>
    <row r="13" spans="1:19" x14ac:dyDescent="0.3">
      <c r="E13" s="5">
        <v>45282.424039351848</v>
      </c>
      <c r="G13" s="1">
        <f>DATE(YEAR(E13),MONTH(E13),DAY(E13))</f>
        <v>45282</v>
      </c>
      <c r="H13">
        <f>HOUR(E13)</f>
        <v>10</v>
      </c>
      <c r="I13">
        <f>MINUTE(E13)</f>
        <v>10</v>
      </c>
      <c r="J13">
        <f>SECOND(E13)</f>
        <v>37</v>
      </c>
      <c r="K13" s="8">
        <f>TIME(HOUR(E13),MINUTE(E13),SECOND(E13))</f>
        <v>0.42403935185185188</v>
      </c>
      <c r="M13" s="1"/>
      <c r="N13" s="35"/>
    </row>
    <row r="14" spans="1:19" x14ac:dyDescent="0.3">
      <c r="C14" s="2"/>
      <c r="E14" s="5">
        <v>45262.226388888892</v>
      </c>
      <c r="G14" s="1">
        <f>DATE(YEAR(E14),MONTH(E14),DAY(E14))</f>
        <v>45262</v>
      </c>
      <c r="H14">
        <f>HOUR(E14)</f>
        <v>5</v>
      </c>
      <c r="I14">
        <f>MINUTE(E14)</f>
        <v>26</v>
      </c>
      <c r="J14">
        <f>SECOND(E14)</f>
        <v>0</v>
      </c>
      <c r="K14" s="8">
        <f>TIME(HOUR(E14),MINUTE(E14),SECOND(E14))</f>
        <v>0.22638888888888889</v>
      </c>
      <c r="M14" s="1"/>
      <c r="N14" s="35"/>
    </row>
    <row r="15" spans="1:19" x14ac:dyDescent="0.3">
      <c r="E15" s="5">
        <v>45262.640277777777</v>
      </c>
      <c r="G15" s="1">
        <f>DATE(YEAR(E15),MONTH(E15),DAY(E15))</f>
        <v>45262</v>
      </c>
      <c r="H15">
        <f>HOUR(E15)</f>
        <v>15</v>
      </c>
      <c r="I15">
        <f>MINUTE(E15)</f>
        <v>22</v>
      </c>
      <c r="J15">
        <f>SECOND(E15)</f>
        <v>0</v>
      </c>
      <c r="K15" s="8">
        <f>TIME(HOUR(E15),MINUTE(E15),SECOND(E15))</f>
        <v>0.64027777777777772</v>
      </c>
      <c r="M15" s="1"/>
      <c r="N15" s="35"/>
    </row>
    <row r="16" spans="1:19" x14ac:dyDescent="0.3">
      <c r="A16" s="5">
        <f ca="1">NOW()</f>
        <v>45766.856403472222</v>
      </c>
      <c r="C16" s="10"/>
      <c r="E16" s="5">
        <v>45268.851745717591</v>
      </c>
      <c r="G16" s="1">
        <f>DATE(YEAR(E16),MONTH(E16),DAY(E16))</f>
        <v>45268</v>
      </c>
      <c r="H16">
        <f>HOUR(E16)</f>
        <v>20</v>
      </c>
      <c r="I16">
        <f>MINUTE(E16)</f>
        <v>26</v>
      </c>
      <c r="J16">
        <f>SECOND(E16)</f>
        <v>31</v>
      </c>
      <c r="K16" s="8">
        <f>TIME(HOUR(E16),MINUTE(E16),SECOND(E16))</f>
        <v>0.85174768518518518</v>
      </c>
    </row>
    <row r="17" spans="4:18" x14ac:dyDescent="0.3">
      <c r="H17" t="s">
        <v>97</v>
      </c>
      <c r="I17" t="s">
        <v>99</v>
      </c>
    </row>
    <row r="18" spans="4:18" x14ac:dyDescent="0.3">
      <c r="D18" s="5">
        <v>45278.600902777776</v>
      </c>
      <c r="E18" s="1"/>
      <c r="H18" s="1"/>
      <c r="J18">
        <f>HOUR(D18)</f>
        <v>14</v>
      </c>
      <c r="K18">
        <f>MINUTE(D18)</f>
        <v>25</v>
      </c>
      <c r="L18">
        <f>SECOND(D18)</f>
        <v>18</v>
      </c>
      <c r="N18" s="8">
        <f>TIME(J18,K18,L18)</f>
        <v>0.60090277777777779</v>
      </c>
      <c r="R18" s="35"/>
    </row>
    <row r="19" spans="4:18" x14ac:dyDescent="0.3">
      <c r="D19" s="5">
        <v>45268.85095659722</v>
      </c>
      <c r="E19" s="1"/>
      <c r="H19" s="1"/>
      <c r="J19">
        <f>HOUR(D19)</f>
        <v>20</v>
      </c>
      <c r="K19">
        <f>MINUTE(D19)</f>
        <v>25</v>
      </c>
      <c r="L19">
        <f>SECOND(D19)</f>
        <v>23</v>
      </c>
      <c r="N19" s="8">
        <f t="shared" ref="N19:N23" si="3">TIME(J19,K19,L19)</f>
        <v>0.8509606481481482</v>
      </c>
      <c r="R19" s="35"/>
    </row>
    <row r="20" spans="4:18" x14ac:dyDescent="0.3">
      <c r="D20" s="5">
        <v>45282.424039351848</v>
      </c>
      <c r="E20" s="1"/>
      <c r="H20" s="1"/>
      <c r="J20">
        <f>HOUR(D20)</f>
        <v>10</v>
      </c>
      <c r="K20">
        <f>MINUTE(D20)</f>
        <v>10</v>
      </c>
      <c r="L20">
        <f>SECOND(D20)</f>
        <v>37</v>
      </c>
      <c r="N20" s="8">
        <f t="shared" si="3"/>
        <v>0.42403935185185188</v>
      </c>
      <c r="R20" s="35"/>
    </row>
    <row r="21" spans="4:18" x14ac:dyDescent="0.3">
      <c r="D21" s="5">
        <v>45262.226388888892</v>
      </c>
      <c r="E21" s="1"/>
      <c r="H21" s="1"/>
      <c r="J21">
        <f>HOUR(D21)</f>
        <v>5</v>
      </c>
      <c r="K21">
        <f>MINUTE(D21)</f>
        <v>26</v>
      </c>
      <c r="L21">
        <f>SECOND(D21)</f>
        <v>0</v>
      </c>
      <c r="N21" s="8">
        <f t="shared" si="3"/>
        <v>0.22638888888888889</v>
      </c>
      <c r="R21" s="35"/>
    </row>
    <row r="22" spans="4:18" x14ac:dyDescent="0.3">
      <c r="D22" s="5">
        <v>45262.640277777777</v>
      </c>
      <c r="E22" s="1"/>
      <c r="H22" s="1"/>
      <c r="J22">
        <f>HOUR(D22)</f>
        <v>15</v>
      </c>
      <c r="K22">
        <f>MINUTE(D22)</f>
        <v>22</v>
      </c>
      <c r="L22">
        <f>SECOND(D22)</f>
        <v>0</v>
      </c>
      <c r="N22" s="8">
        <f t="shared" si="3"/>
        <v>0.64027777777777772</v>
      </c>
      <c r="R22" s="35"/>
    </row>
    <row r="23" spans="4:18" x14ac:dyDescent="0.3">
      <c r="D23" s="5">
        <v>45268.851745717591</v>
      </c>
      <c r="E23" s="1"/>
      <c r="H23" s="1"/>
      <c r="J23">
        <f>HOUR(D23)</f>
        <v>20</v>
      </c>
      <c r="K23">
        <f>MINUTE(D23)</f>
        <v>26</v>
      </c>
      <c r="L23">
        <f>SECOND(D23)</f>
        <v>31</v>
      </c>
      <c r="N23" s="8">
        <f t="shared" si="3"/>
        <v>0.85174768518518518</v>
      </c>
      <c r="R23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7FCA-A401-488E-9F84-780C5B65D27D}">
  <dimension ref="C1:P109"/>
  <sheetViews>
    <sheetView tabSelected="1" workbookViewId="0">
      <selection activeCell="N1" sqref="N1"/>
    </sheetView>
  </sheetViews>
  <sheetFormatPr defaultRowHeight="14.4" x14ac:dyDescent="0.3"/>
  <cols>
    <col min="3" max="3" width="10.33203125" style="23" bestFit="1" customWidth="1"/>
    <col min="14" max="14" width="11" customWidth="1"/>
  </cols>
  <sheetData>
    <row r="1" spans="3:16" x14ac:dyDescent="0.3">
      <c r="C1" s="28">
        <f ca="1">DATE(YEAR(TODAY()),1,1)</f>
        <v>45658</v>
      </c>
      <c r="E1">
        <f ca="1">WEEKNUM(C1)</f>
        <v>1</v>
      </c>
      <c r="H1" t="s">
        <v>103</v>
      </c>
      <c r="K1">
        <f ca="1">WEEKDAY(C1)</f>
        <v>4</v>
      </c>
      <c r="L1" t="s">
        <v>105</v>
      </c>
      <c r="N1" t="str">
        <f ca="1">TEXT(C1,"DDDD")</f>
        <v>Wednesday</v>
      </c>
      <c r="P1" t="s">
        <v>106</v>
      </c>
    </row>
    <row r="2" spans="3:16" x14ac:dyDescent="0.3">
      <c r="C2" s="28">
        <f ca="1">C1+1</f>
        <v>45659</v>
      </c>
      <c r="E2">
        <f t="shared" ref="E2:E47" ca="1" si="0">WEEKNUM(C2)</f>
        <v>1</v>
      </c>
      <c r="K2">
        <f t="shared" ref="K2:K17" ca="1" si="1">WEEKDAY(C2)</f>
        <v>5</v>
      </c>
      <c r="N2" t="str">
        <f t="shared" ref="N2:N17" ca="1" si="2">TEXT(C2,"DDDD")</f>
        <v>Thursday</v>
      </c>
    </row>
    <row r="3" spans="3:16" x14ac:dyDescent="0.3">
      <c r="C3" s="28">
        <f t="shared" ref="C3:C66" ca="1" si="3">C2+1</f>
        <v>45660</v>
      </c>
      <c r="E3">
        <f t="shared" ca="1" si="0"/>
        <v>1</v>
      </c>
      <c r="F3" t="s">
        <v>104</v>
      </c>
      <c r="K3">
        <f t="shared" ca="1" si="1"/>
        <v>6</v>
      </c>
      <c r="N3" t="str">
        <f t="shared" ca="1" si="2"/>
        <v>Friday</v>
      </c>
    </row>
    <row r="4" spans="3:16" x14ac:dyDescent="0.3">
      <c r="C4" s="28">
        <f t="shared" ca="1" si="3"/>
        <v>45661</v>
      </c>
      <c r="E4">
        <f t="shared" ca="1" si="0"/>
        <v>1</v>
      </c>
      <c r="K4">
        <f t="shared" ca="1" si="1"/>
        <v>7</v>
      </c>
      <c r="N4" t="str">
        <f t="shared" ca="1" si="2"/>
        <v>Saturday</v>
      </c>
    </row>
    <row r="5" spans="3:16" x14ac:dyDescent="0.3">
      <c r="C5" s="28">
        <f t="shared" ca="1" si="3"/>
        <v>45662</v>
      </c>
      <c r="E5">
        <f t="shared" ca="1" si="0"/>
        <v>2</v>
      </c>
      <c r="K5">
        <f t="shared" ca="1" si="1"/>
        <v>1</v>
      </c>
      <c r="N5" t="str">
        <f t="shared" ca="1" si="2"/>
        <v>Sunday</v>
      </c>
    </row>
    <row r="6" spans="3:16" x14ac:dyDescent="0.3">
      <c r="C6" s="28">
        <f t="shared" ca="1" si="3"/>
        <v>45663</v>
      </c>
      <c r="E6">
        <f t="shared" ca="1" si="0"/>
        <v>2</v>
      </c>
      <c r="K6">
        <f t="shared" ca="1" si="1"/>
        <v>2</v>
      </c>
      <c r="N6" t="str">
        <f t="shared" ca="1" si="2"/>
        <v>Monday</v>
      </c>
    </row>
    <row r="7" spans="3:16" x14ac:dyDescent="0.3">
      <c r="C7" s="28">
        <f t="shared" ca="1" si="3"/>
        <v>45664</v>
      </c>
      <c r="E7">
        <f t="shared" ca="1" si="0"/>
        <v>2</v>
      </c>
      <c r="K7">
        <f t="shared" ca="1" si="1"/>
        <v>3</v>
      </c>
      <c r="N7" t="str">
        <f t="shared" ca="1" si="2"/>
        <v>Tuesday</v>
      </c>
    </row>
    <row r="8" spans="3:16" x14ac:dyDescent="0.3">
      <c r="C8" s="28">
        <f t="shared" ca="1" si="3"/>
        <v>45665</v>
      </c>
      <c r="E8">
        <f t="shared" ca="1" si="0"/>
        <v>2</v>
      </c>
      <c r="K8">
        <f t="shared" ca="1" si="1"/>
        <v>4</v>
      </c>
      <c r="N8" t="str">
        <f t="shared" ca="1" si="2"/>
        <v>Wednesday</v>
      </c>
    </row>
    <row r="9" spans="3:16" x14ac:dyDescent="0.3">
      <c r="C9" s="28">
        <f t="shared" ca="1" si="3"/>
        <v>45666</v>
      </c>
      <c r="E9">
        <f t="shared" ca="1" si="0"/>
        <v>2</v>
      </c>
      <c r="K9">
        <f t="shared" ca="1" si="1"/>
        <v>5</v>
      </c>
      <c r="N9" t="str">
        <f t="shared" ca="1" si="2"/>
        <v>Thursday</v>
      </c>
    </row>
    <row r="10" spans="3:16" x14ac:dyDescent="0.3">
      <c r="C10" s="28">
        <f t="shared" ca="1" si="3"/>
        <v>45667</v>
      </c>
      <c r="E10">
        <f t="shared" ca="1" si="0"/>
        <v>2</v>
      </c>
      <c r="K10">
        <f t="shared" ca="1" si="1"/>
        <v>6</v>
      </c>
      <c r="N10" t="str">
        <f t="shared" ca="1" si="2"/>
        <v>Friday</v>
      </c>
    </row>
    <row r="11" spans="3:16" x14ac:dyDescent="0.3">
      <c r="C11" s="28">
        <f t="shared" ca="1" si="3"/>
        <v>45668</v>
      </c>
      <c r="E11">
        <f t="shared" ca="1" si="0"/>
        <v>2</v>
      </c>
      <c r="K11">
        <f t="shared" ca="1" si="1"/>
        <v>7</v>
      </c>
      <c r="N11" t="str">
        <f t="shared" ca="1" si="2"/>
        <v>Saturday</v>
      </c>
    </row>
    <row r="12" spans="3:16" x14ac:dyDescent="0.3">
      <c r="C12" s="28">
        <f t="shared" ca="1" si="3"/>
        <v>45669</v>
      </c>
      <c r="E12">
        <f t="shared" ca="1" si="0"/>
        <v>3</v>
      </c>
      <c r="K12">
        <f t="shared" ca="1" si="1"/>
        <v>1</v>
      </c>
      <c r="N12" t="str">
        <f t="shared" ca="1" si="2"/>
        <v>Sunday</v>
      </c>
    </row>
    <row r="13" spans="3:16" x14ac:dyDescent="0.3">
      <c r="C13" s="28">
        <f t="shared" ca="1" si="3"/>
        <v>45670</v>
      </c>
      <c r="E13">
        <f t="shared" ca="1" si="0"/>
        <v>3</v>
      </c>
      <c r="K13">
        <f t="shared" ca="1" si="1"/>
        <v>2</v>
      </c>
      <c r="N13" t="str">
        <f t="shared" ca="1" si="2"/>
        <v>Monday</v>
      </c>
    </row>
    <row r="14" spans="3:16" x14ac:dyDescent="0.3">
      <c r="C14" s="28">
        <f t="shared" ca="1" si="3"/>
        <v>45671</v>
      </c>
      <c r="E14">
        <f t="shared" ca="1" si="0"/>
        <v>3</v>
      </c>
      <c r="K14">
        <f t="shared" ca="1" si="1"/>
        <v>3</v>
      </c>
      <c r="N14" t="str">
        <f t="shared" ca="1" si="2"/>
        <v>Tuesday</v>
      </c>
    </row>
    <row r="15" spans="3:16" x14ac:dyDescent="0.3">
      <c r="C15" s="28">
        <f t="shared" ca="1" si="3"/>
        <v>45672</v>
      </c>
      <c r="E15">
        <f t="shared" ca="1" si="0"/>
        <v>3</v>
      </c>
      <c r="K15">
        <f t="shared" ca="1" si="1"/>
        <v>4</v>
      </c>
      <c r="N15" t="str">
        <f t="shared" ca="1" si="2"/>
        <v>Wednesday</v>
      </c>
    </row>
    <row r="16" spans="3:16" x14ac:dyDescent="0.3">
      <c r="C16" s="28">
        <f t="shared" ca="1" si="3"/>
        <v>45673</v>
      </c>
      <c r="E16">
        <f t="shared" ca="1" si="0"/>
        <v>3</v>
      </c>
      <c r="K16">
        <f t="shared" ca="1" si="1"/>
        <v>5</v>
      </c>
      <c r="N16" t="str">
        <f t="shared" ca="1" si="2"/>
        <v>Thursday</v>
      </c>
    </row>
    <row r="17" spans="3:14" x14ac:dyDescent="0.3">
      <c r="C17" s="28">
        <f t="shared" ca="1" si="3"/>
        <v>45674</v>
      </c>
      <c r="E17">
        <f t="shared" ca="1" si="0"/>
        <v>3</v>
      </c>
      <c r="K17">
        <f t="shared" ca="1" si="1"/>
        <v>6</v>
      </c>
      <c r="N17" t="str">
        <f t="shared" ca="1" si="2"/>
        <v>Friday</v>
      </c>
    </row>
    <row r="18" spans="3:14" x14ac:dyDescent="0.3">
      <c r="C18" s="28">
        <f t="shared" ca="1" si="3"/>
        <v>45675</v>
      </c>
      <c r="E18">
        <f t="shared" ca="1" si="0"/>
        <v>3</v>
      </c>
    </row>
    <row r="19" spans="3:14" x14ac:dyDescent="0.3">
      <c r="C19" s="28">
        <f t="shared" ca="1" si="3"/>
        <v>45676</v>
      </c>
      <c r="E19">
        <f t="shared" ca="1" si="0"/>
        <v>4</v>
      </c>
      <c r="K19" s="4" t="s">
        <v>107</v>
      </c>
    </row>
    <row r="20" spans="3:14" x14ac:dyDescent="0.3">
      <c r="C20" s="28">
        <f t="shared" ca="1" si="3"/>
        <v>45677</v>
      </c>
      <c r="E20">
        <f t="shared" ca="1" si="0"/>
        <v>4</v>
      </c>
    </row>
    <row r="21" spans="3:14" x14ac:dyDescent="0.3">
      <c r="C21" s="28">
        <f t="shared" ca="1" si="3"/>
        <v>45678</v>
      </c>
      <c r="E21">
        <f t="shared" ca="1" si="0"/>
        <v>4</v>
      </c>
    </row>
    <row r="22" spans="3:14" x14ac:dyDescent="0.3">
      <c r="C22" s="28">
        <f t="shared" ca="1" si="3"/>
        <v>45679</v>
      </c>
      <c r="E22">
        <f t="shared" ca="1" si="0"/>
        <v>4</v>
      </c>
    </row>
    <row r="23" spans="3:14" x14ac:dyDescent="0.3">
      <c r="C23" s="28">
        <f t="shared" ca="1" si="3"/>
        <v>45680</v>
      </c>
      <c r="E23">
        <f t="shared" ca="1" si="0"/>
        <v>4</v>
      </c>
    </row>
    <row r="24" spans="3:14" x14ac:dyDescent="0.3">
      <c r="C24" s="28">
        <f t="shared" ca="1" si="3"/>
        <v>45681</v>
      </c>
      <c r="E24">
        <f t="shared" ca="1" si="0"/>
        <v>4</v>
      </c>
    </row>
    <row r="25" spans="3:14" x14ac:dyDescent="0.3">
      <c r="C25" s="28">
        <f t="shared" ca="1" si="3"/>
        <v>45682</v>
      </c>
      <c r="E25">
        <f t="shared" ca="1" si="0"/>
        <v>4</v>
      </c>
    </row>
    <row r="26" spans="3:14" x14ac:dyDescent="0.3">
      <c r="C26" s="28">
        <f t="shared" ca="1" si="3"/>
        <v>45683</v>
      </c>
      <c r="E26">
        <f t="shared" ca="1" si="0"/>
        <v>5</v>
      </c>
    </row>
    <row r="27" spans="3:14" x14ac:dyDescent="0.3">
      <c r="C27" s="28">
        <f t="shared" ca="1" si="3"/>
        <v>45684</v>
      </c>
      <c r="E27">
        <f t="shared" ca="1" si="0"/>
        <v>5</v>
      </c>
    </row>
    <row r="28" spans="3:14" x14ac:dyDescent="0.3">
      <c r="C28" s="28">
        <f t="shared" ca="1" si="3"/>
        <v>45685</v>
      </c>
      <c r="E28">
        <f t="shared" ca="1" si="0"/>
        <v>5</v>
      </c>
    </row>
    <row r="29" spans="3:14" x14ac:dyDescent="0.3">
      <c r="C29" s="28">
        <f t="shared" ca="1" si="3"/>
        <v>45686</v>
      </c>
      <c r="E29">
        <f t="shared" ca="1" si="0"/>
        <v>5</v>
      </c>
    </row>
    <row r="30" spans="3:14" x14ac:dyDescent="0.3">
      <c r="C30" s="28">
        <f t="shared" ca="1" si="3"/>
        <v>45687</v>
      </c>
      <c r="E30">
        <f t="shared" ca="1" si="0"/>
        <v>5</v>
      </c>
    </row>
    <row r="31" spans="3:14" x14ac:dyDescent="0.3">
      <c r="C31" s="28">
        <f t="shared" ca="1" si="3"/>
        <v>45688</v>
      </c>
      <c r="E31">
        <f t="shared" ca="1" si="0"/>
        <v>5</v>
      </c>
    </row>
    <row r="32" spans="3:14" x14ac:dyDescent="0.3">
      <c r="C32" s="28">
        <f t="shared" ca="1" si="3"/>
        <v>45689</v>
      </c>
      <c r="E32">
        <f t="shared" ca="1" si="0"/>
        <v>5</v>
      </c>
    </row>
    <row r="33" spans="3:5" x14ac:dyDescent="0.3">
      <c r="C33" s="28">
        <f t="shared" ca="1" si="3"/>
        <v>45690</v>
      </c>
      <c r="E33">
        <f t="shared" ca="1" si="0"/>
        <v>6</v>
      </c>
    </row>
    <row r="34" spans="3:5" x14ac:dyDescent="0.3">
      <c r="C34" s="28">
        <f t="shared" ca="1" si="3"/>
        <v>45691</v>
      </c>
      <c r="E34">
        <f t="shared" ca="1" si="0"/>
        <v>6</v>
      </c>
    </row>
    <row r="35" spans="3:5" x14ac:dyDescent="0.3">
      <c r="C35" s="28">
        <f t="shared" ca="1" si="3"/>
        <v>45692</v>
      </c>
      <c r="E35">
        <f t="shared" ca="1" si="0"/>
        <v>6</v>
      </c>
    </row>
    <row r="36" spans="3:5" x14ac:dyDescent="0.3">
      <c r="C36" s="28">
        <f t="shared" ca="1" si="3"/>
        <v>45693</v>
      </c>
      <c r="E36">
        <f t="shared" ca="1" si="0"/>
        <v>6</v>
      </c>
    </row>
    <row r="37" spans="3:5" x14ac:dyDescent="0.3">
      <c r="C37" s="28">
        <f t="shared" ca="1" si="3"/>
        <v>45694</v>
      </c>
      <c r="E37">
        <f t="shared" ca="1" si="0"/>
        <v>6</v>
      </c>
    </row>
    <row r="38" spans="3:5" x14ac:dyDescent="0.3">
      <c r="C38" s="28">
        <f t="shared" ca="1" si="3"/>
        <v>45695</v>
      </c>
      <c r="E38">
        <f t="shared" ca="1" si="0"/>
        <v>6</v>
      </c>
    </row>
    <row r="39" spans="3:5" x14ac:dyDescent="0.3">
      <c r="C39" s="28">
        <f t="shared" ca="1" si="3"/>
        <v>45696</v>
      </c>
      <c r="E39">
        <f t="shared" ca="1" si="0"/>
        <v>6</v>
      </c>
    </row>
    <row r="40" spans="3:5" x14ac:dyDescent="0.3">
      <c r="C40" s="28">
        <f t="shared" ca="1" si="3"/>
        <v>45697</v>
      </c>
      <c r="E40">
        <f t="shared" ca="1" si="0"/>
        <v>7</v>
      </c>
    </row>
    <row r="41" spans="3:5" x14ac:dyDescent="0.3">
      <c r="C41" s="28">
        <f t="shared" ca="1" si="3"/>
        <v>45698</v>
      </c>
      <c r="E41">
        <f t="shared" ca="1" si="0"/>
        <v>7</v>
      </c>
    </row>
    <row r="42" spans="3:5" x14ac:dyDescent="0.3">
      <c r="C42" s="28">
        <f t="shared" ca="1" si="3"/>
        <v>45699</v>
      </c>
      <c r="E42">
        <f t="shared" ca="1" si="0"/>
        <v>7</v>
      </c>
    </row>
    <row r="43" spans="3:5" x14ac:dyDescent="0.3">
      <c r="C43" s="28">
        <f t="shared" ca="1" si="3"/>
        <v>45700</v>
      </c>
      <c r="E43">
        <f t="shared" ca="1" si="0"/>
        <v>7</v>
      </c>
    </row>
    <row r="44" spans="3:5" x14ac:dyDescent="0.3">
      <c r="C44" s="28">
        <f t="shared" ca="1" si="3"/>
        <v>45701</v>
      </c>
      <c r="E44">
        <f t="shared" ca="1" si="0"/>
        <v>7</v>
      </c>
    </row>
    <row r="45" spans="3:5" x14ac:dyDescent="0.3">
      <c r="C45" s="28">
        <f t="shared" ca="1" si="3"/>
        <v>45702</v>
      </c>
      <c r="E45">
        <f t="shared" ca="1" si="0"/>
        <v>7</v>
      </c>
    </row>
    <row r="46" spans="3:5" x14ac:dyDescent="0.3">
      <c r="C46" s="28">
        <f t="shared" ca="1" si="3"/>
        <v>45703</v>
      </c>
      <c r="E46">
        <f t="shared" ca="1" si="0"/>
        <v>7</v>
      </c>
    </row>
    <row r="47" spans="3:5" x14ac:dyDescent="0.3">
      <c r="C47" s="28">
        <f t="shared" ca="1" si="3"/>
        <v>45704</v>
      </c>
      <c r="E47">
        <f t="shared" ca="1" si="0"/>
        <v>8</v>
      </c>
    </row>
    <row r="48" spans="3:5" x14ac:dyDescent="0.3">
      <c r="C48" s="28">
        <f t="shared" ca="1" si="3"/>
        <v>45705</v>
      </c>
    </row>
    <row r="49" spans="3:3" x14ac:dyDescent="0.3">
      <c r="C49" s="28">
        <f t="shared" ca="1" si="3"/>
        <v>45706</v>
      </c>
    </row>
    <row r="50" spans="3:3" x14ac:dyDescent="0.3">
      <c r="C50" s="28">
        <f t="shared" ca="1" si="3"/>
        <v>45707</v>
      </c>
    </row>
    <row r="51" spans="3:3" x14ac:dyDescent="0.3">
      <c r="C51" s="28">
        <f t="shared" ca="1" si="3"/>
        <v>45708</v>
      </c>
    </row>
    <row r="52" spans="3:3" x14ac:dyDescent="0.3">
      <c r="C52" s="28">
        <f t="shared" ca="1" si="3"/>
        <v>45709</v>
      </c>
    </row>
    <row r="53" spans="3:3" x14ac:dyDescent="0.3">
      <c r="C53" s="28">
        <f t="shared" ca="1" si="3"/>
        <v>45710</v>
      </c>
    </row>
    <row r="54" spans="3:3" x14ac:dyDescent="0.3">
      <c r="C54" s="28">
        <f t="shared" ca="1" si="3"/>
        <v>45711</v>
      </c>
    </row>
    <row r="55" spans="3:3" x14ac:dyDescent="0.3">
      <c r="C55" s="28">
        <f t="shared" ca="1" si="3"/>
        <v>45712</v>
      </c>
    </row>
    <row r="56" spans="3:3" x14ac:dyDescent="0.3">
      <c r="C56" s="28">
        <f t="shared" ca="1" si="3"/>
        <v>45713</v>
      </c>
    </row>
    <row r="57" spans="3:3" x14ac:dyDescent="0.3">
      <c r="C57" s="28">
        <f t="shared" ca="1" si="3"/>
        <v>45714</v>
      </c>
    </row>
    <row r="58" spans="3:3" x14ac:dyDescent="0.3">
      <c r="C58" s="28">
        <f t="shared" ca="1" si="3"/>
        <v>45715</v>
      </c>
    </row>
    <row r="59" spans="3:3" x14ac:dyDescent="0.3">
      <c r="C59" s="28">
        <f t="shared" ca="1" si="3"/>
        <v>45716</v>
      </c>
    </row>
    <row r="60" spans="3:3" x14ac:dyDescent="0.3">
      <c r="C60" s="28">
        <f t="shared" ca="1" si="3"/>
        <v>45717</v>
      </c>
    </row>
    <row r="61" spans="3:3" x14ac:dyDescent="0.3">
      <c r="C61" s="28">
        <f t="shared" ca="1" si="3"/>
        <v>45718</v>
      </c>
    </row>
    <row r="62" spans="3:3" x14ac:dyDescent="0.3">
      <c r="C62" s="28">
        <f t="shared" ca="1" si="3"/>
        <v>45719</v>
      </c>
    </row>
    <row r="63" spans="3:3" x14ac:dyDescent="0.3">
      <c r="C63" s="28">
        <f t="shared" ca="1" si="3"/>
        <v>45720</v>
      </c>
    </row>
    <row r="64" spans="3:3" x14ac:dyDescent="0.3">
      <c r="C64" s="28">
        <f t="shared" ca="1" si="3"/>
        <v>45721</v>
      </c>
    </row>
    <row r="65" spans="3:3" x14ac:dyDescent="0.3">
      <c r="C65" s="28">
        <f t="shared" ca="1" si="3"/>
        <v>45722</v>
      </c>
    </row>
    <row r="66" spans="3:3" x14ac:dyDescent="0.3">
      <c r="C66" s="28">
        <f t="shared" ca="1" si="3"/>
        <v>45723</v>
      </c>
    </row>
    <row r="67" spans="3:3" x14ac:dyDescent="0.3">
      <c r="C67" s="28">
        <f t="shared" ref="C67:C109" ca="1" si="4">C66+1</f>
        <v>45724</v>
      </c>
    </row>
    <row r="68" spans="3:3" x14ac:dyDescent="0.3">
      <c r="C68" s="28">
        <f t="shared" ca="1" si="4"/>
        <v>45725</v>
      </c>
    </row>
    <row r="69" spans="3:3" x14ac:dyDescent="0.3">
      <c r="C69" s="28">
        <f t="shared" ca="1" si="4"/>
        <v>45726</v>
      </c>
    </row>
    <row r="70" spans="3:3" x14ac:dyDescent="0.3">
      <c r="C70" s="28">
        <f t="shared" ca="1" si="4"/>
        <v>45727</v>
      </c>
    </row>
    <row r="71" spans="3:3" x14ac:dyDescent="0.3">
      <c r="C71" s="28">
        <f t="shared" ca="1" si="4"/>
        <v>45728</v>
      </c>
    </row>
    <row r="72" spans="3:3" x14ac:dyDescent="0.3">
      <c r="C72" s="28">
        <f t="shared" ca="1" si="4"/>
        <v>45729</v>
      </c>
    </row>
    <row r="73" spans="3:3" x14ac:dyDescent="0.3">
      <c r="C73" s="28">
        <f t="shared" ca="1" si="4"/>
        <v>45730</v>
      </c>
    </row>
    <row r="74" spans="3:3" x14ac:dyDescent="0.3">
      <c r="C74" s="28">
        <f t="shared" ca="1" si="4"/>
        <v>45731</v>
      </c>
    </row>
    <row r="75" spans="3:3" x14ac:dyDescent="0.3">
      <c r="C75" s="28">
        <f t="shared" ca="1" si="4"/>
        <v>45732</v>
      </c>
    </row>
    <row r="76" spans="3:3" x14ac:dyDescent="0.3">
      <c r="C76" s="28">
        <f t="shared" ca="1" si="4"/>
        <v>45733</v>
      </c>
    </row>
    <row r="77" spans="3:3" x14ac:dyDescent="0.3">
      <c r="C77" s="28">
        <f t="shared" ca="1" si="4"/>
        <v>45734</v>
      </c>
    </row>
    <row r="78" spans="3:3" x14ac:dyDescent="0.3">
      <c r="C78" s="28">
        <f t="shared" ca="1" si="4"/>
        <v>45735</v>
      </c>
    </row>
    <row r="79" spans="3:3" x14ac:dyDescent="0.3">
      <c r="C79" s="28">
        <f t="shared" ca="1" si="4"/>
        <v>45736</v>
      </c>
    </row>
    <row r="80" spans="3:3" x14ac:dyDescent="0.3">
      <c r="C80" s="28">
        <f t="shared" ca="1" si="4"/>
        <v>45737</v>
      </c>
    </row>
    <row r="81" spans="3:3" x14ac:dyDescent="0.3">
      <c r="C81" s="28">
        <f t="shared" ca="1" si="4"/>
        <v>45738</v>
      </c>
    </row>
    <row r="82" spans="3:3" x14ac:dyDescent="0.3">
      <c r="C82" s="28">
        <f t="shared" ca="1" si="4"/>
        <v>45739</v>
      </c>
    </row>
    <row r="83" spans="3:3" x14ac:dyDescent="0.3">
      <c r="C83" s="28">
        <f t="shared" ca="1" si="4"/>
        <v>45740</v>
      </c>
    </row>
    <row r="84" spans="3:3" x14ac:dyDescent="0.3">
      <c r="C84" s="28">
        <f t="shared" ca="1" si="4"/>
        <v>45741</v>
      </c>
    </row>
    <row r="85" spans="3:3" x14ac:dyDescent="0.3">
      <c r="C85" s="28">
        <f t="shared" ca="1" si="4"/>
        <v>45742</v>
      </c>
    </row>
    <row r="86" spans="3:3" x14ac:dyDescent="0.3">
      <c r="C86" s="28">
        <f t="shared" ca="1" si="4"/>
        <v>45743</v>
      </c>
    </row>
    <row r="87" spans="3:3" x14ac:dyDescent="0.3">
      <c r="C87" s="28">
        <f t="shared" ca="1" si="4"/>
        <v>45744</v>
      </c>
    </row>
    <row r="88" spans="3:3" x14ac:dyDescent="0.3">
      <c r="C88" s="28">
        <f t="shared" ca="1" si="4"/>
        <v>45745</v>
      </c>
    </row>
    <row r="89" spans="3:3" x14ac:dyDescent="0.3">
      <c r="C89" s="28">
        <f t="shared" ca="1" si="4"/>
        <v>45746</v>
      </c>
    </row>
    <row r="90" spans="3:3" x14ac:dyDescent="0.3">
      <c r="C90" s="28">
        <f t="shared" ca="1" si="4"/>
        <v>45747</v>
      </c>
    </row>
    <row r="91" spans="3:3" x14ac:dyDescent="0.3">
      <c r="C91" s="28">
        <f t="shared" ca="1" si="4"/>
        <v>45748</v>
      </c>
    </row>
    <row r="92" spans="3:3" x14ac:dyDescent="0.3">
      <c r="C92" s="28">
        <f t="shared" ca="1" si="4"/>
        <v>45749</v>
      </c>
    </row>
    <row r="93" spans="3:3" x14ac:dyDescent="0.3">
      <c r="C93" s="28">
        <f t="shared" ca="1" si="4"/>
        <v>45750</v>
      </c>
    </row>
    <row r="94" spans="3:3" x14ac:dyDescent="0.3">
      <c r="C94" s="28">
        <f t="shared" ca="1" si="4"/>
        <v>45751</v>
      </c>
    </row>
    <row r="95" spans="3:3" x14ac:dyDescent="0.3">
      <c r="C95" s="28">
        <f t="shared" ca="1" si="4"/>
        <v>45752</v>
      </c>
    </row>
    <row r="96" spans="3:3" x14ac:dyDescent="0.3">
      <c r="C96" s="28">
        <f t="shared" ca="1" si="4"/>
        <v>45753</v>
      </c>
    </row>
    <row r="97" spans="3:3" x14ac:dyDescent="0.3">
      <c r="C97" s="28">
        <f t="shared" ca="1" si="4"/>
        <v>45754</v>
      </c>
    </row>
    <row r="98" spans="3:3" x14ac:dyDescent="0.3">
      <c r="C98" s="28">
        <f t="shared" ca="1" si="4"/>
        <v>45755</v>
      </c>
    </row>
    <row r="99" spans="3:3" x14ac:dyDescent="0.3">
      <c r="C99" s="28">
        <f t="shared" ca="1" si="4"/>
        <v>45756</v>
      </c>
    </row>
    <row r="100" spans="3:3" x14ac:dyDescent="0.3">
      <c r="C100" s="28">
        <f t="shared" ca="1" si="4"/>
        <v>45757</v>
      </c>
    </row>
    <row r="101" spans="3:3" x14ac:dyDescent="0.3">
      <c r="C101" s="28">
        <f t="shared" ca="1" si="4"/>
        <v>45758</v>
      </c>
    </row>
    <row r="102" spans="3:3" x14ac:dyDescent="0.3">
      <c r="C102" s="28">
        <f t="shared" ca="1" si="4"/>
        <v>45759</v>
      </c>
    </row>
    <row r="103" spans="3:3" x14ac:dyDescent="0.3">
      <c r="C103" s="28">
        <f t="shared" ca="1" si="4"/>
        <v>45760</v>
      </c>
    </row>
    <row r="104" spans="3:3" x14ac:dyDescent="0.3">
      <c r="C104" s="28">
        <f t="shared" ca="1" si="4"/>
        <v>45761</v>
      </c>
    </row>
    <row r="105" spans="3:3" x14ac:dyDescent="0.3">
      <c r="C105" s="28">
        <f t="shared" ca="1" si="4"/>
        <v>45762</v>
      </c>
    </row>
    <row r="106" spans="3:3" x14ac:dyDescent="0.3">
      <c r="C106" s="28">
        <f t="shared" ca="1" si="4"/>
        <v>45763</v>
      </c>
    </row>
    <row r="107" spans="3:3" x14ac:dyDescent="0.3">
      <c r="C107" s="28">
        <f t="shared" ca="1" si="4"/>
        <v>45764</v>
      </c>
    </row>
    <row r="108" spans="3:3" x14ac:dyDescent="0.3">
      <c r="C108" s="28">
        <f t="shared" ca="1" si="4"/>
        <v>45765</v>
      </c>
    </row>
    <row r="109" spans="3:3" x14ac:dyDescent="0.3">
      <c r="C109" s="28">
        <f t="shared" ca="1" si="4"/>
        <v>45766</v>
      </c>
    </row>
  </sheetData>
  <conditionalFormatting sqref="C1">
    <cfRule type="timePeriod" dxfId="2" priority="2" timePeriod="today">
      <formula>FLOOR(C1,1)=TODAY()</formula>
    </cfRule>
  </conditionalFormatting>
  <conditionalFormatting sqref="C1:C1048576">
    <cfRule type="timePeriod" dxfId="0" priority="1" timePeriod="today">
      <formula>FLOOR(C1,1)=TODAY()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3D6F-1ACB-4905-9F9C-39C2929201A4}">
  <dimension ref="A4:N9"/>
  <sheetViews>
    <sheetView workbookViewId="0">
      <selection activeCell="N8" sqref="N8"/>
    </sheetView>
  </sheetViews>
  <sheetFormatPr defaultRowHeight="14.4" x14ac:dyDescent="0.3"/>
  <cols>
    <col min="10" max="10" width="10.44140625" customWidth="1"/>
    <col min="11" max="11" width="14.109375" customWidth="1"/>
  </cols>
  <sheetData>
    <row r="4" spans="1:14" x14ac:dyDescent="0.3">
      <c r="A4" t="s">
        <v>8</v>
      </c>
      <c r="D4" s="3">
        <v>36526</v>
      </c>
      <c r="F4">
        <v>36526</v>
      </c>
    </row>
    <row r="5" spans="1:14" x14ac:dyDescent="0.3">
      <c r="B5" t="s">
        <v>9</v>
      </c>
      <c r="K5" s="4" t="s">
        <v>11</v>
      </c>
      <c r="L5" s="4" t="s">
        <v>16</v>
      </c>
      <c r="M5">
        <f ca="1">DATEDIF($D$4,$D$6,$L5)</f>
        <v>25</v>
      </c>
    </row>
    <row r="6" spans="1:14" x14ac:dyDescent="0.3">
      <c r="A6" s="11" t="s">
        <v>10</v>
      </c>
      <c r="B6" s="11"/>
      <c r="C6" s="11"/>
      <c r="D6" s="12">
        <f ca="1">TODAY()</f>
        <v>45766</v>
      </c>
      <c r="F6">
        <v>45766</v>
      </c>
      <c r="K6" s="4" t="s">
        <v>12</v>
      </c>
      <c r="L6" s="4" t="s">
        <v>17</v>
      </c>
      <c r="M6">
        <f t="shared" ref="M6:M9" ca="1" si="0">DATEDIF($D$4,$D$6,$L6)</f>
        <v>303</v>
      </c>
    </row>
    <row r="7" spans="1:14" x14ac:dyDescent="0.3">
      <c r="K7" s="4" t="s">
        <v>13</v>
      </c>
      <c r="L7" s="4" t="s">
        <v>18</v>
      </c>
      <c r="M7">
        <f t="shared" ca="1" si="0"/>
        <v>9240</v>
      </c>
      <c r="N7" t="s">
        <v>21</v>
      </c>
    </row>
    <row r="8" spans="1:14" x14ac:dyDescent="0.3">
      <c r="K8" s="4" t="s">
        <v>14</v>
      </c>
      <c r="L8" s="4" t="s">
        <v>19</v>
      </c>
      <c r="M8">
        <f t="shared" ca="1" si="0"/>
        <v>3</v>
      </c>
    </row>
    <row r="9" spans="1:14" x14ac:dyDescent="0.3">
      <c r="D9">
        <f ca="1">D6-D4</f>
        <v>9240</v>
      </c>
      <c r="F9">
        <f>F6-F4</f>
        <v>9240</v>
      </c>
      <c r="K9" s="4" t="s">
        <v>15</v>
      </c>
      <c r="L9" s="4" t="s">
        <v>20</v>
      </c>
      <c r="M9">
        <f t="shared" ca="1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1DA5-38A5-40A4-A72A-F248FC9C2B5F}">
  <dimension ref="B2:N20"/>
  <sheetViews>
    <sheetView workbookViewId="0">
      <selection activeCell="Q9" sqref="Q9"/>
    </sheetView>
  </sheetViews>
  <sheetFormatPr defaultRowHeight="14.4" x14ac:dyDescent="0.3"/>
  <cols>
    <col min="2" max="2" width="17" bestFit="1" customWidth="1"/>
    <col min="6" max="6" width="27.21875" customWidth="1"/>
    <col min="8" max="8" width="21.109375" customWidth="1"/>
    <col min="10" max="10" width="17.109375" customWidth="1"/>
    <col min="12" max="12" width="24.6640625" customWidth="1"/>
  </cols>
  <sheetData>
    <row r="2" spans="2:14" x14ac:dyDescent="0.3">
      <c r="B2" s="4" t="s">
        <v>26</v>
      </c>
    </row>
    <row r="3" spans="2:14" x14ac:dyDescent="0.3">
      <c r="B3" s="4" t="s">
        <v>25</v>
      </c>
      <c r="C3" s="4"/>
      <c r="D3" s="4"/>
      <c r="E3" s="4"/>
      <c r="F3" t="s">
        <v>27</v>
      </c>
      <c r="H3" t="s">
        <v>28</v>
      </c>
    </row>
    <row r="4" spans="2:14" x14ac:dyDescent="0.3">
      <c r="B4" s="13">
        <v>45766</v>
      </c>
    </row>
    <row r="5" spans="2:14" x14ac:dyDescent="0.3">
      <c r="B5" t="s">
        <v>24</v>
      </c>
      <c r="F5" s="7">
        <v>45843</v>
      </c>
      <c r="H5" s="7">
        <f>EOMONTH(F5,3)</f>
        <v>45961</v>
      </c>
      <c r="J5" s="2">
        <f>EOMONTH(F5,3)</f>
        <v>45961</v>
      </c>
      <c r="L5" s="14">
        <f>EOMONTH(F5,3)</f>
        <v>45961</v>
      </c>
    </row>
    <row r="8" spans="2:14" x14ac:dyDescent="0.3">
      <c r="B8" s="2">
        <f>EOMONTH(B4,2)</f>
        <v>45838</v>
      </c>
      <c r="C8" t="s">
        <v>22</v>
      </c>
      <c r="F8" t="s">
        <v>7</v>
      </c>
    </row>
    <row r="10" spans="2:14" x14ac:dyDescent="0.3">
      <c r="B10" s="2">
        <f>EOMONTH(B4,-2)</f>
        <v>45716</v>
      </c>
      <c r="C10" t="s">
        <v>23</v>
      </c>
      <c r="L10" s="1">
        <f ca="1">TODAY()</f>
        <v>45766</v>
      </c>
      <c r="N10" t="str">
        <f ca="1">TEXT(L10,"DDD DD/MMM/YY")</f>
        <v>Sat 19/Apr/25</v>
      </c>
    </row>
    <row r="11" spans="2:14" x14ac:dyDescent="0.3">
      <c r="F11" s="15">
        <f ca="1">TODAY()</f>
        <v>45766</v>
      </c>
      <c r="H11" s="16">
        <v>45644</v>
      </c>
      <c r="J11" s="17">
        <v>45439</v>
      </c>
    </row>
    <row r="12" spans="2:14" x14ac:dyDescent="0.3">
      <c r="L12" s="5">
        <f ca="1">NOW()</f>
        <v>45766.856403472222</v>
      </c>
    </row>
    <row r="13" spans="2:14" x14ac:dyDescent="0.3">
      <c r="F13" s="4" t="s">
        <v>2</v>
      </c>
    </row>
    <row r="15" spans="2:14" x14ac:dyDescent="0.3">
      <c r="F15" s="18">
        <v>45249</v>
      </c>
      <c r="H15" s="2">
        <f>EOMONTH(F15,-3)</f>
        <v>45169</v>
      </c>
      <c r="J15" s="19">
        <v>45567</v>
      </c>
      <c r="L15" s="1">
        <v>45567</v>
      </c>
      <c r="N15" t="str">
        <f>TEXT(L15,"DDDD DD-MMM-YY")</f>
        <v>Wednesday 02-Oct-24</v>
      </c>
    </row>
    <row r="17" spans="6:14" x14ac:dyDescent="0.3">
      <c r="F17" s="14">
        <v>45249</v>
      </c>
      <c r="H17" s="14">
        <v>45267</v>
      </c>
      <c r="N17" t="s">
        <v>29</v>
      </c>
    </row>
    <row r="18" spans="6:14" x14ac:dyDescent="0.3">
      <c r="F18" s="4" t="s">
        <v>30</v>
      </c>
    </row>
    <row r="20" spans="6:14" x14ac:dyDescent="0.3">
      <c r="J20" s="20">
        <v>45649</v>
      </c>
      <c r="L20" t="str">
        <f>TEXT(J20,"DDDD DD-MMMM-YY")</f>
        <v>Monday 23-December-24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129C-2AC9-4308-8DFF-8CF5C2333FD2}">
  <dimension ref="A1:M20"/>
  <sheetViews>
    <sheetView workbookViewId="0">
      <selection activeCell="J17" sqref="J17"/>
    </sheetView>
  </sheetViews>
  <sheetFormatPr defaultRowHeight="14.4" x14ac:dyDescent="0.3"/>
  <cols>
    <col min="1" max="1" width="9.77734375" bestFit="1" customWidth="1"/>
    <col min="3" max="3" width="14.5546875" bestFit="1" customWidth="1"/>
    <col min="5" max="5" width="16.21875" bestFit="1" customWidth="1"/>
    <col min="7" max="7" width="9.5546875" bestFit="1" customWidth="1"/>
    <col min="8" max="8" width="10.109375" bestFit="1" customWidth="1"/>
    <col min="11" max="11" width="13.21875" bestFit="1" customWidth="1"/>
    <col min="13" max="13" width="9.77734375" bestFit="1" customWidth="1"/>
  </cols>
  <sheetData>
    <row r="1" spans="1:13" x14ac:dyDescent="0.3">
      <c r="H1" s="4" t="s">
        <v>35</v>
      </c>
    </row>
    <row r="2" spans="1:13" x14ac:dyDescent="0.3">
      <c r="C2" t="s">
        <v>27</v>
      </c>
      <c r="E2" t="s">
        <v>28</v>
      </c>
    </row>
    <row r="3" spans="1:13" x14ac:dyDescent="0.3">
      <c r="K3" t="s">
        <v>31</v>
      </c>
    </row>
    <row r="4" spans="1:13" x14ac:dyDescent="0.3">
      <c r="A4" s="2">
        <f ca="1">EDATE(C4,3)</f>
        <v>45857</v>
      </c>
      <c r="C4" s="7">
        <f ca="1">TODAY()</f>
        <v>45766</v>
      </c>
      <c r="E4" s="7">
        <f ca="1">EOMONTH(C4,3)</f>
        <v>45869</v>
      </c>
      <c r="H4" s="21">
        <f ca="1">EDATE(C4,3)</f>
        <v>45857</v>
      </c>
      <c r="K4" s="2">
        <f ca="1">EDATE(C4,-3)</f>
        <v>45676</v>
      </c>
      <c r="M4" s="2">
        <f ca="1">EDATE(C4,3)</f>
        <v>45857</v>
      </c>
    </row>
    <row r="5" spans="1:13" x14ac:dyDescent="0.3">
      <c r="A5" t="s">
        <v>32</v>
      </c>
      <c r="E5" t="s">
        <v>33</v>
      </c>
      <c r="H5" t="s">
        <v>32</v>
      </c>
    </row>
    <row r="7" spans="1:13" x14ac:dyDescent="0.3">
      <c r="C7" t="s">
        <v>7</v>
      </c>
    </row>
    <row r="9" spans="1:13" x14ac:dyDescent="0.3">
      <c r="H9" s="2">
        <v>45267</v>
      </c>
      <c r="K9" s="2">
        <v>45275</v>
      </c>
    </row>
    <row r="10" spans="1:13" x14ac:dyDescent="0.3">
      <c r="A10" s="2">
        <f ca="1">EDATE(C10,-3)</f>
        <v>45676</v>
      </c>
      <c r="C10" s="1">
        <f ca="1">TODAY()</f>
        <v>45766</v>
      </c>
      <c r="E10" s="2">
        <f ca="1">EDATE(C10,3)</f>
        <v>45857</v>
      </c>
    </row>
    <row r="11" spans="1:13" x14ac:dyDescent="0.3">
      <c r="K11" s="2">
        <f>EDATE(K9,3)</f>
        <v>45366</v>
      </c>
    </row>
    <row r="12" spans="1:13" x14ac:dyDescent="0.3">
      <c r="C12" s="4" t="s">
        <v>2</v>
      </c>
      <c r="D12" s="4"/>
      <c r="E12" s="4"/>
      <c r="H12" s="2">
        <f>EDATE(H9,3)</f>
        <v>45358</v>
      </c>
    </row>
    <row r="14" spans="1:13" x14ac:dyDescent="0.3">
      <c r="C14" s="18">
        <v>45206</v>
      </c>
      <c r="E14" s="2">
        <f>EOMONTH(C14,-3)</f>
        <v>45138</v>
      </c>
      <c r="H14" t="s">
        <v>34</v>
      </c>
    </row>
    <row r="17" spans="3:8" x14ac:dyDescent="0.3">
      <c r="C17" s="1">
        <v>45644</v>
      </c>
      <c r="E17" s="2">
        <f>EOMONTH(C17,3)</f>
        <v>45747</v>
      </c>
      <c r="G17" s="2">
        <f>EDATE(C17,3)</f>
        <v>45734</v>
      </c>
    </row>
    <row r="20" spans="3:8" x14ac:dyDescent="0.3">
      <c r="C20" s="1">
        <v>45649</v>
      </c>
      <c r="E20" s="2">
        <f>EDATE(C20,3)</f>
        <v>45739</v>
      </c>
      <c r="H20" s="2">
        <f>EDATE(C20,-2)</f>
        <v>45588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E979-5671-4F83-8C3B-9B2E38C33577}">
  <dimension ref="A2:L18"/>
  <sheetViews>
    <sheetView workbookViewId="0">
      <selection activeCell="E19" sqref="E19"/>
    </sheetView>
  </sheetViews>
  <sheetFormatPr defaultRowHeight="14.4" x14ac:dyDescent="0.3"/>
  <cols>
    <col min="3" max="5" width="10.109375" bestFit="1" customWidth="1"/>
    <col min="7" max="8" width="10.109375" bestFit="1" customWidth="1"/>
    <col min="12" max="12" width="10.109375" bestFit="1" customWidth="1"/>
  </cols>
  <sheetData>
    <row r="2" spans="1:12" x14ac:dyDescent="0.3">
      <c r="C2" s="7">
        <v>45710</v>
      </c>
      <c r="E2" t="s">
        <v>36</v>
      </c>
      <c r="H2" s="1">
        <f ca="1">TODAY()</f>
        <v>45766</v>
      </c>
      <c r="L2" s="2">
        <f ca="1">TODAY()</f>
        <v>45766</v>
      </c>
    </row>
    <row r="4" spans="1:12" x14ac:dyDescent="0.3">
      <c r="A4" t="s">
        <v>37</v>
      </c>
      <c r="B4">
        <f>DAY(C2)</f>
        <v>22</v>
      </c>
      <c r="C4" s="22">
        <f>DAY(C2)</f>
        <v>22</v>
      </c>
      <c r="D4">
        <f>DAY(C2)</f>
        <v>22</v>
      </c>
      <c r="E4" t="s">
        <v>38</v>
      </c>
      <c r="G4" s="23">
        <f>DAY(C2)</f>
        <v>22</v>
      </c>
      <c r="H4">
        <f ca="1">DAY(H2)</f>
        <v>19</v>
      </c>
      <c r="I4" t="s">
        <v>39</v>
      </c>
      <c r="L4">
        <f ca="1">DAY(L2)</f>
        <v>19</v>
      </c>
    </row>
    <row r="5" spans="1:12" x14ac:dyDescent="0.3">
      <c r="G5" s="23"/>
    </row>
    <row r="6" spans="1:12" x14ac:dyDescent="0.3">
      <c r="A6" t="s">
        <v>40</v>
      </c>
      <c r="C6" s="22">
        <f>MONTH(C2)</f>
        <v>2</v>
      </c>
      <c r="D6">
        <f>MONTH(C2)</f>
        <v>2</v>
      </c>
      <c r="E6" t="s">
        <v>41</v>
      </c>
      <c r="G6" s="23">
        <f>MONTH(C2)</f>
        <v>2</v>
      </c>
      <c r="H6">
        <f ca="1">MONTH(H2)</f>
        <v>4</v>
      </c>
      <c r="I6" t="s">
        <v>42</v>
      </c>
      <c r="L6">
        <f ca="1">MONTH(L2)</f>
        <v>4</v>
      </c>
    </row>
    <row r="7" spans="1:12" x14ac:dyDescent="0.3">
      <c r="G7" s="23"/>
    </row>
    <row r="8" spans="1:12" x14ac:dyDescent="0.3">
      <c r="A8" t="s">
        <v>43</v>
      </c>
      <c r="C8" s="22">
        <f>YEAR(C2)</f>
        <v>2025</v>
      </c>
      <c r="D8">
        <f>YEAR(C2)</f>
        <v>2025</v>
      </c>
      <c r="E8" t="s">
        <v>44</v>
      </c>
      <c r="G8" s="23">
        <f>YEAR(C2)</f>
        <v>2025</v>
      </c>
      <c r="H8">
        <f ca="1">YEAR(H2)</f>
        <v>2025</v>
      </c>
      <c r="I8" t="s">
        <v>45</v>
      </c>
      <c r="L8">
        <f ca="1">YEAR(L2)</f>
        <v>2025</v>
      </c>
    </row>
    <row r="10" spans="1:12" x14ac:dyDescent="0.3">
      <c r="D10" s="24">
        <f>DATE(D8,D6,D4)</f>
        <v>45710</v>
      </c>
      <c r="G10" s="3">
        <f>DATE(G8,G6,G4)</f>
        <v>45710</v>
      </c>
    </row>
    <row r="12" spans="1:12" x14ac:dyDescent="0.3">
      <c r="A12" t="s">
        <v>46</v>
      </c>
      <c r="C12" s="7">
        <f>DATE(C8,C6,C4)</f>
        <v>45710</v>
      </c>
      <c r="E12" t="s">
        <v>47</v>
      </c>
      <c r="H12" s="21">
        <f ca="1">DATE(H8,H6,H4)</f>
        <v>45766</v>
      </c>
      <c r="L12" s="2">
        <f ca="1">DATE(L8,L6,L4)</f>
        <v>45766</v>
      </c>
    </row>
    <row r="14" spans="1:12" x14ac:dyDescent="0.3">
      <c r="C14" t="s">
        <v>47</v>
      </c>
    </row>
    <row r="16" spans="1:12" x14ac:dyDescent="0.3">
      <c r="C16" s="25">
        <f>DATE(C8,C6,C4)</f>
        <v>45710</v>
      </c>
      <c r="E16" s="1">
        <f ca="1">DATE(YEAR(TODAY()),MONTH(TODAY()),1)</f>
        <v>45748</v>
      </c>
    </row>
    <row r="18" spans="3:3" x14ac:dyDescent="0.3">
      <c r="C18" s="1">
        <f>DATE(C8,C6,C4)</f>
        <v>45710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0229-FA25-4100-AD76-44B49F8918DF}">
  <dimension ref="A1:M18"/>
  <sheetViews>
    <sheetView workbookViewId="0">
      <selection activeCell="I22" sqref="I22"/>
    </sheetView>
  </sheetViews>
  <sheetFormatPr defaultRowHeight="14.4" x14ac:dyDescent="0.3"/>
  <cols>
    <col min="1" max="1" width="10.109375" bestFit="1" customWidth="1"/>
    <col min="2" max="2" width="18.5546875" bestFit="1" customWidth="1"/>
    <col min="4" max="4" width="10.109375" bestFit="1" customWidth="1"/>
    <col min="6" max="8" width="10.109375" bestFit="1" customWidth="1"/>
    <col min="10" max="10" width="15.21875" customWidth="1"/>
    <col min="11" max="13" width="10.109375" bestFit="1" customWidth="1"/>
  </cols>
  <sheetData>
    <row r="1" spans="1:13" x14ac:dyDescent="0.3">
      <c r="A1" s="1">
        <f ca="1">TODAY()</f>
        <v>45766</v>
      </c>
    </row>
    <row r="2" spans="1:13" x14ac:dyDescent="0.3">
      <c r="D2" s="2">
        <f ca="1">EOMONTH(TODAY(),-1)+1</f>
        <v>45748</v>
      </c>
      <c r="G2" s="1">
        <f ca="1">DATE(YEAR(TODAY()),MONTH(TODAY()),1)</f>
        <v>45748</v>
      </c>
    </row>
    <row r="3" spans="1:13" x14ac:dyDescent="0.3">
      <c r="A3" s="2">
        <f ca="1">EOMONTH(A1,-1)+1</f>
        <v>45748</v>
      </c>
      <c r="B3" s="2">
        <f ca="1">DATE(YEAR(A1),MONTH(A1),1)</f>
        <v>45748</v>
      </c>
    </row>
    <row r="4" spans="1:13" x14ac:dyDescent="0.3">
      <c r="A4" t="s">
        <v>54</v>
      </c>
      <c r="K4" s="1">
        <f ca="1">TODAY()</f>
        <v>45766</v>
      </c>
    </row>
    <row r="5" spans="1:13" x14ac:dyDescent="0.3">
      <c r="D5" s="28">
        <f ca="1">TODAY()</f>
        <v>45766</v>
      </c>
      <c r="G5" s="25">
        <f ca="1">DATE(YEAR(D5),MONTH(D5),1)</f>
        <v>45748</v>
      </c>
    </row>
    <row r="6" spans="1:13" x14ac:dyDescent="0.3">
      <c r="K6" s="2">
        <f ca="1">EOMONTH(K4,-1)</f>
        <v>45747</v>
      </c>
      <c r="M6" s="2">
        <f ca="1">DATE(YEAR(K4),MONTH(K4),1)</f>
        <v>45748</v>
      </c>
    </row>
    <row r="7" spans="1:13" x14ac:dyDescent="0.3">
      <c r="A7" s="2">
        <f ca="1">EOMONTH(A1,0)</f>
        <v>45777</v>
      </c>
      <c r="D7" s="2">
        <f ca="1">EOMONTH(D5,-1)</f>
        <v>45747</v>
      </c>
      <c r="G7" s="1" t="s">
        <v>55</v>
      </c>
    </row>
    <row r="8" spans="1:13" x14ac:dyDescent="0.3">
      <c r="G8" s="1">
        <f ca="1">DATE(YEAR(TODAY()),MONTH(TODAY()),1)</f>
        <v>45748</v>
      </c>
      <c r="K8" s="2">
        <f ca="1">K6+1</f>
        <v>45748</v>
      </c>
    </row>
    <row r="9" spans="1:13" x14ac:dyDescent="0.3">
      <c r="D9" s="25">
        <f ca="1">EOMONTH(D5,-1)+1</f>
        <v>45748</v>
      </c>
      <c r="G9" s="2">
        <f ca="1">DATE(YEAR(TODAY()),MONTH(TODAY()),1)</f>
        <v>45748</v>
      </c>
    </row>
    <row r="10" spans="1:13" x14ac:dyDescent="0.3">
      <c r="A10" s="1">
        <v>45567</v>
      </c>
      <c r="B10" s="1">
        <f>EOMONTH(A10,-1)+1</f>
        <v>45566</v>
      </c>
    </row>
    <row r="11" spans="1:13" x14ac:dyDescent="0.3">
      <c r="D11" t="s">
        <v>56</v>
      </c>
      <c r="H11" s="1">
        <v>45617</v>
      </c>
      <c r="J11" s="2">
        <f>EOMONTH(H11,0)</f>
        <v>45626</v>
      </c>
      <c r="L11" s="2">
        <f ca="1">EOMONTH(TODAY(),-1)+1</f>
        <v>45748</v>
      </c>
    </row>
    <row r="12" spans="1:13" x14ac:dyDescent="0.3">
      <c r="A12" s="2">
        <f>EOMONTH(A10,-1)</f>
        <v>45565</v>
      </c>
    </row>
    <row r="13" spans="1:13" x14ac:dyDescent="0.3">
      <c r="A13" s="2">
        <f>A12+1</f>
        <v>45566</v>
      </c>
      <c r="D13" s="1">
        <f ca="1">TODAY()</f>
        <v>45766</v>
      </c>
      <c r="L13" t="s">
        <v>57</v>
      </c>
    </row>
    <row r="15" spans="1:13" x14ac:dyDescent="0.3">
      <c r="B15" t="s">
        <v>58</v>
      </c>
      <c r="D15" s="2">
        <f ca="1">EOMONTH(D13,-1)</f>
        <v>45747</v>
      </c>
      <c r="F15" s="2">
        <f ca="1">EOMONTH(D13,-1)+1</f>
        <v>45748</v>
      </c>
      <c r="H15" s="2">
        <f ca="1">DATE(YEAR(TODAY()),MONTH(TODAY()),1)</f>
        <v>45748</v>
      </c>
      <c r="L15" s="2">
        <f ca="1">DATE(YEAR(TODAY()),MONTH(TODAY()),1)</f>
        <v>45748</v>
      </c>
    </row>
    <row r="17" spans="2:8" x14ac:dyDescent="0.3">
      <c r="H17" t="s">
        <v>51</v>
      </c>
    </row>
    <row r="18" spans="2:8" x14ac:dyDescent="0.3">
      <c r="B18" s="1">
        <f ca="1">TODAY()</f>
        <v>45766</v>
      </c>
      <c r="D18" s="2">
        <f ca="1">EOMONTH(B18,-1)+1</f>
        <v>45748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FC3E-3704-4729-AC4E-D40C5B4A3158}">
  <dimension ref="A1:N31"/>
  <sheetViews>
    <sheetView topLeftCell="A6" workbookViewId="0">
      <selection activeCell="N1" sqref="N1:N31"/>
    </sheetView>
  </sheetViews>
  <sheetFormatPr defaultRowHeight="14.4" x14ac:dyDescent="0.3"/>
  <cols>
    <col min="1" max="1" width="11.6640625" customWidth="1"/>
    <col min="2" max="2" width="11.21875" customWidth="1"/>
    <col min="4" max="4" width="12.6640625" customWidth="1"/>
    <col min="7" max="7" width="10.33203125" style="2" bestFit="1" customWidth="1"/>
    <col min="8" max="8" width="10.109375" customWidth="1"/>
    <col min="9" max="9" width="17.77734375" style="27" customWidth="1"/>
    <col min="10" max="10" width="17.109375" customWidth="1"/>
    <col min="14" max="14" width="12.77734375" customWidth="1"/>
  </cols>
  <sheetData>
    <row r="1" spans="1:14" x14ac:dyDescent="0.3">
      <c r="G1" s="2">
        <f ca="1">DATE(YEAR(TODAY()),MONTH(TODAY()),1)</f>
        <v>45748</v>
      </c>
      <c r="I1" s="26">
        <v>45748</v>
      </c>
      <c r="K1">
        <f>WEEKDAY(I1)</f>
        <v>3</v>
      </c>
      <c r="L1" t="s">
        <v>52</v>
      </c>
      <c r="N1" t="str">
        <f>TEXT(I1,"DDDD")</f>
        <v>Tuesday</v>
      </c>
    </row>
    <row r="2" spans="1:14" x14ac:dyDescent="0.3">
      <c r="G2" s="2">
        <f ca="1">G1+1</f>
        <v>45749</v>
      </c>
      <c r="I2" s="26">
        <v>45749</v>
      </c>
      <c r="K2">
        <f t="shared" ref="K2:K31" si="0">WEEKDAY(I2)</f>
        <v>4</v>
      </c>
      <c r="N2" t="str">
        <f t="shared" ref="N2:N31" si="1">TEXT(I2,"DDDD")</f>
        <v>Wednesday</v>
      </c>
    </row>
    <row r="3" spans="1:14" x14ac:dyDescent="0.3">
      <c r="A3" s="1">
        <v>45766</v>
      </c>
      <c r="G3" s="2">
        <f t="shared" ref="G3:G31" ca="1" si="2">G2+1</f>
        <v>45750</v>
      </c>
      <c r="I3" s="26">
        <v>45750</v>
      </c>
      <c r="K3">
        <f t="shared" si="0"/>
        <v>5</v>
      </c>
      <c r="N3" t="str">
        <f t="shared" si="1"/>
        <v>Thursday</v>
      </c>
    </row>
    <row r="4" spans="1:14" x14ac:dyDescent="0.3">
      <c r="G4" s="2">
        <f t="shared" ca="1" si="2"/>
        <v>45751</v>
      </c>
      <c r="I4" s="26">
        <v>45751</v>
      </c>
      <c r="K4">
        <f t="shared" si="0"/>
        <v>6</v>
      </c>
      <c r="N4" t="str">
        <f t="shared" si="1"/>
        <v>Friday</v>
      </c>
    </row>
    <row r="5" spans="1:14" x14ac:dyDescent="0.3">
      <c r="B5" s="2">
        <f>DATE(YEAR(A3),MONTH(A3),2)</f>
        <v>45749</v>
      </c>
      <c r="C5" t="s">
        <v>48</v>
      </c>
      <c r="G5" s="2">
        <f t="shared" ca="1" si="2"/>
        <v>45752</v>
      </c>
      <c r="I5" s="26">
        <v>45752</v>
      </c>
      <c r="J5" t="s">
        <v>53</v>
      </c>
      <c r="K5">
        <f t="shared" si="0"/>
        <v>7</v>
      </c>
      <c r="N5" t="str">
        <f t="shared" si="1"/>
        <v>Saturday</v>
      </c>
    </row>
    <row r="6" spans="1:14" x14ac:dyDescent="0.3">
      <c r="G6" s="2">
        <f t="shared" ca="1" si="2"/>
        <v>45753</v>
      </c>
      <c r="I6" s="26">
        <v>45753</v>
      </c>
      <c r="K6">
        <f t="shared" si="0"/>
        <v>1</v>
      </c>
      <c r="N6" t="str">
        <f t="shared" si="1"/>
        <v>Sunday</v>
      </c>
    </row>
    <row r="7" spans="1:14" x14ac:dyDescent="0.3">
      <c r="G7" s="2">
        <f t="shared" ca="1" si="2"/>
        <v>45754</v>
      </c>
      <c r="I7" s="26">
        <v>45754</v>
      </c>
      <c r="K7">
        <f t="shared" si="0"/>
        <v>2</v>
      </c>
      <c r="N7" t="str">
        <f t="shared" si="1"/>
        <v>Monday</v>
      </c>
    </row>
    <row r="8" spans="1:14" x14ac:dyDescent="0.3">
      <c r="B8" s="2">
        <f>EOMONTH(A3,-2)</f>
        <v>45716</v>
      </c>
      <c r="C8" t="s">
        <v>49</v>
      </c>
      <c r="G8" s="2">
        <f t="shared" ca="1" si="2"/>
        <v>45755</v>
      </c>
      <c r="I8" s="26">
        <v>45755</v>
      </c>
      <c r="K8">
        <f t="shared" si="0"/>
        <v>3</v>
      </c>
      <c r="N8" t="str">
        <f t="shared" si="1"/>
        <v>Tuesday</v>
      </c>
    </row>
    <row r="9" spans="1:14" x14ac:dyDescent="0.3">
      <c r="G9" s="2">
        <f t="shared" ca="1" si="2"/>
        <v>45756</v>
      </c>
      <c r="I9" s="26">
        <v>45756</v>
      </c>
      <c r="K9">
        <f t="shared" si="0"/>
        <v>4</v>
      </c>
      <c r="N9" t="str">
        <f t="shared" si="1"/>
        <v>Wednesday</v>
      </c>
    </row>
    <row r="10" spans="1:14" x14ac:dyDescent="0.3">
      <c r="B10" s="1">
        <f>EOMONTH(A3,-2)+1</f>
        <v>45717</v>
      </c>
      <c r="C10" t="s">
        <v>50</v>
      </c>
      <c r="G10" s="2">
        <f t="shared" ca="1" si="2"/>
        <v>45757</v>
      </c>
      <c r="I10" s="26">
        <v>45757</v>
      </c>
      <c r="K10">
        <f t="shared" si="0"/>
        <v>5</v>
      </c>
      <c r="N10" t="str">
        <f t="shared" si="1"/>
        <v>Thursday</v>
      </c>
    </row>
    <row r="11" spans="1:14" x14ac:dyDescent="0.3">
      <c r="G11" s="2">
        <f t="shared" ca="1" si="2"/>
        <v>45758</v>
      </c>
      <c r="I11" s="26">
        <v>45758</v>
      </c>
      <c r="K11">
        <f t="shared" si="0"/>
        <v>6</v>
      </c>
      <c r="N11" t="str">
        <f t="shared" si="1"/>
        <v>Friday</v>
      </c>
    </row>
    <row r="12" spans="1:14" x14ac:dyDescent="0.3">
      <c r="B12" s="1">
        <f ca="1">DATE(YEAR(TODAY()),MONTH(TODAY()),1)</f>
        <v>45748</v>
      </c>
      <c r="C12" t="s">
        <v>51</v>
      </c>
      <c r="G12" s="2">
        <f t="shared" ca="1" si="2"/>
        <v>45759</v>
      </c>
      <c r="I12" s="26">
        <v>45759</v>
      </c>
      <c r="K12">
        <f t="shared" si="0"/>
        <v>7</v>
      </c>
      <c r="N12" t="str">
        <f t="shared" si="1"/>
        <v>Saturday</v>
      </c>
    </row>
    <row r="13" spans="1:14" x14ac:dyDescent="0.3">
      <c r="G13" s="2">
        <f t="shared" ca="1" si="2"/>
        <v>45760</v>
      </c>
      <c r="I13" s="26">
        <v>45760</v>
      </c>
      <c r="K13">
        <f t="shared" si="0"/>
        <v>1</v>
      </c>
      <c r="N13" t="str">
        <f t="shared" si="1"/>
        <v>Sunday</v>
      </c>
    </row>
    <row r="14" spans="1:14" x14ac:dyDescent="0.3">
      <c r="G14" s="2">
        <f t="shared" ca="1" si="2"/>
        <v>45761</v>
      </c>
      <c r="I14" s="26">
        <v>45761</v>
      </c>
      <c r="K14">
        <f t="shared" si="0"/>
        <v>2</v>
      </c>
      <c r="N14" t="str">
        <f t="shared" si="1"/>
        <v>Monday</v>
      </c>
    </row>
    <row r="15" spans="1:14" x14ac:dyDescent="0.3">
      <c r="G15" s="2">
        <f t="shared" ca="1" si="2"/>
        <v>45762</v>
      </c>
      <c r="I15" s="26">
        <v>45762</v>
      </c>
      <c r="K15">
        <f t="shared" si="0"/>
        <v>3</v>
      </c>
      <c r="N15" t="str">
        <f t="shared" si="1"/>
        <v>Tuesday</v>
      </c>
    </row>
    <row r="16" spans="1:14" x14ac:dyDescent="0.3">
      <c r="G16" s="2">
        <f t="shared" ca="1" si="2"/>
        <v>45763</v>
      </c>
      <c r="I16" s="26">
        <v>45763</v>
      </c>
      <c r="K16">
        <f t="shared" si="0"/>
        <v>4</v>
      </c>
      <c r="N16" t="str">
        <f t="shared" si="1"/>
        <v>Wednesday</v>
      </c>
    </row>
    <row r="17" spans="7:14" x14ac:dyDescent="0.3">
      <c r="G17" s="2">
        <f t="shared" ca="1" si="2"/>
        <v>45764</v>
      </c>
      <c r="I17" s="26">
        <v>45764</v>
      </c>
      <c r="K17">
        <f t="shared" si="0"/>
        <v>5</v>
      </c>
      <c r="N17" t="str">
        <f t="shared" si="1"/>
        <v>Thursday</v>
      </c>
    </row>
    <row r="18" spans="7:14" x14ac:dyDescent="0.3">
      <c r="G18" s="2">
        <f t="shared" ca="1" si="2"/>
        <v>45765</v>
      </c>
      <c r="I18" s="26">
        <v>45765</v>
      </c>
      <c r="K18">
        <f t="shared" si="0"/>
        <v>6</v>
      </c>
      <c r="N18" t="str">
        <f t="shared" si="1"/>
        <v>Friday</v>
      </c>
    </row>
    <row r="19" spans="7:14" x14ac:dyDescent="0.3">
      <c r="G19" s="2">
        <f t="shared" ca="1" si="2"/>
        <v>45766</v>
      </c>
      <c r="I19" s="26">
        <v>45766</v>
      </c>
      <c r="K19">
        <f t="shared" si="0"/>
        <v>7</v>
      </c>
      <c r="N19" t="str">
        <f t="shared" si="1"/>
        <v>Saturday</v>
      </c>
    </row>
    <row r="20" spans="7:14" x14ac:dyDescent="0.3">
      <c r="G20" s="2">
        <f t="shared" ca="1" si="2"/>
        <v>45767</v>
      </c>
      <c r="I20" s="26">
        <v>45767</v>
      </c>
      <c r="K20">
        <f t="shared" si="0"/>
        <v>1</v>
      </c>
      <c r="N20" t="str">
        <f t="shared" si="1"/>
        <v>Sunday</v>
      </c>
    </row>
    <row r="21" spans="7:14" x14ac:dyDescent="0.3">
      <c r="G21" s="2">
        <f t="shared" ca="1" si="2"/>
        <v>45768</v>
      </c>
      <c r="I21" s="26">
        <v>45768</v>
      </c>
      <c r="K21">
        <f t="shared" si="0"/>
        <v>2</v>
      </c>
      <c r="N21" t="str">
        <f t="shared" si="1"/>
        <v>Monday</v>
      </c>
    </row>
    <row r="22" spans="7:14" x14ac:dyDescent="0.3">
      <c r="G22" s="2">
        <f t="shared" ca="1" si="2"/>
        <v>45769</v>
      </c>
      <c r="I22" s="26">
        <v>45769</v>
      </c>
      <c r="K22">
        <f t="shared" si="0"/>
        <v>3</v>
      </c>
      <c r="N22" t="str">
        <f t="shared" si="1"/>
        <v>Tuesday</v>
      </c>
    </row>
    <row r="23" spans="7:14" x14ac:dyDescent="0.3">
      <c r="G23" s="2">
        <f t="shared" ca="1" si="2"/>
        <v>45770</v>
      </c>
      <c r="I23" s="26">
        <v>45770</v>
      </c>
      <c r="K23">
        <f t="shared" si="0"/>
        <v>4</v>
      </c>
      <c r="N23" t="str">
        <f t="shared" si="1"/>
        <v>Wednesday</v>
      </c>
    </row>
    <row r="24" spans="7:14" x14ac:dyDescent="0.3">
      <c r="G24" s="2">
        <f t="shared" ca="1" si="2"/>
        <v>45771</v>
      </c>
      <c r="I24" s="26">
        <v>45771</v>
      </c>
      <c r="K24">
        <f t="shared" si="0"/>
        <v>5</v>
      </c>
      <c r="N24" t="str">
        <f t="shared" si="1"/>
        <v>Thursday</v>
      </c>
    </row>
    <row r="25" spans="7:14" x14ac:dyDescent="0.3">
      <c r="G25" s="2">
        <f t="shared" ca="1" si="2"/>
        <v>45772</v>
      </c>
      <c r="I25" s="26">
        <v>45772</v>
      </c>
      <c r="K25">
        <f t="shared" si="0"/>
        <v>6</v>
      </c>
      <c r="N25" t="str">
        <f t="shared" si="1"/>
        <v>Friday</v>
      </c>
    </row>
    <row r="26" spans="7:14" x14ac:dyDescent="0.3">
      <c r="G26" s="2">
        <f t="shared" ca="1" si="2"/>
        <v>45773</v>
      </c>
      <c r="I26" s="26">
        <v>45773</v>
      </c>
      <c r="K26">
        <f t="shared" si="0"/>
        <v>7</v>
      </c>
      <c r="N26" t="str">
        <f t="shared" si="1"/>
        <v>Saturday</v>
      </c>
    </row>
    <row r="27" spans="7:14" x14ac:dyDescent="0.3">
      <c r="G27" s="2">
        <f t="shared" ca="1" si="2"/>
        <v>45774</v>
      </c>
      <c r="I27" s="26">
        <v>45774</v>
      </c>
      <c r="K27">
        <f t="shared" si="0"/>
        <v>1</v>
      </c>
      <c r="N27" t="str">
        <f t="shared" si="1"/>
        <v>Sunday</v>
      </c>
    </row>
    <row r="28" spans="7:14" x14ac:dyDescent="0.3">
      <c r="G28" s="2">
        <f t="shared" ca="1" si="2"/>
        <v>45775</v>
      </c>
      <c r="I28" s="26">
        <v>45775</v>
      </c>
      <c r="K28">
        <f t="shared" si="0"/>
        <v>2</v>
      </c>
      <c r="N28" t="str">
        <f t="shared" si="1"/>
        <v>Monday</v>
      </c>
    </row>
    <row r="29" spans="7:14" x14ac:dyDescent="0.3">
      <c r="G29" s="2">
        <f t="shared" ca="1" si="2"/>
        <v>45776</v>
      </c>
      <c r="I29" s="26">
        <v>45776</v>
      </c>
      <c r="K29">
        <f t="shared" si="0"/>
        <v>3</v>
      </c>
      <c r="N29" t="str">
        <f t="shared" si="1"/>
        <v>Tuesday</v>
      </c>
    </row>
    <row r="30" spans="7:14" x14ac:dyDescent="0.3">
      <c r="G30" s="2">
        <f t="shared" ca="1" si="2"/>
        <v>45777</v>
      </c>
      <c r="I30" s="26">
        <v>45777</v>
      </c>
      <c r="K30">
        <f t="shared" si="0"/>
        <v>4</v>
      </c>
      <c r="N30" t="str">
        <f t="shared" si="1"/>
        <v>Wednesday</v>
      </c>
    </row>
    <row r="31" spans="7:14" x14ac:dyDescent="0.3">
      <c r="G31" s="2">
        <f t="shared" ca="1" si="2"/>
        <v>45778</v>
      </c>
      <c r="I31" s="26">
        <v>45778</v>
      </c>
      <c r="K31">
        <f t="shared" si="0"/>
        <v>5</v>
      </c>
      <c r="N31" t="str">
        <f t="shared" si="1"/>
        <v>Thursday</v>
      </c>
    </row>
  </sheetData>
  <conditionalFormatting sqref="I1:I31">
    <cfRule type="expression" dxfId="4" priority="1">
      <formula>WEEKDAY(I1)=1</formula>
    </cfRule>
    <cfRule type="expression" dxfId="3" priority="2" stopIfTrue="1">
      <formula>WEEKDAY(I1)=7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6A5E-EAE6-454B-94C8-7096214ED2EF}">
  <dimension ref="A1:N19"/>
  <sheetViews>
    <sheetView workbookViewId="0">
      <selection activeCell="M19" sqref="M19"/>
    </sheetView>
  </sheetViews>
  <sheetFormatPr defaultRowHeight="14.4" x14ac:dyDescent="0.3"/>
  <cols>
    <col min="1" max="1" width="13.77734375" customWidth="1"/>
    <col min="2" max="2" width="21.33203125" bestFit="1" customWidth="1"/>
    <col min="8" max="8" width="38.21875" bestFit="1" customWidth="1"/>
    <col min="11" max="11" width="10.109375" bestFit="1" customWidth="1"/>
    <col min="14" max="14" width="18.77734375" bestFit="1" customWidth="1"/>
    <col min="16" max="16" width="9.33203125" bestFit="1" customWidth="1"/>
    <col min="17" max="17" width="26.6640625" bestFit="1" customWidth="1"/>
  </cols>
  <sheetData>
    <row r="1" spans="1:14" x14ac:dyDescent="0.3">
      <c r="A1" s="29" t="s">
        <v>59</v>
      </c>
    </row>
    <row r="2" spans="1:14" x14ac:dyDescent="0.3">
      <c r="A2" s="4" t="s">
        <v>60</v>
      </c>
      <c r="H2" t="s">
        <v>51</v>
      </c>
    </row>
    <row r="4" spans="1:14" x14ac:dyDescent="0.3">
      <c r="B4" s="7">
        <f ca="1">EOMONTH(TODAY(),-1)+1</f>
        <v>45748</v>
      </c>
      <c r="D4" t="s">
        <v>61</v>
      </c>
      <c r="H4" s="18">
        <f ca="1">DATE(YEAR(TODAY()),MONTH(TODAY()),1)</f>
        <v>45748</v>
      </c>
    </row>
    <row r="5" spans="1:14" x14ac:dyDescent="0.3">
      <c r="K5" t="s">
        <v>62</v>
      </c>
    </row>
    <row r="6" spans="1:14" x14ac:dyDescent="0.3">
      <c r="B6" s="7">
        <f ca="1">EOMONTH(TODAY(),0)</f>
        <v>45777</v>
      </c>
      <c r="D6" t="s">
        <v>65</v>
      </c>
      <c r="H6" s="18">
        <f ca="1">EOMONTH(TODAY(),0)</f>
        <v>45777</v>
      </c>
      <c r="K6" s="3">
        <f ca="1">TODAY()</f>
        <v>45766</v>
      </c>
    </row>
    <row r="7" spans="1:14" x14ac:dyDescent="0.3">
      <c r="K7" s="7">
        <f ca="1">K6+3</f>
        <v>45769</v>
      </c>
    </row>
    <row r="8" spans="1:14" x14ac:dyDescent="0.3">
      <c r="B8">
        <f ca="1">B6-B4</f>
        <v>29</v>
      </c>
      <c r="D8">
        <f ca="1">(B6-B4)+1</f>
        <v>30</v>
      </c>
      <c r="E8" t="s">
        <v>66</v>
      </c>
      <c r="K8" s="3">
        <f t="shared" ref="K8" ca="1" si="0">K7-3</f>
        <v>45766</v>
      </c>
    </row>
    <row r="9" spans="1:14" x14ac:dyDescent="0.3">
      <c r="D9">
        <f ca="1">NETWORKDAYS(B4,B6)</f>
        <v>22</v>
      </c>
      <c r="E9">
        <f ca="1">NETWORKDAYS(B4,B6)</f>
        <v>22</v>
      </c>
      <c r="K9" s="2">
        <f ca="1">K6+2</f>
        <v>45768</v>
      </c>
    </row>
    <row r="10" spans="1:14" x14ac:dyDescent="0.3">
      <c r="B10">
        <f ca="1">B6-B4</f>
        <v>29</v>
      </c>
      <c r="H10">
        <f ca="1">H6-H4</f>
        <v>29</v>
      </c>
      <c r="K10" s="21">
        <f ca="1">K6-1</f>
        <v>45765</v>
      </c>
    </row>
    <row r="11" spans="1:14" x14ac:dyDescent="0.3">
      <c r="A11">
        <f ca="1">NETWORKDAYS(B4,B6)</f>
        <v>22</v>
      </c>
      <c r="B11" s="4" t="s">
        <v>67</v>
      </c>
      <c r="D11" s="23">
        <f ca="1">NETWORKDAYS(B4,B6)</f>
        <v>22</v>
      </c>
      <c r="F11" s="30">
        <f ca="1">NETWORKDAYS(B4,B6)</f>
        <v>22</v>
      </c>
    </row>
    <row r="12" spans="1:14" x14ac:dyDescent="0.3">
      <c r="B12">
        <f ca="1">NETWORKDAYS(B4,B6)</f>
        <v>22</v>
      </c>
      <c r="H12">
        <f ca="1">NETWORKDAYS(H4,H6)</f>
        <v>22</v>
      </c>
    </row>
    <row r="13" spans="1:14" x14ac:dyDescent="0.3">
      <c r="A13">
        <f ca="1">NETWORKDAYS(B4,B6,K6:K10)</f>
        <v>19</v>
      </c>
      <c r="B13" t="s">
        <v>68</v>
      </c>
      <c r="D13">
        <f ca="1">NETWORKDAYS(B4,B6,K6:K10)</f>
        <v>19</v>
      </c>
      <c r="F13">
        <f ca="1">NETWORKDAYS(B4,B6,K6:K10)</f>
        <v>19</v>
      </c>
      <c r="G13" t="s">
        <v>69</v>
      </c>
      <c r="K13" s="6" t="s">
        <v>63</v>
      </c>
      <c r="N13" s="6" t="s">
        <v>64</v>
      </c>
    </row>
    <row r="14" spans="1:14" x14ac:dyDescent="0.3">
      <c r="F14">
        <f ca="1">NETWORKDAYS(B4,B6,K6:K10)</f>
        <v>19</v>
      </c>
      <c r="J14" t="str">
        <f ca="1">TEXT(K6,"DDDD")</f>
        <v>Saturday</v>
      </c>
      <c r="K14" t="str">
        <f ca="1">TEXT(K6,"DDD-dd-MMM-YY")</f>
        <v>Sat-19-Apr-25</v>
      </c>
      <c r="L14" t="str">
        <f ca="1">TEXT(K6,"MMM")</f>
        <v>Apr</v>
      </c>
      <c r="M14" t="str">
        <f ca="1">TEXT(K6,"MMMM")</f>
        <v>April</v>
      </c>
      <c r="N14" s="4" t="str">
        <f ca="1">TEXT(K6,"DDD dd-mmm-YY")</f>
        <v>Sat 19-Apr-25</v>
      </c>
    </row>
    <row r="15" spans="1:14" x14ac:dyDescent="0.3">
      <c r="B15">
        <f ca="1">NETWORKDAYS(B4,B6,K6:K10)</f>
        <v>19</v>
      </c>
      <c r="D15">
        <f ca="1">NETWORKDAYS(B4,B6,K6:K10)</f>
        <v>19</v>
      </c>
      <c r="H15">
        <f ca="1">NETWORKDAYS(H4,H6,K6:K10)</f>
        <v>19</v>
      </c>
      <c r="J15" t="str">
        <f ca="1">TEXT(K7,"DDDD")</f>
        <v>Tuesday</v>
      </c>
      <c r="K15" t="str">
        <f ca="1">TEXT(K7,"DDD-dd-MMM-YY")</f>
        <v>Tue-22-Apr-25</v>
      </c>
      <c r="L15" t="str">
        <f ca="1">TEXT(K7,"MMM")</f>
        <v>Apr</v>
      </c>
      <c r="M15" t="str">
        <f ca="1">TEXT(K7,"MMMM")</f>
        <v>April</v>
      </c>
    </row>
    <row r="16" spans="1:14" x14ac:dyDescent="0.3">
      <c r="J16" t="str">
        <f ca="1">TEXT(K8,"DDDD")</f>
        <v>Saturday</v>
      </c>
      <c r="K16" t="str">
        <f ca="1">TEXT(K8,"DDD-dd-MMM-YY")</f>
        <v>Sat-19-Apr-25</v>
      </c>
      <c r="L16" t="str">
        <f ca="1">TEXT(K8,"MMM")</f>
        <v>Apr</v>
      </c>
      <c r="M16" t="str">
        <f ca="1">TEXT(K8,"MMMM")</f>
        <v>April</v>
      </c>
    </row>
    <row r="17" spans="4:14" x14ac:dyDescent="0.3">
      <c r="D17">
        <f ca="1">NETWORKDAYS(B4,B6)</f>
        <v>22</v>
      </c>
      <c r="H17" s="6" t="s">
        <v>70</v>
      </c>
      <c r="J17" t="str">
        <f ca="1">TEXT(K9,"DDDD")</f>
        <v>Monday</v>
      </c>
      <c r="K17" t="str">
        <f ca="1">TEXT(K9,"DDD-dd-MMM-YY")</f>
        <v>Mon-21-Apr-25</v>
      </c>
      <c r="L17" t="str">
        <f ca="1">TEXT(K9,"MMM")</f>
        <v>Apr</v>
      </c>
      <c r="M17" t="str">
        <f ca="1">TEXT(K9,"MMMM")</f>
        <v>April</v>
      </c>
      <c r="N17" t="s">
        <v>72</v>
      </c>
    </row>
    <row r="18" spans="4:14" x14ac:dyDescent="0.3">
      <c r="J18" t="str">
        <f ca="1">TEXT(K10,"DDDD")</f>
        <v>Friday</v>
      </c>
      <c r="K18" t="str">
        <f ca="1">TEXT(K10,"DDD-dd-MMM-YY")</f>
        <v>Fri-18-Apr-25</v>
      </c>
      <c r="L18" t="str">
        <f ca="1">TEXT(K10,"MMM")</f>
        <v>Apr</v>
      </c>
      <c r="M18" t="str">
        <f ca="1">TEXT(K10,"MMMM")</f>
        <v>April</v>
      </c>
    </row>
    <row r="19" spans="4:14" x14ac:dyDescent="0.3">
      <c r="D19" s="23">
        <f ca="1">NETWORKDAYS(B4,B6,K6:K10)</f>
        <v>19</v>
      </c>
      <c r="E19">
        <f ca="1">NETWORKDAYS(B4,B6,K6:K10)</f>
        <v>19</v>
      </c>
      <c r="L19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566C-61BC-4DE7-A1B6-7531B454B631}">
  <dimension ref="A1:L20"/>
  <sheetViews>
    <sheetView workbookViewId="0">
      <selection activeCell="N14" sqref="N14"/>
    </sheetView>
  </sheetViews>
  <sheetFormatPr defaultRowHeight="14.4" x14ac:dyDescent="0.3"/>
  <cols>
    <col min="7" max="7" width="28.88671875" customWidth="1"/>
    <col min="8" max="8" width="21.109375" customWidth="1"/>
    <col min="10" max="10" width="21.33203125" bestFit="1" customWidth="1"/>
  </cols>
  <sheetData>
    <row r="1" spans="1:12" x14ac:dyDescent="0.3">
      <c r="A1" s="6" t="s">
        <v>73</v>
      </c>
    </row>
    <row r="2" spans="1:12" x14ac:dyDescent="0.3">
      <c r="A2" s="4" t="s">
        <v>78</v>
      </c>
      <c r="H2">
        <f ca="1">NETWORKDAYS.INTL(H4,H6,11)</f>
        <v>26</v>
      </c>
      <c r="J2">
        <f ca="1">NETWORKDAYS.INTL(H4,H6,11,[1]Networkdays!K6:K10)</f>
        <v>22</v>
      </c>
    </row>
    <row r="4" spans="1:12" x14ac:dyDescent="0.3">
      <c r="D4" t="s">
        <v>61</v>
      </c>
      <c r="H4" s="18">
        <f ca="1">DATE(YEAR(TODAY()),MONTH(TODAY()),1)</f>
        <v>45748</v>
      </c>
    </row>
    <row r="5" spans="1:12" x14ac:dyDescent="0.3">
      <c r="J5" t="s">
        <v>74</v>
      </c>
    </row>
    <row r="6" spans="1:12" x14ac:dyDescent="0.3">
      <c r="D6" t="s">
        <v>65</v>
      </c>
      <c r="H6" s="18">
        <f ca="1">EOMONTH(TODAY(),0)</f>
        <v>45777</v>
      </c>
      <c r="J6" s="2">
        <f ca="1">EOMONTH(TODAY(),0)</f>
        <v>45777</v>
      </c>
    </row>
    <row r="7" spans="1:12" x14ac:dyDescent="0.3">
      <c r="J7" t="s">
        <v>75</v>
      </c>
    </row>
    <row r="9" spans="1:12" x14ac:dyDescent="0.3">
      <c r="D9">
        <f ca="1">NETWORKDAYS.INTL(H4,H6,11)</f>
        <v>26</v>
      </c>
      <c r="H9" s="23">
        <f ca="1">NETWORKDAYS.INTL(H4,H6,11)</f>
        <v>26</v>
      </c>
      <c r="I9">
        <f ca="1">NETWORKDAYS.INTL(H4,H6,11,[1]Networkdays!K6:K10)</f>
        <v>22</v>
      </c>
      <c r="J9">
        <f ca="1">NETWORKDAYS.INTL(H4,H6,11,[1]Networkdays!K6:K10)</f>
        <v>22</v>
      </c>
      <c r="L9">
        <f ca="1">NETWORKDAYS.INTL(H4,H6,11)</f>
        <v>26</v>
      </c>
    </row>
    <row r="10" spans="1:12" x14ac:dyDescent="0.3">
      <c r="L10" t="s">
        <v>76</v>
      </c>
    </row>
    <row r="11" spans="1:12" x14ac:dyDescent="0.3">
      <c r="H11">
        <f ca="1">NETWORKDAYS.INTL(H4,H6,11)</f>
        <v>26</v>
      </c>
      <c r="J11">
        <f ca="1">NETWORKDAYS.INTL(H4,H6,11,[1]Networkdays!K6:K10)</f>
        <v>22</v>
      </c>
    </row>
    <row r="12" spans="1:12" x14ac:dyDescent="0.3">
      <c r="H12">
        <f ca="1">NETWORKDAYS.INTL(H4,H6,11)</f>
        <v>26</v>
      </c>
    </row>
    <row r="13" spans="1:12" x14ac:dyDescent="0.3">
      <c r="H13" t="s">
        <v>76</v>
      </c>
    </row>
    <row r="14" spans="1:12" x14ac:dyDescent="0.3">
      <c r="D14">
        <f ca="1">NETWORKDAYS.INTL(H4,H6,11,[1]Networkdays!K6:K10)</f>
        <v>22</v>
      </c>
      <c r="H14" s="4">
        <f ca="1">NETWORKDAYS.INTL(H4,H6,11,[1]Networkdays!K6:K10)</f>
        <v>22</v>
      </c>
      <c r="I14" t="s">
        <v>77</v>
      </c>
    </row>
    <row r="15" spans="1:12" x14ac:dyDescent="0.3">
      <c r="D15" t="s">
        <v>77</v>
      </c>
      <c r="H15">
        <f ca="1">NETWORKDAYS.INTL(H4,H6,11,[1]Networkdays!K6:K10)</f>
        <v>22</v>
      </c>
    </row>
    <row r="16" spans="1:12" x14ac:dyDescent="0.3">
      <c r="H16" t="s">
        <v>77</v>
      </c>
    </row>
    <row r="18" spans="8:12" x14ac:dyDescent="0.3">
      <c r="H18">
        <f ca="1">NETWORKDAYS.INTL(H4,H6,11)</f>
        <v>26</v>
      </c>
      <c r="L18">
        <f ca="1">NETWORKDAYS.INTL(H4,H6,11,NETWORKDAYS!K6:K10)</f>
        <v>22</v>
      </c>
    </row>
    <row r="19" spans="8:12" x14ac:dyDescent="0.3">
      <c r="J19">
        <f ca="1">NETWORKDAYS.INTL(H4,H6,11,[1]Networkdays!K6:K10)</f>
        <v>22</v>
      </c>
    </row>
    <row r="20" spans="8:12" x14ac:dyDescent="0.3">
      <c r="H20">
        <f ca="1">NETWORKDAYS.INTL(H4,H6,7)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today</vt:lpstr>
      <vt:lpstr>age calculator</vt:lpstr>
      <vt:lpstr>EOMONTH</vt:lpstr>
      <vt:lpstr>EDATE</vt:lpstr>
      <vt:lpstr>DATE</vt:lpstr>
      <vt:lpstr>curr month first day</vt:lpstr>
      <vt:lpstr>curr month all day</vt:lpstr>
      <vt:lpstr>NETWORKDAYS</vt:lpstr>
      <vt:lpstr>NETWORKDAYSINTL</vt:lpstr>
      <vt:lpstr>WORKDAYS</vt:lpstr>
      <vt:lpstr>WORKDAYSINTL</vt:lpstr>
      <vt:lpstr>TIME</vt:lpstr>
      <vt:lpstr>WEEKNUM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2025-04-19T06:24:54Z</dcterms:created>
  <dcterms:modified xsi:type="dcterms:W3CDTF">2025-04-19T15:03:46Z</dcterms:modified>
</cp:coreProperties>
</file>