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D96EDFC6-AE37-4598-A7B0-F99819D56553}" xr6:coauthVersionLast="47" xr6:coauthVersionMax="47" xr10:uidLastSave="{00000000-0000-0000-0000-000000000000}"/>
  <bookViews>
    <workbookView xWindow="-108" yWindow="-108" windowWidth="23256" windowHeight="12456" xr2:uid="{AB49CED5-25C5-4506-BEA6-1445AEDCB36C}"/>
  </bookViews>
  <sheets>
    <sheet name="vlookup basic" sheetId="1" r:id="rId1"/>
    <sheet name="vlookup" sheetId="2" r:id="rId2"/>
    <sheet name="vlookup homework" sheetId="3" r:id="rId3"/>
    <sheet name="hlookup" sheetId="4" r:id="rId4"/>
    <sheet name="hlookup homewor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3" l="1"/>
  <c r="E40" i="5"/>
  <c r="E41" i="5"/>
  <c r="E42" i="5"/>
  <c r="E43" i="5"/>
  <c r="E44" i="5"/>
  <c r="E39" i="5"/>
  <c r="D40" i="5"/>
  <c r="F40" i="5" s="1"/>
  <c r="D41" i="5"/>
  <c r="F41" i="5" s="1"/>
  <c r="D42" i="5"/>
  <c r="F42" i="5" s="1"/>
  <c r="D43" i="5"/>
  <c r="F43" i="5" s="1"/>
  <c r="D44" i="5"/>
  <c r="F44" i="5" s="1"/>
  <c r="D39" i="5"/>
  <c r="F39" i="5" s="1"/>
  <c r="R21" i="5"/>
  <c r="R22" i="5"/>
  <c r="R23" i="5"/>
  <c r="R24" i="5"/>
  <c r="R25" i="5"/>
  <c r="R26" i="5"/>
  <c r="R27" i="5"/>
  <c r="R20" i="5"/>
  <c r="Q21" i="5"/>
  <c r="Q22" i="5"/>
  <c r="Q23" i="5"/>
  <c r="Q24" i="5"/>
  <c r="Q25" i="5"/>
  <c r="Q26" i="5"/>
  <c r="Q27" i="5"/>
  <c r="Q20" i="5"/>
  <c r="F24" i="5"/>
  <c r="P17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L9" i="4"/>
  <c r="M9" i="4"/>
  <c r="N9" i="4"/>
  <c r="O9" i="4"/>
  <c r="P9" i="4"/>
  <c r="Q9" i="4"/>
  <c r="R9" i="4"/>
  <c r="S9" i="4"/>
  <c r="T9" i="4"/>
  <c r="K9" i="4"/>
  <c r="K10" i="4"/>
  <c r="L10" i="4"/>
  <c r="M10" i="4"/>
  <c r="N10" i="4"/>
  <c r="O10" i="4"/>
  <c r="P10" i="4"/>
  <c r="Q10" i="4"/>
  <c r="R10" i="4"/>
  <c r="S10" i="4"/>
  <c r="T10" i="4"/>
  <c r="B9" i="4"/>
  <c r="B10" i="4"/>
  <c r="B11" i="4"/>
  <c r="B12" i="4"/>
  <c r="B13" i="4"/>
  <c r="B14" i="4"/>
  <c r="B15" i="4"/>
  <c r="B16" i="4"/>
  <c r="B17" i="4"/>
  <c r="B18" i="4"/>
  <c r="A10" i="4"/>
  <c r="A11" i="4"/>
  <c r="A12" i="4"/>
  <c r="A13" i="4"/>
  <c r="A14" i="4"/>
  <c r="A15" i="4"/>
  <c r="A16" i="4"/>
  <c r="A17" i="4"/>
  <c r="A18" i="4"/>
  <c r="A9" i="4"/>
  <c r="O21" i="3"/>
  <c r="N21" i="3"/>
  <c r="P21" i="3" s="1"/>
  <c r="N22" i="3"/>
  <c r="P22" i="3" s="1"/>
  <c r="N23" i="3"/>
  <c r="P23" i="3" s="1"/>
  <c r="N24" i="3"/>
  <c r="P24" i="3" s="1"/>
  <c r="N25" i="3"/>
  <c r="P25" i="3" s="1"/>
  <c r="N20" i="3"/>
  <c r="M21" i="3"/>
  <c r="M22" i="3"/>
  <c r="O22" i="3" s="1"/>
  <c r="M23" i="3"/>
  <c r="O23" i="3" s="1"/>
  <c r="M24" i="3"/>
  <c r="O24" i="3" s="1"/>
  <c r="M25" i="3"/>
  <c r="O25" i="3" s="1"/>
  <c r="M20" i="3"/>
  <c r="O20" i="3" s="1"/>
  <c r="Q21" i="3" l="1"/>
  <c r="Q23" i="3"/>
  <c r="Q25" i="3"/>
  <c r="Q22" i="3"/>
  <c r="Q24" i="3"/>
  <c r="P20" i="3"/>
  <c r="R9" i="3" l="1"/>
  <c r="H12" i="3"/>
  <c r="F14" i="3"/>
  <c r="P3" i="3"/>
  <c r="P4" i="3"/>
  <c r="P5" i="3"/>
  <c r="P6" i="3"/>
  <c r="P7" i="3"/>
  <c r="P8" i="3"/>
  <c r="P9" i="3"/>
  <c r="P2" i="3"/>
  <c r="I18" i="1"/>
  <c r="I19" i="1"/>
  <c r="I20" i="1"/>
  <c r="I21" i="1"/>
  <c r="I22" i="1"/>
  <c r="I23" i="1"/>
  <c r="I24" i="1"/>
  <c r="I25" i="1"/>
  <c r="I26" i="1"/>
  <c r="I27" i="1"/>
  <c r="H19" i="1"/>
  <c r="H20" i="1"/>
  <c r="H21" i="1"/>
  <c r="H22" i="1"/>
  <c r="H23" i="1"/>
  <c r="H24" i="1"/>
  <c r="H25" i="1"/>
  <c r="H26" i="1"/>
  <c r="H27" i="1"/>
  <c r="H18" i="1"/>
  <c r="F3" i="1"/>
  <c r="G3" i="1"/>
  <c r="E3" i="1"/>
  <c r="J21" i="2"/>
  <c r="I24" i="2"/>
  <c r="J24" i="2"/>
  <c r="D11" i="2" l="1"/>
  <c r="E11" i="2"/>
  <c r="F11" i="2"/>
  <c r="G11" i="2"/>
  <c r="D12" i="2"/>
  <c r="E12" i="2"/>
  <c r="F12" i="2"/>
  <c r="G12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L10" i="1"/>
  <c r="M10" i="1"/>
  <c r="N10" i="1"/>
  <c r="O10" i="1"/>
  <c r="P10" i="1"/>
  <c r="Q10" i="1"/>
  <c r="R10" i="1"/>
  <c r="S10" i="1"/>
  <c r="T10" i="1"/>
  <c r="K10" i="1"/>
  <c r="L11" i="1"/>
  <c r="M11" i="1"/>
  <c r="N11" i="1"/>
  <c r="O11" i="1"/>
  <c r="P11" i="1"/>
  <c r="Q11" i="1"/>
  <c r="R11" i="1"/>
  <c r="S11" i="1"/>
  <c r="T11" i="1"/>
  <c r="K11" i="1"/>
  <c r="E6" i="1"/>
  <c r="E7" i="1"/>
  <c r="E8" i="1"/>
  <c r="E9" i="1"/>
  <c r="E11" i="1"/>
  <c r="E12" i="1"/>
  <c r="E13" i="1"/>
  <c r="E14" i="1"/>
  <c r="E15" i="1"/>
  <c r="E10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<sst xmlns="http://schemas.openxmlformats.org/spreadsheetml/2006/main" count="326" uniqueCount="150">
  <si>
    <t>ID</t>
  </si>
  <si>
    <t>Name</t>
  </si>
  <si>
    <t>Mark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</si>
  <si>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</si>
  <si>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</si>
  <si>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</si>
  <si>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</si>
  <si>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</si>
  <si>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</si>
  <si>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</si>
  <si>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</si>
  <si>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</si>
  <si>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</si>
  <si>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VLOOKUP TOPIC</t>
  </si>
  <si>
    <t>vlookup works only left most column</t>
  </si>
  <si>
    <t>ctrl shift down and right arrow and f4 for selecting table</t>
  </si>
  <si>
    <t>vlookup works for vertical tables</t>
  </si>
  <si>
    <t xml:space="preserve"> =VLOOKUP(J$7,$A$1:$C$11,3,0)</t>
  </si>
  <si>
    <t xml:space="preserve"> =VLOOKUP($G6,$A$1:$C$11,2,0)</t>
  </si>
  <si>
    <t>Result</t>
  </si>
  <si>
    <t>Class</t>
  </si>
  <si>
    <t>Grade</t>
  </si>
  <si>
    <t>Ram1</t>
  </si>
  <si>
    <t>A+</t>
  </si>
  <si>
    <t>Ram2</t>
  </si>
  <si>
    <t>C+</t>
  </si>
  <si>
    <t>Ram3</t>
  </si>
  <si>
    <t>B</t>
  </si>
  <si>
    <t>Ram4</t>
  </si>
  <si>
    <t>D</t>
  </si>
  <si>
    <t>Ram5</t>
  </si>
  <si>
    <t>Ram6</t>
  </si>
  <si>
    <t>Ram7</t>
  </si>
  <si>
    <t>Ram8</t>
  </si>
  <si>
    <t>B+</t>
  </si>
  <si>
    <t>Ram9</t>
  </si>
  <si>
    <t>Ram10</t>
  </si>
  <si>
    <t>A</t>
  </si>
  <si>
    <t>0-34</t>
  </si>
  <si>
    <t>35-59</t>
  </si>
  <si>
    <t>60-74</t>
  </si>
  <si>
    <t>&gt;=75</t>
  </si>
  <si>
    <t>FAIL</t>
  </si>
  <si>
    <t>PASS</t>
  </si>
  <si>
    <t>FIRSTCLASS</t>
  </si>
  <si>
    <t>DISTINCTION</t>
  </si>
  <si>
    <t>C</t>
  </si>
  <si>
    <t>E</t>
  </si>
  <si>
    <t>E+</t>
  </si>
  <si>
    <t>D+</t>
  </si>
  <si>
    <t>Ram11</t>
  </si>
  <si>
    <t>Alt h o m =&gt; to move or copy the sheet</t>
  </si>
  <si>
    <t>col 1</t>
  </si>
  <si>
    <t>col 2</t>
  </si>
  <si>
    <t>col 3</t>
  </si>
  <si>
    <t>col 4</t>
  </si>
  <si>
    <t>col 5</t>
  </si>
  <si>
    <t>col 6</t>
  </si>
  <si>
    <t>Jan</t>
  </si>
  <si>
    <t>Feb</t>
  </si>
  <si>
    <t>Mar</t>
  </si>
  <si>
    <t xml:space="preserve">Type a month to look for : </t>
  </si>
  <si>
    <t>jan</t>
  </si>
  <si>
    <t xml:space="preserve">Which column needs to be picked out : </t>
  </si>
  <si>
    <t xml:space="preserve">The result is : </t>
  </si>
  <si>
    <t xml:space="preserve"> =MATCH(I21,E16:E18,0)</t>
  </si>
  <si>
    <t xml:space="preserve"> =@INDEX(E16:J18,MATCH(I21,E16:E18,0),I22)</t>
  </si>
  <si>
    <t xml:space="preserve"> =MATCH(E$5,$A$1:$C$1,0)</t>
  </si>
  <si>
    <t xml:space="preserve"> =VLOOKUP($J18,$A$2:$C$11,MATCH(H$17,$A$1:$C$1,0),0)</t>
  </si>
  <si>
    <t>this table in real time we use large data so to find exact matching we need to use match function along with vlookup</t>
  </si>
  <si>
    <t>Babu</t>
  </si>
  <si>
    <t>Ravi</t>
  </si>
  <si>
    <t>Kumar</t>
  </si>
  <si>
    <t>Arun</t>
  </si>
  <si>
    <t>Ram</t>
  </si>
  <si>
    <t xml:space="preserve">Type a name to look for : </t>
  </si>
  <si>
    <t>mar</t>
  </si>
  <si>
    <t>Lookup Table (Base table)</t>
  </si>
  <si>
    <t>Vauxhall</t>
  </si>
  <si>
    <t>Ford</t>
  </si>
  <si>
    <t>VW</t>
  </si>
  <si>
    <t>GearBox</t>
  </si>
  <si>
    <t>Engine</t>
  </si>
  <si>
    <t>Steering</t>
  </si>
  <si>
    <t>Ignition</t>
  </si>
  <si>
    <t>CYHead</t>
  </si>
  <si>
    <t>Maker</t>
  </si>
  <si>
    <t>Spare</t>
  </si>
  <si>
    <t>Cost</t>
  </si>
  <si>
    <t xml:space="preserve"> =VLOOKUP($O4,$I$5:$L$9,MATCH($N4,$I$4:$L$4,0),0)</t>
  </si>
  <si>
    <t xml:space="preserve"> =VLOOKUP(F11,C5:F9,MATCH(F12,C4:F4,0),0)</t>
  </si>
  <si>
    <t>ram</t>
  </si>
  <si>
    <t>we should select blank to entire horizontal row for exact position</t>
  </si>
  <si>
    <t>Unit Cost Table</t>
  </si>
  <si>
    <t>Brick</t>
  </si>
  <si>
    <t>Wood</t>
  </si>
  <si>
    <t>Glass</t>
  </si>
  <si>
    <t>Discount Table</t>
  </si>
  <si>
    <t>1-99</t>
  </si>
  <si>
    <t>100-299</t>
  </si>
  <si>
    <t>&gt;=300</t>
  </si>
  <si>
    <t>Orders Table</t>
  </si>
  <si>
    <t>Item</t>
  </si>
  <si>
    <t>Units</t>
  </si>
  <si>
    <t>Unit Cost</t>
  </si>
  <si>
    <t>Discount</t>
  </si>
  <si>
    <t>Total</t>
  </si>
  <si>
    <t>discount</t>
  </si>
  <si>
    <t>discount/cost</t>
  </si>
  <si>
    <t>HLOOKUP WE USED WHEN OUR LOOKUP IN TOP MOST COLUMN</t>
  </si>
  <si>
    <t xml:space="preserve"> =HLOOKUP($C9,$A$1:$K$3,MATCH(B$8,$A$1:$A$3,0),0)</t>
  </si>
  <si>
    <t>mark</t>
  </si>
  <si>
    <t xml:space="preserve"> =HLOOKUP(K$8,$A$1:$K$3,MATCH($J9,$A$1:$A$3,0),0)</t>
  </si>
  <si>
    <t>Disctinction</t>
  </si>
  <si>
    <t>Pass</t>
  </si>
  <si>
    <t>First class</t>
  </si>
  <si>
    <t>Fail</t>
  </si>
  <si>
    <t>points</t>
  </si>
  <si>
    <t>grade</t>
  </si>
  <si>
    <t>s</t>
  </si>
  <si>
    <t>marks</t>
  </si>
  <si>
    <t>class</t>
  </si>
  <si>
    <t>grade=</t>
  </si>
  <si>
    <t xml:space="preserve"> =HLOOKUP($C2,$K$13:$R$14,MATCH($K$14,$K$13:$K$14,0),1)</t>
  </si>
  <si>
    <t>row 1</t>
  </si>
  <si>
    <t>The row numbers are not needed.</t>
  </si>
  <si>
    <t>row 2</t>
  </si>
  <si>
    <t>they are part of the illustration.</t>
  </si>
  <si>
    <t>row 3</t>
  </si>
  <si>
    <t>row 4</t>
  </si>
  <si>
    <t>row 5</t>
  </si>
  <si>
    <t>row 6</t>
  </si>
  <si>
    <t xml:space="preserve">Which row needs to be picked out : </t>
  </si>
  <si>
    <t xml:space="preserve"> =HLOOKUP(F10,D3:F10,F11,FALSE)</t>
  </si>
  <si>
    <t>feb</t>
  </si>
  <si>
    <t>ravi</t>
  </si>
  <si>
    <t xml:space="preserve"> =HLOOKUP(F23,C16:F21,MATCH(F24,C16:C21,0),0)</t>
  </si>
  <si>
    <t>Base Table</t>
  </si>
  <si>
    <t>vlookup Cost</t>
  </si>
  <si>
    <t>hlookup Cost</t>
  </si>
  <si>
    <t>vlookup Cost=</t>
  </si>
  <si>
    <t>hlookup Cost=</t>
  </si>
  <si>
    <t xml:space="preserve"> =VLOOKUP($P20,$I$22:$L$27,MATCH($O20,$I$22:$L$22,0),0)</t>
  </si>
  <si>
    <t xml:space="preserve"> =HLOOKUP($O20,$I$22:$L$27,MATCH($P20,$I$22:$I$27,0),0)</t>
  </si>
  <si>
    <t xml:space="preserve"> =HLOOKUP($B39,$D$28:$F$29,2,0)</t>
  </si>
  <si>
    <t xml:space="preserve"> =HLOOKUP($C39,$C$32:$F$35,MATCH($B39,$C$32:$C$35,0),1)</t>
  </si>
  <si>
    <t xml:space="preserve"> =VLOOKUP($K20,$K$10:$L$13,2,0)</t>
  </si>
  <si>
    <t xml:space="preserve"> =VLOOKUP($L20,$N$13:$Q$15,MATCH($K20,$N$12:$Q$12,0),1)</t>
  </si>
  <si>
    <t xml:space="preserve"> =VLOOKUP($C2,$O$3:$P$6,2,1)</t>
  </si>
  <si>
    <t xml:space="preserve"> =VLOOKUP($C2,$O$13:$P$22,2,1)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</si>
</sst>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_);[Red]\(&quot;£&quot;#,##0\)"/>
    <numFmt numFmtId="165" formatCode="[$$-1004]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i/>
      <sz val="10"/>
      <color indexed="20"/>
      <name val="Arial"/>
      <family val="2"/>
    </font>
    <font>
      <b/>
      <i/>
      <sz val="10"/>
      <color indexed="12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i/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double">
        <color indexed="14"/>
      </bottom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double">
        <color indexed="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17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1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17"/>
      </left>
      <right style="double">
        <color indexed="14"/>
      </right>
      <top style="double">
        <color indexed="17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6" borderId="0" applyNumberFormat="0" applyFont="0" applyBorder="0" applyAlignment="0" applyProtection="0"/>
    <xf numFmtId="0" fontId="2" fillId="7" borderId="0" applyNumberFormat="0" applyFont="0" applyBorder="0" applyAlignment="0" applyProtection="0"/>
  </cellStyleXfs>
  <cellXfs count="19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7" borderId="1" xfId="2" applyFont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7" borderId="7" xfId="2" applyFont="1" applyBorder="1" applyAlignment="1">
      <alignment horizontal="center"/>
    </xf>
    <xf numFmtId="0" fontId="3" fillId="7" borderId="8" xfId="2" applyFont="1" applyBorder="1" applyAlignment="1">
      <alignment horizontal="center"/>
    </xf>
    <xf numFmtId="0" fontId="0" fillId="6" borderId="22" xfId="1" applyFont="1" applyBorder="1"/>
    <xf numFmtId="0" fontId="0" fillId="6" borderId="21" xfId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10" fillId="0" borderId="4" xfId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10" fillId="0" borderId="6" xfId="1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8" xfId="2" applyFont="1" applyFill="1" applyBorder="1" applyAlignment="1">
      <alignment horizontal="center"/>
    </xf>
    <xf numFmtId="0" fontId="10" fillId="0" borderId="0" xfId="0" applyFont="1"/>
    <xf numFmtId="0" fontId="10" fillId="0" borderId="22" xfId="1" applyFont="1" applyFill="1" applyBorder="1"/>
    <xf numFmtId="0" fontId="10" fillId="0" borderId="23" xfId="1" applyFont="1" applyFill="1" applyBorder="1"/>
    <xf numFmtId="0" fontId="10" fillId="0" borderId="24" xfId="1" applyFont="1" applyFill="1" applyBorder="1"/>
    <xf numFmtId="0" fontId="10" fillId="0" borderId="24" xfId="1" applyFont="1" applyFill="1" applyBorder="1" applyAlignment="1">
      <alignment horizontal="right"/>
    </xf>
    <xf numFmtId="0" fontId="10" fillId="0" borderId="15" xfId="1" applyFont="1" applyFill="1" applyBorder="1"/>
    <xf numFmtId="0" fontId="10" fillId="0" borderId="25" xfId="1" applyFont="1" applyFill="1" applyBorder="1"/>
    <xf numFmtId="0" fontId="10" fillId="0" borderId="25" xfId="1" applyFont="1" applyFill="1" applyBorder="1" applyAlignment="1">
      <alignment horizontal="right"/>
    </xf>
    <xf numFmtId="0" fontId="10" fillId="0" borderId="21" xfId="1" applyFont="1" applyFill="1" applyBorder="1" applyAlignment="1">
      <alignment horizontal="right"/>
    </xf>
    <xf numFmtId="0" fontId="7" fillId="0" borderId="2" xfId="2" applyFont="1" applyFill="1" applyBorder="1" applyAlignment="1">
      <alignment horizontal="center"/>
    </xf>
    <xf numFmtId="0" fontId="0" fillId="4" borderId="20" xfId="0" applyFill="1" applyBorder="1"/>
    <xf numFmtId="0" fontId="2" fillId="6" borderId="13" xfId="1" applyFont="1" applyBorder="1" applyAlignment="1">
      <alignment horizontal="center"/>
    </xf>
    <xf numFmtId="0" fontId="0" fillId="6" borderId="13" xfId="1" applyFont="1" applyBorder="1" applyAlignment="1">
      <alignment horizontal="center"/>
    </xf>
    <xf numFmtId="0" fontId="0" fillId="6" borderId="14" xfId="1" applyFont="1" applyBorder="1" applyAlignment="1">
      <alignment horizontal="center"/>
    </xf>
    <xf numFmtId="0" fontId="2" fillId="6" borderId="9" xfId="1" applyFont="1" applyBorder="1" applyAlignment="1">
      <alignment horizontal="center"/>
    </xf>
    <xf numFmtId="0" fontId="3" fillId="7" borderId="10" xfId="2" applyFont="1" applyBorder="1" applyAlignment="1">
      <alignment horizontal="center"/>
    </xf>
    <xf numFmtId="0" fontId="3" fillId="7" borderId="11" xfId="2" applyFont="1" applyBorder="1" applyAlignment="1">
      <alignment horizontal="center"/>
    </xf>
    <xf numFmtId="0" fontId="2" fillId="6" borderId="4" xfId="1" applyFont="1" applyBorder="1" applyAlignment="1">
      <alignment horizontal="center"/>
    </xf>
    <xf numFmtId="0" fontId="3" fillId="8" borderId="1" xfId="2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5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7" borderId="5" xfId="2" applyFont="1" applyBorder="1" applyAlignment="1">
      <alignment horizontal="center"/>
    </xf>
    <xf numFmtId="0" fontId="2" fillId="6" borderId="6" xfId="1" applyFont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0" fillId="6" borderId="21" xfId="1" applyFont="1" applyBorder="1"/>
    <xf numFmtId="0" fontId="3" fillId="3" borderId="18" xfId="2" applyFont="1" applyFill="1" applyBorder="1" applyAlignment="1">
      <alignment horizontal="center"/>
    </xf>
    <xf numFmtId="0" fontId="3" fillId="7" borderId="19" xfId="2" applyFont="1" applyBorder="1" applyAlignment="1">
      <alignment horizontal="center"/>
    </xf>
    <xf numFmtId="0" fontId="2" fillId="0" borderId="0" xfId="0" applyFont="1"/>
    <xf numFmtId="0" fontId="5" fillId="7" borderId="1" xfId="2" applyFont="1" applyBorder="1" applyAlignment="1">
      <alignment horizontal="center"/>
    </xf>
    <xf numFmtId="0" fontId="2" fillId="0" borderId="26" xfId="0" applyFont="1" applyBorder="1"/>
    <xf numFmtId="0" fontId="0" fillId="0" borderId="26" xfId="0" applyBorder="1"/>
    <xf numFmtId="0" fontId="11" fillId="6" borderId="27" xfId="1" applyFont="1" applyBorder="1" applyAlignment="1">
      <alignment horizontal="center"/>
    </xf>
    <xf numFmtId="0" fontId="11" fillId="6" borderId="28" xfId="1" applyFont="1" applyBorder="1" applyAlignment="1">
      <alignment horizontal="center"/>
    </xf>
    <xf numFmtId="0" fontId="11" fillId="6" borderId="29" xfId="1" applyFont="1" applyBorder="1" applyAlignment="1">
      <alignment horizontal="center"/>
    </xf>
    <xf numFmtId="0" fontId="12" fillId="6" borderId="30" xfId="1" applyFont="1" applyBorder="1"/>
    <xf numFmtId="0" fontId="3" fillId="7" borderId="31" xfId="2" applyFont="1" applyBorder="1" applyAlignment="1">
      <alignment horizontal="center"/>
    </xf>
    <xf numFmtId="0" fontId="3" fillId="5" borderId="32" xfId="2" applyFont="1" applyFill="1" applyBorder="1" applyAlignment="1">
      <alignment horizontal="center"/>
    </xf>
    <xf numFmtId="0" fontId="12" fillId="6" borderId="33" xfId="1" applyFont="1" applyBorder="1"/>
    <xf numFmtId="0" fontId="4" fillId="3" borderId="1" xfId="2" applyFont="1" applyFill="1" applyBorder="1" applyAlignment="1">
      <alignment horizontal="center"/>
    </xf>
    <xf numFmtId="0" fontId="3" fillId="4" borderId="34" xfId="2" applyFont="1" applyFill="1" applyBorder="1" applyAlignment="1">
      <alignment horizontal="center"/>
    </xf>
    <xf numFmtId="0" fontId="3" fillId="3" borderId="34" xfId="2" applyFont="1" applyFill="1" applyBorder="1" applyAlignment="1">
      <alignment horizontal="center"/>
    </xf>
    <xf numFmtId="0" fontId="3" fillId="7" borderId="34" xfId="2" applyFont="1" applyBorder="1" applyAlignment="1">
      <alignment horizontal="center"/>
    </xf>
    <xf numFmtId="0" fontId="12" fillId="6" borderId="35" xfId="1" applyFont="1" applyBorder="1"/>
    <xf numFmtId="0" fontId="3" fillId="7" borderId="36" xfId="2" applyFont="1" applyBorder="1" applyAlignment="1">
      <alignment horizontal="center"/>
    </xf>
    <xf numFmtId="0" fontId="3" fillId="3" borderId="37" xfId="2" applyFont="1" applyFill="1" applyBorder="1" applyAlignment="1">
      <alignment horizontal="center"/>
    </xf>
    <xf numFmtId="0" fontId="2" fillId="6" borderId="1" xfId="1" applyFont="1" applyBorder="1" applyAlignment="1">
      <alignment horizontal="center"/>
    </xf>
    <xf numFmtId="0" fontId="13" fillId="7" borderId="1" xfId="2" applyFont="1" applyBorder="1" applyAlignment="1">
      <alignment horizontal="center"/>
    </xf>
    <xf numFmtId="0" fontId="12" fillId="7" borderId="1" xfId="2" applyFont="1" applyBorder="1" applyAlignment="1">
      <alignment horizontal="center"/>
    </xf>
    <xf numFmtId="164" fontId="14" fillId="4" borderId="1" xfId="2" applyNumberFormat="1" applyFont="1" applyFill="1" applyBorder="1" applyAlignment="1">
      <alignment horizontal="right"/>
    </xf>
    <xf numFmtId="165" fontId="0" fillId="0" borderId="0" xfId="0" applyNumberFormat="1"/>
    <xf numFmtId="0" fontId="13" fillId="5" borderId="1" xfId="2" applyFont="1" applyFill="1" applyBorder="1" applyAlignment="1">
      <alignment horizontal="center"/>
    </xf>
    <xf numFmtId="0" fontId="12" fillId="5" borderId="1" xfId="2" applyFont="1" applyFill="1" applyBorder="1" applyAlignment="1">
      <alignment horizontal="center"/>
    </xf>
    <xf numFmtId="0" fontId="15" fillId="2" borderId="0" xfId="1" applyFont="1" applyFill="1" applyAlignment="1">
      <alignment horizontal="centerContinuous"/>
    </xf>
    <xf numFmtId="0" fontId="15" fillId="6" borderId="30" xfId="1" applyFont="1" applyBorder="1" applyAlignment="1">
      <alignment horizontal="center"/>
    </xf>
    <xf numFmtId="164" fontId="3" fillId="7" borderId="32" xfId="2" applyNumberFormat="1" applyFont="1" applyBorder="1" applyAlignment="1">
      <alignment horizontal="center"/>
    </xf>
    <xf numFmtId="0" fontId="15" fillId="6" borderId="33" xfId="1" applyFont="1" applyBorder="1" applyAlignment="1">
      <alignment horizontal="center"/>
    </xf>
    <xf numFmtId="164" fontId="3" fillId="7" borderId="34" xfId="2" applyNumberFormat="1" applyFont="1" applyBorder="1" applyAlignment="1">
      <alignment horizontal="center"/>
    </xf>
    <xf numFmtId="0" fontId="15" fillId="6" borderId="35" xfId="1" applyFont="1" applyBorder="1" applyAlignment="1">
      <alignment horizontal="center"/>
    </xf>
    <xf numFmtId="164" fontId="3" fillId="7" borderId="37" xfId="2" applyNumberFormat="1" applyFont="1" applyBorder="1" applyAlignment="1">
      <alignment horizontal="center"/>
    </xf>
    <xf numFmtId="0" fontId="15" fillId="6" borderId="0" xfId="1" applyFont="1" applyAlignment="1">
      <alignment horizontal="centerContinuous"/>
    </xf>
    <xf numFmtId="0" fontId="0" fillId="0" borderId="38" xfId="0" applyBorder="1" applyAlignment="1">
      <alignment horizontal="center"/>
    </xf>
    <xf numFmtId="0" fontId="15" fillId="6" borderId="39" xfId="1" applyFont="1" applyBorder="1" applyAlignment="1">
      <alignment horizontal="center"/>
    </xf>
    <xf numFmtId="0" fontId="15" fillId="6" borderId="40" xfId="1" applyFont="1" applyBorder="1" applyAlignment="1">
      <alignment horizontal="center"/>
    </xf>
    <xf numFmtId="0" fontId="15" fillId="6" borderId="41" xfId="1" applyFont="1" applyBorder="1" applyAlignment="1">
      <alignment horizontal="center"/>
    </xf>
    <xf numFmtId="0" fontId="15" fillId="6" borderId="42" xfId="1" applyFont="1" applyBorder="1" applyAlignment="1">
      <alignment horizontal="center"/>
    </xf>
    <xf numFmtId="9" fontId="3" fillId="7" borderId="43" xfId="2" applyNumberFormat="1" applyFont="1" applyBorder="1" applyAlignment="1">
      <alignment horizontal="center"/>
    </xf>
    <xf numFmtId="9" fontId="3" fillId="7" borderId="44" xfId="2" applyNumberFormat="1" applyFont="1" applyBorder="1" applyAlignment="1">
      <alignment horizontal="center"/>
    </xf>
    <xf numFmtId="0" fontId="2" fillId="0" borderId="0" xfId="0" quotePrefix="1" applyFont="1"/>
    <xf numFmtId="0" fontId="15" fillId="6" borderId="4" xfId="1" applyFont="1" applyBorder="1" applyAlignment="1">
      <alignment horizontal="center"/>
    </xf>
    <xf numFmtId="9" fontId="3" fillId="2" borderId="1" xfId="2" applyNumberFormat="1" applyFont="1" applyFill="1" applyBorder="1" applyAlignment="1">
      <alignment horizontal="center"/>
    </xf>
    <xf numFmtId="9" fontId="3" fillId="4" borderId="1" xfId="2" applyNumberFormat="1" applyFont="1" applyFill="1" applyBorder="1" applyAlignment="1">
      <alignment horizontal="center"/>
    </xf>
    <xf numFmtId="9" fontId="3" fillId="2" borderId="5" xfId="2" applyNumberFormat="1" applyFont="1" applyFill="1" applyBorder="1" applyAlignment="1">
      <alignment horizontal="center"/>
    </xf>
    <xf numFmtId="0" fontId="15" fillId="6" borderId="6" xfId="1" applyFont="1" applyBorder="1" applyAlignment="1">
      <alignment horizontal="center"/>
    </xf>
    <xf numFmtId="9" fontId="3" fillId="3" borderId="7" xfId="2" applyNumberFormat="1" applyFont="1" applyFill="1" applyBorder="1" applyAlignment="1">
      <alignment horizontal="center"/>
    </xf>
    <xf numFmtId="9" fontId="3" fillId="7" borderId="7" xfId="2" applyNumberFormat="1" applyFont="1" applyBorder="1" applyAlignment="1">
      <alignment horizontal="center"/>
    </xf>
    <xf numFmtId="9" fontId="3" fillId="3" borderId="8" xfId="2" applyNumberFormat="1" applyFont="1" applyFill="1" applyBorder="1" applyAlignment="1">
      <alignment horizontal="center"/>
    </xf>
    <xf numFmtId="0" fontId="0" fillId="6" borderId="0" xfId="1" applyFont="1" applyAlignment="1">
      <alignment horizontal="centerContinuous"/>
    </xf>
    <xf numFmtId="0" fontId="0" fillId="6" borderId="1" xfId="1" applyFont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164" fontId="14" fillId="7" borderId="1" xfId="2" applyNumberFormat="1" applyFont="1" applyBorder="1" applyAlignment="1">
      <alignment horizontal="center"/>
    </xf>
    <xf numFmtId="9" fontId="14" fillId="3" borderId="1" xfId="2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0" xfId="0" applyFont="1" applyAlignment="1">
      <alignment horizontal="center"/>
    </xf>
    <xf numFmtId="0" fontId="17" fillId="0" borderId="0" xfId="0" applyFont="1"/>
    <xf numFmtId="0" fontId="3" fillId="2" borderId="1" xfId="2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14" fillId="0" borderId="0" xfId="0" applyFont="1"/>
    <xf numFmtId="0" fontId="15" fillId="4" borderId="18" xfId="0" applyFont="1" applyFill="1" applyBorder="1"/>
    <xf numFmtId="0" fontId="15" fillId="6" borderId="23" xfId="1" applyFont="1" applyBorder="1" applyAlignment="1">
      <alignment horizontal="center"/>
    </xf>
    <xf numFmtId="0" fontId="15" fillId="6" borderId="24" xfId="1" applyFont="1" applyBorder="1" applyAlignment="1">
      <alignment horizontal="center"/>
    </xf>
    <xf numFmtId="0" fontId="15" fillId="6" borderId="48" xfId="1" applyFont="1" applyBorder="1" applyAlignment="1">
      <alignment horizontal="center"/>
    </xf>
    <xf numFmtId="0" fontId="0" fillId="6" borderId="47" xfId="1" applyFont="1" applyBorder="1" applyAlignment="1">
      <alignment horizontal="center"/>
    </xf>
    <xf numFmtId="0" fontId="3" fillId="7" borderId="45" xfId="2" applyFont="1" applyBorder="1" applyAlignment="1">
      <alignment horizontal="center"/>
    </xf>
    <xf numFmtId="0" fontId="3" fillId="3" borderId="21" xfId="2" applyFont="1" applyFill="1" applyBorder="1" applyAlignment="1">
      <alignment horizontal="center"/>
    </xf>
    <xf numFmtId="0" fontId="3" fillId="7" borderId="49" xfId="2" applyFont="1" applyBorder="1" applyAlignment="1">
      <alignment horizontal="center"/>
    </xf>
    <xf numFmtId="0" fontId="3" fillId="7" borderId="21" xfId="2" applyFont="1" applyBorder="1" applyAlignment="1">
      <alignment horizontal="center"/>
    </xf>
    <xf numFmtId="0" fontId="3" fillId="5" borderId="49" xfId="2" applyFont="1" applyFill="1" applyBorder="1" applyAlignment="1">
      <alignment horizontal="center"/>
    </xf>
    <xf numFmtId="0" fontId="0" fillId="6" borderId="19" xfId="1" applyFont="1" applyBorder="1" applyAlignment="1">
      <alignment horizontal="center"/>
    </xf>
    <xf numFmtId="0" fontId="3" fillId="7" borderId="15" xfId="2" applyFont="1" applyBorder="1" applyAlignment="1">
      <alignment horizontal="center"/>
    </xf>
    <xf numFmtId="0" fontId="3" fillId="7" borderId="25" xfId="2" applyFont="1" applyBorder="1" applyAlignment="1">
      <alignment horizontal="center"/>
    </xf>
    <xf numFmtId="0" fontId="3" fillId="7" borderId="50" xfId="2" applyFont="1" applyBorder="1" applyAlignment="1">
      <alignment horizontal="center"/>
    </xf>
    <xf numFmtId="0" fontId="4" fillId="7" borderId="1" xfId="2" applyFont="1" applyBorder="1" applyAlignment="1">
      <alignment horizontal="center"/>
    </xf>
    <xf numFmtId="0" fontId="14" fillId="7" borderId="1" xfId="2" applyFont="1" applyBorder="1" applyAlignment="1">
      <alignment horizontal="center"/>
    </xf>
    <xf numFmtId="0" fontId="0" fillId="0" borderId="38" xfId="0" applyBorder="1"/>
    <xf numFmtId="0" fontId="0" fillId="0" borderId="51" xfId="0" applyBorder="1"/>
    <xf numFmtId="0" fontId="13" fillId="10" borderId="1" xfId="2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164" fontId="14" fillId="7" borderId="1" xfId="2" applyNumberFormat="1" applyFont="1" applyBorder="1" applyAlignment="1">
      <alignment horizontal="right"/>
    </xf>
    <xf numFmtId="0" fontId="0" fillId="0" borderId="52" xfId="0" applyBorder="1"/>
    <xf numFmtId="0" fontId="18" fillId="6" borderId="53" xfId="1" applyFont="1" applyBorder="1" applyAlignment="1">
      <alignment horizontal="center"/>
    </xf>
    <xf numFmtId="0" fontId="18" fillId="6" borderId="43" xfId="1" applyFont="1" applyBorder="1" applyAlignment="1">
      <alignment horizontal="center"/>
    </xf>
    <xf numFmtId="0" fontId="18" fillId="6" borderId="54" xfId="1" applyFont="1" applyBorder="1" applyAlignment="1">
      <alignment horizontal="center"/>
    </xf>
    <xf numFmtId="0" fontId="0" fillId="0" borderId="55" xfId="0" applyBorder="1"/>
    <xf numFmtId="0" fontId="12" fillId="6" borderId="56" xfId="1" applyFont="1" applyBorder="1"/>
    <xf numFmtId="0" fontId="3" fillId="3" borderId="57" xfId="2" applyFont="1" applyFill="1" applyBorder="1" applyAlignment="1">
      <alignment horizontal="center"/>
    </xf>
    <xf numFmtId="0" fontId="3" fillId="4" borderId="58" xfId="2" applyFont="1" applyFill="1" applyBorder="1" applyAlignment="1">
      <alignment horizontal="center"/>
    </xf>
    <xf numFmtId="0" fontId="12" fillId="6" borderId="59" xfId="1" applyFont="1" applyBorder="1"/>
    <xf numFmtId="0" fontId="3" fillId="3" borderId="58" xfId="2" applyFont="1" applyFill="1" applyBorder="1" applyAlignment="1">
      <alignment horizontal="center"/>
    </xf>
    <xf numFmtId="0" fontId="3" fillId="4" borderId="57" xfId="2" applyFont="1" applyFill="1" applyBorder="1" applyAlignment="1">
      <alignment horizontal="center"/>
    </xf>
    <xf numFmtId="0" fontId="12" fillId="6" borderId="60" xfId="1" applyFont="1" applyBorder="1"/>
    <xf numFmtId="0" fontId="3" fillId="3" borderId="61" xfId="2" applyFont="1" applyFill="1" applyBorder="1" applyAlignment="1">
      <alignment horizontal="center"/>
    </xf>
    <xf numFmtId="0" fontId="3" fillId="4" borderId="62" xfId="2" applyFont="1" applyFill="1" applyBorder="1" applyAlignment="1">
      <alignment horizontal="center"/>
    </xf>
    <xf numFmtId="0" fontId="3" fillId="3" borderId="63" xfId="2" applyFont="1" applyFill="1" applyBorder="1" applyAlignment="1">
      <alignment horizontal="center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9" fillId="2" borderId="0" xfId="1" applyFont="1" applyFill="1" applyAlignment="1">
      <alignment horizontal="centerContinuous"/>
    </xf>
    <xf numFmtId="0" fontId="15" fillId="6" borderId="1" xfId="1" applyFont="1" applyBorder="1" applyAlignment="1">
      <alignment horizontal="center"/>
    </xf>
    <xf numFmtId="164" fontId="3" fillId="8" borderId="1" xfId="2" applyNumberFormat="1" applyFont="1" applyFill="1" applyBorder="1" applyAlignment="1">
      <alignment horizontal="center"/>
    </xf>
    <xf numFmtId="164" fontId="3" fillId="7" borderId="1" xfId="2" applyNumberFormat="1" applyFont="1" applyBorder="1" applyAlignment="1">
      <alignment horizontal="center"/>
    </xf>
    <xf numFmtId="0" fontId="0" fillId="4" borderId="0" xfId="1" applyFont="1" applyFill="1" applyAlignment="1">
      <alignment horizontal="centerContinuous"/>
    </xf>
    <xf numFmtId="0" fontId="15" fillId="6" borderId="1" xfId="1" applyFont="1" applyBorder="1"/>
    <xf numFmtId="9" fontId="3" fillId="7" borderId="1" xfId="2" applyNumberFormat="1" applyFont="1" applyBorder="1"/>
    <xf numFmtId="9" fontId="3" fillId="3" borderId="1" xfId="2" applyNumberFormat="1" applyFont="1" applyFill="1" applyBorder="1"/>
    <xf numFmtId="9" fontId="3" fillId="10" borderId="1" xfId="2" applyNumberFormat="1" applyFont="1" applyFill="1" applyBorder="1"/>
    <xf numFmtId="9" fontId="3" fillId="4" borderId="1" xfId="2" applyNumberFormat="1" applyFont="1" applyFill="1" applyBorder="1"/>
    <xf numFmtId="164" fontId="14" fillId="8" borderId="1" xfId="2" applyNumberFormat="1" applyFont="1" applyFill="1" applyBorder="1" applyAlignment="1">
      <alignment horizontal="center"/>
    </xf>
    <xf numFmtId="0" fontId="0" fillId="4" borderId="1" xfId="1" applyFont="1" applyFill="1" applyBorder="1" applyAlignment="1">
      <alignment horizontal="center"/>
    </xf>
    <xf numFmtId="0" fontId="14" fillId="8" borderId="1" xfId="2" applyNumberFormat="1" applyFont="1" applyFill="1" applyBorder="1" applyAlignment="1">
      <alignment horizontal="center"/>
    </xf>
    <xf numFmtId="9" fontId="14" fillId="7" borderId="1" xfId="2" applyNumberFormat="1" applyFont="1" applyBorder="1" applyAlignment="1">
      <alignment horizontal="center"/>
    </xf>
  </cellXfs>
  <cellStyles count="3">
    <cellStyle name="GreyOrWhite" xfId="1" xr:uid="{A8738DD6-7496-4217-B035-81029D8DA72D}"/>
    <cellStyle name="Normal" xfId="0" builtinId="0"/>
    <cellStyle name="Yellow" xfId="2" xr:uid="{8785FD67-5AAE-4698-90F6-8BF1E44B92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99E9-B269-4AC1-9D4D-7879D0B30C44}">
  <dimension ref="A1:T27"/>
  <sheetViews>
    <sheetView tabSelected="1" workbookViewId="0">
      <selection activeCell="L24" sqref="L24"/>
    </sheetView>
  </sheetViews>
  <sheetFormatPr defaultRowHeight="14.4" x14ac:dyDescent="0.3"/>
  <sheetData>
    <row r="1" spans="1:20" ht="15" thickBot="1" x14ac:dyDescent="0.35">
      <c r="A1" s="2" t="s">
        <v>0</v>
      </c>
      <c r="B1" s="3" t="s">
        <v>1</v>
      </c>
      <c r="C1" s="4" t="s">
        <v>2</v>
      </c>
      <c r="F1" s="1" t="s">
        <v>13</v>
      </c>
      <c r="H1" t="s">
        <v>14</v>
      </c>
      <c r="M1" t="s">
        <v>16</v>
      </c>
    </row>
    <row r="2" spans="1:20" x14ac:dyDescent="0.3">
      <c r="A2" s="6">
        <v>1001</v>
      </c>
      <c r="B2" s="5" t="s">
        <v>3</v>
      </c>
      <c r="C2" s="5">
        <v>19</v>
      </c>
    </row>
    <row r="3" spans="1:20" x14ac:dyDescent="0.3">
      <c r="A3" s="6">
        <v>1002</v>
      </c>
      <c r="B3" s="5" t="s">
        <v>4</v>
      </c>
      <c r="C3" s="5">
        <v>53</v>
      </c>
      <c r="E3">
        <f>MATCH(E$5,$A$1:$C$1,0)</f>
        <v>3</v>
      </c>
      <c r="F3">
        <f t="shared" ref="F3:G3" si="0">MATCH(F$5,$A$1:$C$1,0)</f>
        <v>2</v>
      </c>
      <c r="G3">
        <f t="shared" si="0"/>
        <v>1</v>
      </c>
      <c r="I3" t="s">
        <v>67</v>
      </c>
    </row>
    <row r="4" spans="1:20" ht="15" thickBot="1" x14ac:dyDescent="0.35">
      <c r="A4" s="6">
        <v>1003</v>
      </c>
      <c r="B4" s="5" t="s">
        <v>5</v>
      </c>
      <c r="C4" s="5">
        <v>36</v>
      </c>
      <c r="E4" t="s">
        <v>18</v>
      </c>
    </row>
    <row r="5" spans="1:20" ht="15" thickBot="1" x14ac:dyDescent="0.35">
      <c r="A5" s="6">
        <v>1004</v>
      </c>
      <c r="B5" s="5" t="s">
        <v>6</v>
      </c>
      <c r="C5" s="5">
        <v>3</v>
      </c>
      <c r="E5" s="3" t="s">
        <v>2</v>
      </c>
      <c r="F5" s="3" t="s">
        <v>1</v>
      </c>
      <c r="G5" s="2" t="s">
        <v>0</v>
      </c>
    </row>
    <row r="6" spans="1:20" x14ac:dyDescent="0.3">
      <c r="A6" s="8">
        <v>1005</v>
      </c>
      <c r="B6" s="7" t="s">
        <v>7</v>
      </c>
      <c r="C6" s="7">
        <v>54</v>
      </c>
      <c r="E6" s="5">
        <f t="shared" ref="E6:E9" si="1">VLOOKUP($G6,$A$1:$C$11,3,0)</f>
        <v>16</v>
      </c>
      <c r="F6" s="5" t="str">
        <f t="shared" ref="F6:F9" si="2">VLOOKUP($G6,$A$1:$C$11,2,0)</f>
        <v>Nme7</v>
      </c>
      <c r="G6" s="6">
        <v>1007</v>
      </c>
      <c r="M6" t="s">
        <v>17</v>
      </c>
    </row>
    <row r="7" spans="1:20" x14ac:dyDescent="0.3">
      <c r="A7" s="6">
        <v>1006</v>
      </c>
      <c r="B7" s="5" t="s">
        <v>8</v>
      </c>
      <c r="C7" s="5">
        <v>86</v>
      </c>
      <c r="E7" s="5">
        <f t="shared" si="1"/>
        <v>75</v>
      </c>
      <c r="F7" s="5" t="str">
        <f t="shared" si="2"/>
        <v>Nme8</v>
      </c>
      <c r="G7" s="9">
        <v>1008</v>
      </c>
    </row>
    <row r="8" spans="1:20" x14ac:dyDescent="0.3">
      <c r="A8" s="6">
        <v>1007</v>
      </c>
      <c r="B8" s="7" t="s">
        <v>9</v>
      </c>
      <c r="C8" s="7">
        <v>16</v>
      </c>
      <c r="E8" s="5">
        <f t="shared" si="1"/>
        <v>8</v>
      </c>
      <c r="F8" s="5" t="str">
        <f t="shared" si="2"/>
        <v>Nme9</v>
      </c>
      <c r="G8" s="6">
        <v>1009</v>
      </c>
    </row>
    <row r="9" spans="1:20" ht="15" thickBot="1" x14ac:dyDescent="0.35">
      <c r="A9" s="6">
        <v>1008</v>
      </c>
      <c r="B9" s="5" t="s">
        <v>10</v>
      </c>
      <c r="C9" s="5">
        <v>75</v>
      </c>
      <c r="E9" s="5">
        <f t="shared" si="1"/>
        <v>54</v>
      </c>
      <c r="F9" s="5" t="str">
        <f t="shared" si="2"/>
        <v>Nme5</v>
      </c>
      <c r="G9" s="6">
        <v>1005</v>
      </c>
    </row>
    <row r="10" spans="1:20" ht="15" thickBot="1" x14ac:dyDescent="0.35">
      <c r="A10" s="6">
        <v>1009</v>
      </c>
      <c r="B10" s="5" t="s">
        <v>11</v>
      </c>
      <c r="C10" s="5">
        <v>8</v>
      </c>
      <c r="E10" s="5">
        <f>VLOOKUP($G10,$A$1:$C$11,3,0)</f>
        <v>43</v>
      </c>
      <c r="F10" s="5" t="str">
        <f>VLOOKUP($G10,$A$1:$C$11,2,0)</f>
        <v>Nme10</v>
      </c>
      <c r="G10" s="6">
        <v>1010</v>
      </c>
      <c r="J10" s="3" t="s">
        <v>1</v>
      </c>
      <c r="K10" s="5" t="str">
        <f t="shared" ref="K10:T10" si="3">VLOOKUP(K$12,$A$1:$C$11,2,0)</f>
        <v>Nme7</v>
      </c>
      <c r="L10" s="5" t="str">
        <f t="shared" si="3"/>
        <v>Nme8</v>
      </c>
      <c r="M10" s="5" t="str">
        <f t="shared" si="3"/>
        <v>Nme9</v>
      </c>
      <c r="N10" s="5" t="str">
        <f t="shared" si="3"/>
        <v>Nme5</v>
      </c>
      <c r="O10" s="5" t="str">
        <f t="shared" si="3"/>
        <v>Nme10</v>
      </c>
      <c r="P10" s="5" t="str">
        <f t="shared" si="3"/>
        <v>Nme1</v>
      </c>
      <c r="Q10" s="5" t="str">
        <f t="shared" si="3"/>
        <v>Nme4</v>
      </c>
      <c r="R10" s="5" t="str">
        <f t="shared" si="3"/>
        <v>Nme3</v>
      </c>
      <c r="S10" s="5" t="str">
        <f t="shared" si="3"/>
        <v>Nme6</v>
      </c>
      <c r="T10" s="5" t="str">
        <f t="shared" si="3"/>
        <v>Nme2</v>
      </c>
    </row>
    <row r="11" spans="1:20" ht="15" thickBot="1" x14ac:dyDescent="0.35">
      <c r="A11" s="6">
        <v>1010</v>
      </c>
      <c r="B11" s="5" t="s">
        <v>12</v>
      </c>
      <c r="C11" s="5">
        <v>43</v>
      </c>
      <c r="E11" s="5">
        <f t="shared" ref="E11:E15" si="4">VLOOKUP($G11,$A$1:$C$11,3,0)</f>
        <v>19</v>
      </c>
      <c r="F11" s="5" t="str">
        <f t="shared" ref="F11:F15" si="5">VLOOKUP($G11,$A$1:$C$11,2,0)</f>
        <v>Nme1</v>
      </c>
      <c r="G11" s="6">
        <v>1001</v>
      </c>
      <c r="J11" s="4" t="s">
        <v>2</v>
      </c>
      <c r="K11" s="5">
        <f t="shared" ref="K11:T11" si="6">VLOOKUP(K$12,$A$1:$C$11,3,0)</f>
        <v>16</v>
      </c>
      <c r="L11" s="5">
        <f t="shared" si="6"/>
        <v>75</v>
      </c>
      <c r="M11" s="5">
        <f t="shared" si="6"/>
        <v>8</v>
      </c>
      <c r="N11" s="5">
        <f t="shared" si="6"/>
        <v>54</v>
      </c>
      <c r="O11" s="5">
        <f t="shared" si="6"/>
        <v>43</v>
      </c>
      <c r="P11" s="5">
        <f t="shared" si="6"/>
        <v>19</v>
      </c>
      <c r="Q11" s="5">
        <f t="shared" si="6"/>
        <v>3</v>
      </c>
      <c r="R11" s="5">
        <f t="shared" si="6"/>
        <v>36</v>
      </c>
      <c r="S11" s="5">
        <f t="shared" si="6"/>
        <v>86</v>
      </c>
      <c r="T11" s="5">
        <f t="shared" si="6"/>
        <v>53</v>
      </c>
    </row>
    <row r="12" spans="1:20" ht="15" thickBot="1" x14ac:dyDescent="0.35">
      <c r="E12" s="5">
        <f t="shared" si="4"/>
        <v>3</v>
      </c>
      <c r="F12" s="5" t="str">
        <f t="shared" si="5"/>
        <v>Nme4</v>
      </c>
      <c r="G12" s="6">
        <v>1004</v>
      </c>
      <c r="J12" s="2" t="s">
        <v>0</v>
      </c>
      <c r="K12" s="6">
        <v>1007</v>
      </c>
      <c r="L12" s="9">
        <v>1008</v>
      </c>
      <c r="M12" s="6">
        <v>1009</v>
      </c>
      <c r="N12" s="6">
        <v>1005</v>
      </c>
      <c r="O12" s="6">
        <v>1010</v>
      </c>
      <c r="P12" s="6">
        <v>1001</v>
      </c>
      <c r="Q12" s="6">
        <v>1004</v>
      </c>
      <c r="R12" s="9">
        <v>1003</v>
      </c>
      <c r="S12" s="6">
        <v>1006</v>
      </c>
      <c r="T12" s="6">
        <v>1002</v>
      </c>
    </row>
    <row r="13" spans="1:20" x14ac:dyDescent="0.3">
      <c r="E13" s="5">
        <f t="shared" si="4"/>
        <v>36</v>
      </c>
      <c r="F13" s="5" t="str">
        <f t="shared" si="5"/>
        <v>Nme3</v>
      </c>
      <c r="G13" s="9">
        <v>1003</v>
      </c>
    </row>
    <row r="14" spans="1:20" x14ac:dyDescent="0.3">
      <c r="E14" s="5">
        <f t="shared" si="4"/>
        <v>86</v>
      </c>
      <c r="F14" s="5" t="str">
        <f t="shared" si="5"/>
        <v>Nme6</v>
      </c>
      <c r="G14" s="6">
        <v>1006</v>
      </c>
    </row>
    <row r="15" spans="1:20" x14ac:dyDescent="0.3">
      <c r="E15" s="5">
        <f t="shared" si="4"/>
        <v>53</v>
      </c>
      <c r="F15" s="5" t="str">
        <f t="shared" si="5"/>
        <v>Nme2</v>
      </c>
      <c r="G15" s="6">
        <v>1002</v>
      </c>
    </row>
    <row r="16" spans="1:20" ht="15" thickBot="1" x14ac:dyDescent="0.35"/>
    <row r="17" spans="1:12" ht="15" thickBot="1" x14ac:dyDescent="0.35">
      <c r="H17" s="3" t="s">
        <v>2</v>
      </c>
      <c r="I17" s="3" t="s">
        <v>1</v>
      </c>
      <c r="J17" s="2" t="s">
        <v>0</v>
      </c>
    </row>
    <row r="18" spans="1:12" x14ac:dyDescent="0.3">
      <c r="A18" t="s">
        <v>15</v>
      </c>
      <c r="H18" s="5">
        <f>VLOOKUP($J18,$A$2:$C$11,MATCH(H$17,$A$1:$C$1,0),0)</f>
        <v>16</v>
      </c>
      <c r="I18" s="5" t="str">
        <f>VLOOKUP($J18,$A$2:$C$11,MATCH(I$17,$A$1:$C$1,0),0)</f>
        <v>Nme7</v>
      </c>
      <c r="J18" s="6">
        <v>1007</v>
      </c>
    </row>
    <row r="19" spans="1:12" x14ac:dyDescent="0.3">
      <c r="H19" s="5">
        <f t="shared" ref="H19:I27" si="7">VLOOKUP($J19,$A$2:$C$11,MATCH(H$17,$A$1:$C$1,0),0)</f>
        <v>75</v>
      </c>
      <c r="I19" s="5" t="str">
        <f t="shared" si="7"/>
        <v>Nme8</v>
      </c>
      <c r="J19" s="9">
        <v>1008</v>
      </c>
      <c r="K19" t="s">
        <v>69</v>
      </c>
      <c r="L19" t="s">
        <v>119</v>
      </c>
    </row>
    <row r="20" spans="1:12" x14ac:dyDescent="0.3">
      <c r="H20" s="5">
        <f t="shared" si="7"/>
        <v>8</v>
      </c>
      <c r="I20" s="5" t="str">
        <f t="shared" si="7"/>
        <v>Nme9</v>
      </c>
      <c r="J20" s="6">
        <v>1009</v>
      </c>
      <c r="L20" t="s">
        <v>68</v>
      </c>
    </row>
    <row r="21" spans="1:12" x14ac:dyDescent="0.3">
      <c r="H21" s="5">
        <f t="shared" si="7"/>
        <v>54</v>
      </c>
      <c r="I21" s="5" t="str">
        <f t="shared" si="7"/>
        <v>Nme5</v>
      </c>
      <c r="J21" s="6">
        <v>1005</v>
      </c>
    </row>
    <row r="22" spans="1:12" x14ac:dyDescent="0.3">
      <c r="H22" s="5">
        <f t="shared" si="7"/>
        <v>43</v>
      </c>
      <c r="I22" s="5" t="str">
        <f t="shared" si="7"/>
        <v>Nme10</v>
      </c>
      <c r="J22" s="6">
        <v>1010</v>
      </c>
    </row>
    <row r="23" spans="1:12" x14ac:dyDescent="0.3">
      <c r="H23" s="5">
        <f t="shared" si="7"/>
        <v>19</v>
      </c>
      <c r="I23" s="5" t="str">
        <f t="shared" si="7"/>
        <v>Nme1</v>
      </c>
      <c r="J23" s="6">
        <v>1001</v>
      </c>
    </row>
    <row r="24" spans="1:12" x14ac:dyDescent="0.3">
      <c r="H24" s="5">
        <f t="shared" si="7"/>
        <v>3</v>
      </c>
      <c r="I24" s="5" t="str">
        <f t="shared" si="7"/>
        <v>Nme4</v>
      </c>
      <c r="J24" s="6">
        <v>1004</v>
      </c>
    </row>
    <row r="25" spans="1:12" x14ac:dyDescent="0.3">
      <c r="H25" s="5">
        <f t="shared" si="7"/>
        <v>36</v>
      </c>
      <c r="I25" s="5" t="str">
        <f t="shared" si="7"/>
        <v>Nme3</v>
      </c>
      <c r="J25" s="9">
        <v>1003</v>
      </c>
    </row>
    <row r="26" spans="1:12" x14ac:dyDescent="0.3">
      <c r="H26" s="5">
        <f t="shared" si="7"/>
        <v>86</v>
      </c>
      <c r="I26" s="5" t="str">
        <f t="shared" si="7"/>
        <v>Nme6</v>
      </c>
      <c r="J26" s="6">
        <v>1006</v>
      </c>
    </row>
    <row r="27" spans="1:12" x14ac:dyDescent="0.3">
      <c r="H27" s="5">
        <f t="shared" si="7"/>
        <v>53</v>
      </c>
      <c r="I27" s="5" t="str">
        <f t="shared" si="7"/>
        <v>Nme2</v>
      </c>
      <c r="J27" s="6">
        <v>1002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273B-CD19-4F50-98BB-446964863814}">
  <dimension ref="A1:Q24"/>
  <sheetViews>
    <sheetView workbookViewId="0">
      <selection activeCell="G2" sqref="G2"/>
    </sheetView>
  </sheetViews>
  <sheetFormatPr defaultRowHeight="14.4" x14ac:dyDescent="0.3"/>
  <cols>
    <col min="5" max="5" width="14.21875" customWidth="1"/>
    <col min="6" max="6" width="17.44140625" customWidth="1"/>
    <col min="16" max="16" width="10.6640625" customWidth="1"/>
  </cols>
  <sheetData>
    <row r="1" spans="1:17" ht="15" thickBot="1" x14ac:dyDescent="0.35">
      <c r="A1" s="2" t="s">
        <v>0</v>
      </c>
      <c r="B1" s="3" t="s">
        <v>1</v>
      </c>
      <c r="C1" s="4" t="s">
        <v>2</v>
      </c>
      <c r="D1" s="4" t="s">
        <v>19</v>
      </c>
      <c r="E1" s="4" t="s">
        <v>20</v>
      </c>
      <c r="F1" s="4" t="s">
        <v>20</v>
      </c>
      <c r="G1" s="4" t="s">
        <v>21</v>
      </c>
    </row>
    <row r="2" spans="1:17" x14ac:dyDescent="0.3">
      <c r="A2" s="15">
        <v>1001</v>
      </c>
      <c r="B2" s="5" t="s">
        <v>22</v>
      </c>
      <c r="C2" s="5">
        <v>100</v>
      </c>
      <c r="D2" s="5" t="str">
        <f>IF(C2&gt;34,"PASS","FAIL")</f>
        <v>PASS</v>
      </c>
      <c r="E2" s="12" t="str">
        <f>IF(C2&gt;74,"DISTINCTION",IF(C2&gt;59,"FIRSTCLASS",IF(C2&gt;34,"PASS","FAIL")))</f>
        <v>DISTINCTION</v>
      </c>
      <c r="F2" s="12" t="str">
        <f>VLOOKUP($C2,$O$3:$P$6,2,1)</f>
        <v>DISTINCTION</v>
      </c>
      <c r="G2" s="5" t="str">
        <f>VLOOKUP($C2,$O$13:$P$22,2,1)</f>
        <v>A+</v>
      </c>
    </row>
    <row r="3" spans="1:17" x14ac:dyDescent="0.3">
      <c r="A3" s="16">
        <v>1002</v>
      </c>
      <c r="B3" s="10" t="s">
        <v>24</v>
      </c>
      <c r="C3" s="11">
        <v>55</v>
      </c>
      <c r="D3" s="5" t="str">
        <f t="shared" ref="D3:D12" si="0">IF(C3&gt;34,"PASS","FAIL")</f>
        <v>PASS</v>
      </c>
      <c r="E3" s="12" t="str">
        <f t="shared" ref="E3:E10" si="1">IF(C3&gt;74,"DISTINCTION",IF(C3&gt;59,"FIRSTCLASS",IF(C3&gt;34,"PASS","FAIL")))</f>
        <v>PASS</v>
      </c>
      <c r="F3" s="12" t="str">
        <f t="shared" ref="F3:F12" si="2">VLOOKUP($C3,$O$3:$P$6,2,1)</f>
        <v>PASS</v>
      </c>
      <c r="G3" s="5" t="str">
        <f t="shared" ref="G3:G12" si="3">VLOOKUP($C3,$O$13:$P$22,2,1)</f>
        <v>C+</v>
      </c>
      <c r="O3" s="18">
        <v>0</v>
      </c>
      <c r="P3" s="13" t="s">
        <v>42</v>
      </c>
      <c r="Q3" t="s">
        <v>38</v>
      </c>
    </row>
    <row r="4" spans="1:17" x14ac:dyDescent="0.3">
      <c r="A4" s="16">
        <v>1003</v>
      </c>
      <c r="B4" s="13" t="s">
        <v>26</v>
      </c>
      <c r="C4" s="14">
        <v>66</v>
      </c>
      <c r="D4" s="5" t="str">
        <f t="shared" si="0"/>
        <v>PASS</v>
      </c>
      <c r="E4" s="12" t="str">
        <f t="shared" si="1"/>
        <v>FIRSTCLASS</v>
      </c>
      <c r="F4" s="12" t="str">
        <f t="shared" si="2"/>
        <v>FIRSTCLASS</v>
      </c>
      <c r="G4" s="5" t="str">
        <f t="shared" si="3"/>
        <v>B</v>
      </c>
      <c r="H4" t="s">
        <v>121</v>
      </c>
      <c r="I4" t="s">
        <v>148</v>
      </c>
      <c r="O4" s="18">
        <v>35</v>
      </c>
      <c r="P4" s="18" t="s">
        <v>43</v>
      </c>
      <c r="Q4" t="s">
        <v>39</v>
      </c>
    </row>
    <row r="5" spans="1:17" x14ac:dyDescent="0.3">
      <c r="A5" s="16">
        <v>1004</v>
      </c>
      <c r="B5" s="10" t="s">
        <v>28</v>
      </c>
      <c r="C5" s="17">
        <v>10</v>
      </c>
      <c r="D5" s="5" t="str">
        <f t="shared" si="0"/>
        <v>FAIL</v>
      </c>
      <c r="E5" s="12" t="str">
        <f t="shared" si="1"/>
        <v>FAIL</v>
      </c>
      <c r="F5" s="12" t="str">
        <f t="shared" si="2"/>
        <v>FAIL</v>
      </c>
      <c r="G5" s="5" t="str">
        <f t="shared" si="3"/>
        <v>E+</v>
      </c>
      <c r="O5" s="18">
        <v>60</v>
      </c>
      <c r="P5" s="13" t="s">
        <v>44</v>
      </c>
      <c r="Q5" t="s">
        <v>40</v>
      </c>
    </row>
    <row r="6" spans="1:17" x14ac:dyDescent="0.3">
      <c r="A6" s="16">
        <v>1005</v>
      </c>
      <c r="B6" s="10" t="s">
        <v>30</v>
      </c>
      <c r="C6" s="11">
        <v>23</v>
      </c>
      <c r="D6" s="5" t="str">
        <f t="shared" si="0"/>
        <v>FAIL</v>
      </c>
      <c r="E6" s="12" t="str">
        <f t="shared" si="1"/>
        <v>FAIL</v>
      </c>
      <c r="F6" s="12" t="str">
        <f t="shared" si="2"/>
        <v>FAIL</v>
      </c>
      <c r="G6" s="5" t="str">
        <f t="shared" si="3"/>
        <v>D</v>
      </c>
      <c r="H6" t="s">
        <v>118</v>
      </c>
      <c r="I6" t="s">
        <v>149</v>
      </c>
      <c r="O6" s="18">
        <v>75</v>
      </c>
      <c r="P6" s="18" t="s">
        <v>45</v>
      </c>
      <c r="Q6" t="s">
        <v>41</v>
      </c>
    </row>
    <row r="7" spans="1:17" x14ac:dyDescent="0.3">
      <c r="A7" s="16">
        <v>1006</v>
      </c>
      <c r="B7" s="10" t="s">
        <v>31</v>
      </c>
      <c r="C7" s="11">
        <v>33</v>
      </c>
      <c r="D7" s="5" t="str">
        <f t="shared" si="0"/>
        <v>FAIL</v>
      </c>
      <c r="E7" s="12" t="str">
        <f t="shared" si="1"/>
        <v>FAIL</v>
      </c>
      <c r="F7" s="12" t="str">
        <f t="shared" si="2"/>
        <v>FAIL</v>
      </c>
      <c r="G7" s="5" t="str">
        <f t="shared" si="3"/>
        <v>D+</v>
      </c>
    </row>
    <row r="8" spans="1:17" x14ac:dyDescent="0.3">
      <c r="A8" s="16">
        <v>1007</v>
      </c>
      <c r="B8" s="10" t="s">
        <v>32</v>
      </c>
      <c r="C8" s="11">
        <v>63</v>
      </c>
      <c r="D8" s="5" t="str">
        <f t="shared" si="0"/>
        <v>PASS</v>
      </c>
      <c r="E8" s="12" t="str">
        <f t="shared" si="1"/>
        <v>FIRSTCLASS</v>
      </c>
      <c r="F8" s="12" t="str">
        <f t="shared" si="2"/>
        <v>FIRSTCLASS</v>
      </c>
      <c r="G8" s="5" t="str">
        <f t="shared" si="3"/>
        <v>B</v>
      </c>
    </row>
    <row r="9" spans="1:17" x14ac:dyDescent="0.3">
      <c r="A9" s="16">
        <v>1008</v>
      </c>
      <c r="B9" s="13" t="s">
        <v>33</v>
      </c>
      <c r="C9" s="14">
        <v>70</v>
      </c>
      <c r="D9" s="5" t="str">
        <f t="shared" si="0"/>
        <v>PASS</v>
      </c>
      <c r="E9" s="12" t="str">
        <f t="shared" si="1"/>
        <v>FIRSTCLASS</v>
      </c>
      <c r="F9" s="12" t="str">
        <f t="shared" si="2"/>
        <v>FIRSTCLASS</v>
      </c>
      <c r="G9" s="5" t="str">
        <f t="shared" si="3"/>
        <v>B+</v>
      </c>
    </row>
    <row r="10" spans="1:17" x14ac:dyDescent="0.3">
      <c r="A10" s="16">
        <v>1009</v>
      </c>
      <c r="B10" s="10" t="s">
        <v>35</v>
      </c>
      <c r="C10" s="11">
        <v>21</v>
      </c>
      <c r="D10" s="5" t="str">
        <f t="shared" si="0"/>
        <v>FAIL</v>
      </c>
      <c r="E10" s="12" t="str">
        <f t="shared" si="1"/>
        <v>FAIL</v>
      </c>
      <c r="F10" s="12" t="str">
        <f t="shared" si="2"/>
        <v>FAIL</v>
      </c>
      <c r="G10" s="5" t="str">
        <f t="shared" si="3"/>
        <v>D</v>
      </c>
    </row>
    <row r="11" spans="1:17" x14ac:dyDescent="0.3">
      <c r="A11" s="16">
        <v>1010</v>
      </c>
      <c r="B11" s="10" t="s">
        <v>36</v>
      </c>
      <c r="C11" s="11">
        <v>10</v>
      </c>
      <c r="D11" s="5" t="str">
        <f t="shared" si="0"/>
        <v>FAIL</v>
      </c>
      <c r="E11" s="12" t="str">
        <f t="shared" ref="E11:E12" si="4">IF(C11&gt;74,"DISTINCTION",IF(C11&gt;59,"FIRSTCLASS",IF(C11&gt;34,"PASS","FAIL")))</f>
        <v>FAIL</v>
      </c>
      <c r="F11" s="12" t="str">
        <f t="shared" si="2"/>
        <v>FAIL</v>
      </c>
      <c r="G11" s="5" t="str">
        <f t="shared" si="3"/>
        <v>E+</v>
      </c>
    </row>
    <row r="12" spans="1:17" x14ac:dyDescent="0.3">
      <c r="A12" s="16">
        <v>1011</v>
      </c>
      <c r="B12" s="10" t="s">
        <v>50</v>
      </c>
      <c r="C12" s="11">
        <v>0</v>
      </c>
      <c r="D12" s="5" t="str">
        <f t="shared" si="0"/>
        <v>FAIL</v>
      </c>
      <c r="E12" s="12" t="str">
        <f t="shared" si="4"/>
        <v>FAIL</v>
      </c>
      <c r="F12" s="12" t="str">
        <f t="shared" si="2"/>
        <v>FAIL</v>
      </c>
      <c r="G12" s="5" t="str">
        <f t="shared" si="3"/>
        <v>E</v>
      </c>
    </row>
    <row r="13" spans="1:17" x14ac:dyDescent="0.3">
      <c r="O13" s="19">
        <v>0</v>
      </c>
      <c r="P13" s="19" t="s">
        <v>47</v>
      </c>
    </row>
    <row r="14" spans="1:17" x14ac:dyDescent="0.3">
      <c r="O14" s="19">
        <v>10</v>
      </c>
      <c r="P14" s="19" t="s">
        <v>48</v>
      </c>
    </row>
    <row r="15" spans="1:17" ht="15" thickBot="1" x14ac:dyDescent="0.35">
      <c r="E15" s="28" t="s">
        <v>52</v>
      </c>
      <c r="F15" s="28" t="s">
        <v>53</v>
      </c>
      <c r="G15" s="28" t="s">
        <v>54</v>
      </c>
      <c r="H15" s="28" t="s">
        <v>55</v>
      </c>
      <c r="I15" s="28" t="s">
        <v>56</v>
      </c>
      <c r="J15" s="28" t="s">
        <v>57</v>
      </c>
      <c r="O15" s="19">
        <v>20</v>
      </c>
      <c r="P15" s="19" t="s">
        <v>29</v>
      </c>
    </row>
    <row r="16" spans="1:17" x14ac:dyDescent="0.3">
      <c r="A16" s="20" t="s">
        <v>51</v>
      </c>
      <c r="E16" s="29" t="s">
        <v>58</v>
      </c>
      <c r="F16" s="30">
        <v>10</v>
      </c>
      <c r="G16" s="30">
        <v>20</v>
      </c>
      <c r="H16" s="30">
        <v>30</v>
      </c>
      <c r="I16" s="30">
        <v>40</v>
      </c>
      <c r="J16" s="31">
        <v>50</v>
      </c>
      <c r="O16" s="19">
        <v>30</v>
      </c>
      <c r="P16" s="19" t="s">
        <v>49</v>
      </c>
    </row>
    <row r="17" spans="5:16" x14ac:dyDescent="0.3">
      <c r="E17" s="32" t="s">
        <v>59</v>
      </c>
      <c r="F17" s="33">
        <v>80</v>
      </c>
      <c r="G17" s="33">
        <v>90</v>
      </c>
      <c r="H17" s="33">
        <v>100</v>
      </c>
      <c r="I17" s="33">
        <v>110</v>
      </c>
      <c r="J17" s="34">
        <v>120</v>
      </c>
      <c r="O17" s="19">
        <v>40</v>
      </c>
      <c r="P17" s="19" t="s">
        <v>46</v>
      </c>
    </row>
    <row r="18" spans="5:16" ht="15" thickBot="1" x14ac:dyDescent="0.35">
      <c r="E18" s="35" t="s">
        <v>60</v>
      </c>
      <c r="F18" s="36">
        <v>97</v>
      </c>
      <c r="G18" s="36">
        <v>69</v>
      </c>
      <c r="H18" s="36">
        <v>45</v>
      </c>
      <c r="I18" s="36">
        <v>51</v>
      </c>
      <c r="J18" s="37">
        <v>77</v>
      </c>
      <c r="O18" s="19">
        <v>50</v>
      </c>
      <c r="P18" s="19" t="s">
        <v>25</v>
      </c>
    </row>
    <row r="19" spans="5:16" x14ac:dyDescent="0.3">
      <c r="E19" s="38"/>
      <c r="F19" s="38"/>
      <c r="G19" s="38"/>
      <c r="H19" s="38"/>
      <c r="I19" s="38"/>
      <c r="J19" s="38"/>
      <c r="O19" s="19">
        <v>60</v>
      </c>
      <c r="P19" s="19" t="s">
        <v>27</v>
      </c>
    </row>
    <row r="20" spans="5:16" ht="15" thickBot="1" x14ac:dyDescent="0.35">
      <c r="E20" s="38"/>
      <c r="F20" s="38"/>
      <c r="G20" s="38"/>
      <c r="H20" s="38"/>
      <c r="I20" s="38"/>
      <c r="J20" s="38"/>
      <c r="O20" s="19">
        <v>70</v>
      </c>
      <c r="P20" s="19" t="s">
        <v>34</v>
      </c>
    </row>
    <row r="21" spans="5:16" x14ac:dyDescent="0.3">
      <c r="E21" s="39"/>
      <c r="F21" s="40"/>
      <c r="G21" s="41"/>
      <c r="H21" s="42" t="s">
        <v>61</v>
      </c>
      <c r="I21" s="31" t="s">
        <v>62</v>
      </c>
      <c r="J21" s="38">
        <f>MATCH(I21,E16:E18,0)</f>
        <v>1</v>
      </c>
      <c r="K21" t="s">
        <v>65</v>
      </c>
      <c r="O21" s="19">
        <v>80</v>
      </c>
      <c r="P21" s="19" t="s">
        <v>37</v>
      </c>
    </row>
    <row r="22" spans="5:16" ht="15" thickBot="1" x14ac:dyDescent="0.35">
      <c r="E22" s="39"/>
      <c r="F22" s="43"/>
      <c r="G22" s="44"/>
      <c r="H22" s="45" t="s">
        <v>63</v>
      </c>
      <c r="I22" s="37">
        <v>4</v>
      </c>
      <c r="J22" s="38"/>
      <c r="O22" s="19">
        <v>90</v>
      </c>
      <c r="P22" s="19" t="s">
        <v>23</v>
      </c>
    </row>
    <row r="23" spans="5:16" ht="15" thickBot="1" x14ac:dyDescent="0.35">
      <c r="E23" s="38"/>
      <c r="F23" s="38"/>
      <c r="G23" s="38"/>
      <c r="H23" s="38"/>
      <c r="I23" s="38"/>
      <c r="J23" s="38"/>
    </row>
    <row r="24" spans="5:16" ht="15" thickBot="1" x14ac:dyDescent="0.35">
      <c r="E24" s="38"/>
      <c r="F24" s="38"/>
      <c r="G24" s="39"/>
      <c r="H24" s="46" t="s">
        <v>64</v>
      </c>
      <c r="I24" s="47">
        <f>VLOOKUP(I21,E16:J18,I22,0)</f>
        <v>30</v>
      </c>
      <c r="J24" s="38">
        <f>INDEX(E16:J18,MATCH(I21,E16:E18,0),I22)</f>
        <v>30</v>
      </c>
      <c r="K2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0029-1045-410A-9F34-FCEF2CA1ED94}">
  <dimension ref="B1:R25"/>
  <sheetViews>
    <sheetView workbookViewId="0">
      <selection activeCell="C21" sqref="C21"/>
    </sheetView>
  </sheetViews>
  <sheetFormatPr defaultRowHeight="14.4" x14ac:dyDescent="0.3"/>
  <cols>
    <col min="16" max="16" width="11.109375" customWidth="1"/>
    <col min="17" max="17" width="12.109375" customWidth="1"/>
  </cols>
  <sheetData>
    <row r="1" spans="2:18" ht="15" thickBot="1" x14ac:dyDescent="0.35">
      <c r="I1" s="69" t="s">
        <v>77</v>
      </c>
      <c r="J1" s="70"/>
      <c r="K1" s="70"/>
      <c r="L1" s="70"/>
      <c r="N1" s="85" t="s">
        <v>86</v>
      </c>
      <c r="O1" s="85" t="s">
        <v>87</v>
      </c>
      <c r="P1" s="85" t="s">
        <v>88</v>
      </c>
    </row>
    <row r="2" spans="2:18" ht="15.6" thickTop="1" thickBot="1" x14ac:dyDescent="0.35">
      <c r="C2" s="21">
        <v>1</v>
      </c>
      <c r="D2" s="21">
        <v>2</v>
      </c>
      <c r="E2" s="21">
        <v>3</v>
      </c>
      <c r="F2" s="21">
        <v>4</v>
      </c>
      <c r="J2" s="71" t="s">
        <v>78</v>
      </c>
      <c r="K2" s="72" t="s">
        <v>79</v>
      </c>
      <c r="L2" s="73" t="s">
        <v>80</v>
      </c>
      <c r="N2" s="86" t="s">
        <v>79</v>
      </c>
      <c r="O2" s="87" t="s">
        <v>82</v>
      </c>
      <c r="P2" s="88">
        <f t="shared" ref="P2:P9" si="0">VLOOKUP($O2,$I$3:$L$7,MATCH($N2,$I$2:$L$2,0),0)</f>
        <v>1200</v>
      </c>
    </row>
    <row r="3" spans="2:18" ht="15.6" thickTop="1" thickBot="1" x14ac:dyDescent="0.35">
      <c r="C3" s="21"/>
      <c r="D3" s="21">
        <v>1</v>
      </c>
      <c r="E3" s="21">
        <v>2</v>
      </c>
      <c r="F3" s="21">
        <v>3</v>
      </c>
      <c r="I3" s="74" t="s">
        <v>81</v>
      </c>
      <c r="J3" s="75">
        <v>500</v>
      </c>
      <c r="K3" s="75">
        <v>450</v>
      </c>
      <c r="L3" s="76">
        <v>600</v>
      </c>
      <c r="N3" s="90" t="s">
        <v>80</v>
      </c>
      <c r="O3" s="91" t="s">
        <v>81</v>
      </c>
      <c r="P3" s="88">
        <f t="shared" si="0"/>
        <v>600</v>
      </c>
    </row>
    <row r="4" spans="2:18" ht="15" thickBot="1" x14ac:dyDescent="0.35">
      <c r="C4" s="48"/>
      <c r="D4" s="49" t="s">
        <v>58</v>
      </c>
      <c r="E4" s="50" t="s">
        <v>59</v>
      </c>
      <c r="F4" s="51" t="s">
        <v>60</v>
      </c>
      <c r="I4" s="77" t="s">
        <v>82</v>
      </c>
      <c r="J4" s="22">
        <v>1000</v>
      </c>
      <c r="K4" s="78">
        <v>1200</v>
      </c>
      <c r="L4" s="79">
        <v>800</v>
      </c>
      <c r="N4" s="86" t="s">
        <v>79</v>
      </c>
      <c r="O4" s="87" t="s">
        <v>82</v>
      </c>
      <c r="P4" s="88">
        <f t="shared" si="0"/>
        <v>1200</v>
      </c>
      <c r="Q4" s="89"/>
    </row>
    <row r="5" spans="2:18" x14ac:dyDescent="0.3">
      <c r="C5" s="52" t="s">
        <v>70</v>
      </c>
      <c r="D5" s="53">
        <v>10</v>
      </c>
      <c r="E5" s="53">
        <v>80</v>
      </c>
      <c r="F5" s="54">
        <v>97</v>
      </c>
      <c r="I5" s="77" t="s">
        <v>83</v>
      </c>
      <c r="J5" s="22">
        <v>250</v>
      </c>
      <c r="K5" s="22">
        <v>350</v>
      </c>
      <c r="L5" s="80">
        <v>275</v>
      </c>
      <c r="N5" s="86" t="s">
        <v>80</v>
      </c>
      <c r="O5" s="87" t="s">
        <v>83</v>
      </c>
      <c r="P5" s="88">
        <f t="shared" si="0"/>
        <v>275</v>
      </c>
      <c r="Q5" s="89"/>
    </row>
    <row r="6" spans="2:18" x14ac:dyDescent="0.3">
      <c r="C6" s="55" t="s">
        <v>71</v>
      </c>
      <c r="D6" s="22">
        <v>20</v>
      </c>
      <c r="E6" s="56">
        <v>90</v>
      </c>
      <c r="F6" s="23">
        <v>69</v>
      </c>
      <c r="I6" s="77" t="s">
        <v>84</v>
      </c>
      <c r="J6" s="60">
        <v>50</v>
      </c>
      <c r="K6" s="57">
        <v>70</v>
      </c>
      <c r="L6" s="81">
        <v>45</v>
      </c>
      <c r="N6" s="86" t="s">
        <v>79</v>
      </c>
      <c r="O6" s="87" t="s">
        <v>84</v>
      </c>
      <c r="P6" s="88">
        <f t="shared" si="0"/>
        <v>70</v>
      </c>
    </row>
    <row r="7" spans="2:18" ht="15" thickBot="1" x14ac:dyDescent="0.35">
      <c r="C7" s="55" t="s">
        <v>72</v>
      </c>
      <c r="D7" s="57">
        <v>30</v>
      </c>
      <c r="E7" s="58">
        <v>100</v>
      </c>
      <c r="F7" s="59">
        <v>45</v>
      </c>
      <c r="I7" s="82" t="s">
        <v>85</v>
      </c>
      <c r="J7" s="83">
        <v>300</v>
      </c>
      <c r="K7" s="83">
        <v>290</v>
      </c>
      <c r="L7" s="84">
        <v>310</v>
      </c>
      <c r="N7" s="86" t="s">
        <v>80</v>
      </c>
      <c r="O7" s="87" t="s">
        <v>85</v>
      </c>
      <c r="P7" s="88">
        <f t="shared" si="0"/>
        <v>310</v>
      </c>
      <c r="Q7" s="85" t="s">
        <v>88</v>
      </c>
      <c r="R7" s="89" t="s">
        <v>89</v>
      </c>
    </row>
    <row r="8" spans="2:18" ht="15" thickTop="1" x14ac:dyDescent="0.3">
      <c r="C8" s="55" t="s">
        <v>73</v>
      </c>
      <c r="D8" s="60">
        <v>40</v>
      </c>
      <c r="E8" s="60">
        <v>110</v>
      </c>
      <c r="F8" s="61">
        <v>51</v>
      </c>
      <c r="N8" s="86" t="s">
        <v>78</v>
      </c>
      <c r="O8" s="87" t="s">
        <v>81</v>
      </c>
      <c r="P8" s="88">
        <f t="shared" si="0"/>
        <v>500</v>
      </c>
      <c r="Q8" s="89"/>
    </row>
    <row r="9" spans="2:18" ht="15" thickBot="1" x14ac:dyDescent="0.35">
      <c r="C9" s="62" t="s">
        <v>74</v>
      </c>
      <c r="D9" s="24">
        <v>50</v>
      </c>
      <c r="E9" s="63">
        <v>120</v>
      </c>
      <c r="F9" s="25">
        <v>77</v>
      </c>
      <c r="N9" s="86" t="s">
        <v>79</v>
      </c>
      <c r="O9" s="87" t="s">
        <v>82</v>
      </c>
      <c r="P9" s="88">
        <f t="shared" si="0"/>
        <v>1200</v>
      </c>
      <c r="Q9" s="89"/>
      <c r="R9">
        <f>MATCH(N5,I2:L2,0)</f>
        <v>4</v>
      </c>
    </row>
    <row r="10" spans="2:18" ht="15" thickBot="1" x14ac:dyDescent="0.35">
      <c r="K10" s="92" t="s">
        <v>93</v>
      </c>
      <c r="L10" s="92"/>
      <c r="Q10" s="89"/>
    </row>
    <row r="11" spans="2:18" ht="15.6" thickTop="1" thickBot="1" x14ac:dyDescent="0.35">
      <c r="B11" s="26"/>
      <c r="C11" s="64"/>
      <c r="D11" s="64"/>
      <c r="E11" s="27" t="s">
        <v>75</v>
      </c>
      <c r="F11" s="65" t="s">
        <v>91</v>
      </c>
      <c r="K11" s="93" t="s">
        <v>94</v>
      </c>
      <c r="L11" s="94">
        <v>20</v>
      </c>
      <c r="O11" s="99" t="s">
        <v>97</v>
      </c>
      <c r="P11" s="99"/>
      <c r="Q11" s="99"/>
    </row>
    <row r="12" spans="2:18" ht="15" thickBot="1" x14ac:dyDescent="0.35">
      <c r="B12" s="26"/>
      <c r="C12" s="64"/>
      <c r="D12" s="64"/>
      <c r="E12" s="27" t="s">
        <v>61</v>
      </c>
      <c r="F12" s="66" t="s">
        <v>76</v>
      </c>
      <c r="H12">
        <f>MATCH(F12,C4:F4,0)</f>
        <v>4</v>
      </c>
      <c r="K12" s="95" t="s">
        <v>95</v>
      </c>
      <c r="L12" s="96">
        <v>10</v>
      </c>
      <c r="N12" s="100"/>
      <c r="O12" s="101" t="s">
        <v>94</v>
      </c>
      <c r="P12" s="102" t="s">
        <v>95</v>
      </c>
      <c r="Q12" s="103" t="s">
        <v>96</v>
      </c>
    </row>
    <row r="13" spans="2:18" ht="15.6" thickTop="1" thickBot="1" x14ac:dyDescent="0.35">
      <c r="G13" s="67"/>
      <c r="K13" s="97" t="s">
        <v>96</v>
      </c>
      <c r="L13" s="98">
        <v>30</v>
      </c>
      <c r="N13" s="104">
        <v>1</v>
      </c>
      <c r="O13" s="105">
        <v>0</v>
      </c>
      <c r="P13" s="105">
        <v>0</v>
      </c>
      <c r="Q13" s="106">
        <v>0</v>
      </c>
      <c r="R13" s="107" t="s">
        <v>98</v>
      </c>
    </row>
    <row r="14" spans="2:18" ht="15" thickTop="1" x14ac:dyDescent="0.3">
      <c r="D14" s="26"/>
      <c r="E14" s="27" t="s">
        <v>64</v>
      </c>
      <c r="F14" s="68">
        <f>VLOOKUP(F11,C5:F9,MATCH(F12,C4:F4,0),0)</f>
        <v>77</v>
      </c>
      <c r="G14" s="68"/>
      <c r="N14" s="108">
        <v>100</v>
      </c>
      <c r="O14" s="109">
        <v>0.06</v>
      </c>
      <c r="P14" s="110">
        <v>0.03</v>
      </c>
      <c r="Q14" s="111">
        <v>0.12</v>
      </c>
      <c r="R14" s="67" t="s">
        <v>99</v>
      </c>
    </row>
    <row r="15" spans="2:18" ht="15" thickBot="1" x14ac:dyDescent="0.35">
      <c r="N15" s="112">
        <v>300</v>
      </c>
      <c r="O15" s="113">
        <v>0.08</v>
      </c>
      <c r="P15" s="114">
        <v>0.05</v>
      </c>
      <c r="Q15" s="115">
        <v>0.15</v>
      </c>
      <c r="R15" s="67" t="s">
        <v>100</v>
      </c>
    </row>
    <row r="16" spans="2:18" x14ac:dyDescent="0.3">
      <c r="D16" t="s">
        <v>92</v>
      </c>
    </row>
    <row r="17" spans="2:17" x14ac:dyDescent="0.3">
      <c r="B17" s="26"/>
      <c r="C17" s="27" t="s">
        <v>64</v>
      </c>
      <c r="D17" t="s">
        <v>90</v>
      </c>
    </row>
    <row r="18" spans="2:17" x14ac:dyDescent="0.3">
      <c r="K18" s="117" t="s">
        <v>101</v>
      </c>
      <c r="L18" s="117"/>
      <c r="M18" s="117"/>
      <c r="N18" s="117"/>
      <c r="O18" s="117"/>
      <c r="P18" s="10"/>
      <c r="Q18" s="10"/>
    </row>
    <row r="19" spans="2:17" x14ac:dyDescent="0.3">
      <c r="K19" s="117" t="s">
        <v>102</v>
      </c>
      <c r="L19" s="117" t="s">
        <v>103</v>
      </c>
      <c r="M19" s="118" t="s">
        <v>104</v>
      </c>
      <c r="N19" s="119" t="s">
        <v>105</v>
      </c>
      <c r="O19" s="117" t="s">
        <v>106</v>
      </c>
      <c r="P19" s="117" t="s">
        <v>107</v>
      </c>
      <c r="Q19" s="10" t="s">
        <v>108</v>
      </c>
    </row>
    <row r="20" spans="2:17" x14ac:dyDescent="0.3">
      <c r="B20" s="118" t="s">
        <v>104</v>
      </c>
      <c r="C20" t="s">
        <v>146</v>
      </c>
      <c r="K20" s="87" t="s">
        <v>94</v>
      </c>
      <c r="L20" s="86">
        <v>300</v>
      </c>
      <c r="M20" s="120">
        <f>VLOOKUP($K20,$K$10:$L$13,2,0)</f>
        <v>20</v>
      </c>
      <c r="N20" s="121">
        <f>VLOOKUP($L20,$N$13:$Q$15,MATCH($K20,$N$12:$Q$12,0),1)</f>
        <v>0.08</v>
      </c>
      <c r="O20" s="120">
        <f>PRODUCT($L20,$M20)</f>
        <v>6000</v>
      </c>
      <c r="P20" s="10">
        <f>$N20*$O20</f>
        <v>480</v>
      </c>
      <c r="Q20" s="122">
        <f>$O20-$P20</f>
        <v>5520</v>
      </c>
    </row>
    <row r="21" spans="2:17" x14ac:dyDescent="0.3">
      <c r="B21" s="119" t="s">
        <v>105</v>
      </c>
      <c r="C21" t="s">
        <v>147</v>
      </c>
      <c r="K21" s="87" t="s">
        <v>95</v>
      </c>
      <c r="L21" s="86">
        <v>200</v>
      </c>
      <c r="M21" s="120">
        <f t="shared" ref="M21:M25" si="1">VLOOKUP($K21,$K$10:$L$13,2,0)</f>
        <v>10</v>
      </c>
      <c r="N21" s="121">
        <f t="shared" ref="N21:N25" si="2">VLOOKUP($L21,$N$13:$Q$15,MATCH($K21,$N$12:$Q$12,0),1)</f>
        <v>0.03</v>
      </c>
      <c r="O21" s="120">
        <f t="shared" ref="O21:O25" si="3">PRODUCT($L21,$M21)</f>
        <v>2000</v>
      </c>
      <c r="P21" s="10">
        <f t="shared" ref="P21:P25" si="4">$N21*$O21</f>
        <v>60</v>
      </c>
      <c r="Q21" s="122">
        <f>$O21-$P21</f>
        <v>1940</v>
      </c>
    </row>
    <row r="22" spans="2:17" x14ac:dyDescent="0.3">
      <c r="K22" s="87" t="s">
        <v>96</v>
      </c>
      <c r="L22" s="86">
        <v>150</v>
      </c>
      <c r="M22" s="120">
        <f t="shared" si="1"/>
        <v>30</v>
      </c>
      <c r="N22" s="121">
        <f t="shared" si="2"/>
        <v>0.12</v>
      </c>
      <c r="O22" s="120">
        <f t="shared" si="3"/>
        <v>4500</v>
      </c>
      <c r="P22" s="10">
        <f t="shared" si="4"/>
        <v>540</v>
      </c>
      <c r="Q22" s="122">
        <f t="shared" ref="Q22:Q25" si="5">$O22-$P22</f>
        <v>3960</v>
      </c>
    </row>
    <row r="23" spans="2:17" x14ac:dyDescent="0.3">
      <c r="K23" s="87" t="s">
        <v>94</v>
      </c>
      <c r="L23" s="86">
        <v>225</v>
      </c>
      <c r="M23" s="120">
        <f t="shared" si="1"/>
        <v>20</v>
      </c>
      <c r="N23" s="121">
        <f t="shared" si="2"/>
        <v>0.06</v>
      </c>
      <c r="O23" s="120">
        <f t="shared" si="3"/>
        <v>4500</v>
      </c>
      <c r="P23" s="10">
        <f t="shared" si="4"/>
        <v>270</v>
      </c>
      <c r="Q23" s="122">
        <f t="shared" si="5"/>
        <v>4230</v>
      </c>
    </row>
    <row r="24" spans="2:17" x14ac:dyDescent="0.3">
      <c r="K24" s="87" t="s">
        <v>95</v>
      </c>
      <c r="L24" s="86">
        <v>50</v>
      </c>
      <c r="M24" s="120">
        <f t="shared" si="1"/>
        <v>10</v>
      </c>
      <c r="N24" s="121">
        <f t="shared" si="2"/>
        <v>0</v>
      </c>
      <c r="O24" s="120">
        <f t="shared" si="3"/>
        <v>500</v>
      </c>
      <c r="P24" s="10">
        <f t="shared" si="4"/>
        <v>0</v>
      </c>
      <c r="Q24" s="122">
        <f t="shared" si="5"/>
        <v>500</v>
      </c>
    </row>
    <row r="25" spans="2:17" x14ac:dyDescent="0.3">
      <c r="K25" s="87" t="s">
        <v>96</v>
      </c>
      <c r="L25" s="86">
        <v>500</v>
      </c>
      <c r="M25" s="120">
        <f t="shared" si="1"/>
        <v>30</v>
      </c>
      <c r="N25" s="121">
        <f t="shared" si="2"/>
        <v>0.15</v>
      </c>
      <c r="O25" s="120">
        <f t="shared" si="3"/>
        <v>15000</v>
      </c>
      <c r="P25" s="10">
        <f t="shared" si="4"/>
        <v>2250</v>
      </c>
      <c r="Q25" s="122">
        <f t="shared" si="5"/>
        <v>12750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AB8-DF81-4A99-B884-809D96C45D84}">
  <dimension ref="A1:T18"/>
  <sheetViews>
    <sheetView workbookViewId="0">
      <selection activeCell="L13" sqref="L13"/>
    </sheetView>
  </sheetViews>
  <sheetFormatPr defaultRowHeight="14.4" x14ac:dyDescent="0.3"/>
  <sheetData>
    <row r="1" spans="1:20" x14ac:dyDescent="0.3">
      <c r="A1" s="126" t="s">
        <v>0</v>
      </c>
      <c r="B1" s="127">
        <v>1001</v>
      </c>
      <c r="C1" s="127">
        <v>1002</v>
      </c>
      <c r="D1" s="127">
        <v>1003</v>
      </c>
      <c r="E1" s="127">
        <v>1004</v>
      </c>
      <c r="F1" s="127">
        <v>1005</v>
      </c>
      <c r="G1" s="127">
        <v>1006</v>
      </c>
      <c r="H1" s="127">
        <v>1007</v>
      </c>
      <c r="I1" s="127">
        <v>1008</v>
      </c>
      <c r="J1" s="127">
        <v>1009</v>
      </c>
      <c r="K1" s="128">
        <v>1010</v>
      </c>
    </row>
    <row r="2" spans="1:20" x14ac:dyDescent="0.3">
      <c r="A2" s="129" t="s">
        <v>1</v>
      </c>
      <c r="B2" s="18" t="s">
        <v>22</v>
      </c>
      <c r="C2" s="10" t="s">
        <v>24</v>
      </c>
      <c r="D2" s="13" t="s">
        <v>26</v>
      </c>
      <c r="E2" s="10" t="s">
        <v>28</v>
      </c>
      <c r="F2" s="10" t="s">
        <v>30</v>
      </c>
      <c r="G2" s="10" t="s">
        <v>31</v>
      </c>
      <c r="H2" s="10" t="s">
        <v>32</v>
      </c>
      <c r="I2" s="13" t="s">
        <v>33</v>
      </c>
      <c r="J2" s="10" t="s">
        <v>35</v>
      </c>
      <c r="K2" s="11" t="s">
        <v>36</v>
      </c>
    </row>
    <row r="3" spans="1:20" ht="15" thickBot="1" x14ac:dyDescent="0.35">
      <c r="A3" s="130" t="s">
        <v>2</v>
      </c>
      <c r="B3" s="125">
        <v>100</v>
      </c>
      <c r="C3" s="123">
        <v>55</v>
      </c>
      <c r="D3" s="131">
        <v>66</v>
      </c>
      <c r="E3" s="125">
        <v>10</v>
      </c>
      <c r="F3" s="123">
        <v>4</v>
      </c>
      <c r="G3" s="123">
        <v>97</v>
      </c>
      <c r="H3" s="123">
        <v>8</v>
      </c>
      <c r="I3" s="131">
        <v>24</v>
      </c>
      <c r="J3" s="123">
        <v>33</v>
      </c>
      <c r="K3" s="124">
        <v>14</v>
      </c>
    </row>
    <row r="5" spans="1:20" x14ac:dyDescent="0.3">
      <c r="K5" t="s">
        <v>109</v>
      </c>
    </row>
    <row r="6" spans="1:20" x14ac:dyDescent="0.3">
      <c r="A6" t="s">
        <v>110</v>
      </c>
    </row>
    <row r="7" spans="1:20" ht="15" thickBot="1" x14ac:dyDescent="0.35"/>
    <row r="8" spans="1:20" ht="15" thickBot="1" x14ac:dyDescent="0.35">
      <c r="A8" s="3" t="s">
        <v>2</v>
      </c>
      <c r="B8" s="3" t="s">
        <v>1</v>
      </c>
      <c r="C8" s="2" t="s">
        <v>0</v>
      </c>
      <c r="J8" s="136" t="s">
        <v>0</v>
      </c>
      <c r="K8" s="137">
        <v>1004</v>
      </c>
      <c r="L8" s="134">
        <v>1007</v>
      </c>
      <c r="M8" s="16">
        <v>1009</v>
      </c>
      <c r="N8" s="16">
        <v>1002</v>
      </c>
      <c r="O8" s="16">
        <v>1008</v>
      </c>
      <c r="P8" s="16">
        <v>1003</v>
      </c>
      <c r="Q8" s="16">
        <v>1005</v>
      </c>
      <c r="R8" s="16">
        <v>1010</v>
      </c>
      <c r="S8" s="16">
        <v>1006</v>
      </c>
      <c r="T8" s="132">
        <v>1001</v>
      </c>
    </row>
    <row r="9" spans="1:20" ht="15" thickBot="1" x14ac:dyDescent="0.35">
      <c r="A9" s="133">
        <f>HLOOKUP($C9,$A$1:$K$3,MATCH(A$8,$A$1:$A$3,0),0)</f>
        <v>10</v>
      </c>
      <c r="B9" s="133" t="str">
        <f>HLOOKUP($C9,$A$1:$K$3,MATCH(B$8,$A$1:$A$3,0),0)</f>
        <v>Ram4</v>
      </c>
      <c r="C9" s="15">
        <v>1004</v>
      </c>
      <c r="J9" s="3" t="s">
        <v>111</v>
      </c>
      <c r="K9" s="135">
        <f>HLOOKUP(K$8,$A$1:$K$3,MATCH($J9,$A$1:$A$3,0),0)</f>
        <v>10</v>
      </c>
      <c r="L9" s="135">
        <f t="shared" ref="L9:T9" si="0">HLOOKUP(L$8,$A$1:$K$3,MATCH($J9,$A$1:$A$3,0),0)</f>
        <v>8</v>
      </c>
      <c r="M9" s="135">
        <f t="shared" si="0"/>
        <v>33</v>
      </c>
      <c r="N9" s="135">
        <f t="shared" si="0"/>
        <v>55</v>
      </c>
      <c r="O9" s="135">
        <f t="shared" si="0"/>
        <v>24</v>
      </c>
      <c r="P9" s="135">
        <f t="shared" si="0"/>
        <v>66</v>
      </c>
      <c r="Q9" s="135">
        <f t="shared" si="0"/>
        <v>4</v>
      </c>
      <c r="R9" s="135">
        <f t="shared" si="0"/>
        <v>14</v>
      </c>
      <c r="S9" s="135">
        <f t="shared" si="0"/>
        <v>97</v>
      </c>
      <c r="T9" s="135">
        <f t="shared" si="0"/>
        <v>100</v>
      </c>
    </row>
    <row r="10" spans="1:20" ht="15" thickBot="1" x14ac:dyDescent="0.35">
      <c r="A10" s="133">
        <f t="shared" ref="A10:B18" si="1">HLOOKUP($C10,$A$1:$K$3,MATCH(A$8,$A$1:$A$3,0),0)</f>
        <v>8</v>
      </c>
      <c r="B10" s="133" t="str">
        <f t="shared" si="1"/>
        <v>Ram7</v>
      </c>
      <c r="C10" s="16">
        <v>1007</v>
      </c>
      <c r="J10" s="3" t="s">
        <v>1</v>
      </c>
      <c r="K10" s="135" t="str">
        <f>HLOOKUP(K$8,$A$1:$K$3,MATCH($J10,$A$1:$A$3,0),0)</f>
        <v>Ram4</v>
      </c>
      <c r="L10" s="135" t="str">
        <f t="shared" ref="L10:T10" si="2">HLOOKUP(L$8,$A$1:$K$3,MATCH($J10,$A$1:$A$3,0),0)</f>
        <v>Ram7</v>
      </c>
      <c r="M10" s="135" t="str">
        <f t="shared" si="2"/>
        <v>Ram9</v>
      </c>
      <c r="N10" s="135" t="str">
        <f t="shared" si="2"/>
        <v>Ram2</v>
      </c>
      <c r="O10" s="135" t="str">
        <f t="shared" si="2"/>
        <v>Ram8</v>
      </c>
      <c r="P10" s="135" t="str">
        <f t="shared" si="2"/>
        <v>Ram3</v>
      </c>
      <c r="Q10" s="135" t="str">
        <f t="shared" si="2"/>
        <v>Ram5</v>
      </c>
      <c r="R10" s="135" t="str">
        <f t="shared" si="2"/>
        <v>Ram10</v>
      </c>
      <c r="S10" s="135" t="str">
        <f t="shared" si="2"/>
        <v>Ram6</v>
      </c>
      <c r="T10" s="135" t="str">
        <f t="shared" si="2"/>
        <v>Ram1</v>
      </c>
    </row>
    <row r="11" spans="1:20" x14ac:dyDescent="0.3">
      <c r="A11" s="133">
        <f t="shared" si="1"/>
        <v>33</v>
      </c>
      <c r="B11" s="133" t="str">
        <f t="shared" si="1"/>
        <v>Ram9</v>
      </c>
      <c r="C11" s="16">
        <v>1009</v>
      </c>
    </row>
    <row r="12" spans="1:20" x14ac:dyDescent="0.3">
      <c r="A12" s="133">
        <f t="shared" si="1"/>
        <v>55</v>
      </c>
      <c r="B12" s="133" t="str">
        <f t="shared" si="1"/>
        <v>Ram2</v>
      </c>
      <c r="C12" s="16">
        <v>1002</v>
      </c>
      <c r="L12" t="s">
        <v>112</v>
      </c>
    </row>
    <row r="13" spans="1:20" x14ac:dyDescent="0.3">
      <c r="A13" s="133">
        <f t="shared" si="1"/>
        <v>24</v>
      </c>
      <c r="B13" s="133" t="str">
        <f t="shared" si="1"/>
        <v>Ram8</v>
      </c>
      <c r="C13" s="16">
        <v>1008</v>
      </c>
    </row>
    <row r="14" spans="1:20" x14ac:dyDescent="0.3">
      <c r="A14" s="133">
        <f t="shared" si="1"/>
        <v>66</v>
      </c>
      <c r="B14" s="133" t="str">
        <f t="shared" si="1"/>
        <v>Ram3</v>
      </c>
      <c r="C14" s="16">
        <v>1003</v>
      </c>
    </row>
    <row r="15" spans="1:20" x14ac:dyDescent="0.3">
      <c r="A15" s="133">
        <f t="shared" si="1"/>
        <v>4</v>
      </c>
      <c r="B15" s="133" t="str">
        <f t="shared" si="1"/>
        <v>Ram5</v>
      </c>
      <c r="C15" s="16">
        <v>1005</v>
      </c>
    </row>
    <row r="16" spans="1:20" x14ac:dyDescent="0.3">
      <c r="A16" s="133">
        <f t="shared" si="1"/>
        <v>14</v>
      </c>
      <c r="B16" s="133" t="str">
        <f t="shared" si="1"/>
        <v>Ram10</v>
      </c>
      <c r="C16" s="16">
        <v>1010</v>
      </c>
    </row>
    <row r="17" spans="1:3" x14ac:dyDescent="0.3">
      <c r="A17" s="133">
        <f t="shared" si="1"/>
        <v>97</v>
      </c>
      <c r="B17" s="133" t="str">
        <f t="shared" si="1"/>
        <v>Ram6</v>
      </c>
      <c r="C17" s="16">
        <v>1006</v>
      </c>
    </row>
    <row r="18" spans="1:3" ht="15" thickBot="1" x14ac:dyDescent="0.35">
      <c r="A18" s="133">
        <f t="shared" si="1"/>
        <v>100</v>
      </c>
      <c r="B18" s="133" t="str">
        <f t="shared" si="1"/>
        <v>Ram1</v>
      </c>
      <c r="C18" s="132">
        <v>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077E-7C1C-4A3D-8D3F-266E8A7F2BBE}">
  <dimension ref="A1:R47"/>
  <sheetViews>
    <sheetView topLeftCell="A4" workbookViewId="0">
      <selection activeCell="U31" sqref="U31"/>
    </sheetView>
  </sheetViews>
  <sheetFormatPr defaultRowHeight="14.4" x14ac:dyDescent="0.3"/>
  <cols>
    <col min="5" max="5" width="10.44140625" customWidth="1"/>
    <col min="6" max="6" width="10.88671875" customWidth="1"/>
    <col min="15" max="15" width="9.77734375" customWidth="1"/>
    <col min="17" max="17" width="11.5546875" customWidth="1"/>
    <col min="18" max="18" width="11.33203125" customWidth="1"/>
  </cols>
  <sheetData>
    <row r="1" spans="1:18" ht="15" thickBot="1" x14ac:dyDescent="0.35">
      <c r="A1" s="2" t="s">
        <v>0</v>
      </c>
      <c r="B1" s="3" t="s">
        <v>1</v>
      </c>
      <c r="C1" s="4" t="s">
        <v>2</v>
      </c>
      <c r="D1" s="4" t="s">
        <v>21</v>
      </c>
      <c r="E1" s="4" t="s">
        <v>20</v>
      </c>
      <c r="F1" s="4" t="s">
        <v>20</v>
      </c>
      <c r="G1" s="4" t="s">
        <v>19</v>
      </c>
      <c r="K1" s="138" t="s">
        <v>120</v>
      </c>
      <c r="L1" s="18">
        <v>0</v>
      </c>
      <c r="M1" s="18">
        <v>35</v>
      </c>
      <c r="N1" s="18">
        <v>60</v>
      </c>
      <c r="O1" s="18">
        <v>75</v>
      </c>
    </row>
    <row r="2" spans="1:18" x14ac:dyDescent="0.3">
      <c r="A2" s="15">
        <v>1001</v>
      </c>
      <c r="B2" s="5" t="s">
        <v>22</v>
      </c>
      <c r="C2" s="5">
        <v>100</v>
      </c>
      <c r="D2" s="5" t="str">
        <f t="shared" ref="D2:D11" si="0">HLOOKUP($C2,$I$4:$P$5,MATCH($I$5,$I$4:$I$5,0),1)</f>
        <v>A+</v>
      </c>
      <c r="E2" s="12" t="str">
        <f t="shared" ref="E2:E11" si="1">HLOOKUP($C2,$K$1:$O$2,MATCH($K$2,$K$1:$K$2,0),1)</f>
        <v>Disctinction</v>
      </c>
      <c r="F2" s="12" t="s">
        <v>113</v>
      </c>
      <c r="G2" s="5" t="s">
        <v>114</v>
      </c>
      <c r="K2" s="138" t="s">
        <v>121</v>
      </c>
      <c r="L2" s="18" t="s">
        <v>116</v>
      </c>
      <c r="M2" s="18" t="s">
        <v>114</v>
      </c>
      <c r="N2" s="18" t="s">
        <v>115</v>
      </c>
      <c r="O2" s="18" t="s">
        <v>113</v>
      </c>
    </row>
    <row r="3" spans="1:18" x14ac:dyDescent="0.3">
      <c r="A3" s="16">
        <v>1002</v>
      </c>
      <c r="B3" s="10" t="s">
        <v>24</v>
      </c>
      <c r="C3" s="11">
        <v>55</v>
      </c>
      <c r="D3" s="5" t="str">
        <f t="shared" si="0"/>
        <v>C+</v>
      </c>
      <c r="E3" s="12" t="str">
        <f t="shared" si="1"/>
        <v>Pass</v>
      </c>
      <c r="F3" s="12" t="s">
        <v>114</v>
      </c>
      <c r="G3" s="5" t="s">
        <v>114</v>
      </c>
    </row>
    <row r="4" spans="1:18" x14ac:dyDescent="0.3">
      <c r="A4" s="16">
        <v>1003</v>
      </c>
      <c r="B4" s="13" t="s">
        <v>26</v>
      </c>
      <c r="C4" s="14">
        <v>66</v>
      </c>
      <c r="D4" s="5" t="str">
        <f t="shared" si="0"/>
        <v>B</v>
      </c>
      <c r="E4" s="12" t="str">
        <f t="shared" si="1"/>
        <v>First class</v>
      </c>
      <c r="F4" s="12" t="s">
        <v>115</v>
      </c>
      <c r="G4" s="5" t="s">
        <v>114</v>
      </c>
      <c r="I4" s="138" t="s">
        <v>117</v>
      </c>
      <c r="J4" s="18">
        <v>0</v>
      </c>
      <c r="K4" s="18">
        <v>40</v>
      </c>
      <c r="L4" s="18">
        <v>50</v>
      </c>
      <c r="M4" s="18">
        <v>60</v>
      </c>
      <c r="N4" s="18">
        <v>70</v>
      </c>
      <c r="O4" s="18">
        <v>80</v>
      </c>
      <c r="P4" s="18">
        <v>90</v>
      </c>
    </row>
    <row r="5" spans="1:18" x14ac:dyDescent="0.3">
      <c r="A5" s="16">
        <v>1004</v>
      </c>
      <c r="B5" s="10" t="s">
        <v>28</v>
      </c>
      <c r="C5" s="17">
        <v>10</v>
      </c>
      <c r="D5" s="5" t="str">
        <f t="shared" si="0"/>
        <v>D</v>
      </c>
      <c r="E5" s="12" t="str">
        <f t="shared" si="1"/>
        <v>Fail</v>
      </c>
      <c r="F5" s="12" t="s">
        <v>116</v>
      </c>
      <c r="G5" s="5" t="s">
        <v>116</v>
      </c>
      <c r="I5" s="138" t="s">
        <v>21</v>
      </c>
      <c r="J5" s="18" t="s">
        <v>29</v>
      </c>
      <c r="K5" s="18" t="s">
        <v>46</v>
      </c>
      <c r="L5" s="18" t="s">
        <v>25</v>
      </c>
      <c r="M5" s="18" t="s">
        <v>27</v>
      </c>
      <c r="N5" s="18" t="s">
        <v>34</v>
      </c>
      <c r="O5" s="18" t="s">
        <v>37</v>
      </c>
      <c r="P5" s="18" t="s">
        <v>23</v>
      </c>
    </row>
    <row r="6" spans="1:18" x14ac:dyDescent="0.3">
      <c r="A6" s="16">
        <v>1005</v>
      </c>
      <c r="B6" s="10" t="s">
        <v>30</v>
      </c>
      <c r="C6" s="11">
        <v>71</v>
      </c>
      <c r="D6" s="5" t="str">
        <f t="shared" si="0"/>
        <v>B+</v>
      </c>
      <c r="E6" s="12" t="str">
        <f t="shared" si="1"/>
        <v>First class</v>
      </c>
      <c r="F6" s="12" t="s">
        <v>115</v>
      </c>
      <c r="G6" s="5" t="s">
        <v>114</v>
      </c>
    </row>
    <row r="7" spans="1:18" x14ac:dyDescent="0.3">
      <c r="A7" s="16">
        <v>1006</v>
      </c>
      <c r="B7" s="10" t="s">
        <v>31</v>
      </c>
      <c r="C7" s="11">
        <v>97</v>
      </c>
      <c r="D7" s="5" t="str">
        <f t="shared" si="0"/>
        <v>A+</v>
      </c>
      <c r="E7" s="12" t="str">
        <f t="shared" si="1"/>
        <v>Disctinction</v>
      </c>
      <c r="F7" s="12" t="s">
        <v>113</v>
      </c>
      <c r="G7" s="5" t="s">
        <v>114</v>
      </c>
      <c r="N7" s="117" t="s">
        <v>58</v>
      </c>
      <c r="O7" s="117" t="s">
        <v>59</v>
      </c>
      <c r="P7" s="117" t="s">
        <v>60</v>
      </c>
      <c r="Q7" s="139" t="s">
        <v>124</v>
      </c>
      <c r="R7" s="140" t="s">
        <v>125</v>
      </c>
    </row>
    <row r="8" spans="1:18" x14ac:dyDescent="0.3">
      <c r="A8" s="16">
        <v>1007</v>
      </c>
      <c r="B8" s="10" t="s">
        <v>32</v>
      </c>
      <c r="C8" s="11">
        <v>78</v>
      </c>
      <c r="D8" s="5" t="str">
        <f t="shared" si="0"/>
        <v>B+</v>
      </c>
      <c r="E8" s="12" t="str">
        <f t="shared" si="1"/>
        <v>Disctinction</v>
      </c>
      <c r="F8" s="12" t="s">
        <v>113</v>
      </c>
      <c r="G8" s="5" t="s">
        <v>114</v>
      </c>
      <c r="N8" s="22">
        <v>10</v>
      </c>
      <c r="O8" s="22">
        <v>80</v>
      </c>
      <c r="P8" s="57">
        <v>97</v>
      </c>
      <c r="Q8" s="139" t="s">
        <v>126</v>
      </c>
      <c r="R8" s="140" t="s">
        <v>127</v>
      </c>
    </row>
    <row r="9" spans="1:18" x14ac:dyDescent="0.3">
      <c r="A9" s="16">
        <v>1008</v>
      </c>
      <c r="B9" s="13" t="s">
        <v>33</v>
      </c>
      <c r="C9" s="14">
        <v>70</v>
      </c>
      <c r="D9" s="5" t="str">
        <f t="shared" si="0"/>
        <v>B+</v>
      </c>
      <c r="E9" s="12" t="str">
        <f t="shared" si="1"/>
        <v>First class</v>
      </c>
      <c r="F9" s="12" t="s">
        <v>115</v>
      </c>
      <c r="G9" s="5" t="s">
        <v>114</v>
      </c>
      <c r="N9" s="141">
        <v>20</v>
      </c>
      <c r="O9" s="22">
        <v>90</v>
      </c>
      <c r="P9" s="22">
        <v>69</v>
      </c>
      <c r="Q9" s="139" t="s">
        <v>128</v>
      </c>
    </row>
    <row r="10" spans="1:18" x14ac:dyDescent="0.3">
      <c r="A10" s="16">
        <v>1009</v>
      </c>
      <c r="B10" s="10" t="s">
        <v>35</v>
      </c>
      <c r="C10" s="11">
        <v>71</v>
      </c>
      <c r="D10" s="5" t="str">
        <f t="shared" si="0"/>
        <v>B+</v>
      </c>
      <c r="E10" s="12" t="str">
        <f t="shared" si="1"/>
        <v>First class</v>
      </c>
      <c r="F10" s="12" t="s">
        <v>115</v>
      </c>
      <c r="G10" s="5" t="s">
        <v>114</v>
      </c>
      <c r="N10" s="22">
        <v>30</v>
      </c>
      <c r="O10" s="60">
        <v>100</v>
      </c>
      <c r="P10" s="57">
        <v>45</v>
      </c>
      <c r="Q10" s="142" t="s">
        <v>129</v>
      </c>
    </row>
    <row r="11" spans="1:18" ht="15" thickBot="1" x14ac:dyDescent="0.35">
      <c r="A11" s="132">
        <v>1010</v>
      </c>
      <c r="B11" s="123" t="s">
        <v>36</v>
      </c>
      <c r="C11" s="124">
        <v>34</v>
      </c>
      <c r="D11" s="5" t="str">
        <f t="shared" si="0"/>
        <v>D</v>
      </c>
      <c r="E11" s="12" t="str">
        <f t="shared" si="1"/>
        <v>Fail</v>
      </c>
      <c r="F11" s="12" t="s">
        <v>116</v>
      </c>
      <c r="G11" s="5" t="s">
        <v>116</v>
      </c>
      <c r="N11" s="22">
        <v>40</v>
      </c>
      <c r="O11" s="22">
        <v>110</v>
      </c>
      <c r="P11" s="22">
        <v>51</v>
      </c>
      <c r="Q11" s="139" t="s">
        <v>130</v>
      </c>
    </row>
    <row r="12" spans="1:18" x14ac:dyDescent="0.3">
      <c r="N12" s="22">
        <v>50</v>
      </c>
      <c r="O12" s="22">
        <v>120</v>
      </c>
      <c r="P12" s="22">
        <v>77</v>
      </c>
      <c r="Q12" s="139" t="s">
        <v>131</v>
      </c>
    </row>
    <row r="13" spans="1:18" ht="15" thickBot="1" x14ac:dyDescent="0.35">
      <c r="C13" t="s">
        <v>122</v>
      </c>
      <c r="D13" t="s">
        <v>123</v>
      </c>
    </row>
    <row r="14" spans="1:18" x14ac:dyDescent="0.3">
      <c r="C14" s="145"/>
      <c r="D14" s="146" t="s">
        <v>58</v>
      </c>
      <c r="E14" s="147" t="s">
        <v>59</v>
      </c>
      <c r="F14" s="148" t="s">
        <v>60</v>
      </c>
      <c r="L14" s="26"/>
      <c r="M14" s="64"/>
      <c r="N14" s="64"/>
      <c r="O14" s="27" t="s">
        <v>61</v>
      </c>
      <c r="P14" s="85" t="s">
        <v>134</v>
      </c>
    </row>
    <row r="15" spans="1:18" x14ac:dyDescent="0.3">
      <c r="C15" s="149" t="s">
        <v>70</v>
      </c>
      <c r="D15" s="150">
        <v>10</v>
      </c>
      <c r="E15" s="151">
        <v>80</v>
      </c>
      <c r="F15" s="152">
        <v>97</v>
      </c>
      <c r="L15" s="26"/>
      <c r="M15" s="64"/>
      <c r="N15" s="64"/>
      <c r="O15" s="27" t="s">
        <v>132</v>
      </c>
      <c r="P15" s="22">
        <v>5</v>
      </c>
    </row>
    <row r="16" spans="1:18" x14ac:dyDescent="0.3">
      <c r="C16" s="149" t="s">
        <v>71</v>
      </c>
      <c r="D16" s="150">
        <v>20</v>
      </c>
      <c r="E16" s="153">
        <v>90</v>
      </c>
      <c r="F16" s="152">
        <v>69</v>
      </c>
    </row>
    <row r="17" spans="2:18" x14ac:dyDescent="0.3">
      <c r="C17" s="149" t="s">
        <v>72</v>
      </c>
      <c r="D17" s="150">
        <v>30</v>
      </c>
      <c r="E17" s="151">
        <v>100</v>
      </c>
      <c r="F17" s="154">
        <v>45</v>
      </c>
      <c r="N17" s="26"/>
      <c r="O17" s="27" t="s">
        <v>64</v>
      </c>
      <c r="P17" s="143">
        <f>HLOOKUP(P14,N7:P12,P15,0)</f>
        <v>110</v>
      </c>
      <c r="Q17" s="144" t="s">
        <v>133</v>
      </c>
    </row>
    <row r="18" spans="2:18" x14ac:dyDescent="0.3">
      <c r="C18" s="149" t="s">
        <v>73</v>
      </c>
      <c r="D18" s="150">
        <v>40</v>
      </c>
      <c r="E18" s="153">
        <v>110</v>
      </c>
      <c r="F18" s="152">
        <v>51</v>
      </c>
    </row>
    <row r="19" spans="2:18" ht="15" thickBot="1" x14ac:dyDescent="0.35">
      <c r="C19" s="155" t="s">
        <v>74</v>
      </c>
      <c r="D19" s="156">
        <v>50</v>
      </c>
      <c r="E19" s="157">
        <v>120</v>
      </c>
      <c r="F19" s="158">
        <v>77</v>
      </c>
      <c r="O19" s="85" t="s">
        <v>86</v>
      </c>
      <c r="P19" s="85" t="s">
        <v>87</v>
      </c>
      <c r="Q19" s="85" t="s">
        <v>138</v>
      </c>
      <c r="R19" s="85" t="s">
        <v>139</v>
      </c>
    </row>
    <row r="20" spans="2:18" ht="15" thickBot="1" x14ac:dyDescent="0.35">
      <c r="I20" t="s">
        <v>137</v>
      </c>
      <c r="O20" s="163" t="s">
        <v>78</v>
      </c>
      <c r="P20" s="164" t="s">
        <v>84</v>
      </c>
      <c r="Q20" s="165">
        <f>VLOOKUP($P20,$I$22:$L$27,MATCH($O20,$I$22:$L$22,0),0)</f>
        <v>50</v>
      </c>
      <c r="R20" s="165">
        <f>HLOOKUP($O20,$I$22:$L$27,MATCH($P20,$I$22:$I$27,0),0)</f>
        <v>50</v>
      </c>
    </row>
    <row r="21" spans="2:18" ht="15" thickBot="1" x14ac:dyDescent="0.35">
      <c r="B21" s="26"/>
      <c r="C21" s="64"/>
      <c r="D21" s="64"/>
      <c r="E21" s="27" t="s">
        <v>61</v>
      </c>
      <c r="F21" s="159" t="s">
        <v>62</v>
      </c>
      <c r="H21" s="161"/>
      <c r="I21" s="70"/>
      <c r="J21" s="70"/>
      <c r="K21" s="70"/>
      <c r="L21" s="70"/>
      <c r="M21" s="162"/>
      <c r="O21" s="163" t="s">
        <v>80</v>
      </c>
      <c r="P21" s="164" t="s">
        <v>81</v>
      </c>
      <c r="Q21" s="165">
        <f t="shared" ref="Q21:Q27" si="2">VLOOKUP($P21,$I$22:$L$27,MATCH($O21,$I$22:$L$22,0),0)</f>
        <v>600</v>
      </c>
      <c r="R21" s="165">
        <f t="shared" ref="R21:R27" si="3">HLOOKUP($O21,$I$22:$L$27,MATCH($P21,$I$22:$I$27,0),0)</f>
        <v>600</v>
      </c>
    </row>
    <row r="22" spans="2:18" ht="15.6" thickTop="1" thickBot="1" x14ac:dyDescent="0.35">
      <c r="B22" s="26"/>
      <c r="C22" s="64"/>
      <c r="D22" s="64"/>
      <c r="E22" s="27" t="s">
        <v>75</v>
      </c>
      <c r="F22" s="22" t="s">
        <v>135</v>
      </c>
      <c r="H22" s="166"/>
      <c r="J22" s="167" t="s">
        <v>78</v>
      </c>
      <c r="K22" s="168" t="s">
        <v>79</v>
      </c>
      <c r="L22" s="169" t="s">
        <v>80</v>
      </c>
      <c r="M22" s="170"/>
      <c r="O22" s="163" t="s">
        <v>79</v>
      </c>
      <c r="P22" s="164" t="s">
        <v>82</v>
      </c>
      <c r="Q22" s="165">
        <f t="shared" si="2"/>
        <v>1200</v>
      </c>
      <c r="R22" s="165">
        <f t="shared" si="3"/>
        <v>1200</v>
      </c>
    </row>
    <row r="23" spans="2:18" ht="15" thickTop="1" x14ac:dyDescent="0.3">
      <c r="F23" s="67"/>
      <c r="H23" s="166"/>
      <c r="I23" s="171" t="s">
        <v>81</v>
      </c>
      <c r="J23" s="172">
        <v>500</v>
      </c>
      <c r="K23" s="60">
        <v>450</v>
      </c>
      <c r="L23" s="173">
        <v>600</v>
      </c>
      <c r="M23" s="170"/>
      <c r="O23" s="163" t="s">
        <v>80</v>
      </c>
      <c r="P23" s="164" t="s">
        <v>83</v>
      </c>
      <c r="Q23" s="165">
        <f t="shared" si="2"/>
        <v>275</v>
      </c>
      <c r="R23" s="165">
        <f t="shared" si="3"/>
        <v>275</v>
      </c>
    </row>
    <row r="24" spans="2:18" x14ac:dyDescent="0.3">
      <c r="D24" s="26"/>
      <c r="E24" s="27" t="s">
        <v>64</v>
      </c>
      <c r="F24" s="160">
        <f>HLOOKUP(F21,C14:F19,MATCH(F22,C14:C19,0),0)</f>
        <v>20</v>
      </c>
      <c r="H24" s="166"/>
      <c r="I24" s="174" t="s">
        <v>82</v>
      </c>
      <c r="J24" s="172">
        <v>1000</v>
      </c>
      <c r="K24" s="60">
        <v>1200</v>
      </c>
      <c r="L24" s="175">
        <v>800</v>
      </c>
      <c r="M24" s="170"/>
      <c r="O24" s="163" t="s">
        <v>79</v>
      </c>
      <c r="P24" s="164" t="s">
        <v>84</v>
      </c>
      <c r="Q24" s="165">
        <f t="shared" si="2"/>
        <v>70</v>
      </c>
      <c r="R24" s="165">
        <f t="shared" si="3"/>
        <v>70</v>
      </c>
    </row>
    <row r="25" spans="2:18" x14ac:dyDescent="0.3">
      <c r="B25" t="s">
        <v>136</v>
      </c>
      <c r="H25" s="166"/>
      <c r="I25" s="174" t="s">
        <v>83</v>
      </c>
      <c r="J25" s="172">
        <v>250</v>
      </c>
      <c r="K25" s="60">
        <v>350</v>
      </c>
      <c r="L25" s="175">
        <v>275</v>
      </c>
      <c r="M25" s="170"/>
      <c r="O25" s="163" t="s">
        <v>79</v>
      </c>
      <c r="P25" s="164" t="s">
        <v>85</v>
      </c>
      <c r="Q25" s="165">
        <f t="shared" si="2"/>
        <v>290</v>
      </c>
      <c r="R25" s="165">
        <f t="shared" si="3"/>
        <v>290</v>
      </c>
    </row>
    <row r="26" spans="2:18" x14ac:dyDescent="0.3">
      <c r="H26" s="166"/>
      <c r="I26" s="174" t="s">
        <v>84</v>
      </c>
      <c r="J26" s="176">
        <v>50</v>
      </c>
      <c r="K26" s="60">
        <v>70</v>
      </c>
      <c r="L26" s="175">
        <v>45</v>
      </c>
      <c r="M26" s="170"/>
      <c r="O26" s="163" t="s">
        <v>78</v>
      </c>
      <c r="P26" s="164" t="s">
        <v>81</v>
      </c>
      <c r="Q26" s="165">
        <f t="shared" si="2"/>
        <v>500</v>
      </c>
      <c r="R26" s="165">
        <f t="shared" si="3"/>
        <v>500</v>
      </c>
    </row>
    <row r="27" spans="2:18" ht="15" thickBot="1" x14ac:dyDescent="0.35">
      <c r="D27" s="184" t="s">
        <v>93</v>
      </c>
      <c r="E27" s="184"/>
      <c r="F27" s="184"/>
      <c r="H27" s="166"/>
      <c r="I27" s="177" t="s">
        <v>85</v>
      </c>
      <c r="J27" s="178">
        <v>300</v>
      </c>
      <c r="K27" s="179">
        <v>290</v>
      </c>
      <c r="L27" s="180">
        <v>310</v>
      </c>
      <c r="M27" s="170"/>
      <c r="O27" s="163" t="s">
        <v>79</v>
      </c>
      <c r="P27" s="164" t="s">
        <v>82</v>
      </c>
      <c r="Q27" s="165">
        <f t="shared" si="2"/>
        <v>1200</v>
      </c>
      <c r="R27" s="165">
        <f t="shared" si="3"/>
        <v>1200</v>
      </c>
    </row>
    <row r="28" spans="2:18" ht="15.6" thickTop="1" thickBot="1" x14ac:dyDescent="0.35">
      <c r="D28" s="185" t="s">
        <v>94</v>
      </c>
      <c r="E28" s="185" t="s">
        <v>95</v>
      </c>
      <c r="F28" s="185" t="s">
        <v>96</v>
      </c>
      <c r="H28" s="181"/>
      <c r="I28" s="182"/>
      <c r="J28" s="182"/>
      <c r="K28" s="182"/>
      <c r="L28" s="182"/>
      <c r="M28" s="183"/>
    </row>
    <row r="29" spans="2:18" x14ac:dyDescent="0.3">
      <c r="D29" s="186">
        <v>20</v>
      </c>
      <c r="E29" s="187">
        <v>10</v>
      </c>
      <c r="F29" s="186">
        <v>30</v>
      </c>
    </row>
    <row r="31" spans="2:18" x14ac:dyDescent="0.3">
      <c r="D31" s="188" t="s">
        <v>97</v>
      </c>
      <c r="E31" s="188"/>
      <c r="F31" s="188"/>
      <c r="I31" t="s">
        <v>140</v>
      </c>
      <c r="K31" t="s">
        <v>142</v>
      </c>
    </row>
    <row r="32" spans="2:18" x14ac:dyDescent="0.3">
      <c r="D32" s="189">
        <v>1</v>
      </c>
      <c r="E32" s="189">
        <v>100</v>
      </c>
      <c r="F32" s="189">
        <v>300</v>
      </c>
      <c r="I32" t="s">
        <v>141</v>
      </c>
      <c r="K32" t="s">
        <v>143</v>
      </c>
    </row>
    <row r="33" spans="2:6" x14ac:dyDescent="0.3">
      <c r="C33" s="189" t="s">
        <v>94</v>
      </c>
      <c r="D33" s="190">
        <v>0</v>
      </c>
      <c r="E33" s="191">
        <v>0.06</v>
      </c>
      <c r="F33" s="190">
        <v>0.08</v>
      </c>
    </row>
    <row r="34" spans="2:6" x14ac:dyDescent="0.3">
      <c r="C34" s="189" t="s">
        <v>95</v>
      </c>
      <c r="D34" s="192">
        <v>0</v>
      </c>
      <c r="E34" s="193">
        <v>0.03</v>
      </c>
      <c r="F34" s="190">
        <v>0.05</v>
      </c>
    </row>
    <row r="35" spans="2:6" x14ac:dyDescent="0.3">
      <c r="C35" s="189" t="s">
        <v>96</v>
      </c>
      <c r="D35" s="192">
        <v>0</v>
      </c>
      <c r="E35" s="192">
        <v>0.12</v>
      </c>
      <c r="F35" s="190">
        <v>0.15</v>
      </c>
    </row>
    <row r="37" spans="2:6" x14ac:dyDescent="0.3">
      <c r="B37" s="116" t="s">
        <v>101</v>
      </c>
      <c r="C37" s="116"/>
      <c r="D37" s="116"/>
      <c r="E37" s="116"/>
      <c r="F37" s="116"/>
    </row>
    <row r="38" spans="2:6" x14ac:dyDescent="0.3">
      <c r="B38" s="117" t="s">
        <v>102</v>
      </c>
      <c r="C38" s="117" t="s">
        <v>103</v>
      </c>
      <c r="D38" s="194" t="s">
        <v>104</v>
      </c>
      <c r="E38" s="195" t="s">
        <v>105</v>
      </c>
      <c r="F38" s="117" t="s">
        <v>106</v>
      </c>
    </row>
    <row r="39" spans="2:6" x14ac:dyDescent="0.3">
      <c r="B39" s="22" t="s">
        <v>94</v>
      </c>
      <c r="C39" s="60">
        <v>100</v>
      </c>
      <c r="D39" s="196">
        <f>HLOOKUP($B39,$D$28:$F$29,2,0)</f>
        <v>20</v>
      </c>
      <c r="E39" s="197">
        <f>HLOOKUP($C39,$C$32:$F$35,MATCH($B39,$C$32:$C$35,0),1)</f>
        <v>0.06</v>
      </c>
      <c r="F39" s="120">
        <f>$D39*$C39</f>
        <v>2000</v>
      </c>
    </row>
    <row r="40" spans="2:6" x14ac:dyDescent="0.3">
      <c r="B40" s="22" t="s">
        <v>95</v>
      </c>
      <c r="C40" s="22">
        <v>200</v>
      </c>
      <c r="D40" s="196">
        <f t="shared" ref="D40:D44" si="4">HLOOKUP($B40,$D$28:$F$29,2,0)</f>
        <v>10</v>
      </c>
      <c r="E40" s="197">
        <f t="shared" ref="E40:E44" si="5">HLOOKUP($C40,$C$32:$F$35,MATCH($B40,$C$32:$C$35,0),1)</f>
        <v>0.03</v>
      </c>
      <c r="F40" s="120">
        <f t="shared" ref="F40:F44" si="6">$D40*$C40</f>
        <v>2000</v>
      </c>
    </row>
    <row r="41" spans="2:6" x14ac:dyDescent="0.3">
      <c r="B41" s="22" t="s">
        <v>96</v>
      </c>
      <c r="C41" s="22">
        <v>150</v>
      </c>
      <c r="D41" s="196">
        <f t="shared" si="4"/>
        <v>30</v>
      </c>
      <c r="E41" s="197">
        <f t="shared" si="5"/>
        <v>0.12</v>
      </c>
      <c r="F41" s="120">
        <f t="shared" si="6"/>
        <v>4500</v>
      </c>
    </row>
    <row r="42" spans="2:6" x14ac:dyDescent="0.3">
      <c r="B42" s="22" t="s">
        <v>94</v>
      </c>
      <c r="C42" s="22">
        <v>225</v>
      </c>
      <c r="D42" s="196">
        <f t="shared" si="4"/>
        <v>20</v>
      </c>
      <c r="E42" s="197">
        <f t="shared" si="5"/>
        <v>0.06</v>
      </c>
      <c r="F42" s="120">
        <f t="shared" si="6"/>
        <v>4500</v>
      </c>
    </row>
    <row r="43" spans="2:6" x14ac:dyDescent="0.3">
      <c r="B43" s="22" t="s">
        <v>95</v>
      </c>
      <c r="C43" s="22">
        <v>50</v>
      </c>
      <c r="D43" s="196">
        <f t="shared" si="4"/>
        <v>10</v>
      </c>
      <c r="E43" s="197">
        <f t="shared" si="5"/>
        <v>0</v>
      </c>
      <c r="F43" s="120">
        <f t="shared" si="6"/>
        <v>500</v>
      </c>
    </row>
    <row r="44" spans="2:6" x14ac:dyDescent="0.3">
      <c r="B44" s="22" t="s">
        <v>96</v>
      </c>
      <c r="C44" s="22">
        <v>500</v>
      </c>
      <c r="D44" s="196">
        <f t="shared" si="4"/>
        <v>30</v>
      </c>
      <c r="E44" s="197">
        <f t="shared" si="5"/>
        <v>0.15</v>
      </c>
      <c r="F44" s="120">
        <f t="shared" si="6"/>
        <v>15000</v>
      </c>
    </row>
    <row r="46" spans="2:6" x14ac:dyDescent="0.3">
      <c r="C46" t="s">
        <v>104</v>
      </c>
      <c r="D46" t="s">
        <v>144</v>
      </c>
    </row>
    <row r="47" spans="2:6" x14ac:dyDescent="0.3">
      <c r="C47" t="s">
        <v>105</v>
      </c>
      <c r="D47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 basic</vt:lpstr>
      <vt:lpstr>vlookup</vt:lpstr>
      <vt:lpstr>vlookup homework</vt:lpstr>
      <vt:lpstr>hlookup</vt:lpstr>
      <vt:lpstr>hlookup 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2025-04-14T18:56:22Z</dcterms:created>
  <dcterms:modified xsi:type="dcterms:W3CDTF">2025-04-15T10:25:48Z</dcterms:modified>
</cp:coreProperties>
</file>