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-analyst\EXCEL\my pratice\"/>
    </mc:Choice>
  </mc:AlternateContent>
  <xr:revisionPtr revIDLastSave="0" documentId="8_{3DD72ABF-FE78-49E8-A907-2CC01CB26697}" xr6:coauthVersionLast="47" xr6:coauthVersionMax="47" xr10:uidLastSave="{00000000-0000-0000-0000-000000000000}"/>
  <bookViews>
    <workbookView xWindow="-108" yWindow="-108" windowWidth="23256" windowHeight="12456" xr2:uid="{B31F03C9-5D04-4138-9C22-6FA43C8D213E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Sheet1!$L$1:$N$1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2" i="3"/>
  <c r="H3" i="3"/>
  <c r="H4" i="3"/>
  <c r="H5" i="3"/>
  <c r="H6" i="3"/>
  <c r="H7" i="3"/>
  <c r="H8" i="3"/>
  <c r="H9" i="3"/>
  <c r="H10" i="3"/>
  <c r="H11" i="3"/>
  <c r="H2" i="3"/>
  <c r="F3" i="3"/>
  <c r="F4" i="3"/>
  <c r="F5" i="3"/>
  <c r="F6" i="3"/>
  <c r="F7" i="3"/>
  <c r="F8" i="3"/>
  <c r="F9" i="3"/>
  <c r="F10" i="3"/>
  <c r="F11" i="3"/>
  <c r="F2" i="3"/>
  <c r="I3" i="3"/>
  <c r="I4" i="3"/>
  <c r="I5" i="3"/>
  <c r="I6" i="3"/>
  <c r="I7" i="3"/>
  <c r="I8" i="3"/>
  <c r="I9" i="3"/>
  <c r="I10" i="3"/>
  <c r="I11" i="3"/>
  <c r="I2" i="3"/>
  <c r="G3" i="3"/>
  <c r="G4" i="3"/>
  <c r="G5" i="3"/>
  <c r="G6" i="3"/>
  <c r="G7" i="3"/>
  <c r="G8" i="3"/>
  <c r="G9" i="3"/>
  <c r="G10" i="3"/>
  <c r="G11" i="3"/>
  <c r="G2" i="3"/>
  <c r="K20" i="2"/>
  <c r="K21" i="2" a="1"/>
  <c r="K21" i="2"/>
  <c r="K22" i="2" a="1"/>
  <c r="K22" i="2" s="1"/>
  <c r="K23" i="2" a="1"/>
  <c r="K23" i="2" s="1"/>
  <c r="K15" i="2" a="1"/>
  <c r="K15" i="2" s="1"/>
  <c r="K16" i="2" a="1"/>
  <c r="K16" i="2" s="1"/>
  <c r="K14" i="2" a="1"/>
  <c r="K14" i="2" s="1"/>
  <c r="K13" i="2"/>
  <c r="K7" i="2" a="1"/>
  <c r="K7" i="2" s="1"/>
  <c r="K8" i="2" a="1"/>
  <c r="K8" i="2" s="1"/>
  <c r="K6" i="2" a="1"/>
  <c r="K6" i="2" s="1"/>
  <c r="K5" i="2"/>
  <c r="S33" i="1" a="1"/>
  <c r="S33" i="1" s="1"/>
  <c r="S34" i="1" a="1"/>
  <c r="S34" i="1"/>
  <c r="S35" i="1" a="1"/>
  <c r="S35" i="1"/>
  <c r="S36" i="1" a="1"/>
  <c r="S36" i="1" s="1"/>
  <c r="S37" i="1" a="1"/>
  <c r="S37" i="1" s="1"/>
  <c r="S38" i="1" a="1"/>
  <c r="S38" i="1" s="1"/>
  <c r="S39" i="1" a="1"/>
  <c r="S39" i="1" s="1"/>
  <c r="S40" i="1" a="1"/>
  <c r="S40" i="1"/>
  <c r="S41" i="1" a="1"/>
  <c r="S41" i="1" s="1"/>
  <c r="S32" i="1" a="1"/>
  <c r="S32" i="1" s="1"/>
  <c r="S42" i="1"/>
  <c r="I27" i="1" a="1"/>
  <c r="I27" i="1" s="1"/>
  <c r="J27" i="1" a="1"/>
  <c r="J27" i="1"/>
  <c r="K27" i="1" a="1"/>
  <c r="K27" i="1"/>
  <c r="L27" i="1" a="1"/>
  <c r="L27" i="1" s="1"/>
  <c r="M27" i="1" a="1"/>
  <c r="M27" i="1" s="1"/>
  <c r="N27" i="1" a="1"/>
  <c r="N27" i="1" s="1"/>
  <c r="O27" i="1" a="1"/>
  <c r="O27" i="1" s="1"/>
  <c r="P27" i="1" a="1"/>
  <c r="P27" i="1"/>
  <c r="Q27" i="1" a="1"/>
  <c r="Q27" i="1" s="1"/>
  <c r="H27" i="1" a="1"/>
  <c r="H27" i="1" s="1"/>
  <c r="R27" i="1" l="1"/>
  <c r="I17" i="1"/>
  <c r="J17" i="1"/>
  <c r="K17" i="1"/>
  <c r="L17" i="1"/>
  <c r="M17" i="1"/>
  <c r="N17" i="1"/>
  <c r="O17" i="1"/>
  <c r="P17" i="1"/>
  <c r="Q17" i="1"/>
  <c r="H17" i="1"/>
  <c r="R17" i="1"/>
  <c r="E3" i="1"/>
  <c r="E13" i="1" s="1"/>
  <c r="E4" i="1"/>
  <c r="E14" i="1" s="1"/>
  <c r="E5" i="1"/>
  <c r="E15" i="1" s="1"/>
  <c r="E6" i="1"/>
  <c r="E16" i="1" s="1"/>
  <c r="E7" i="1"/>
  <c r="E17" i="1" s="1"/>
  <c r="E8" i="1"/>
  <c r="E18" i="1" s="1"/>
  <c r="E9" i="1"/>
  <c r="E19" i="1" s="1"/>
  <c r="E10" i="1"/>
  <c r="E20" i="1" s="1"/>
  <c r="E11" i="1"/>
  <c r="E21" i="1" s="1"/>
  <c r="E2" i="1"/>
  <c r="E12" i="1" l="1"/>
  <c r="R24" i="1" s="1" a="1"/>
  <c r="R24" i="1" s="1"/>
  <c r="J16" i="1"/>
  <c r="I16" i="1"/>
  <c r="K16" i="1"/>
  <c r="N16" i="1"/>
  <c r="M16" i="1"/>
  <c r="Q15" i="1"/>
  <c r="Q14" i="1"/>
  <c r="P15" i="1"/>
  <c r="K15" i="1"/>
  <c r="J15" i="1"/>
  <c r="P14" i="1"/>
  <c r="L16" i="1"/>
  <c r="I15" i="1"/>
  <c r="N14" i="1"/>
  <c r="L14" i="1"/>
  <c r="O14" i="1"/>
  <c r="Q16" i="1"/>
  <c r="N15" i="1"/>
  <c r="K14" i="1"/>
  <c r="O15" i="1"/>
  <c r="P16" i="1"/>
  <c r="M15" i="1"/>
  <c r="J14" i="1"/>
  <c r="M14" i="1"/>
  <c r="O16" i="1"/>
  <c r="L15" i="1"/>
  <c r="I14" i="1"/>
  <c r="Q34" i="1" l="1" a="1"/>
  <c r="Q34" i="1" s="1"/>
  <c r="R36" i="1" a="1"/>
  <c r="R36" i="1" s="1"/>
  <c r="R41" i="1" a="1"/>
  <c r="R41" i="1" s="1"/>
  <c r="R32" i="1" a="1"/>
  <c r="R32" i="1" s="1"/>
  <c r="Q40" i="1" a="1"/>
  <c r="Q40" i="1" s="1"/>
  <c r="R33" i="1" a="1"/>
  <c r="R33" i="1" s="1"/>
  <c r="Q36" i="1" a="1"/>
  <c r="Q36" i="1" s="1"/>
  <c r="R38" i="1" a="1"/>
  <c r="R38" i="1" s="1"/>
  <c r="Q33" i="1" a="1"/>
  <c r="Q33" i="1" s="1"/>
  <c r="R35" i="1" a="1"/>
  <c r="R35" i="1" s="1"/>
  <c r="R37" i="1" a="1"/>
  <c r="R37" i="1" s="1"/>
  <c r="Q39" i="1" a="1"/>
  <c r="Q39" i="1" s="1"/>
  <c r="R34" i="1" a="1"/>
  <c r="R34" i="1" s="1"/>
  <c r="Q41" i="1" a="1"/>
  <c r="Q41" i="1" s="1"/>
  <c r="Q37" i="1" a="1"/>
  <c r="Q37" i="1" s="1"/>
  <c r="R39" i="1" a="1"/>
  <c r="R39" i="1" s="1"/>
  <c r="Q35" i="1" a="1"/>
  <c r="Q35" i="1" s="1"/>
  <c r="Q38" i="1" a="1"/>
  <c r="Q38" i="1" s="1"/>
  <c r="R40" i="1" a="1"/>
  <c r="R40" i="1" s="1"/>
  <c r="Q32" i="1" a="1"/>
  <c r="Q32" i="1" s="1"/>
  <c r="P38" i="1" a="1"/>
  <c r="P38" i="1" s="1"/>
  <c r="P34" i="1" a="1"/>
  <c r="P34" i="1" s="1"/>
  <c r="P36" i="1" a="1"/>
  <c r="P36" i="1" s="1"/>
  <c r="R16" i="1"/>
  <c r="P35" i="1" a="1"/>
  <c r="P35" i="1" s="1"/>
  <c r="P41" i="1" a="1"/>
  <c r="P41" i="1" s="1"/>
  <c r="P37" i="1" a="1"/>
  <c r="P37" i="1" s="1"/>
  <c r="P39" i="1" a="1"/>
  <c r="P39" i="1" s="1"/>
  <c r="P32" i="1" a="1"/>
  <c r="P32" i="1" s="1"/>
  <c r="P40" i="1" a="1"/>
  <c r="P40" i="1" s="1"/>
  <c r="H14" i="1"/>
  <c r="R14" i="1"/>
  <c r="P33" i="1" a="1"/>
  <c r="P33" i="1" s="1"/>
  <c r="P42" i="1" a="1"/>
  <c r="P42" i="1" s="1"/>
  <c r="R42" i="1" a="1"/>
  <c r="R42" i="1" s="1"/>
  <c r="Q42" i="1" a="1"/>
  <c r="Q42" i="1" s="1"/>
  <c r="M26" i="1" a="1"/>
  <c r="M26" i="1" s="1"/>
  <c r="L26" i="1" a="1"/>
  <c r="L26" i="1" s="1"/>
  <c r="N25" i="1" a="1"/>
  <c r="N25" i="1" s="1"/>
  <c r="K25" i="1" a="1"/>
  <c r="K25" i="1" s="1"/>
  <c r="J24" i="1" a="1"/>
  <c r="J24" i="1" s="1"/>
  <c r="N24" i="1" a="1"/>
  <c r="N24" i="1" s="1"/>
  <c r="I25" i="1" a="1"/>
  <c r="I25" i="1" s="1"/>
  <c r="L24" i="1" a="1"/>
  <c r="L24" i="1" s="1"/>
  <c r="K26" i="1" a="1"/>
  <c r="K26" i="1" s="1"/>
  <c r="P26" i="1" a="1"/>
  <c r="P26" i="1" s="1"/>
  <c r="J25" i="1" a="1"/>
  <c r="J25" i="1" s="1"/>
  <c r="Q24" i="1" a="1"/>
  <c r="Q24" i="1" s="1"/>
  <c r="M25" i="1" a="1"/>
  <c r="M25" i="1" s="1"/>
  <c r="Q25" i="1" a="1"/>
  <c r="Q25" i="1" s="1"/>
  <c r="H16" i="1"/>
  <c r="R15" i="1"/>
  <c r="K24" i="1" a="1"/>
  <c r="K24" i="1" s="1"/>
  <c r="P24" i="1" a="1"/>
  <c r="P24" i="1" s="1"/>
  <c r="M24" i="1" a="1"/>
  <c r="M24" i="1" s="1"/>
  <c r="N26" i="1" a="1"/>
  <c r="N26" i="1" s="1"/>
  <c r="O26" i="1" a="1"/>
  <c r="O26" i="1" s="1"/>
  <c r="P25" i="1" a="1"/>
  <c r="P25" i="1" s="1"/>
  <c r="I26" i="1" a="1"/>
  <c r="I26" i="1" s="1"/>
  <c r="O25" i="1" a="1"/>
  <c r="O25" i="1" s="1"/>
  <c r="L25" i="1" a="1"/>
  <c r="L25" i="1" s="1"/>
  <c r="Q26" i="1" a="1"/>
  <c r="Q26" i="1" s="1"/>
  <c r="O24" i="1" a="1"/>
  <c r="O24" i="1" s="1"/>
  <c r="J26" i="1" a="1"/>
  <c r="J26" i="1" s="1"/>
  <c r="I24" i="1" a="1"/>
  <c r="I24" i="1" s="1"/>
  <c r="H24" i="1" a="1"/>
  <c r="H24" i="1" s="1"/>
  <c r="H26" i="1" a="1"/>
  <c r="H26" i="1" s="1"/>
  <c r="H15" i="1"/>
  <c r="H25" i="1" a="1"/>
  <c r="H25" i="1" s="1"/>
  <c r="R26" i="1" a="1"/>
  <c r="R26" i="1" s="1"/>
  <c r="R25" i="1" a="1"/>
  <c r="R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<sst xmlns="http://schemas.openxmlformats.org/spreadsheetml/2006/main" count="248" uniqueCount="58">
  <si>
    <t>ctrl shift l for filter</t>
  </si>
  <si>
    <t>ID</t>
  </si>
  <si>
    <t>Name</t>
  </si>
  <si>
    <t>Mark</t>
  </si>
  <si>
    <t>Result</t>
  </si>
  <si>
    <t>Date</t>
  </si>
  <si>
    <t>Ram1</t>
  </si>
  <si>
    <t>Pass</t>
  </si>
  <si>
    <t>Ram2</t>
  </si>
  <si>
    <t>Ram3</t>
  </si>
  <si>
    <t>Fail</t>
  </si>
  <si>
    <t>Ram4</t>
  </si>
  <si>
    <t>Ram5</t>
  </si>
  <si>
    <t>Ram6</t>
  </si>
  <si>
    <t>Ram7</t>
  </si>
  <si>
    <t>Ram8</t>
  </si>
  <si>
    <t>Ram9</t>
  </si>
  <si>
    <t>Ram10</t>
  </si>
  <si>
    <t>Sum of Mark</t>
  </si>
  <si>
    <t>Row Labels</t>
  </si>
  <si>
    <t>Grand Total</t>
  </si>
  <si>
    <t>Column Labels</t>
  </si>
  <si>
    <t>using sumifs method</t>
  </si>
  <si>
    <t>using pivot table</t>
  </si>
  <si>
    <t>using sumproduct method</t>
  </si>
  <si>
    <t>alt m v for evaluuative formula</t>
  </si>
  <si>
    <t xml:space="preserve">excel date starts from 11900 </t>
  </si>
  <si>
    <t>first</t>
  </si>
  <si>
    <t xml:space="preserve">sum next </t>
  </si>
  <si>
    <t>false 0 true add</t>
  </si>
  <si>
    <t>product</t>
  </si>
  <si>
    <t>HOMEWORK</t>
  </si>
  <si>
    <t>English</t>
  </si>
  <si>
    <t>Maths</t>
  </si>
  <si>
    <t>Science</t>
  </si>
  <si>
    <t>Exam</t>
  </si>
  <si>
    <t>Full year</t>
  </si>
  <si>
    <t>Half year</t>
  </si>
  <si>
    <t>advanced sum product</t>
  </si>
  <si>
    <t xml:space="preserve"> =SUMPRODUCT(($A$2:$A$21=$K$12)*($F$2:$F$21=$K$11)*($C$1:$E$1=$J14)*($C$2:$E$21))</t>
  </si>
  <si>
    <t>select id</t>
  </si>
  <si>
    <t>select exam</t>
  </si>
  <si>
    <t>select subject</t>
  </si>
  <si>
    <t>select mark</t>
  </si>
  <si>
    <t xml:space="preserve"> =SUMPRODUCT(($A$2:$A$21=$K$19)*($F$2:$F$21=$K$18)*($E$1=$J$23)*($E$2:$E$21))</t>
  </si>
  <si>
    <t>only for science</t>
  </si>
  <si>
    <t>only for maths</t>
  </si>
  <si>
    <t>only for english</t>
  </si>
  <si>
    <t xml:space="preserve"> =SUMPRODUCT(($A$2:$A$21=$K$19)*($F$2:$F$21=$K$18)*($D$1=$J$22)*($D$2:$D$21))</t>
  </si>
  <si>
    <t xml:space="preserve"> =SUMPRODUCT(($A$2:$A$21=$K$19)*($F$2:$F$21=$K$18)*($C$1=$J$21)*($C$2:$C$21))</t>
  </si>
  <si>
    <t>(work only vertical and horizantal also is the advantage of using sumproduct)</t>
  </si>
  <si>
    <t>(sumifs works or support only vertical values)</t>
  </si>
  <si>
    <t>And</t>
  </si>
  <si>
    <t>Result AND</t>
  </si>
  <si>
    <t>OR</t>
  </si>
  <si>
    <t>Result OR</t>
  </si>
  <si>
    <t xml:space="preserve"> =IF(C2&gt;34,IF(D2&gt;34,IF(E2&gt;34,"pass","fail"),"fail"),"fail")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</si>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</sst>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15" fontId="1" fillId="2" borderId="3" xfId="0" applyNumberFormat="1" applyFont="1" applyFill="1" applyBorder="1" applyAlignment="1">
      <alignment horizontal="center"/>
    </xf>
    <xf numFmtId="0" fontId="1" fillId="4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0" fillId="0" borderId="3" xfId="0" applyNumberFormat="1" applyBorder="1"/>
    <xf numFmtId="15" fontId="0" fillId="2" borderId="3" xfId="0" applyNumberFormat="1" applyFill="1" applyBorder="1"/>
    <xf numFmtId="15" fontId="0" fillId="0" borderId="0" xfId="0" applyNumberFormat="1"/>
    <xf numFmtId="15" fontId="0" fillId="0" borderId="0" xfId="0" applyNumberFormat="1" applyAlignment="1">
      <alignment horizontal="left"/>
    </xf>
    <xf numFmtId="15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/>
    <xf numFmtId="0" fontId="1" fillId="0" borderId="1" xfId="0" applyFont="1" applyBorder="1"/>
    <xf numFmtId="0" fontId="1" fillId="4" borderId="3" xfId="0" applyFont="1" applyFill="1" applyBorder="1"/>
    <xf numFmtId="15" fontId="1" fillId="4" borderId="3" xfId="0" applyNumberFormat="1" applyFont="1" applyFill="1" applyBorder="1" applyAlignment="1">
      <alignment horizontal="left"/>
    </xf>
    <xf numFmtId="15" fontId="1" fillId="4" borderId="1" xfId="0" applyNumberFormat="1" applyFont="1" applyFill="1" applyBorder="1"/>
    <xf numFmtId="15" fontId="0" fillId="7" borderId="0" xfId="0" applyNumberFormat="1" applyFill="1" applyAlignment="1">
      <alignment horizontal="left"/>
    </xf>
    <xf numFmtId="0" fontId="0" fillId="7" borderId="0" xfId="0" applyFill="1"/>
    <xf numFmtId="15" fontId="0" fillId="8" borderId="3" xfId="0" applyNumberFormat="1" applyFill="1" applyBorder="1" applyAlignment="1">
      <alignment horizontal="left"/>
    </xf>
    <xf numFmtId="0" fontId="0" fillId="8" borderId="3" xfId="0" applyFill="1" applyBorder="1"/>
    <xf numFmtId="0" fontId="0" fillId="9" borderId="0" xfId="0" applyFill="1" applyAlignment="1">
      <alignment horizontal="left"/>
    </xf>
    <xf numFmtId="0" fontId="0" fillId="9" borderId="0" xfId="0" applyFill="1"/>
    <xf numFmtId="14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4" xfId="0" applyFill="1" applyBorder="1"/>
    <xf numFmtId="0" fontId="0" fillId="0" borderId="5" xfId="0" applyBorder="1" applyAlignment="1">
      <alignment horizontal="center"/>
    </xf>
    <xf numFmtId="14" fontId="0" fillId="0" borderId="6" xfId="0" applyNumberFormat="1" applyBorder="1"/>
    <xf numFmtId="0" fontId="0" fillId="6" borderId="7" xfId="0" applyFill="1" applyBorder="1"/>
    <xf numFmtId="14" fontId="0" fillId="0" borderId="8" xfId="0" applyNumberFormat="1" applyBorder="1"/>
    <xf numFmtId="0" fontId="0" fillId="3" borderId="7" xfId="0" applyFill="1" applyBorder="1"/>
    <xf numFmtId="0" fontId="0" fillId="6" borderId="9" xfId="0" applyFill="1" applyBorder="1"/>
    <xf numFmtId="0" fontId="0" fillId="0" borderId="10" xfId="0" applyBorder="1" applyAlignment="1">
      <alignment horizontal="center"/>
    </xf>
    <xf numFmtId="14" fontId="0" fillId="0" borderId="11" xfId="0" applyNumberFormat="1" applyBorder="1"/>
    <xf numFmtId="0" fontId="0" fillId="0" borderId="4" xfId="0" applyBorder="1"/>
    <xf numFmtId="14" fontId="0" fillId="2" borderId="6" xfId="0" applyNumberFormat="1" applyFill="1" applyBorder="1"/>
    <xf numFmtId="0" fontId="0" fillId="0" borderId="7" xfId="0" applyBorder="1"/>
    <xf numFmtId="14" fontId="0" fillId="2" borderId="8" xfId="0" applyNumberFormat="1" applyFill="1" applyBorder="1"/>
    <xf numFmtId="0" fontId="0" fillId="0" borderId="9" xfId="0" applyBorder="1"/>
    <xf numFmtId="14" fontId="0" fillId="2" borderId="11" xfId="0" applyNumberFormat="1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6" borderId="6" xfId="0" applyFill="1" applyBorder="1"/>
    <xf numFmtId="0" fontId="0" fillId="6" borderId="8" xfId="0" applyFill="1" applyBorder="1"/>
    <xf numFmtId="0" fontId="0" fillId="6" borderId="11" xfId="0" applyFill="1" applyBorder="1"/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14" fontId="1" fillId="5" borderId="14" xfId="0" applyNumberFormat="1" applyFont="1" applyFill="1" applyBorder="1" applyAlignment="1">
      <alignment horizontal="center"/>
    </xf>
    <xf numFmtId="14" fontId="1" fillId="6" borderId="13" xfId="0" applyNumberFormat="1" applyFont="1" applyFill="1" applyBorder="1" applyAlignment="1">
      <alignment horizontal="center"/>
    </xf>
    <xf numFmtId="14" fontId="0" fillId="9" borderId="3" xfId="0" applyNumberFormat="1" applyFill="1" applyBorder="1" applyAlignment="1">
      <alignment horizontal="center"/>
    </xf>
    <xf numFmtId="14" fontId="1" fillId="6" borderId="3" xfId="0" applyNumberFormat="1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shant" refreshedDate="45760.488315277777" createdVersion="8" refreshedVersion="8" minRefreshableVersion="3" recordCount="30" xr:uid="{17F04F44-3980-4F6A-B1E9-DC96FA275955}">
  <cacheSource type="worksheet">
    <worksheetSource ref="A1:E31" sheet="Sheet1"/>
  </cacheSource>
  <cacheFields count="5">
    <cacheField name="ID" numFmtId="0">
      <sharedItems containsSemiMixedTypes="0" containsString="0" containsNumber="1" containsInteger="1" minValue="1001" maxValue="1010"/>
    </cacheField>
    <cacheField name="Name" numFmtId="0">
      <sharedItems count="10">
        <s v="Ram1"/>
        <s v="Ram2"/>
        <s v="Ram3"/>
        <s v="Ram4"/>
        <s v="Ram5"/>
        <s v="Ram6"/>
        <s v="Ram7"/>
        <s v="Ram8"/>
        <s v="Ram9"/>
        <s v="Ram10"/>
      </sharedItems>
    </cacheField>
    <cacheField name="Mark" numFmtId="0">
      <sharedItems containsSemiMixedTypes="0" containsString="0" containsNumber="1" containsInteger="1" minValue="12" maxValue="98"/>
    </cacheField>
    <cacheField name="Result" numFmtId="0">
      <sharedItems/>
    </cacheField>
    <cacheField name="Date" numFmtId="15">
      <sharedItems containsSemiMixedTypes="0" containsNonDate="0" containsDate="1" containsString="0" minDate="2025-04-11T00:00:00" maxDate="2025-04-14T00:00:00" count="3">
        <d v="2025-04-13T00:00:00"/>
        <d v="2025-04-12T00:00:00"/>
        <d v="2025-04-11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x v="0"/>
    <n v="94"/>
    <s v="Pass"/>
    <x v="0"/>
  </r>
  <r>
    <n v="1002"/>
    <x v="1"/>
    <n v="83"/>
    <s v="Pass"/>
    <x v="0"/>
  </r>
  <r>
    <n v="1003"/>
    <x v="2"/>
    <n v="30"/>
    <s v="Fail"/>
    <x v="0"/>
  </r>
  <r>
    <n v="1004"/>
    <x v="3"/>
    <n v="41"/>
    <s v="Pass"/>
    <x v="0"/>
  </r>
  <r>
    <n v="1005"/>
    <x v="4"/>
    <n v="39"/>
    <s v="Pass"/>
    <x v="0"/>
  </r>
  <r>
    <n v="1006"/>
    <x v="5"/>
    <n v="12"/>
    <s v="Fail"/>
    <x v="0"/>
  </r>
  <r>
    <n v="1007"/>
    <x v="6"/>
    <n v="97"/>
    <s v="Pass"/>
    <x v="0"/>
  </r>
  <r>
    <n v="1008"/>
    <x v="7"/>
    <n v="78"/>
    <s v="Pass"/>
    <x v="0"/>
  </r>
  <r>
    <n v="1009"/>
    <x v="8"/>
    <n v="30"/>
    <s v="Fail"/>
    <x v="0"/>
  </r>
  <r>
    <n v="1010"/>
    <x v="9"/>
    <n v="45"/>
    <s v="Pass"/>
    <x v="0"/>
  </r>
  <r>
    <n v="1001"/>
    <x v="0"/>
    <n v="93"/>
    <s v="Pass"/>
    <x v="1"/>
  </r>
  <r>
    <n v="1002"/>
    <x v="1"/>
    <n v="96"/>
    <s v="Pass"/>
    <x v="1"/>
  </r>
  <r>
    <n v="1003"/>
    <x v="2"/>
    <n v="71"/>
    <s v="Pass"/>
    <x v="1"/>
  </r>
  <r>
    <n v="1004"/>
    <x v="3"/>
    <n v="80"/>
    <s v="Pass"/>
    <x v="1"/>
  </r>
  <r>
    <n v="1005"/>
    <x v="4"/>
    <n v="94"/>
    <s v="Pass"/>
    <x v="1"/>
  </r>
  <r>
    <n v="1006"/>
    <x v="5"/>
    <n v="22"/>
    <s v="Fail"/>
    <x v="1"/>
  </r>
  <r>
    <n v="1007"/>
    <x v="6"/>
    <n v="98"/>
    <s v="Pass"/>
    <x v="1"/>
  </r>
  <r>
    <n v="1008"/>
    <x v="7"/>
    <n v="54"/>
    <s v="Pass"/>
    <x v="1"/>
  </r>
  <r>
    <n v="1009"/>
    <x v="8"/>
    <n v="59"/>
    <s v="Pass"/>
    <x v="1"/>
  </r>
  <r>
    <n v="1010"/>
    <x v="9"/>
    <n v="48"/>
    <s v="Pass"/>
    <x v="1"/>
  </r>
  <r>
    <n v="1001"/>
    <x v="0"/>
    <n v="24"/>
    <s v="Fail"/>
    <x v="2"/>
  </r>
  <r>
    <n v="1002"/>
    <x v="1"/>
    <n v="33"/>
    <s v="Fail"/>
    <x v="2"/>
  </r>
  <r>
    <n v="1003"/>
    <x v="2"/>
    <n v="82"/>
    <s v="Pass"/>
    <x v="2"/>
  </r>
  <r>
    <n v="1004"/>
    <x v="3"/>
    <n v="69"/>
    <s v="Pass"/>
    <x v="2"/>
  </r>
  <r>
    <n v="1005"/>
    <x v="4"/>
    <n v="43"/>
    <s v="Pass"/>
    <x v="2"/>
  </r>
  <r>
    <n v="1006"/>
    <x v="5"/>
    <n v="16"/>
    <s v="Fail"/>
    <x v="2"/>
  </r>
  <r>
    <n v="1007"/>
    <x v="6"/>
    <n v="41"/>
    <s v="Pass"/>
    <x v="2"/>
  </r>
  <r>
    <n v="1008"/>
    <x v="7"/>
    <n v="25"/>
    <s v="Fail"/>
    <x v="2"/>
  </r>
  <r>
    <n v="1009"/>
    <x v="8"/>
    <n v="97"/>
    <s v="Pass"/>
    <x v="2"/>
  </r>
  <r>
    <n v="1010"/>
    <x v="9"/>
    <n v="75"/>
    <s v="Pass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67EA29-319B-4EA1-B575-1A05787E0B7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G31:K43" firstHeaderRow="1" firstDataRow="2" firstDataCol="1"/>
  <pivotFields count="5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axis="axisCol" numFmtId="15" showAll="0">
      <items count="4">
        <item x="2"/>
        <item x="1"/>
        <item x="0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Mark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41D84C-9773-4AA8-881C-7D28E23385B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G4:R9" firstHeaderRow="1" firstDataRow="2" firstDataCol="1"/>
  <pivotFields count="5">
    <pivotField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axis="axisRow" numFmtId="15" showAll="0">
      <items count="4">
        <item x="2"/>
        <item x="1"/>
        <item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Mark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7211-A981-4905-9855-58CAEB1D8C2A}">
  <dimension ref="A1:T43"/>
  <sheetViews>
    <sheetView tabSelected="1" topLeftCell="A19" workbookViewId="0">
      <selection activeCell="O32" sqref="O32:S41"/>
    </sheetView>
  </sheetViews>
  <sheetFormatPr defaultRowHeight="14.4" x14ac:dyDescent="0.3"/>
  <cols>
    <col min="5" max="5" width="11.109375" style="11" customWidth="1"/>
    <col min="7" max="7" width="12.5546875" bestFit="1" customWidth="1"/>
    <col min="8" max="8" width="15.5546875" bestFit="1" customWidth="1"/>
    <col min="9" max="10" width="9.33203125" bestFit="1" customWidth="1"/>
    <col min="11" max="11" width="10.77734375" bestFit="1" customWidth="1"/>
    <col min="12" max="14" width="5.77734375" bestFit="1" customWidth="1"/>
    <col min="15" max="15" width="10.88671875" customWidth="1"/>
    <col min="16" max="16" width="12.44140625" customWidth="1"/>
    <col min="17" max="17" width="15.44140625" customWidth="1"/>
    <col min="18" max="18" width="10.77734375" bestFit="1" customWidth="1"/>
    <col min="19" max="19" width="11.33203125" customWidth="1"/>
  </cols>
  <sheetData>
    <row r="1" spans="1:18" x14ac:dyDescent="0.3">
      <c r="A1" s="8" t="s">
        <v>1</v>
      </c>
      <c r="B1" s="8" t="s">
        <v>2</v>
      </c>
      <c r="C1" s="8" t="s">
        <v>3</v>
      </c>
      <c r="D1" s="8" t="s">
        <v>4</v>
      </c>
      <c r="E1" s="1" t="s">
        <v>5</v>
      </c>
      <c r="I1" t="s">
        <v>0</v>
      </c>
    </row>
    <row r="2" spans="1:18" x14ac:dyDescent="0.3">
      <c r="A2" s="6">
        <v>1001</v>
      </c>
      <c r="B2" s="6" t="s">
        <v>6</v>
      </c>
      <c r="C2" s="7">
        <v>94</v>
      </c>
      <c r="D2" s="7" t="s">
        <v>7</v>
      </c>
      <c r="E2" s="9">
        <f ca="1">TODAY()</f>
        <v>45760</v>
      </c>
      <c r="J2" t="s">
        <v>23</v>
      </c>
    </row>
    <row r="3" spans="1:18" x14ac:dyDescent="0.3">
      <c r="A3" s="6">
        <v>1002</v>
      </c>
      <c r="B3" s="6" t="s">
        <v>8</v>
      </c>
      <c r="C3" s="7">
        <v>83</v>
      </c>
      <c r="D3" s="7" t="s">
        <v>7</v>
      </c>
      <c r="E3" s="9">
        <f t="shared" ref="E3:E11" ca="1" si="0">TODAY()</f>
        <v>45760</v>
      </c>
    </row>
    <row r="4" spans="1:18" x14ac:dyDescent="0.3">
      <c r="A4" s="6">
        <v>1003</v>
      </c>
      <c r="B4" s="6" t="s">
        <v>9</v>
      </c>
      <c r="C4" s="7">
        <v>30</v>
      </c>
      <c r="D4" s="7" t="s">
        <v>10</v>
      </c>
      <c r="E4" s="9">
        <f t="shared" ca="1" si="0"/>
        <v>45760</v>
      </c>
      <c r="G4" s="3" t="s">
        <v>18</v>
      </c>
      <c r="H4" s="3" t="s">
        <v>21</v>
      </c>
    </row>
    <row r="5" spans="1:18" x14ac:dyDescent="0.3">
      <c r="A5" s="6">
        <v>1004</v>
      </c>
      <c r="B5" s="6" t="s">
        <v>11</v>
      </c>
      <c r="C5" s="7">
        <v>41</v>
      </c>
      <c r="D5" s="7" t="s">
        <v>7</v>
      </c>
      <c r="E5" s="9">
        <f t="shared" ca="1" si="0"/>
        <v>45760</v>
      </c>
      <c r="G5" s="3" t="s">
        <v>19</v>
      </c>
      <c r="H5" t="s">
        <v>6</v>
      </c>
      <c r="I5" t="s">
        <v>8</v>
      </c>
      <c r="J5" t="s">
        <v>9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20</v>
      </c>
    </row>
    <row r="6" spans="1:18" x14ac:dyDescent="0.3">
      <c r="A6" s="6">
        <v>1005</v>
      </c>
      <c r="B6" s="6" t="s">
        <v>12</v>
      </c>
      <c r="C6" s="7">
        <v>39</v>
      </c>
      <c r="D6" s="7" t="s">
        <v>7</v>
      </c>
      <c r="E6" s="9">
        <f t="shared" ca="1" si="0"/>
        <v>45760</v>
      </c>
      <c r="G6" s="12">
        <v>45758</v>
      </c>
      <c r="H6">
        <v>24</v>
      </c>
      <c r="I6">
        <v>33</v>
      </c>
      <c r="J6">
        <v>82</v>
      </c>
      <c r="K6">
        <v>69</v>
      </c>
      <c r="L6">
        <v>43</v>
      </c>
      <c r="M6">
        <v>16</v>
      </c>
      <c r="N6">
        <v>41</v>
      </c>
      <c r="O6">
        <v>25</v>
      </c>
      <c r="P6">
        <v>97</v>
      </c>
      <c r="Q6">
        <v>75</v>
      </c>
      <c r="R6">
        <v>505</v>
      </c>
    </row>
    <row r="7" spans="1:18" x14ac:dyDescent="0.3">
      <c r="A7" s="6">
        <v>1006</v>
      </c>
      <c r="B7" s="6" t="s">
        <v>13</v>
      </c>
      <c r="C7" s="7">
        <v>12</v>
      </c>
      <c r="D7" s="7" t="s">
        <v>10</v>
      </c>
      <c r="E7" s="9">
        <f t="shared" ca="1" si="0"/>
        <v>45760</v>
      </c>
      <c r="G7" s="12">
        <v>45759</v>
      </c>
      <c r="H7">
        <v>93</v>
      </c>
      <c r="I7">
        <v>96</v>
      </c>
      <c r="J7">
        <v>71</v>
      </c>
      <c r="K7">
        <v>80</v>
      </c>
      <c r="L7">
        <v>94</v>
      </c>
      <c r="M7">
        <v>22</v>
      </c>
      <c r="N7">
        <v>98</v>
      </c>
      <c r="O7">
        <v>54</v>
      </c>
      <c r="P7">
        <v>59</v>
      </c>
      <c r="Q7">
        <v>48</v>
      </c>
      <c r="R7">
        <v>715</v>
      </c>
    </row>
    <row r="8" spans="1:18" x14ac:dyDescent="0.3">
      <c r="A8" s="6">
        <v>1007</v>
      </c>
      <c r="B8" s="6" t="s">
        <v>14</v>
      </c>
      <c r="C8" s="7">
        <v>97</v>
      </c>
      <c r="D8" s="7" t="s">
        <v>7</v>
      </c>
      <c r="E8" s="9">
        <f t="shared" ca="1" si="0"/>
        <v>45760</v>
      </c>
      <c r="G8" s="12">
        <v>45760</v>
      </c>
      <c r="H8">
        <v>94</v>
      </c>
      <c r="I8">
        <v>83</v>
      </c>
      <c r="J8">
        <v>30</v>
      </c>
      <c r="K8">
        <v>41</v>
      </c>
      <c r="L8">
        <v>39</v>
      </c>
      <c r="M8">
        <v>12</v>
      </c>
      <c r="N8">
        <v>97</v>
      </c>
      <c r="O8">
        <v>78</v>
      </c>
      <c r="P8">
        <v>30</v>
      </c>
      <c r="Q8">
        <v>45</v>
      </c>
      <c r="R8">
        <v>549</v>
      </c>
    </row>
    <row r="9" spans="1:18" x14ac:dyDescent="0.3">
      <c r="A9" s="6">
        <v>1008</v>
      </c>
      <c r="B9" s="6" t="s">
        <v>15</v>
      </c>
      <c r="C9" s="7">
        <v>78</v>
      </c>
      <c r="D9" s="7" t="s">
        <v>7</v>
      </c>
      <c r="E9" s="9">
        <f t="shared" ca="1" si="0"/>
        <v>45760</v>
      </c>
      <c r="G9" s="12" t="s">
        <v>20</v>
      </c>
      <c r="H9">
        <v>211</v>
      </c>
      <c r="I9">
        <v>212</v>
      </c>
      <c r="J9">
        <v>183</v>
      </c>
      <c r="K9">
        <v>190</v>
      </c>
      <c r="L9">
        <v>176</v>
      </c>
      <c r="M9">
        <v>50</v>
      </c>
      <c r="N9">
        <v>236</v>
      </c>
      <c r="O9">
        <v>157</v>
      </c>
      <c r="P9">
        <v>186</v>
      </c>
      <c r="Q9">
        <v>168</v>
      </c>
      <c r="R9">
        <v>1769</v>
      </c>
    </row>
    <row r="10" spans="1:18" x14ac:dyDescent="0.3">
      <c r="A10" s="6">
        <v>1009</v>
      </c>
      <c r="B10" s="6" t="s">
        <v>16</v>
      </c>
      <c r="C10" s="7">
        <v>30</v>
      </c>
      <c r="D10" s="7" t="s">
        <v>10</v>
      </c>
      <c r="E10" s="9">
        <f t="shared" ca="1" si="0"/>
        <v>45760</v>
      </c>
    </row>
    <row r="11" spans="1:18" x14ac:dyDescent="0.3">
      <c r="A11" s="6">
        <v>1010</v>
      </c>
      <c r="B11" s="6" t="s">
        <v>17</v>
      </c>
      <c r="C11" s="7">
        <v>45</v>
      </c>
      <c r="D11" s="7" t="s">
        <v>7</v>
      </c>
      <c r="E11" s="9">
        <f t="shared" ca="1" si="0"/>
        <v>45760</v>
      </c>
      <c r="J11" t="s">
        <v>22</v>
      </c>
    </row>
    <row r="12" spans="1:18" x14ac:dyDescent="0.3">
      <c r="A12" s="6">
        <v>1001</v>
      </c>
      <c r="B12" s="6" t="s">
        <v>6</v>
      </c>
      <c r="C12" s="7">
        <v>93</v>
      </c>
      <c r="D12" s="7" t="s">
        <v>7</v>
      </c>
      <c r="E12" s="10">
        <f ca="1">E2-1</f>
        <v>45759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x14ac:dyDescent="0.3">
      <c r="A13" s="6">
        <v>1002</v>
      </c>
      <c r="B13" s="6" t="s">
        <v>8</v>
      </c>
      <c r="C13" s="7">
        <v>96</v>
      </c>
      <c r="D13" s="7" t="s">
        <v>7</v>
      </c>
      <c r="E13" s="10">
        <f t="shared" ref="E13:E21" ca="1" si="1">E3-1</f>
        <v>45759</v>
      </c>
      <c r="G13" s="2" t="s">
        <v>19</v>
      </c>
      <c r="H13" s="2" t="s">
        <v>6</v>
      </c>
      <c r="I13" s="2" t="s">
        <v>8</v>
      </c>
      <c r="J13" s="2" t="s">
        <v>9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20</v>
      </c>
    </row>
    <row r="14" spans="1:18" x14ac:dyDescent="0.3">
      <c r="A14" s="6">
        <v>1003</v>
      </c>
      <c r="B14" s="6" t="s">
        <v>9</v>
      </c>
      <c r="C14" s="7">
        <v>71</v>
      </c>
      <c r="D14" s="7" t="s">
        <v>7</v>
      </c>
      <c r="E14" s="10">
        <f t="shared" ca="1" si="1"/>
        <v>45759</v>
      </c>
      <c r="G14" s="19">
        <v>45758</v>
      </c>
      <c r="H14" s="20">
        <f ca="1">SUMIFS($C:$C,$B:$B,H$13,$E:$E,$G14)</f>
        <v>24</v>
      </c>
      <c r="I14" s="20">
        <f t="shared" ref="I14:Q14" ca="1" si="2">SUMIFS($C:$C,$B:$B,I$13,$E:$E,$G14)</f>
        <v>33</v>
      </c>
      <c r="J14" s="20">
        <f t="shared" ca="1" si="2"/>
        <v>82</v>
      </c>
      <c r="K14" s="20">
        <f t="shared" ca="1" si="2"/>
        <v>69</v>
      </c>
      <c r="L14" s="20">
        <f t="shared" ca="1" si="2"/>
        <v>43</v>
      </c>
      <c r="M14" s="20">
        <f t="shared" ca="1" si="2"/>
        <v>16</v>
      </c>
      <c r="N14" s="20">
        <f t="shared" ca="1" si="2"/>
        <v>41</v>
      </c>
      <c r="O14" s="20">
        <f t="shared" ca="1" si="2"/>
        <v>25</v>
      </c>
      <c r="P14" s="20">
        <f t="shared" ca="1" si="2"/>
        <v>97</v>
      </c>
      <c r="Q14" s="20">
        <f t="shared" ca="1" si="2"/>
        <v>75</v>
      </c>
      <c r="R14" s="20">
        <f ca="1">SUMIFS($C:$C,$E:$E,$G14)</f>
        <v>505</v>
      </c>
    </row>
    <row r="15" spans="1:18" x14ac:dyDescent="0.3">
      <c r="A15" s="6">
        <v>1004</v>
      </c>
      <c r="B15" s="6" t="s">
        <v>11</v>
      </c>
      <c r="C15" s="7">
        <v>80</v>
      </c>
      <c r="D15" s="7" t="s">
        <v>7</v>
      </c>
      <c r="E15" s="10">
        <f t="shared" ca="1" si="1"/>
        <v>45759</v>
      </c>
      <c r="G15" s="19">
        <v>45759</v>
      </c>
      <c r="H15" s="20">
        <f t="shared" ref="H15:Q16" ca="1" si="3">SUMIFS($C:$C,$B:$B,H$13,$E:$E,$G15)</f>
        <v>93</v>
      </c>
      <c r="I15" s="20">
        <f t="shared" ca="1" si="3"/>
        <v>96</v>
      </c>
      <c r="J15" s="20">
        <f t="shared" ca="1" si="3"/>
        <v>71</v>
      </c>
      <c r="K15" s="20">
        <f t="shared" ca="1" si="3"/>
        <v>80</v>
      </c>
      <c r="L15" s="20">
        <f t="shared" ca="1" si="3"/>
        <v>94</v>
      </c>
      <c r="M15" s="20">
        <f t="shared" ca="1" si="3"/>
        <v>22</v>
      </c>
      <c r="N15" s="20">
        <f t="shared" ca="1" si="3"/>
        <v>98</v>
      </c>
      <c r="O15" s="20">
        <f t="shared" ca="1" si="3"/>
        <v>54</v>
      </c>
      <c r="P15" s="20">
        <f t="shared" ca="1" si="3"/>
        <v>59</v>
      </c>
      <c r="Q15" s="20">
        <f t="shared" ca="1" si="3"/>
        <v>48</v>
      </c>
      <c r="R15" s="20">
        <f t="shared" ref="R15:R16" ca="1" si="4">SUMIFS($C:$C,$E:$E,$G15)</f>
        <v>715</v>
      </c>
    </row>
    <row r="16" spans="1:18" x14ac:dyDescent="0.3">
      <c r="A16" s="6">
        <v>1005</v>
      </c>
      <c r="B16" s="6" t="s">
        <v>12</v>
      </c>
      <c r="C16" s="7">
        <v>94</v>
      </c>
      <c r="D16" s="7" t="s">
        <v>7</v>
      </c>
      <c r="E16" s="10">
        <f t="shared" ca="1" si="1"/>
        <v>45759</v>
      </c>
      <c r="G16" s="19">
        <v>45760</v>
      </c>
      <c r="H16" s="20">
        <f t="shared" ca="1" si="3"/>
        <v>94</v>
      </c>
      <c r="I16" s="20">
        <f t="shared" ca="1" si="3"/>
        <v>83</v>
      </c>
      <c r="J16" s="20">
        <f t="shared" ca="1" si="3"/>
        <v>30</v>
      </c>
      <c r="K16" s="20">
        <f t="shared" ca="1" si="3"/>
        <v>41</v>
      </c>
      <c r="L16" s="20">
        <f t="shared" ca="1" si="3"/>
        <v>39</v>
      </c>
      <c r="M16" s="20">
        <f t="shared" ca="1" si="3"/>
        <v>12</v>
      </c>
      <c r="N16" s="20">
        <f t="shared" ca="1" si="3"/>
        <v>97</v>
      </c>
      <c r="O16" s="20">
        <f t="shared" ca="1" si="3"/>
        <v>78</v>
      </c>
      <c r="P16" s="20">
        <f t="shared" ca="1" si="3"/>
        <v>30</v>
      </c>
      <c r="Q16" s="20">
        <f t="shared" ca="1" si="3"/>
        <v>45</v>
      </c>
      <c r="R16" s="20">
        <f t="shared" ca="1" si="4"/>
        <v>549</v>
      </c>
    </row>
    <row r="17" spans="1:20" x14ac:dyDescent="0.3">
      <c r="A17" s="6">
        <v>1006</v>
      </c>
      <c r="B17" s="6" t="s">
        <v>13</v>
      </c>
      <c r="C17" s="7">
        <v>22</v>
      </c>
      <c r="D17" s="7" t="s">
        <v>10</v>
      </c>
      <c r="E17" s="10">
        <f t="shared" ca="1" si="1"/>
        <v>45759</v>
      </c>
      <c r="G17" s="13" t="s">
        <v>20</v>
      </c>
      <c r="H17" s="14">
        <f>SUMIFS($C:$C,$B:$B,H$13)</f>
        <v>211</v>
      </c>
      <c r="I17" s="14">
        <f t="shared" ref="I17:Q17" si="5">SUMIFS($C:$C,$B:$B,I$13)</f>
        <v>212</v>
      </c>
      <c r="J17" s="14">
        <f t="shared" si="5"/>
        <v>183</v>
      </c>
      <c r="K17" s="14">
        <f t="shared" si="5"/>
        <v>190</v>
      </c>
      <c r="L17" s="14">
        <f t="shared" si="5"/>
        <v>176</v>
      </c>
      <c r="M17" s="14">
        <f t="shared" si="5"/>
        <v>50</v>
      </c>
      <c r="N17" s="14">
        <f t="shared" si="5"/>
        <v>236</v>
      </c>
      <c r="O17" s="14">
        <f t="shared" si="5"/>
        <v>157</v>
      </c>
      <c r="P17" s="14">
        <f t="shared" si="5"/>
        <v>186</v>
      </c>
      <c r="Q17" s="14">
        <f t="shared" si="5"/>
        <v>168</v>
      </c>
      <c r="R17" s="14">
        <f>SUM(C:C)</f>
        <v>1769</v>
      </c>
    </row>
    <row r="18" spans="1:20" x14ac:dyDescent="0.3">
      <c r="A18" s="6">
        <v>1007</v>
      </c>
      <c r="B18" s="6" t="s">
        <v>14</v>
      </c>
      <c r="C18" s="7">
        <v>98</v>
      </c>
      <c r="D18" s="7" t="s">
        <v>7</v>
      </c>
      <c r="E18" s="10">
        <f t="shared" ca="1" si="1"/>
        <v>45759</v>
      </c>
    </row>
    <row r="19" spans="1:20" x14ac:dyDescent="0.3">
      <c r="A19" s="6">
        <v>1008</v>
      </c>
      <c r="B19" s="6" t="s">
        <v>15</v>
      </c>
      <c r="C19" s="7">
        <v>54</v>
      </c>
      <c r="D19" s="7" t="s">
        <v>7</v>
      </c>
      <c r="E19" s="10">
        <f t="shared" ca="1" si="1"/>
        <v>45759</v>
      </c>
      <c r="S19" t="s">
        <v>25</v>
      </c>
    </row>
    <row r="20" spans="1:20" x14ac:dyDescent="0.3">
      <c r="A20" s="6">
        <v>1009</v>
      </c>
      <c r="B20" s="6" t="s">
        <v>16</v>
      </c>
      <c r="C20" s="7">
        <v>59</v>
      </c>
      <c r="D20" s="7" t="s">
        <v>7</v>
      </c>
      <c r="E20" s="10">
        <f t="shared" ca="1" si="1"/>
        <v>45759</v>
      </c>
      <c r="J20" t="s">
        <v>24</v>
      </c>
      <c r="O20" t="s">
        <v>29</v>
      </c>
      <c r="T20" t="s">
        <v>26</v>
      </c>
    </row>
    <row r="21" spans="1:20" x14ac:dyDescent="0.3">
      <c r="A21" s="6">
        <v>1010</v>
      </c>
      <c r="B21" s="6" t="s">
        <v>17</v>
      </c>
      <c r="C21" s="7">
        <v>48</v>
      </c>
      <c r="D21" s="7" t="s">
        <v>7</v>
      </c>
      <c r="E21" s="10">
        <f t="shared" ca="1" si="1"/>
        <v>45759</v>
      </c>
      <c r="J21" t="s">
        <v>30</v>
      </c>
      <c r="K21" t="s">
        <v>27</v>
      </c>
      <c r="L21" t="s">
        <v>28</v>
      </c>
    </row>
    <row r="22" spans="1:20" x14ac:dyDescent="0.3">
      <c r="A22" s="6">
        <v>1001</v>
      </c>
      <c r="B22" s="6" t="s">
        <v>6</v>
      </c>
      <c r="C22" s="7">
        <v>24</v>
      </c>
      <c r="D22" s="7" t="s">
        <v>10</v>
      </c>
      <c r="E22" s="9">
        <v>45758</v>
      </c>
    </row>
    <row r="23" spans="1:20" x14ac:dyDescent="0.3">
      <c r="A23" s="6">
        <v>1002</v>
      </c>
      <c r="B23" s="6" t="s">
        <v>8</v>
      </c>
      <c r="C23" s="7">
        <v>33</v>
      </c>
      <c r="D23" s="7" t="s">
        <v>10</v>
      </c>
      <c r="E23" s="9">
        <v>45758</v>
      </c>
      <c r="G23" s="16" t="s">
        <v>19</v>
      </c>
      <c r="H23" s="16" t="s">
        <v>6</v>
      </c>
      <c r="I23" s="16" t="s">
        <v>8</v>
      </c>
      <c r="J23" s="16" t="s">
        <v>9</v>
      </c>
      <c r="K23" s="16" t="s">
        <v>11</v>
      </c>
      <c r="L23" s="16" t="s">
        <v>12</v>
      </c>
      <c r="M23" s="16" t="s">
        <v>13</v>
      </c>
      <c r="N23" s="16" t="s">
        <v>14</v>
      </c>
      <c r="O23" s="16" t="s">
        <v>15</v>
      </c>
      <c r="P23" s="16" t="s">
        <v>16</v>
      </c>
      <c r="Q23" s="16" t="s">
        <v>17</v>
      </c>
      <c r="R23" s="16" t="s">
        <v>20</v>
      </c>
    </row>
    <row r="24" spans="1:20" x14ac:dyDescent="0.3">
      <c r="A24" s="6">
        <v>1003</v>
      </c>
      <c r="B24" s="6" t="s">
        <v>9</v>
      </c>
      <c r="C24" s="7">
        <v>82</v>
      </c>
      <c r="D24" s="7" t="s">
        <v>7</v>
      </c>
      <c r="E24" s="9">
        <v>45758</v>
      </c>
      <c r="G24" s="21">
        <v>45758</v>
      </c>
      <c r="H24" s="22" cm="1">
        <f t="array" aca="1" ref="H24" ca="1">SUMPRODUCT(($C$2:$C$31)*($B$2:$B$31=H$23)*($E$2:$E$31=$G24))</f>
        <v>24</v>
      </c>
      <c r="I24" s="22" cm="1">
        <f t="array" aca="1" ref="I24" ca="1">SUMPRODUCT(($C$2:$C$31)*($B$2:$B$31=I$23)*($E$2:$E$31=$G24))</f>
        <v>33</v>
      </c>
      <c r="J24" s="22" cm="1">
        <f t="array" aca="1" ref="J24" ca="1">SUMPRODUCT(($C$2:$C$31)*($B$2:$B$31=J$23)*($E$2:$E$31=$G24))</f>
        <v>82</v>
      </c>
      <c r="K24" s="22" cm="1">
        <f t="array" aca="1" ref="K24" ca="1">SUMPRODUCT(($C$2:$C$31)*($B$2:$B$31=K$23)*($E$2:$E$31=$G24))</f>
        <v>69</v>
      </c>
      <c r="L24" s="22" cm="1">
        <f t="array" aca="1" ref="L24" ca="1">SUMPRODUCT(($C$2:$C$31)*($B$2:$B$31=L$23)*($E$2:$E$31=$G24))</f>
        <v>43</v>
      </c>
      <c r="M24" s="22" cm="1">
        <f t="array" aca="1" ref="M24" ca="1">SUMPRODUCT(($C$2:$C$31)*($B$2:$B$31=M$23)*($E$2:$E$31=$G24))</f>
        <v>16</v>
      </c>
      <c r="N24" s="22" cm="1">
        <f t="array" aca="1" ref="N24" ca="1">SUMPRODUCT(($C$2:$C$31)*($B$2:$B$31=N$23)*($E$2:$E$31=$G24))</f>
        <v>41</v>
      </c>
      <c r="O24" s="22" cm="1">
        <f t="array" aca="1" ref="O24" ca="1">SUMPRODUCT(($C$2:$C$31)*($B$2:$B$31=O$23)*($E$2:$E$31=$G24))</f>
        <v>25</v>
      </c>
      <c r="P24" s="22" cm="1">
        <f t="array" aca="1" ref="P24" ca="1">SUMPRODUCT(($C$2:$C$31)*($B$2:$B$31=P$23)*($E$2:$E$31=$G24))</f>
        <v>97</v>
      </c>
      <c r="Q24" s="22" cm="1">
        <f t="array" aca="1" ref="Q24" ca="1">SUMPRODUCT(($C$2:$C$31)*($B$2:$B$31=Q$23)*($E$2:$E$31=$G24))</f>
        <v>75</v>
      </c>
      <c r="R24" s="22" cm="1">
        <f t="array" aca="1" ref="R24" ca="1">SUMPRODUCT(($C$2:$C$31)*($E$2:$E$31=$G24))</f>
        <v>505</v>
      </c>
    </row>
    <row r="25" spans="1:20" x14ac:dyDescent="0.3">
      <c r="A25" s="6">
        <v>1004</v>
      </c>
      <c r="B25" s="6" t="s">
        <v>11</v>
      </c>
      <c r="C25" s="7">
        <v>69</v>
      </c>
      <c r="D25" s="7" t="s">
        <v>7</v>
      </c>
      <c r="E25" s="9">
        <v>45758</v>
      </c>
      <c r="G25" s="21">
        <v>45759</v>
      </c>
      <c r="H25" s="22" cm="1">
        <f t="array" aca="1" ref="H25" ca="1">SUMPRODUCT(($C$2:$C$31)*($B$2:$B$31=H$23)*($E$2:$E$31=$G25))</f>
        <v>93</v>
      </c>
      <c r="I25" s="22" cm="1">
        <f t="array" aca="1" ref="I25" ca="1">SUMPRODUCT(($C$2:$C$31)*($B$2:$B$31=I$23)*($E$2:$E$31=$G25))</f>
        <v>96</v>
      </c>
      <c r="J25" s="22" cm="1">
        <f t="array" aca="1" ref="J25" ca="1">SUMPRODUCT(($C$2:$C$31)*($B$2:$B$31=J$23)*($E$2:$E$31=$G25))</f>
        <v>71</v>
      </c>
      <c r="K25" s="22" cm="1">
        <f t="array" aca="1" ref="K25" ca="1">SUMPRODUCT(($C$2:$C$31)*($B$2:$B$31=K$23)*($E$2:$E$31=$G25))</f>
        <v>80</v>
      </c>
      <c r="L25" s="22" cm="1">
        <f t="array" aca="1" ref="L25" ca="1">SUMPRODUCT(($C$2:$C$31)*($B$2:$B$31=L$23)*($E$2:$E$31=$G25))</f>
        <v>94</v>
      </c>
      <c r="M25" s="22" cm="1">
        <f t="array" aca="1" ref="M25" ca="1">SUMPRODUCT(($C$2:$C$31)*($B$2:$B$31=M$23)*($E$2:$E$31=$G25))</f>
        <v>22</v>
      </c>
      <c r="N25" s="22" cm="1">
        <f t="array" aca="1" ref="N25" ca="1">SUMPRODUCT(($C$2:$C$31)*($B$2:$B$31=N$23)*($E$2:$E$31=$G25))</f>
        <v>98</v>
      </c>
      <c r="O25" s="22" cm="1">
        <f t="array" aca="1" ref="O25" ca="1">SUMPRODUCT(($C$2:$C$31)*($B$2:$B$31=O$23)*($E$2:$E$31=$G25))</f>
        <v>54</v>
      </c>
      <c r="P25" s="22" cm="1">
        <f t="array" aca="1" ref="P25" ca="1">SUMPRODUCT(($C$2:$C$31)*($B$2:$B$31=P$23)*($E$2:$E$31=$G25))</f>
        <v>59</v>
      </c>
      <c r="Q25" s="22" cm="1">
        <f t="array" aca="1" ref="Q25" ca="1">SUMPRODUCT(($C$2:$C$31)*($B$2:$B$31=Q$23)*($E$2:$E$31=$G25))</f>
        <v>48</v>
      </c>
      <c r="R25" s="22" cm="1">
        <f t="array" aca="1" ref="R25" ca="1">SUMPRODUCT(($C$2:$C$31)*($E$2:$E$31=$G25))</f>
        <v>715</v>
      </c>
    </row>
    <row r="26" spans="1:20" x14ac:dyDescent="0.3">
      <c r="A26" s="6">
        <v>1005</v>
      </c>
      <c r="B26" s="6" t="s">
        <v>12</v>
      </c>
      <c r="C26" s="7">
        <v>43</v>
      </c>
      <c r="D26" s="7" t="s">
        <v>7</v>
      </c>
      <c r="E26" s="9">
        <v>45758</v>
      </c>
      <c r="G26" s="21">
        <v>45760</v>
      </c>
      <c r="H26" s="22" cm="1">
        <f t="array" aca="1" ref="H26" ca="1">SUMPRODUCT(($C$2:$C$31)*($B$2:$B$31=H$23)*($E$2:$E$31=$G26))</f>
        <v>94</v>
      </c>
      <c r="I26" s="22" cm="1">
        <f t="array" aca="1" ref="I26" ca="1">SUMPRODUCT(($C$2:$C$31)*($B$2:$B$31=I$23)*($E$2:$E$31=$G26))</f>
        <v>83</v>
      </c>
      <c r="J26" s="22" cm="1">
        <f t="array" aca="1" ref="J26" ca="1">SUMPRODUCT(($C$2:$C$31)*($B$2:$B$31=J$23)*($E$2:$E$31=$G26))</f>
        <v>30</v>
      </c>
      <c r="K26" s="22" cm="1">
        <f t="array" aca="1" ref="K26" ca="1">SUMPRODUCT(($C$2:$C$31)*($B$2:$B$31=K$23)*($E$2:$E$31=$G26))</f>
        <v>41</v>
      </c>
      <c r="L26" s="22" cm="1">
        <f t="array" aca="1" ref="L26" ca="1">SUMPRODUCT(($C$2:$C$31)*($B$2:$B$31=L$23)*($E$2:$E$31=$G26))</f>
        <v>39</v>
      </c>
      <c r="M26" s="22" cm="1">
        <f t="array" aca="1" ref="M26" ca="1">SUMPRODUCT(($C$2:$C$31)*($B$2:$B$31=M$23)*($E$2:$E$31=$G26))</f>
        <v>12</v>
      </c>
      <c r="N26" s="22" cm="1">
        <f t="array" aca="1" ref="N26" ca="1">SUMPRODUCT(($C$2:$C$31)*($B$2:$B$31=N$23)*($E$2:$E$31=$G26))</f>
        <v>97</v>
      </c>
      <c r="O26" s="22" cm="1">
        <f t="array" aca="1" ref="O26" ca="1">SUMPRODUCT(($C$2:$C$31)*($B$2:$B$31=O$23)*($E$2:$E$31=$G26))</f>
        <v>78</v>
      </c>
      <c r="P26" s="22" cm="1">
        <f t="array" aca="1" ref="P26" ca="1">SUMPRODUCT(($C$2:$C$31)*($B$2:$B$31=P$23)*($E$2:$E$31=$G26))</f>
        <v>30</v>
      </c>
      <c r="Q26" s="22" cm="1">
        <f t="array" aca="1" ref="Q26" ca="1">SUMPRODUCT(($C$2:$C$31)*($B$2:$B$31=Q$23)*($E$2:$E$31=$G26))</f>
        <v>45</v>
      </c>
      <c r="R26" s="22" cm="1">
        <f t="array" aca="1" ref="R26" ca="1">SUMPRODUCT(($C$2:$C$31)*($E$2:$E$31=$G26))</f>
        <v>549</v>
      </c>
    </row>
    <row r="27" spans="1:20" x14ac:dyDescent="0.3">
      <c r="A27" s="6">
        <v>1006</v>
      </c>
      <c r="B27" s="6" t="s">
        <v>13</v>
      </c>
      <c r="C27" s="7">
        <v>16</v>
      </c>
      <c r="D27" s="7" t="s">
        <v>10</v>
      </c>
      <c r="E27" s="9">
        <v>45758</v>
      </c>
      <c r="G27" s="17" t="s">
        <v>20</v>
      </c>
      <c r="H27" s="16" cm="1">
        <f t="array" ref="H27">SUMPRODUCT(($C$2:$C$31)*($B$2:$B$31=H$23))</f>
        <v>211</v>
      </c>
      <c r="I27" s="16" cm="1">
        <f t="array" ref="I27">SUMPRODUCT(($C$2:$C$31)*($B$2:$B$31=I$23))</f>
        <v>212</v>
      </c>
      <c r="J27" s="16" cm="1">
        <f t="array" ref="J27">SUMPRODUCT(($C$2:$C$31)*($B$2:$B$31=J$23))</f>
        <v>183</v>
      </c>
      <c r="K27" s="16" cm="1">
        <f t="array" ref="K27">SUMPRODUCT(($C$2:$C$31)*($B$2:$B$31=K$23))</f>
        <v>190</v>
      </c>
      <c r="L27" s="16" cm="1">
        <f t="array" ref="L27">SUMPRODUCT(($C$2:$C$31)*($B$2:$B$31=L$23))</f>
        <v>176</v>
      </c>
      <c r="M27" s="16" cm="1">
        <f t="array" ref="M27">SUMPRODUCT(($C$2:$C$31)*($B$2:$B$31=M$23))</f>
        <v>50</v>
      </c>
      <c r="N27" s="16" cm="1">
        <f t="array" ref="N27">SUMPRODUCT(($C$2:$C$31)*($B$2:$B$31=N$23))</f>
        <v>236</v>
      </c>
      <c r="O27" s="16" cm="1">
        <f t="array" ref="O27">SUMPRODUCT(($C$2:$C$31)*($B$2:$B$31=O$23))</f>
        <v>157</v>
      </c>
      <c r="P27" s="16" cm="1">
        <f t="array" ref="P27">SUMPRODUCT(($C$2:$C$31)*($B$2:$B$31=P$23))</f>
        <v>186</v>
      </c>
      <c r="Q27" s="16" cm="1">
        <f t="array" ref="Q27">SUMPRODUCT(($C$2:$C$31)*($B$2:$B$31=Q$23))</f>
        <v>168</v>
      </c>
      <c r="R27" s="16">
        <f>SUMPRODUCT(C2:C31)</f>
        <v>1769</v>
      </c>
    </row>
    <row r="28" spans="1:20" x14ac:dyDescent="0.3">
      <c r="A28" s="6">
        <v>1007</v>
      </c>
      <c r="B28" s="6" t="s">
        <v>14</v>
      </c>
      <c r="C28" s="7">
        <v>41</v>
      </c>
      <c r="D28" s="7" t="s">
        <v>7</v>
      </c>
      <c r="E28" s="9">
        <v>45758</v>
      </c>
    </row>
    <row r="29" spans="1:20" x14ac:dyDescent="0.3">
      <c r="A29" s="6">
        <v>1008</v>
      </c>
      <c r="B29" s="6" t="s">
        <v>15</v>
      </c>
      <c r="C29" s="7">
        <v>25</v>
      </c>
      <c r="D29" s="7" t="s">
        <v>10</v>
      </c>
      <c r="E29" s="9">
        <v>45758</v>
      </c>
      <c r="K29" t="s">
        <v>31</v>
      </c>
    </row>
    <row r="30" spans="1:20" x14ac:dyDescent="0.3">
      <c r="A30" s="6">
        <v>1009</v>
      </c>
      <c r="B30" s="6" t="s">
        <v>16</v>
      </c>
      <c r="C30" s="7">
        <v>97</v>
      </c>
      <c r="D30" s="7" t="s">
        <v>7</v>
      </c>
      <c r="E30" s="9">
        <v>45758</v>
      </c>
    </row>
    <row r="31" spans="1:20" x14ac:dyDescent="0.3">
      <c r="A31" s="6">
        <v>1010</v>
      </c>
      <c r="B31" s="6" t="s">
        <v>17</v>
      </c>
      <c r="C31" s="7">
        <v>75</v>
      </c>
      <c r="D31" s="7" t="s">
        <v>7</v>
      </c>
      <c r="E31" s="9">
        <v>45758</v>
      </c>
      <c r="G31" s="3" t="s">
        <v>18</v>
      </c>
      <c r="H31" s="3" t="s">
        <v>21</v>
      </c>
      <c r="O31" s="2" t="s">
        <v>19</v>
      </c>
      <c r="P31" s="18">
        <v>45758</v>
      </c>
      <c r="Q31" s="18">
        <v>45759</v>
      </c>
      <c r="R31" s="18">
        <v>45760</v>
      </c>
      <c r="S31" s="18" t="s">
        <v>20</v>
      </c>
    </row>
    <row r="32" spans="1:20" x14ac:dyDescent="0.3">
      <c r="G32" s="3" t="s">
        <v>19</v>
      </c>
      <c r="H32" s="11">
        <v>45758</v>
      </c>
      <c r="I32" s="11">
        <v>45759</v>
      </c>
      <c r="J32" s="11">
        <v>45760</v>
      </c>
      <c r="K32" s="11" t="s">
        <v>20</v>
      </c>
      <c r="O32" s="23" t="s">
        <v>6</v>
      </c>
      <c r="P32" s="24" cm="1">
        <f t="array" aca="1" ref="P32" ca="1">SUMPRODUCT(($C$2:$C$31)*($B$2:$B$31=$O32)*($E$2:$E$31=P$31))</f>
        <v>24</v>
      </c>
      <c r="Q32" s="24" cm="1">
        <f t="array" aca="1" ref="Q32" ca="1">SUMPRODUCT(($C$2:$C$31)*($B$2:$B$31=$O32)*($E$2:$E$31=Q$31))</f>
        <v>93</v>
      </c>
      <c r="R32" s="24" cm="1">
        <f t="array" aca="1" ref="R32" ca="1">SUMPRODUCT(($C$2:$C$31)*($B$2:$B$31=$O32)*($E$2:$E$31=R$31))</f>
        <v>94</v>
      </c>
      <c r="S32" s="24" cm="1">
        <f t="array" ref="S32">SUMPRODUCT(($C$2:$C$31)*($B$2:$B$31=$O32))</f>
        <v>211</v>
      </c>
    </row>
    <row r="33" spans="7:19" x14ac:dyDescent="0.3">
      <c r="G33" s="4" t="s">
        <v>6</v>
      </c>
      <c r="H33">
        <v>24</v>
      </c>
      <c r="I33">
        <v>93</v>
      </c>
      <c r="J33">
        <v>94</v>
      </c>
      <c r="K33">
        <v>211</v>
      </c>
      <c r="O33" s="23" t="s">
        <v>8</v>
      </c>
      <c r="P33" s="24" cm="1">
        <f t="array" aca="1" ref="P33" ca="1">SUMPRODUCT(($C$2:$C$31)*($B$2:$B$31=$O33)*($E$2:$E$31=P$31))</f>
        <v>33</v>
      </c>
      <c r="Q33" s="24" cm="1">
        <f t="array" aca="1" ref="Q33" ca="1">SUMPRODUCT(($C$2:$C$31)*($B$2:$B$31=$O33)*($E$2:$E$31=Q$31))</f>
        <v>96</v>
      </c>
      <c r="R33" s="24" cm="1">
        <f t="array" aca="1" ref="R33" ca="1">SUMPRODUCT(($C$2:$C$31)*($B$2:$B$31=$O33)*($E$2:$E$31=R$31))</f>
        <v>83</v>
      </c>
      <c r="S33" s="24" cm="1">
        <f t="array" ref="S33">SUMPRODUCT(($C$2:$C$31)*($B$2:$B$31=$O33))</f>
        <v>212</v>
      </c>
    </row>
    <row r="34" spans="7:19" x14ac:dyDescent="0.3">
      <c r="G34" s="4" t="s">
        <v>8</v>
      </c>
      <c r="H34">
        <v>33</v>
      </c>
      <c r="I34">
        <v>96</v>
      </c>
      <c r="J34">
        <v>83</v>
      </c>
      <c r="K34">
        <v>212</v>
      </c>
      <c r="O34" s="23" t="s">
        <v>9</v>
      </c>
      <c r="P34" s="24" cm="1">
        <f t="array" aca="1" ref="P34" ca="1">SUMPRODUCT(($C$2:$C$31)*($B$2:$B$31=$O34)*($E$2:$E$31=P$31))</f>
        <v>82</v>
      </c>
      <c r="Q34" s="24" cm="1">
        <f t="array" aca="1" ref="Q34" ca="1">SUMPRODUCT(($C$2:$C$31)*($B$2:$B$31=$O34)*($E$2:$E$31=Q$31))</f>
        <v>71</v>
      </c>
      <c r="R34" s="24" cm="1">
        <f t="array" aca="1" ref="R34" ca="1">SUMPRODUCT(($C$2:$C$31)*($B$2:$B$31=$O34)*($E$2:$E$31=R$31))</f>
        <v>30</v>
      </c>
      <c r="S34" s="24" cm="1">
        <f t="array" ref="S34">SUMPRODUCT(($C$2:$C$31)*($B$2:$B$31=$O34))</f>
        <v>183</v>
      </c>
    </row>
    <row r="35" spans="7:19" x14ac:dyDescent="0.3">
      <c r="G35" s="4" t="s">
        <v>9</v>
      </c>
      <c r="H35">
        <v>82</v>
      </c>
      <c r="I35">
        <v>71</v>
      </c>
      <c r="J35">
        <v>30</v>
      </c>
      <c r="K35">
        <v>183</v>
      </c>
      <c r="O35" s="23" t="s">
        <v>11</v>
      </c>
      <c r="P35" s="24" cm="1">
        <f t="array" aca="1" ref="P35" ca="1">SUMPRODUCT(($C$2:$C$31)*($B$2:$B$31=$O35)*($E$2:$E$31=P$31))</f>
        <v>69</v>
      </c>
      <c r="Q35" s="24" cm="1">
        <f t="array" aca="1" ref="Q35" ca="1">SUMPRODUCT(($C$2:$C$31)*($B$2:$B$31=$O35)*($E$2:$E$31=Q$31))</f>
        <v>80</v>
      </c>
      <c r="R35" s="24" cm="1">
        <f t="array" aca="1" ref="R35" ca="1">SUMPRODUCT(($C$2:$C$31)*($B$2:$B$31=$O35)*($E$2:$E$31=R$31))</f>
        <v>41</v>
      </c>
      <c r="S35" s="24" cm="1">
        <f t="array" ref="S35">SUMPRODUCT(($C$2:$C$31)*($B$2:$B$31=$O35))</f>
        <v>190</v>
      </c>
    </row>
    <row r="36" spans="7:19" x14ac:dyDescent="0.3">
      <c r="G36" s="4" t="s">
        <v>11</v>
      </c>
      <c r="H36">
        <v>69</v>
      </c>
      <c r="I36">
        <v>80</v>
      </c>
      <c r="J36">
        <v>41</v>
      </c>
      <c r="K36">
        <v>190</v>
      </c>
      <c r="O36" s="23" t="s">
        <v>12</v>
      </c>
      <c r="P36" s="24" cm="1">
        <f t="array" aca="1" ref="P36" ca="1">SUMPRODUCT(($C$2:$C$31)*($B$2:$B$31=$O36)*($E$2:$E$31=P$31))</f>
        <v>43</v>
      </c>
      <c r="Q36" s="24" cm="1">
        <f t="array" aca="1" ref="Q36" ca="1">SUMPRODUCT(($C$2:$C$31)*($B$2:$B$31=$O36)*($E$2:$E$31=Q$31))</f>
        <v>94</v>
      </c>
      <c r="R36" s="24" cm="1">
        <f t="array" aca="1" ref="R36" ca="1">SUMPRODUCT(($C$2:$C$31)*($B$2:$B$31=$O36)*($E$2:$E$31=R$31))</f>
        <v>39</v>
      </c>
      <c r="S36" s="24" cm="1">
        <f t="array" ref="S36">SUMPRODUCT(($C$2:$C$31)*($B$2:$B$31=$O36))</f>
        <v>176</v>
      </c>
    </row>
    <row r="37" spans="7:19" x14ac:dyDescent="0.3">
      <c r="G37" s="4" t="s">
        <v>12</v>
      </c>
      <c r="H37">
        <v>43</v>
      </c>
      <c r="I37">
        <v>94</v>
      </c>
      <c r="J37">
        <v>39</v>
      </c>
      <c r="K37">
        <v>176</v>
      </c>
      <c r="O37" s="23" t="s">
        <v>13</v>
      </c>
      <c r="P37" s="24" cm="1">
        <f t="array" aca="1" ref="P37" ca="1">SUMPRODUCT(($C$2:$C$31)*($B$2:$B$31=$O37)*($E$2:$E$31=P$31))</f>
        <v>16</v>
      </c>
      <c r="Q37" s="24" cm="1">
        <f t="array" aca="1" ref="Q37" ca="1">SUMPRODUCT(($C$2:$C$31)*($B$2:$B$31=$O37)*($E$2:$E$31=Q$31))</f>
        <v>22</v>
      </c>
      <c r="R37" s="24" cm="1">
        <f t="array" aca="1" ref="R37" ca="1">SUMPRODUCT(($C$2:$C$31)*($B$2:$B$31=$O37)*($E$2:$E$31=R$31))</f>
        <v>12</v>
      </c>
      <c r="S37" s="24" cm="1">
        <f t="array" ref="S37">SUMPRODUCT(($C$2:$C$31)*($B$2:$B$31=$O37))</f>
        <v>50</v>
      </c>
    </row>
    <row r="38" spans="7:19" x14ac:dyDescent="0.3">
      <c r="G38" s="4" t="s">
        <v>13</v>
      </c>
      <c r="H38">
        <v>16</v>
      </c>
      <c r="I38">
        <v>22</v>
      </c>
      <c r="J38">
        <v>12</v>
      </c>
      <c r="K38">
        <v>50</v>
      </c>
      <c r="O38" s="23" t="s">
        <v>14</v>
      </c>
      <c r="P38" s="24" cm="1">
        <f t="array" aca="1" ref="P38" ca="1">SUMPRODUCT(($C$2:$C$31)*($B$2:$B$31=$O38)*($E$2:$E$31=P$31))</f>
        <v>41</v>
      </c>
      <c r="Q38" s="24" cm="1">
        <f t="array" aca="1" ref="Q38" ca="1">SUMPRODUCT(($C$2:$C$31)*($B$2:$B$31=$O38)*($E$2:$E$31=Q$31))</f>
        <v>98</v>
      </c>
      <c r="R38" s="24" cm="1">
        <f t="array" aca="1" ref="R38" ca="1">SUMPRODUCT(($C$2:$C$31)*($B$2:$B$31=$O38)*($E$2:$E$31=R$31))</f>
        <v>97</v>
      </c>
      <c r="S38" s="24" cm="1">
        <f t="array" ref="S38">SUMPRODUCT(($C$2:$C$31)*($B$2:$B$31=$O38))</f>
        <v>236</v>
      </c>
    </row>
    <row r="39" spans="7:19" x14ac:dyDescent="0.3">
      <c r="G39" s="4" t="s">
        <v>14</v>
      </c>
      <c r="H39">
        <v>41</v>
      </c>
      <c r="I39">
        <v>98</v>
      </c>
      <c r="J39">
        <v>97</v>
      </c>
      <c r="K39">
        <v>236</v>
      </c>
      <c r="O39" s="23" t="s">
        <v>15</v>
      </c>
      <c r="P39" s="24" cm="1">
        <f t="array" aca="1" ref="P39" ca="1">SUMPRODUCT(($C$2:$C$31)*($B$2:$B$31=$O39)*($E$2:$E$31=P$31))</f>
        <v>25</v>
      </c>
      <c r="Q39" s="24" cm="1">
        <f t="array" aca="1" ref="Q39" ca="1">SUMPRODUCT(($C$2:$C$31)*($B$2:$B$31=$O39)*($E$2:$E$31=Q$31))</f>
        <v>54</v>
      </c>
      <c r="R39" s="24" cm="1">
        <f t="array" aca="1" ref="R39" ca="1">SUMPRODUCT(($C$2:$C$31)*($B$2:$B$31=$O39)*($E$2:$E$31=R$31))</f>
        <v>78</v>
      </c>
      <c r="S39" s="24" cm="1">
        <f t="array" ref="S39">SUMPRODUCT(($C$2:$C$31)*($B$2:$B$31=$O39))</f>
        <v>157</v>
      </c>
    </row>
    <row r="40" spans="7:19" x14ac:dyDescent="0.3">
      <c r="G40" s="4" t="s">
        <v>15</v>
      </c>
      <c r="H40">
        <v>25</v>
      </c>
      <c r="I40">
        <v>54</v>
      </c>
      <c r="J40">
        <v>78</v>
      </c>
      <c r="K40">
        <v>157</v>
      </c>
      <c r="O40" s="23" t="s">
        <v>16</v>
      </c>
      <c r="P40" s="24" cm="1">
        <f t="array" aca="1" ref="P40" ca="1">SUMPRODUCT(($C$2:$C$31)*($B$2:$B$31=$O40)*($E$2:$E$31=P$31))</f>
        <v>97</v>
      </c>
      <c r="Q40" s="24" cm="1">
        <f t="array" aca="1" ref="Q40" ca="1">SUMPRODUCT(($C$2:$C$31)*($B$2:$B$31=$O40)*($E$2:$E$31=Q$31))</f>
        <v>59</v>
      </c>
      <c r="R40" s="24" cm="1">
        <f t="array" aca="1" ref="R40" ca="1">SUMPRODUCT(($C$2:$C$31)*($B$2:$B$31=$O40)*($E$2:$E$31=R$31))</f>
        <v>30</v>
      </c>
      <c r="S40" s="24" cm="1">
        <f t="array" ref="S40">SUMPRODUCT(($C$2:$C$31)*($B$2:$B$31=$O40))</f>
        <v>186</v>
      </c>
    </row>
    <row r="41" spans="7:19" x14ac:dyDescent="0.3">
      <c r="G41" s="4" t="s">
        <v>16</v>
      </c>
      <c r="H41">
        <v>97</v>
      </c>
      <c r="I41">
        <v>59</v>
      </c>
      <c r="J41">
        <v>30</v>
      </c>
      <c r="K41">
        <v>186</v>
      </c>
      <c r="O41" s="23" t="s">
        <v>17</v>
      </c>
      <c r="P41" s="24" cm="1">
        <f t="array" aca="1" ref="P41" ca="1">SUMPRODUCT(($C$2:$C$31)*($B$2:$B$31=$O41)*($E$2:$E$31=P$31))</f>
        <v>75</v>
      </c>
      <c r="Q41" s="24" cm="1">
        <f t="array" aca="1" ref="Q41" ca="1">SUMPRODUCT(($C$2:$C$31)*($B$2:$B$31=$O41)*($E$2:$E$31=Q$31))</f>
        <v>48</v>
      </c>
      <c r="R41" s="24" cm="1">
        <f t="array" aca="1" ref="R41" ca="1">SUMPRODUCT(($C$2:$C$31)*($B$2:$B$31=$O41)*($E$2:$E$31=R$31))</f>
        <v>45</v>
      </c>
      <c r="S41" s="24" cm="1">
        <f t="array" ref="S41">SUMPRODUCT(($C$2:$C$31)*($B$2:$B$31=$O41))</f>
        <v>168</v>
      </c>
    </row>
    <row r="42" spans="7:19" x14ac:dyDescent="0.3">
      <c r="G42" s="4" t="s">
        <v>17</v>
      </c>
      <c r="H42">
        <v>75</v>
      </c>
      <c r="I42">
        <v>48</v>
      </c>
      <c r="J42">
        <v>45</v>
      </c>
      <c r="K42">
        <v>168</v>
      </c>
      <c r="O42" s="5" t="s">
        <v>20</v>
      </c>
      <c r="P42" s="14" cm="1">
        <f t="array" aca="1" ref="P42" ca="1">SUMPRODUCT(($C$2:$C$31)*($E$2:$E$31=P$31))</f>
        <v>505</v>
      </c>
      <c r="Q42" s="14" cm="1">
        <f t="array" aca="1" ref="Q42" ca="1">SUMPRODUCT(($C$2:$C$31)*($E$2:$E$31=Q$31))</f>
        <v>715</v>
      </c>
      <c r="R42" s="14" cm="1">
        <f t="array" aca="1" ref="R42" ca="1">SUMPRODUCT(($C$2:$C$31)*($E$2:$E$31=R$31))</f>
        <v>549</v>
      </c>
      <c r="S42" s="14">
        <f>SUMPRODUCT(C2:C31)</f>
        <v>1769</v>
      </c>
    </row>
    <row r="43" spans="7:19" x14ac:dyDescent="0.3">
      <c r="G43" s="4" t="s">
        <v>20</v>
      </c>
      <c r="H43">
        <v>505</v>
      </c>
      <c r="I43">
        <v>715</v>
      </c>
      <c r="J43">
        <v>549</v>
      </c>
      <c r="K43">
        <v>1769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4E5C-D203-4610-9744-A330DA0DF797}">
  <dimension ref="A1:U23"/>
  <sheetViews>
    <sheetView workbookViewId="0">
      <selection activeCell="O10" sqref="N10:Q10"/>
    </sheetView>
  </sheetViews>
  <sheetFormatPr defaultRowHeight="14.4" x14ac:dyDescent="0.3"/>
  <cols>
    <col min="12" max="12" width="10.33203125" customWidth="1"/>
  </cols>
  <sheetData>
    <row r="1" spans="1:21" ht="15" thickBot="1" x14ac:dyDescent="0.35">
      <c r="A1" s="56" t="s">
        <v>1</v>
      </c>
      <c r="B1" s="57" t="s">
        <v>2</v>
      </c>
      <c r="C1" s="59" t="s">
        <v>32</v>
      </c>
      <c r="D1" s="59" t="s">
        <v>33</v>
      </c>
      <c r="E1" s="59" t="s">
        <v>34</v>
      </c>
      <c r="F1" s="58" t="s">
        <v>35</v>
      </c>
      <c r="K1" t="s">
        <v>38</v>
      </c>
      <c r="M1" t="s">
        <v>50</v>
      </c>
    </row>
    <row r="2" spans="1:21" x14ac:dyDescent="0.3">
      <c r="A2" s="29">
        <v>1001</v>
      </c>
      <c r="B2" s="53" t="s">
        <v>6</v>
      </c>
      <c r="C2" s="44">
        <v>83</v>
      </c>
      <c r="D2" s="30">
        <v>43</v>
      </c>
      <c r="E2" s="30">
        <v>79</v>
      </c>
      <c r="F2" s="31" t="s">
        <v>36</v>
      </c>
    </row>
    <row r="3" spans="1:21" x14ac:dyDescent="0.3">
      <c r="A3" s="32">
        <v>1002</v>
      </c>
      <c r="B3" s="54" t="s">
        <v>8</v>
      </c>
      <c r="C3" s="45">
        <v>72</v>
      </c>
      <c r="D3" s="7">
        <v>31</v>
      </c>
      <c r="E3" s="7">
        <v>37</v>
      </c>
      <c r="F3" s="33" t="s">
        <v>36</v>
      </c>
      <c r="J3" s="25" t="s">
        <v>35</v>
      </c>
      <c r="K3" s="27" t="s">
        <v>36</v>
      </c>
    </row>
    <row r="4" spans="1:21" x14ac:dyDescent="0.3">
      <c r="A4" s="32">
        <v>1003</v>
      </c>
      <c r="B4" s="54" t="s">
        <v>9</v>
      </c>
      <c r="C4" s="45">
        <v>76</v>
      </c>
      <c r="D4" s="7">
        <v>6</v>
      </c>
      <c r="E4" s="7">
        <v>55</v>
      </c>
      <c r="F4" s="33" t="s">
        <v>36</v>
      </c>
      <c r="J4" s="7" t="s">
        <v>1</v>
      </c>
      <c r="K4" s="26">
        <v>1001</v>
      </c>
    </row>
    <row r="5" spans="1:21" x14ac:dyDescent="0.3">
      <c r="A5" s="32">
        <v>1004</v>
      </c>
      <c r="B5" s="54" t="s">
        <v>11</v>
      </c>
      <c r="C5" s="46">
        <v>56</v>
      </c>
      <c r="D5" s="26">
        <v>87</v>
      </c>
      <c r="E5" s="26">
        <v>76</v>
      </c>
      <c r="F5" s="33" t="s">
        <v>36</v>
      </c>
      <c r="J5" s="7" t="s">
        <v>2</v>
      </c>
      <c r="K5" s="7" t="str">
        <f>VLOOKUP(A7,A2:B11,2,0)</f>
        <v>Ram6</v>
      </c>
      <c r="M5" t="s">
        <v>39</v>
      </c>
    </row>
    <row r="6" spans="1:21" x14ac:dyDescent="0.3">
      <c r="A6" s="34">
        <v>1005</v>
      </c>
      <c r="B6" s="54" t="s">
        <v>12</v>
      </c>
      <c r="C6" s="47">
        <v>35</v>
      </c>
      <c r="D6" s="28">
        <v>13</v>
      </c>
      <c r="E6" s="28">
        <v>20</v>
      </c>
      <c r="F6" s="33" t="s">
        <v>36</v>
      </c>
      <c r="J6" s="60" t="s">
        <v>32</v>
      </c>
      <c r="K6" s="7" cm="1">
        <f t="array" ref="K6">SUMPRODUCT(($A$2:$A$21=$K$4)*($F$2:$F$21=$K$3)*($C$1:$E$1=$J6)*($C$2:$E$21))</f>
        <v>83</v>
      </c>
      <c r="O6" t="s">
        <v>40</v>
      </c>
      <c r="Q6" t="s">
        <v>41</v>
      </c>
      <c r="S6" t="s">
        <v>42</v>
      </c>
      <c r="U6" t="s">
        <v>43</v>
      </c>
    </row>
    <row r="7" spans="1:21" x14ac:dyDescent="0.3">
      <c r="A7" s="32">
        <v>1006</v>
      </c>
      <c r="B7" s="54" t="s">
        <v>13</v>
      </c>
      <c r="C7" s="45">
        <v>90</v>
      </c>
      <c r="D7" s="7">
        <v>13</v>
      </c>
      <c r="E7" s="7">
        <v>80</v>
      </c>
      <c r="F7" s="33" t="s">
        <v>36</v>
      </c>
      <c r="J7" s="60" t="s">
        <v>33</v>
      </c>
      <c r="K7" s="7" cm="1">
        <f t="array" ref="K7">SUMPRODUCT(($A$2:$A$21=$K$4)*($F$2:$F$21=$K$3)*($C$1:$E$1=$J7)*($C$2:$E$21))</f>
        <v>43</v>
      </c>
    </row>
    <row r="8" spans="1:21" x14ac:dyDescent="0.3">
      <c r="A8" s="32">
        <v>1007</v>
      </c>
      <c r="B8" s="54" t="s">
        <v>14</v>
      </c>
      <c r="C8" s="45">
        <v>83</v>
      </c>
      <c r="D8" s="7">
        <v>23</v>
      </c>
      <c r="E8" s="7">
        <v>87</v>
      </c>
      <c r="F8" s="33" t="s">
        <v>36</v>
      </c>
      <c r="J8" s="60" t="s">
        <v>34</v>
      </c>
      <c r="K8" s="7" cm="1">
        <f t="array" ref="K8">SUMPRODUCT(($A$2:$A$21=$K$4)*($F$2:$F$21=$K$3)*($C$1:$E$1=$J8)*($C$2:$E$21))</f>
        <v>79</v>
      </c>
    </row>
    <row r="9" spans="1:21" x14ac:dyDescent="0.3">
      <c r="A9" s="32">
        <v>1008</v>
      </c>
      <c r="B9" s="54" t="s">
        <v>15</v>
      </c>
      <c r="C9" s="45">
        <v>63</v>
      </c>
      <c r="D9" s="7">
        <v>21</v>
      </c>
      <c r="E9" s="7">
        <v>23</v>
      </c>
      <c r="F9" s="33" t="s">
        <v>36</v>
      </c>
    </row>
    <row r="10" spans="1:21" x14ac:dyDescent="0.3">
      <c r="A10" s="32">
        <v>1009</v>
      </c>
      <c r="B10" s="54" t="s">
        <v>16</v>
      </c>
      <c r="C10" s="45">
        <v>19</v>
      </c>
      <c r="D10" s="7">
        <v>50</v>
      </c>
      <c r="E10" s="7">
        <v>21</v>
      </c>
      <c r="F10" s="33" t="s">
        <v>36</v>
      </c>
      <c r="N10" t="s">
        <v>51</v>
      </c>
    </row>
    <row r="11" spans="1:21" ht="15" thickBot="1" x14ac:dyDescent="0.35">
      <c r="A11" s="35">
        <v>1010</v>
      </c>
      <c r="B11" s="55" t="s">
        <v>17</v>
      </c>
      <c r="C11" s="49">
        <v>44</v>
      </c>
      <c r="D11" s="36">
        <v>43</v>
      </c>
      <c r="E11" s="36">
        <v>56</v>
      </c>
      <c r="F11" s="37" t="s">
        <v>36</v>
      </c>
      <c r="J11" s="25" t="s">
        <v>35</v>
      </c>
      <c r="K11" s="27" t="s">
        <v>37</v>
      </c>
    </row>
    <row r="12" spans="1:21" x14ac:dyDescent="0.3">
      <c r="A12" s="38">
        <v>1001</v>
      </c>
      <c r="B12" s="50" t="s">
        <v>6</v>
      </c>
      <c r="C12" s="44">
        <v>10</v>
      </c>
      <c r="D12" s="30">
        <v>56</v>
      </c>
      <c r="E12" s="30">
        <v>85</v>
      </c>
      <c r="F12" s="39" t="s">
        <v>37</v>
      </c>
      <c r="J12" s="7" t="s">
        <v>1</v>
      </c>
      <c r="K12" s="26">
        <v>1001</v>
      </c>
    </row>
    <row r="13" spans="1:21" x14ac:dyDescent="0.3">
      <c r="A13" s="40">
        <v>1002</v>
      </c>
      <c r="B13" s="51" t="s">
        <v>8</v>
      </c>
      <c r="C13" s="45">
        <v>95</v>
      </c>
      <c r="D13" s="7">
        <v>10</v>
      </c>
      <c r="E13" s="7">
        <v>9</v>
      </c>
      <c r="F13" s="41" t="s">
        <v>37</v>
      </c>
      <c r="J13" s="7" t="s">
        <v>2</v>
      </c>
      <c r="K13" s="7" t="str">
        <f>VLOOKUP(A15,A10:B19,2,0)</f>
        <v>Ram4</v>
      </c>
    </row>
    <row r="14" spans="1:21" x14ac:dyDescent="0.3">
      <c r="A14" s="40">
        <v>1003</v>
      </c>
      <c r="B14" s="51" t="s">
        <v>9</v>
      </c>
      <c r="C14" s="45">
        <v>81</v>
      </c>
      <c r="D14" s="7">
        <v>83</v>
      </c>
      <c r="E14" s="7">
        <v>16</v>
      </c>
      <c r="F14" s="41" t="s">
        <v>37</v>
      </c>
      <c r="J14" s="60" t="s">
        <v>32</v>
      </c>
      <c r="K14" s="7" cm="1">
        <f t="array" ref="K14">SUMPRODUCT(($A$2:$A$21=$K$12)*($F$2:$F$21=$K$11)*($C$1:$E$1=$J14)*($C$2:$E$21))</f>
        <v>10</v>
      </c>
    </row>
    <row r="15" spans="1:21" x14ac:dyDescent="0.3">
      <c r="A15" s="40">
        <v>1004</v>
      </c>
      <c r="B15" s="51" t="s">
        <v>11</v>
      </c>
      <c r="C15" s="46">
        <v>12</v>
      </c>
      <c r="D15" s="26">
        <v>33</v>
      </c>
      <c r="E15" s="26">
        <v>44</v>
      </c>
      <c r="F15" s="41" t="s">
        <v>37</v>
      </c>
      <c r="J15" s="60" t="s">
        <v>33</v>
      </c>
      <c r="K15" s="7" cm="1">
        <f t="array" ref="K15">SUMPRODUCT(($A$2:$A$21=$K$12)*($F$2:$F$21=$K$11)*($C$1:$E$1=$J15)*($C$2:$E$21))</f>
        <v>56</v>
      </c>
    </row>
    <row r="16" spans="1:21" x14ac:dyDescent="0.3">
      <c r="A16" s="34">
        <v>1005</v>
      </c>
      <c r="B16" s="51" t="s">
        <v>12</v>
      </c>
      <c r="C16" s="47">
        <v>79</v>
      </c>
      <c r="D16" s="28">
        <v>54</v>
      </c>
      <c r="E16" s="28">
        <v>27</v>
      </c>
      <c r="F16" s="41" t="s">
        <v>37</v>
      </c>
      <c r="J16" s="60" t="s">
        <v>34</v>
      </c>
      <c r="K16" s="7" cm="1">
        <f t="array" ref="K16">SUMPRODUCT(($A$2:$A$21=$K$12)*($F$2:$F$21=$K$11)*($C$1:$E$1=$J16)*($C$2:$E$21))</f>
        <v>85</v>
      </c>
    </row>
    <row r="17" spans="1:14" x14ac:dyDescent="0.3">
      <c r="A17" s="40">
        <v>1006</v>
      </c>
      <c r="B17" s="51" t="s">
        <v>13</v>
      </c>
      <c r="C17" s="48">
        <v>98</v>
      </c>
      <c r="D17" s="27">
        <v>99</v>
      </c>
      <c r="E17" s="27">
        <v>56</v>
      </c>
      <c r="F17" s="41" t="s">
        <v>37</v>
      </c>
    </row>
    <row r="18" spans="1:14" x14ac:dyDescent="0.3">
      <c r="A18" s="40">
        <v>1007</v>
      </c>
      <c r="B18" s="51" t="s">
        <v>14</v>
      </c>
      <c r="C18" s="45">
        <v>82</v>
      </c>
      <c r="D18" s="7">
        <v>100</v>
      </c>
      <c r="E18" s="7">
        <v>83</v>
      </c>
      <c r="F18" s="41" t="s">
        <v>37</v>
      </c>
      <c r="J18" s="25" t="s">
        <v>35</v>
      </c>
      <c r="K18" s="27" t="s">
        <v>36</v>
      </c>
    </row>
    <row r="19" spans="1:14" x14ac:dyDescent="0.3">
      <c r="A19" s="40">
        <v>1008</v>
      </c>
      <c r="B19" s="51" t="s">
        <v>15</v>
      </c>
      <c r="C19" s="45">
        <v>79</v>
      </c>
      <c r="D19" s="7">
        <v>32</v>
      </c>
      <c r="E19" s="7">
        <v>29</v>
      </c>
      <c r="F19" s="41" t="s">
        <v>37</v>
      </c>
      <c r="J19" s="7" t="s">
        <v>1</v>
      </c>
      <c r="K19" s="26">
        <v>1005</v>
      </c>
    </row>
    <row r="20" spans="1:14" x14ac:dyDescent="0.3">
      <c r="A20" s="40">
        <v>1009</v>
      </c>
      <c r="B20" s="51" t="s">
        <v>16</v>
      </c>
      <c r="C20" s="45">
        <v>24</v>
      </c>
      <c r="D20" s="7">
        <v>51</v>
      </c>
      <c r="E20" s="7">
        <v>92</v>
      </c>
      <c r="F20" s="41" t="s">
        <v>37</v>
      </c>
      <c r="J20" s="7" t="s">
        <v>2</v>
      </c>
      <c r="K20" s="7" t="str">
        <f>VLOOKUP(A6,A2:B11,2,0)</f>
        <v>Ram5</v>
      </c>
    </row>
    <row r="21" spans="1:14" ht="15" thickBot="1" x14ac:dyDescent="0.35">
      <c r="A21" s="42">
        <v>1010</v>
      </c>
      <c r="B21" s="52" t="s">
        <v>17</v>
      </c>
      <c r="C21" s="49">
        <v>4</v>
      </c>
      <c r="D21" s="36">
        <v>66</v>
      </c>
      <c r="E21" s="36">
        <v>1</v>
      </c>
      <c r="F21" s="43" t="s">
        <v>37</v>
      </c>
      <c r="J21" s="60" t="s">
        <v>32</v>
      </c>
      <c r="K21" s="7" cm="1">
        <f t="array" ref="K21">SUMPRODUCT(($A$2:$A$21=$K$19)*($F$2:$F$21=$K$18)*($C$1=$J$21)*($C$2:$C$21))</f>
        <v>35</v>
      </c>
      <c r="L21" t="s">
        <v>47</v>
      </c>
      <c r="N21" t="s">
        <v>49</v>
      </c>
    </row>
    <row r="22" spans="1:14" x14ac:dyDescent="0.3">
      <c r="J22" s="60" t="s">
        <v>33</v>
      </c>
      <c r="K22" s="7" cm="1">
        <f t="array" ref="K22">SUMPRODUCT(($A$2:$A$21=$K$19)*($F$2:$F$21=$K$18)*($D$1=$J$22)*($D$2:$D$21))</f>
        <v>13</v>
      </c>
      <c r="L22" t="s">
        <v>46</v>
      </c>
      <c r="N22" t="s">
        <v>48</v>
      </c>
    </row>
    <row r="23" spans="1:14" x14ac:dyDescent="0.3">
      <c r="J23" s="60" t="s">
        <v>34</v>
      </c>
      <c r="K23" s="7" cm="1">
        <f t="array" ref="K23">SUMPRODUCT(($A$2:$A$21=$K$19)*($F$2:$F$21=$K$18)*($E$1=$J$23)*($E$2:$E$21))</f>
        <v>20</v>
      </c>
      <c r="L23" t="s">
        <v>45</v>
      </c>
      <c r="N23" t="s">
        <v>44</v>
      </c>
    </row>
  </sheetData>
  <dataValidations count="2">
    <dataValidation type="list" allowBlank="1" showInputMessage="1" showErrorMessage="1" sqref="K3 K11 K18" xr:uid="{BB4C2E57-0C9E-49A6-92A9-6E89549F97CC}">
      <formula1>$F$11:$F$12</formula1>
    </dataValidation>
    <dataValidation type="list" allowBlank="1" showInputMessage="1" showErrorMessage="1" sqref="K4 K12 K19" xr:uid="{3FC5C88D-D340-4357-B496-2DD34A6AC45D}">
      <formula1>$A$2:$A$11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78EF-EFF7-49C9-8F95-AB4D01C92D9B}">
  <dimension ref="A1:J14"/>
  <sheetViews>
    <sheetView workbookViewId="0">
      <selection activeCell="J2" sqref="J2"/>
    </sheetView>
  </sheetViews>
  <sheetFormatPr defaultRowHeight="14.4" x14ac:dyDescent="0.3"/>
  <cols>
    <col min="10" max="10" width="14.109375" customWidth="1"/>
  </cols>
  <sheetData>
    <row r="1" spans="1:10" ht="15" thickBot="1" x14ac:dyDescent="0.35">
      <c r="A1" s="56" t="s">
        <v>1</v>
      </c>
      <c r="B1" s="57" t="s">
        <v>2</v>
      </c>
      <c r="C1" s="59" t="s">
        <v>32</v>
      </c>
      <c r="D1" s="59" t="s">
        <v>33</v>
      </c>
      <c r="E1" s="59" t="s">
        <v>34</v>
      </c>
      <c r="F1" s="59" t="s">
        <v>4</v>
      </c>
      <c r="G1" s="59" t="s">
        <v>52</v>
      </c>
      <c r="H1" s="59" t="s">
        <v>53</v>
      </c>
      <c r="I1" s="61" t="s">
        <v>54</v>
      </c>
      <c r="J1" s="61" t="s">
        <v>55</v>
      </c>
    </row>
    <row r="2" spans="1:10" ht="15" thickBot="1" x14ac:dyDescent="0.35">
      <c r="A2" s="62">
        <v>1001</v>
      </c>
      <c r="B2" s="63" t="s">
        <v>6</v>
      </c>
      <c r="C2" s="71">
        <v>83</v>
      </c>
      <c r="D2" s="72">
        <v>43</v>
      </c>
      <c r="E2" s="72">
        <v>79</v>
      </c>
      <c r="F2" s="30" t="str">
        <f>IF(C2&gt;34,IF(D2&gt;34,IF(E2&gt;34,"pass","fail"),"fail"),"fail")</f>
        <v>pass</v>
      </c>
      <c r="G2" s="72" t="b">
        <f>AND(C2&gt;34,D2&gt;34,E2&gt;34)</f>
        <v>1</v>
      </c>
      <c r="H2" s="73" t="str">
        <f>IF(AND(C2&gt;34,D2&gt;34,E2&gt;34),"PASS","FAIL")</f>
        <v>PASS</v>
      </c>
      <c r="I2" s="6" t="b">
        <f>OR(C2&gt;34,D2&gt;34,E2&gt;34)</f>
        <v>1</v>
      </c>
      <c r="J2" s="6" t="str">
        <f>IF(OR(C2&gt;34,D2&gt;34,E2&gt;34),"ALL PASS","ALL FAIL")</f>
        <v>ALL PASS</v>
      </c>
    </row>
    <row r="3" spans="1:10" ht="15" thickBot="1" x14ac:dyDescent="0.35">
      <c r="A3" s="64">
        <v>1002</v>
      </c>
      <c r="B3" s="65" t="s">
        <v>8</v>
      </c>
      <c r="C3" s="45">
        <v>72</v>
      </c>
      <c r="D3" s="7">
        <v>31</v>
      </c>
      <c r="E3" s="7">
        <v>37</v>
      </c>
      <c r="F3" s="30" t="str">
        <f t="shared" ref="F3:F11" si="0">IF(C3&gt;34,IF(D3&gt;34,IF(E3&gt;34,"pass","fail"),"fail"),"fail")</f>
        <v>fail</v>
      </c>
      <c r="G3" s="72" t="b">
        <f t="shared" ref="G3:G11" si="1">AND(C3&gt;34,D3&gt;34,E3&gt;34)</f>
        <v>0</v>
      </c>
      <c r="H3" s="73" t="str">
        <f t="shared" ref="H3:H11" si="2">IF(AND(C3&gt;34,D3&gt;34,E3&gt;34),"PASS","FAIL")</f>
        <v>FAIL</v>
      </c>
      <c r="I3" s="6" t="b">
        <f t="shared" ref="I3:I11" si="3">OR(C3&gt;34,D3&gt;34,E3&gt;34)</f>
        <v>1</v>
      </c>
      <c r="J3" s="6" t="str">
        <f t="shared" ref="J3:J11" si="4">IF(OR(C3&gt;34,D3&gt;34,E3&gt;34),"ALL PASS","ALL FAIL")</f>
        <v>ALL PASS</v>
      </c>
    </row>
    <row r="4" spans="1:10" ht="15" thickBot="1" x14ac:dyDescent="0.35">
      <c r="A4" s="64">
        <v>1003</v>
      </c>
      <c r="B4" s="65" t="s">
        <v>9</v>
      </c>
      <c r="C4" s="45">
        <v>76</v>
      </c>
      <c r="D4" s="7">
        <v>6</v>
      </c>
      <c r="E4" s="7">
        <v>55</v>
      </c>
      <c r="F4" s="30" t="str">
        <f t="shared" si="0"/>
        <v>fail</v>
      </c>
      <c r="G4" s="72" t="b">
        <f t="shared" si="1"/>
        <v>0</v>
      </c>
      <c r="H4" s="73" t="str">
        <f t="shared" si="2"/>
        <v>FAIL</v>
      </c>
      <c r="I4" s="6" t="b">
        <f t="shared" si="3"/>
        <v>1</v>
      </c>
      <c r="J4" s="6" t="str">
        <f t="shared" si="4"/>
        <v>ALL PASS</v>
      </c>
    </row>
    <row r="5" spans="1:10" ht="15" thickBot="1" x14ac:dyDescent="0.35">
      <c r="A5" s="64">
        <v>1004</v>
      </c>
      <c r="B5" s="65" t="s">
        <v>11</v>
      </c>
      <c r="C5" s="46">
        <v>56</v>
      </c>
      <c r="D5" s="26">
        <v>87</v>
      </c>
      <c r="E5" s="26">
        <v>76</v>
      </c>
      <c r="F5" s="30" t="str">
        <f t="shared" si="0"/>
        <v>pass</v>
      </c>
      <c r="G5" s="72" t="b">
        <f t="shared" si="1"/>
        <v>1</v>
      </c>
      <c r="H5" s="73" t="str">
        <f t="shared" si="2"/>
        <v>PASS</v>
      </c>
      <c r="I5" s="6" t="b">
        <f t="shared" si="3"/>
        <v>1</v>
      </c>
      <c r="J5" s="6" t="str">
        <f t="shared" si="4"/>
        <v>ALL PASS</v>
      </c>
    </row>
    <row r="6" spans="1:10" ht="15" thickBot="1" x14ac:dyDescent="0.35">
      <c r="A6" s="66">
        <v>1005</v>
      </c>
      <c r="B6" s="65" t="s">
        <v>12</v>
      </c>
      <c r="C6" s="47">
        <v>35</v>
      </c>
      <c r="D6" s="28">
        <v>13</v>
      </c>
      <c r="E6" s="28">
        <v>20</v>
      </c>
      <c r="F6" s="30" t="str">
        <f t="shared" si="0"/>
        <v>fail</v>
      </c>
      <c r="G6" s="72" t="b">
        <f t="shared" si="1"/>
        <v>0</v>
      </c>
      <c r="H6" s="73" t="str">
        <f t="shared" si="2"/>
        <v>FAIL</v>
      </c>
      <c r="I6" s="6" t="b">
        <f t="shared" si="3"/>
        <v>1</v>
      </c>
      <c r="J6" s="6" t="str">
        <f t="shared" si="4"/>
        <v>ALL PASS</v>
      </c>
    </row>
    <row r="7" spans="1:10" ht="15" thickBot="1" x14ac:dyDescent="0.35">
      <c r="A7" s="64">
        <v>1006</v>
      </c>
      <c r="B7" s="65" t="s">
        <v>13</v>
      </c>
      <c r="C7" s="45">
        <v>90</v>
      </c>
      <c r="D7" s="7">
        <v>13</v>
      </c>
      <c r="E7" s="7">
        <v>80</v>
      </c>
      <c r="F7" s="30" t="str">
        <f t="shared" si="0"/>
        <v>fail</v>
      </c>
      <c r="G7" s="72" t="b">
        <f t="shared" si="1"/>
        <v>0</v>
      </c>
      <c r="H7" s="73" t="str">
        <f t="shared" si="2"/>
        <v>FAIL</v>
      </c>
      <c r="I7" s="6" t="b">
        <f t="shared" si="3"/>
        <v>1</v>
      </c>
      <c r="J7" s="6" t="str">
        <f t="shared" si="4"/>
        <v>ALL PASS</v>
      </c>
    </row>
    <row r="8" spans="1:10" ht="15" thickBot="1" x14ac:dyDescent="0.35">
      <c r="A8" s="64">
        <v>1007</v>
      </c>
      <c r="B8" s="65" t="s">
        <v>14</v>
      </c>
      <c r="C8" s="45">
        <v>83</v>
      </c>
      <c r="D8" s="45">
        <v>83</v>
      </c>
      <c r="E8" s="7">
        <v>22</v>
      </c>
      <c r="F8" s="30" t="str">
        <f t="shared" si="0"/>
        <v>fail</v>
      </c>
      <c r="G8" s="72" t="b">
        <f t="shared" si="1"/>
        <v>0</v>
      </c>
      <c r="H8" s="73" t="str">
        <f t="shared" si="2"/>
        <v>FAIL</v>
      </c>
      <c r="I8" s="6" t="b">
        <f t="shared" si="3"/>
        <v>1</v>
      </c>
      <c r="J8" s="6" t="str">
        <f t="shared" si="4"/>
        <v>ALL PASS</v>
      </c>
    </row>
    <row r="9" spans="1:10" ht="15" thickBot="1" x14ac:dyDescent="0.35">
      <c r="A9" s="64">
        <v>1008</v>
      </c>
      <c r="B9" s="65" t="s">
        <v>15</v>
      </c>
      <c r="C9" s="45">
        <v>0</v>
      </c>
      <c r="D9" s="45">
        <v>0</v>
      </c>
      <c r="E9" s="45">
        <v>0</v>
      </c>
      <c r="F9" s="30" t="str">
        <f t="shared" si="0"/>
        <v>fail</v>
      </c>
      <c r="G9" s="72" t="b">
        <f t="shared" si="1"/>
        <v>0</v>
      </c>
      <c r="H9" s="73" t="str">
        <f t="shared" si="2"/>
        <v>FAIL</v>
      </c>
      <c r="I9" s="6" t="b">
        <f t="shared" si="3"/>
        <v>0</v>
      </c>
      <c r="J9" s="6" t="str">
        <f t="shared" si="4"/>
        <v>ALL FAIL</v>
      </c>
    </row>
    <row r="10" spans="1:10" ht="15" thickBot="1" x14ac:dyDescent="0.35">
      <c r="A10" s="64">
        <v>1009</v>
      </c>
      <c r="B10" s="65" t="s">
        <v>16</v>
      </c>
      <c r="C10" s="45">
        <v>19</v>
      </c>
      <c r="D10" s="45">
        <v>19</v>
      </c>
      <c r="E10" s="7">
        <v>21</v>
      </c>
      <c r="F10" s="30" t="str">
        <f t="shared" si="0"/>
        <v>fail</v>
      </c>
      <c r="G10" s="72" t="b">
        <f t="shared" si="1"/>
        <v>0</v>
      </c>
      <c r="H10" s="73" t="str">
        <f t="shared" si="2"/>
        <v>FAIL</v>
      </c>
      <c r="I10" s="6" t="b">
        <f t="shared" si="3"/>
        <v>0</v>
      </c>
      <c r="J10" s="6" t="str">
        <f t="shared" si="4"/>
        <v>ALL FAIL</v>
      </c>
    </row>
    <row r="11" spans="1:10" ht="15" thickBot="1" x14ac:dyDescent="0.35">
      <c r="A11" s="67">
        <v>1010</v>
      </c>
      <c r="B11" s="68" t="s">
        <v>17</v>
      </c>
      <c r="C11" s="69">
        <v>44</v>
      </c>
      <c r="D11" s="70">
        <v>43</v>
      </c>
      <c r="E11" s="70">
        <v>56</v>
      </c>
      <c r="F11" s="30" t="str">
        <f t="shared" si="0"/>
        <v>pass</v>
      </c>
      <c r="G11" s="72" t="b">
        <f t="shared" si="1"/>
        <v>1</v>
      </c>
      <c r="H11" s="73" t="str">
        <f t="shared" si="2"/>
        <v>PASS</v>
      </c>
      <c r="I11" s="6" t="b">
        <f t="shared" si="3"/>
        <v>1</v>
      </c>
      <c r="J11" s="6" t="str">
        <f t="shared" si="4"/>
        <v>ALL PASS</v>
      </c>
    </row>
    <row r="14" spans="1:10" x14ac:dyDescent="0.3">
      <c r="C14" t="s">
        <v>57</v>
      </c>
      <c r="E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prasanth t</cp:lastModifiedBy>
  <dcterms:created xsi:type="dcterms:W3CDTF">2025-04-12T17:11:08Z</dcterms:created>
  <dcterms:modified xsi:type="dcterms:W3CDTF">2025-04-13T09:28:59Z</dcterms:modified>
</cp:coreProperties>
</file>