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92D0A01C-D8AC-4558-BA9F-CE7595310282}" xr6:coauthVersionLast="47" xr6:coauthVersionMax="47" xr10:uidLastSave="{00000000-0000-0000-0000-000000000000}"/>
  <bookViews>
    <workbookView xWindow="-110" yWindow="-110" windowWidth="19420" windowHeight="10300" tabRatio="852" firstSheet="4" activeTab="9" xr2:uid="{76DB4D29-C86B-4DAF-BB2C-8647FE2C4B29}"/>
  </bookViews>
  <sheets>
    <sheet name="Today" sheetId="1" r:id="rId1"/>
    <sheet name="Age calculator" sheetId="2" r:id="rId2"/>
    <sheet name="Eomonth" sheetId="3" r:id="rId3"/>
    <sheet name="Eomonth (2)" sheetId="4" r:id="rId4"/>
    <sheet name="Edate" sheetId="5" r:id="rId5"/>
    <sheet name="Date" sheetId="6" r:id="rId6"/>
    <sheet name="Curr month First day" sheetId="12" r:id="rId7"/>
    <sheet name="Curr month all days" sheetId="7" r:id="rId8"/>
    <sheet name="Networkdays" sheetId="8" r:id="rId9"/>
    <sheet name="Networkdays intl" sheetId="9" r:id="rId10"/>
    <sheet name="Workdays" sheetId="10" r:id="rId11"/>
    <sheet name="Workdays intl" sheetId="11" r:id="rId12"/>
    <sheet name="Sheet1" sheetId="13" r:id="rId13"/>
    <sheet name="Sheet2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8" l="1"/>
  <c r="K7" i="8" s="1"/>
  <c r="N5" i="7"/>
  <c r="P5" i="7" s="1"/>
  <c r="L5" i="7"/>
  <c r="L6" i="7" s="1"/>
  <c r="B10" i="12"/>
  <c r="A12" i="12"/>
  <c r="A13" i="12" s="1"/>
  <c r="K4" i="5"/>
  <c r="M4" i="5"/>
  <c r="G4" i="4"/>
  <c r="F12" i="3"/>
  <c r="A7" i="3"/>
  <c r="C10" i="3"/>
  <c r="E4" i="3"/>
  <c r="J8" i="14"/>
  <c r="I8" i="14"/>
  <c r="J5" i="14"/>
  <c r="J3" i="14"/>
  <c r="I5" i="14"/>
  <c r="I3" i="14"/>
  <c r="G8" i="14"/>
  <c r="N12" i="13"/>
  <c r="N13" i="13"/>
  <c r="N14" i="13"/>
  <c r="N15" i="13"/>
  <c r="N16" i="13"/>
  <c r="N11" i="13"/>
  <c r="O11" i="13"/>
  <c r="L11" i="13"/>
  <c r="K11" i="13"/>
  <c r="R2" i="13"/>
  <c r="Q2" i="13"/>
  <c r="F2" i="13"/>
  <c r="F6" i="10"/>
  <c r="C8" i="6"/>
  <c r="C6" i="6"/>
  <c r="C4" i="6"/>
  <c r="F8" i="2"/>
  <c r="B6" i="2"/>
  <c r="B16" i="2" s="1"/>
  <c r="G11" i="1"/>
  <c r="G10" i="1"/>
  <c r="A1" i="12"/>
  <c r="A3" i="12" s="1"/>
  <c r="D8" i="6"/>
  <c r="D10" i="6" s="1"/>
  <c r="D6" i="6"/>
  <c r="D4" i="6"/>
  <c r="A15" i="3"/>
  <c r="A12" i="3"/>
  <c r="H3" i="2"/>
  <c r="G3" i="2"/>
  <c r="F3" i="2"/>
  <c r="E3" i="2"/>
  <c r="D3" i="2"/>
  <c r="K3" i="1"/>
  <c r="I3" i="1"/>
  <c r="B1" i="1"/>
  <c r="P19" i="13"/>
  <c r="T19" i="13" s="1"/>
  <c r="Q19" i="13"/>
  <c r="R19" i="13"/>
  <c r="P20" i="13"/>
  <c r="Q20" i="13"/>
  <c r="R20" i="13"/>
  <c r="T20" i="13"/>
  <c r="P21" i="13"/>
  <c r="T21" i="13" s="1"/>
  <c r="Q21" i="13"/>
  <c r="R21" i="13"/>
  <c r="P22" i="13"/>
  <c r="Q22" i="13"/>
  <c r="R22" i="13"/>
  <c r="T22" i="13"/>
  <c r="P23" i="13"/>
  <c r="T23" i="13" s="1"/>
  <c r="Q23" i="13"/>
  <c r="R23" i="13"/>
  <c r="T18" i="13"/>
  <c r="R18" i="13"/>
  <c r="Q18" i="13"/>
  <c r="P18" i="13"/>
  <c r="N19" i="13"/>
  <c r="N20" i="13"/>
  <c r="N21" i="13"/>
  <c r="N22" i="13"/>
  <c r="N23" i="13"/>
  <c r="N18" i="13"/>
  <c r="G2" i="12"/>
  <c r="D2" i="12"/>
  <c r="C5" i="3"/>
  <c r="D5" i="11"/>
  <c r="F11" i="11" s="1"/>
  <c r="J5" i="10"/>
  <c r="L11" i="10" s="1"/>
  <c r="H15" i="12"/>
  <c r="D13" i="12"/>
  <c r="D15" i="12" s="1"/>
  <c r="H4" i="5"/>
  <c r="B3" i="1"/>
  <c r="Q3" i="13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S2" i="13"/>
  <c r="C5" i="13"/>
  <c r="D18" i="10"/>
  <c r="B6" i="8"/>
  <c r="B4" i="8"/>
  <c r="K4" i="12"/>
  <c r="K6" i="12" s="1"/>
  <c r="K8" i="12" s="1"/>
  <c r="L2" i="6"/>
  <c r="L4" i="6" s="1"/>
  <c r="K11" i="5"/>
  <c r="C19" i="3"/>
  <c r="O12" i="13"/>
  <c r="O13" i="13"/>
  <c r="O14" i="13"/>
  <c r="O15" i="13"/>
  <c r="O16" i="13"/>
  <c r="M16" i="13"/>
  <c r="M15" i="13"/>
  <c r="M14" i="13"/>
  <c r="M13" i="13"/>
  <c r="M12" i="13"/>
  <c r="M11" i="13"/>
  <c r="L12" i="13"/>
  <c r="L13" i="13"/>
  <c r="L14" i="13"/>
  <c r="L15" i="13"/>
  <c r="L16" i="13"/>
  <c r="K12" i="13"/>
  <c r="K13" i="13"/>
  <c r="K14" i="13"/>
  <c r="K15" i="13"/>
  <c r="K16" i="13"/>
  <c r="D9" i="10"/>
  <c r="D11" i="10"/>
  <c r="D5" i="12"/>
  <c r="D7" i="12" s="1"/>
  <c r="F3" i="7"/>
  <c r="F4" i="7" s="1"/>
  <c r="H12" i="5"/>
  <c r="C16" i="3"/>
  <c r="A4" i="3"/>
  <c r="F16" i="2"/>
  <c r="J5" i="2"/>
  <c r="J5" i="11"/>
  <c r="J11" i="11" s="1"/>
  <c r="D15" i="10"/>
  <c r="L3" i="7"/>
  <c r="M3" i="7" s="1"/>
  <c r="H2" i="6"/>
  <c r="H4" i="6" s="1"/>
  <c r="E4" i="5"/>
  <c r="C14" i="3"/>
  <c r="H4" i="3"/>
  <c r="G10" i="2"/>
  <c r="G9" i="2"/>
  <c r="G11" i="2"/>
  <c r="G12" i="2"/>
  <c r="G8" i="2"/>
  <c r="H9" i="2" s="1"/>
  <c r="L5" i="2"/>
  <c r="F11" i="10"/>
  <c r="J6" i="9"/>
  <c r="H4" i="9"/>
  <c r="H6" i="9"/>
  <c r="H4" i="8"/>
  <c r="H6" i="8"/>
  <c r="E14" i="5"/>
  <c r="C10" i="5"/>
  <c r="E10" i="5" s="1"/>
  <c r="E14" i="4"/>
  <c r="C10" i="4"/>
  <c r="E4" i="4"/>
  <c r="I10" i="2"/>
  <c r="K10" i="2" s="1"/>
  <c r="F9" i="2"/>
  <c r="F10" i="2"/>
  <c r="F11" i="2"/>
  <c r="F12" i="2"/>
  <c r="H9" i="9" l="1"/>
  <c r="D11" i="8"/>
  <c r="D8" i="8"/>
  <c r="B8" i="8"/>
  <c r="N6" i="7"/>
  <c r="F8" i="11"/>
  <c r="B12" i="8"/>
  <c r="C12" i="6"/>
  <c r="C16" i="6"/>
  <c r="B3" i="12"/>
  <c r="A7" i="12"/>
  <c r="A10" i="5"/>
  <c r="B2" i="2"/>
  <c r="C12" i="2"/>
  <c r="C11" i="2"/>
  <c r="C10" i="2"/>
  <c r="C9" i="2"/>
  <c r="C8" i="2"/>
  <c r="B12" i="2"/>
  <c r="B11" i="2"/>
  <c r="B10" i="2"/>
  <c r="B9" i="2"/>
  <c r="B8" i="2"/>
  <c r="A9" i="2" s="1"/>
  <c r="L8" i="10"/>
  <c r="D15" i="11"/>
  <c r="J11" i="10"/>
  <c r="M6" i="8"/>
  <c r="D11" i="11"/>
  <c r="D9" i="9"/>
  <c r="D17" i="8"/>
  <c r="F15" i="12"/>
  <c r="F18" i="2"/>
  <c r="D18" i="2"/>
  <c r="B19" i="2"/>
  <c r="B18" i="2"/>
  <c r="L9" i="9"/>
  <c r="F11" i="8"/>
  <c r="T5" i="7"/>
  <c r="S5" i="7"/>
  <c r="L7" i="7"/>
  <c r="L8" i="7" s="1"/>
  <c r="L9" i="7" s="1"/>
  <c r="M6" i="12"/>
  <c r="D9" i="12"/>
  <c r="G5" i="12"/>
  <c r="L8" i="6"/>
  <c r="L6" i="6"/>
  <c r="H11" i="9"/>
  <c r="N6" i="8"/>
  <c r="Q6" i="8"/>
  <c r="P6" i="8"/>
  <c r="O6" i="8"/>
  <c r="B10" i="8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A10" i="2"/>
  <c r="H5" i="2"/>
  <c r="J13" i="11"/>
  <c r="H12" i="9"/>
  <c r="H8" i="6"/>
  <c r="H6" i="6"/>
  <c r="H11" i="2"/>
  <c r="H12" i="8"/>
  <c r="H10" i="8"/>
  <c r="M9" i="2"/>
  <c r="M10" i="2"/>
  <c r="M11" i="2"/>
  <c r="M12" i="2"/>
  <c r="M8" i="2"/>
  <c r="N7" i="7" l="1"/>
  <c r="P6" i="7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K8" i="8"/>
  <c r="J9" i="9" s="1"/>
  <c r="M7" i="8"/>
  <c r="L12" i="6"/>
  <c r="N7" i="8"/>
  <c r="P7" i="8"/>
  <c r="O7" i="8"/>
  <c r="H12" i="6"/>
  <c r="N8" i="7" l="1"/>
  <c r="P7" i="7"/>
  <c r="N8" i="8"/>
  <c r="P8" i="8"/>
  <c r="M8" i="8"/>
  <c r="O8" i="8"/>
  <c r="N9" i="7" l="1"/>
  <c r="P8" i="7"/>
  <c r="M9" i="8"/>
  <c r="K10" i="8"/>
  <c r="F14" i="8" s="1"/>
  <c r="O9" i="8"/>
  <c r="P9" i="8"/>
  <c r="N9" i="8"/>
  <c r="F13" i="8" l="1"/>
  <c r="N10" i="7"/>
  <c r="P9" i="7"/>
  <c r="F7" i="10"/>
  <c r="H15" i="8"/>
  <c r="F5" i="11"/>
  <c r="D14" i="9"/>
  <c r="L11" i="11"/>
  <c r="L13" i="10"/>
  <c r="D19" i="8"/>
  <c r="O10" i="8"/>
  <c r="J11" i="9"/>
  <c r="P10" i="8"/>
  <c r="N10" i="8"/>
  <c r="H14" i="9"/>
  <c r="F18" i="10"/>
  <c r="B15" i="8"/>
  <c r="H15" i="9"/>
  <c r="F16" i="11"/>
  <c r="M10" i="8"/>
  <c r="F9" i="10"/>
  <c r="N11" i="7" l="1"/>
  <c r="P10" i="7"/>
  <c r="N12" i="7" l="1"/>
  <c r="P11" i="7"/>
  <c r="N13" i="7" l="1"/>
  <c r="P12" i="7"/>
  <c r="N14" i="7" l="1"/>
  <c r="P13" i="7"/>
  <c r="N15" i="7" l="1"/>
  <c r="P14" i="7"/>
  <c r="N16" i="7" l="1"/>
  <c r="P15" i="7"/>
  <c r="N17" i="7" l="1"/>
  <c r="P16" i="7"/>
  <c r="N18" i="7" l="1"/>
  <c r="P17" i="7"/>
  <c r="N19" i="7" l="1"/>
  <c r="P18" i="7"/>
  <c r="N20" i="7" l="1"/>
  <c r="P19" i="7"/>
  <c r="N21" i="7" l="1"/>
  <c r="P20" i="7"/>
  <c r="N22" i="7" l="1"/>
  <c r="P21" i="7"/>
  <c r="N23" i="7" l="1"/>
  <c r="P22" i="7"/>
  <c r="N24" i="7" l="1"/>
  <c r="P23" i="7"/>
  <c r="N25" i="7" l="1"/>
  <c r="P24" i="7"/>
  <c r="N26" i="7" l="1"/>
  <c r="P25" i="7"/>
  <c r="N27" i="7" l="1"/>
  <c r="P26" i="7"/>
  <c r="N28" i="7" l="1"/>
  <c r="P27" i="7"/>
  <c r="N29" i="7" l="1"/>
  <c r="P28" i="7"/>
  <c r="N30" i="7" l="1"/>
  <c r="P29" i="7"/>
  <c r="N31" i="7" l="1"/>
  <c r="P30" i="7"/>
  <c r="N32" i="7" l="1"/>
  <c r="P31" i="7"/>
  <c r="N33" i="7" l="1"/>
  <c r="P32" i="7"/>
  <c r="N34" i="7" l="1"/>
  <c r="P33" i="7"/>
  <c r="N35" i="7" l="1"/>
  <c r="P35" i="7" s="1"/>
  <c r="P34" i="7"/>
  <c r="P38" i="7" s="1"/>
</calcChain>
</file>

<file path=xl/sharedStrings.xml><?xml version="1.0" encoding="utf-8"?>
<sst xmlns="http://schemas.openxmlformats.org/spreadsheetml/2006/main" count="144" uniqueCount="102">
  <si>
    <t>Ctrl + ; ==&gt; shortcut key for today's date</t>
  </si>
  <si>
    <t>Ctrl + Shit + 3  --&gt; Date format dd-mmm-yy</t>
  </si>
  <si>
    <t xml:space="preserve"> =TODAY()</t>
  </si>
  <si>
    <t>DOJ</t>
  </si>
  <si>
    <t xml:space="preserve"> =datedif($F$5,TODAY(),"Y")</t>
  </si>
  <si>
    <t>Year</t>
  </si>
  <si>
    <t>Month</t>
  </si>
  <si>
    <t>Day</t>
  </si>
  <si>
    <t>Month after day</t>
  </si>
  <si>
    <t>Year after month</t>
  </si>
  <si>
    <t>Y</t>
  </si>
  <si>
    <t>M</t>
  </si>
  <si>
    <t>D</t>
  </si>
  <si>
    <t>YM</t>
  </si>
  <si>
    <t>MD</t>
  </si>
  <si>
    <t>Doj</t>
  </si>
  <si>
    <t>Ref bonus day</t>
  </si>
  <si>
    <t xml:space="preserve"> =EDATE(C4,3)</t>
  </si>
  <si>
    <t>`</t>
  </si>
  <si>
    <t>year</t>
  </si>
  <si>
    <t>Date</t>
  </si>
  <si>
    <t xml:space="preserve"> =DAY(C2)</t>
  </si>
  <si>
    <t xml:space="preserve"> =DATE(C8,C6,C4)</t>
  </si>
  <si>
    <t>Current month First day</t>
  </si>
  <si>
    <t xml:space="preserve"> =EOMONTH(TODAY(),-1)+1</t>
  </si>
  <si>
    <t xml:space="preserve"> =EOMONTH(C4,0)</t>
  </si>
  <si>
    <t xml:space="preserve"> =G3+1</t>
  </si>
  <si>
    <t>St date of curr month</t>
  </si>
  <si>
    <t>end date of curr month</t>
  </si>
  <si>
    <t xml:space="preserve"> =DATE(YEAR(TODAY()),MONTH(TODAY()),1)</t>
  </si>
  <si>
    <t>Holiday</t>
  </si>
  <si>
    <t xml:space="preserve"> =NETWORKDAYS(H4,H6,K6:K10)</t>
  </si>
  <si>
    <t xml:space="preserve"> =TEXT(K6,"DDD-YY")</t>
  </si>
  <si>
    <t xml:space="preserve"> =EOMONTH(TODAY(),0)</t>
  </si>
  <si>
    <t xml:space="preserve">Ctrl + shift + 3 </t>
  </si>
  <si>
    <t>Project St day</t>
  </si>
  <si>
    <t>no working days</t>
  </si>
  <si>
    <t>When</t>
  </si>
  <si>
    <t xml:space="preserve"> =WORKDAY.INTL(D5,D8,11)</t>
  </si>
  <si>
    <t xml:space="preserve"> =WORKDAY(D5,D8)</t>
  </si>
  <si>
    <t>Date1</t>
  </si>
  <si>
    <t>Date2</t>
  </si>
  <si>
    <t>No of day's</t>
  </si>
  <si>
    <t>latested date - old date</t>
  </si>
  <si>
    <r>
      <t xml:space="preserve">Ctrl + Shit + 3  --&gt; Date format </t>
    </r>
    <r>
      <rPr>
        <b/>
        <sz val="11"/>
        <color rgb="FFFF0000"/>
        <rFont val="Calibri"/>
        <family val="2"/>
        <scheme val="minor"/>
      </rPr>
      <t>dd-mmm-yy</t>
    </r>
  </si>
  <si>
    <t>Ctrl + 1 =&gt; Cell format</t>
  </si>
  <si>
    <t xml:space="preserve"> =EOMONTH(C4,3)</t>
  </si>
  <si>
    <t xml:space="preserve"> =DAY(H2)</t>
  </si>
  <si>
    <t xml:space="preserve"> =MONTH(H2)</t>
  </si>
  <si>
    <t xml:space="preserve"> =YEAR(H2)</t>
  </si>
  <si>
    <t xml:space="preserve"> =M3+1</t>
  </si>
  <si>
    <t xml:space="preserve"> =EOMONTH(TODAY(),-1)</t>
  </si>
  <si>
    <t>No working days</t>
  </si>
  <si>
    <t xml:space="preserve"> =COUNTIFS(Q5:Q34,"&lt;&gt;Sunday",Q5:Q34,"&lt;&gt;Saturday")</t>
  </si>
  <si>
    <t xml:space="preserve"> =NETWORKDAYS(B4,B6)</t>
  </si>
  <si>
    <t xml:space="preserve"> =NETWORKDAYS.INTL(H4,H6,11)</t>
  </si>
  <si>
    <t xml:space="preserve"> =NETWORKDAYS.INTL(H4,H6,11,Networkdays!K6:K10)</t>
  </si>
  <si>
    <r>
      <t xml:space="preserve"> =WORKDAY.INTL(D5,D8,</t>
    </r>
    <r>
      <rPr>
        <b/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</si>
  <si>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t xml:space="preserve"> =datedif(B4,B6,"Y")</t>
  </si>
  <si>
    <t xml:space="preserve"> =EDATE(H9,3)</t>
  </si>
  <si>
    <t xml:space="preserve"> =EOMONTH(D5,-1)+1</t>
  </si>
  <si>
    <t xml:space="preserve"> =DATE(YEAR(D5),MONTH(D5),1)</t>
  </si>
  <si>
    <t>Return the no of whole working between 2 days</t>
  </si>
  <si>
    <t>Networkdays</t>
  </si>
  <si>
    <t xml:space="preserve"> =TEXT(K6,"DDD dd-mmm-YY")</t>
  </si>
  <si>
    <t xml:space="preserve"> Networkdays intl</t>
  </si>
  <si>
    <t>Workdays</t>
  </si>
  <si>
    <t>Ctrl +; for today's date</t>
  </si>
  <si>
    <t xml:space="preserve"> =NOW()</t>
  </si>
  <si>
    <t>Date time</t>
  </si>
  <si>
    <t>Only date</t>
  </si>
  <si>
    <t>Only time</t>
  </si>
  <si>
    <t>time</t>
  </si>
  <si>
    <t>min</t>
  </si>
  <si>
    <t>Time &amp; min</t>
  </si>
  <si>
    <r>
      <rPr>
        <b/>
        <sz val="11"/>
        <color rgb="FF00B0F0"/>
        <rFont val="Calibri"/>
        <family val="2"/>
        <scheme val="minor"/>
      </rPr>
      <t xml:space="preserve">Ctrl + ; </t>
    </r>
    <r>
      <rPr>
        <sz val="11"/>
        <color rgb="FFFF0000"/>
        <rFont val="Calibri"/>
        <family val="2"/>
        <scheme val="minor"/>
      </rPr>
      <t>==&gt; shortcut key for today's date</t>
    </r>
  </si>
  <si>
    <t xml:space="preserve"> =TEXT(N5,"DDD")</t>
  </si>
  <si>
    <t xml:space="preserve"> =TEXT(N5,"MMM")</t>
  </si>
  <si>
    <r>
      <t xml:space="preserve">Ctrl + Shift + ; for </t>
    </r>
    <r>
      <rPr>
        <b/>
        <sz val="11"/>
        <color rgb="FF00B0F0"/>
        <rFont val="Calibri"/>
        <family val="2"/>
        <scheme val="minor"/>
      </rPr>
      <t>current time</t>
    </r>
  </si>
  <si>
    <t xml:space="preserve"> =Latest date - old date</t>
  </si>
  <si>
    <t xml:space="preserve"> Curr month First day</t>
  </si>
  <si>
    <t xml:space="preserve"> =WORKDAY.INTL(D5,D8,11,Networkdays!K6:K10)</t>
  </si>
  <si>
    <r>
      <t xml:space="preserve">Ctrl + Shit + 3  --&gt; Date format </t>
    </r>
    <r>
      <rPr>
        <b/>
        <sz val="11"/>
        <color rgb="FF0070C0"/>
        <rFont val="Calibri"/>
        <family val="2"/>
        <scheme val="minor"/>
      </rPr>
      <t>dd-mmm-yy</t>
    </r>
  </si>
  <si>
    <t>DOB</t>
  </si>
  <si>
    <t xml:space="preserve"> 09-02-2013</t>
  </si>
  <si>
    <t>Years</t>
  </si>
  <si>
    <t>Months</t>
  </si>
  <si>
    <t>Days</t>
  </si>
  <si>
    <t>Month after days</t>
  </si>
  <si>
    <t xml:space="preserve"> =EOMONTH(A1,-1)+1</t>
  </si>
  <si>
    <t>Ctrl ; Date</t>
  </si>
  <si>
    <t>Ctrl Shift ; for current time</t>
  </si>
  <si>
    <t xml:space="preserve"> =MONTH(C2)</t>
  </si>
  <si>
    <t xml:space="preserve"> =YEAR(C2)</t>
  </si>
  <si>
    <t>Seconds</t>
  </si>
  <si>
    <t>Ctrl + ; for date</t>
  </si>
  <si>
    <t>Ctrl + Shift + ;  =&gt; Current system time</t>
  </si>
  <si>
    <t xml:space="preserve"> =EOMONTH(C4,-2)</t>
  </si>
  <si>
    <t xml:space="preserve"> dddd dd-mmm-yyyy</t>
  </si>
  <si>
    <t xml:space="preserve"> =EDATE(C4,-3)</t>
  </si>
  <si>
    <t xml:space="preserve"> =TEXT(N6,"DDDD")</t>
  </si>
  <si>
    <t xml:space="preserve"> =NETWORKDAYS(B4,B6,K6:K10)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</si>
</sst>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dddd\ dd/mmm/yyyy"/>
    <numFmt numFmtId="166" formatCode="ddd\ dd/mmm/yy"/>
    <numFmt numFmtId="167" formatCode="ddd\ dd/mm/yyyy"/>
    <numFmt numFmtId="168" formatCode="[$-10409]h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2" borderId="0" xfId="0" applyFill="1"/>
    <xf numFmtId="15" fontId="0" fillId="2" borderId="0" xfId="0" applyNumberFormat="1" applyFill="1"/>
    <xf numFmtId="14" fontId="0" fillId="3" borderId="0" xfId="0" applyNumberFormat="1" applyFill="1"/>
    <xf numFmtId="15" fontId="0" fillId="0" borderId="0" xfId="0" applyNumberFormat="1"/>
    <xf numFmtId="15" fontId="0" fillId="3" borderId="0" xfId="0" applyNumberFormat="1" applyFill="1"/>
    <xf numFmtId="0" fontId="0" fillId="4" borderId="0" xfId="0" applyFill="1"/>
    <xf numFmtId="0" fontId="0" fillId="5" borderId="0" xfId="0" applyFill="1"/>
    <xf numFmtId="15" fontId="0" fillId="4" borderId="0" xfId="0" applyNumberFormat="1" applyFill="1"/>
    <xf numFmtId="164" fontId="0" fillId="4" borderId="0" xfId="0" applyNumberFormat="1" applyFill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3" borderId="0" xfId="0" applyFill="1"/>
    <xf numFmtId="15" fontId="0" fillId="5" borderId="0" xfId="0" applyNumberFormat="1" applyFill="1"/>
    <xf numFmtId="0" fontId="2" fillId="2" borderId="0" xfId="0" applyFont="1" applyFill="1"/>
    <xf numFmtId="22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1" fontId="0" fillId="4" borderId="0" xfId="0" applyNumberFormat="1" applyFill="1"/>
    <xf numFmtId="18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2" borderId="0" xfId="0" applyFont="1" applyFill="1"/>
    <xf numFmtId="0" fontId="4" fillId="0" borderId="0" xfId="0" applyFont="1"/>
    <xf numFmtId="166" fontId="0" fillId="0" borderId="0" xfId="0" applyNumberFormat="1"/>
    <xf numFmtId="21" fontId="0" fillId="0" borderId="0" xfId="0" applyNumberFormat="1"/>
    <xf numFmtId="0" fontId="3" fillId="2" borderId="0" xfId="0" applyFont="1" applyFill="1"/>
    <xf numFmtId="0" fontId="5" fillId="0" borderId="0" xfId="0" applyFont="1"/>
    <xf numFmtId="167" fontId="0" fillId="0" borderId="0" xfId="0" applyNumberFormat="1"/>
    <xf numFmtId="14" fontId="0" fillId="5" borderId="0" xfId="0" applyNumberFormat="1" applyFill="1"/>
    <xf numFmtId="168" fontId="0" fillId="0" borderId="0" xfId="0" applyNumberFormat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CAE9-9F89-43ED-A6BA-46A5C8491B18}">
  <dimension ref="B1:K16"/>
  <sheetViews>
    <sheetView workbookViewId="0">
      <selection activeCell="B12" sqref="B12"/>
    </sheetView>
  </sheetViews>
  <sheetFormatPr defaultRowHeight="14.5" x14ac:dyDescent="0.35"/>
  <cols>
    <col min="2" max="2" width="10.08984375" bestFit="1" customWidth="1"/>
    <col min="4" max="5" width="10.08984375" bestFit="1" customWidth="1"/>
    <col min="6" max="6" width="22.81640625" bestFit="1" customWidth="1"/>
    <col min="7" max="7" width="15.1796875" bestFit="1" customWidth="1"/>
    <col min="9" max="9" width="10.08984375" bestFit="1" customWidth="1"/>
    <col min="11" max="11" width="15.1796875" bestFit="1" customWidth="1"/>
  </cols>
  <sheetData>
    <row r="1" spans="2:11" x14ac:dyDescent="0.35">
      <c r="B1" s="1">
        <f ca="1">TODAY()</f>
        <v>45567</v>
      </c>
    </row>
    <row r="2" spans="2:11" x14ac:dyDescent="0.35">
      <c r="I2" t="s">
        <v>2</v>
      </c>
      <c r="K2" t="s">
        <v>68</v>
      </c>
    </row>
    <row r="3" spans="2:11" x14ac:dyDescent="0.35">
      <c r="B3" s="6">
        <f ca="1">TODAY()</f>
        <v>45567</v>
      </c>
      <c r="D3" s="11" t="s">
        <v>0</v>
      </c>
      <c r="E3" s="11"/>
      <c r="F3" s="11"/>
      <c r="G3" s="11"/>
      <c r="I3" s="1">
        <f ca="1">TODAY()</f>
        <v>45567</v>
      </c>
      <c r="K3" s="17">
        <f ca="1">NOW()</f>
        <v>45567.372453935182</v>
      </c>
    </row>
    <row r="4" spans="2:11" x14ac:dyDescent="0.35">
      <c r="B4" t="s">
        <v>2</v>
      </c>
      <c r="D4" s="13" t="s">
        <v>82</v>
      </c>
      <c r="E4" s="13"/>
      <c r="F4" s="13"/>
      <c r="G4" s="13"/>
    </row>
    <row r="5" spans="2:11" x14ac:dyDescent="0.35">
      <c r="I5" s="3">
        <v>45419</v>
      </c>
    </row>
    <row r="6" spans="2:11" x14ac:dyDescent="0.35">
      <c r="B6" s="5">
        <v>45567</v>
      </c>
      <c r="D6" s="3">
        <v>45206</v>
      </c>
      <c r="G6" s="3">
        <v>45267</v>
      </c>
    </row>
    <row r="7" spans="2:11" x14ac:dyDescent="0.35">
      <c r="D7" s="5">
        <v>45375</v>
      </c>
    </row>
    <row r="9" spans="2:11" x14ac:dyDescent="0.35">
      <c r="B9" s="22" t="s">
        <v>75</v>
      </c>
    </row>
    <row r="10" spans="2:11" x14ac:dyDescent="0.35">
      <c r="B10" s="5">
        <v>45567</v>
      </c>
      <c r="E10" s="1">
        <v>45440</v>
      </c>
      <c r="F10" t="s">
        <v>90</v>
      </c>
      <c r="G10" s="1">
        <f ca="1">TODAY()</f>
        <v>45567</v>
      </c>
    </row>
    <row r="11" spans="2:11" x14ac:dyDescent="0.35">
      <c r="E11" s="18">
        <v>0.79513888888888884</v>
      </c>
      <c r="F11" t="s">
        <v>91</v>
      </c>
      <c r="G11" s="17">
        <f ca="1">NOW()</f>
        <v>45567.372453935182</v>
      </c>
    </row>
    <row r="13" spans="2:11" x14ac:dyDescent="0.35">
      <c r="B13" t="s">
        <v>1</v>
      </c>
    </row>
    <row r="15" spans="2:11" x14ac:dyDescent="0.35">
      <c r="E15" t="s">
        <v>84</v>
      </c>
    </row>
    <row r="16" spans="2:11" x14ac:dyDescent="0.35">
      <c r="B16" s="1">
        <v>41324</v>
      </c>
      <c r="E16" s="5">
        <v>41314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D0F6-C541-4F52-8D10-64E27A8F4214}">
  <dimension ref="A1:L16"/>
  <sheetViews>
    <sheetView tabSelected="1" workbookViewId="0"/>
  </sheetViews>
  <sheetFormatPr defaultRowHeight="14.5" x14ac:dyDescent="0.35"/>
  <cols>
    <col min="8" max="8" width="21.08984375" customWidth="1"/>
    <col min="10" max="10" width="21.36328125" bestFit="1" customWidth="1"/>
  </cols>
  <sheetData>
    <row r="1" spans="1:12" x14ac:dyDescent="0.35">
      <c r="A1" s="13" t="s">
        <v>65</v>
      </c>
    </row>
    <row r="4" spans="1:12" x14ac:dyDescent="0.35">
      <c r="D4" t="s">
        <v>27</v>
      </c>
      <c r="H4" s="10">
        <f ca="1">DATE(YEAR(TODAY()),MONTH(TODAY()),1)</f>
        <v>45566</v>
      </c>
    </row>
    <row r="5" spans="1:12" x14ac:dyDescent="0.35">
      <c r="J5" t="s">
        <v>34</v>
      </c>
    </row>
    <row r="6" spans="1:12" x14ac:dyDescent="0.35">
      <c r="D6" t="s">
        <v>28</v>
      </c>
      <c r="H6" s="10">
        <f ca="1">EOMONTH(TODAY(),0)</f>
        <v>45596</v>
      </c>
      <c r="J6" s="5">
        <f ca="1">EOMONTH(TODAY(),0)</f>
        <v>45596</v>
      </c>
    </row>
    <row r="7" spans="1:12" x14ac:dyDescent="0.35">
      <c r="J7" t="s">
        <v>33</v>
      </c>
    </row>
    <row r="9" spans="1:12" x14ac:dyDescent="0.35">
      <c r="D9">
        <f ca="1">NETWORKDAYS.INTL(H4,H6,11)</f>
        <v>27</v>
      </c>
      <c r="H9" s="2">
        <f ca="1">NETWORKDAYS.INTL(H4,H6,11)</f>
        <v>27</v>
      </c>
      <c r="J9">
        <f ca="1">NETWORKDAYS.INTL(H4,H6,11,Networkdays!K6:K10)</f>
        <v>23</v>
      </c>
      <c r="L9">
        <f ca="1">NETWORKDAYS.INTL(H4,H6,11)</f>
        <v>27</v>
      </c>
    </row>
    <row r="10" spans="1:12" x14ac:dyDescent="0.35">
      <c r="L10" t="s">
        <v>55</v>
      </c>
    </row>
    <row r="11" spans="1:12" x14ac:dyDescent="0.35">
      <c r="H11">
        <f ca="1">NETWORKDAYS.INTL(H4,H6,11)</f>
        <v>27</v>
      </c>
      <c r="J11">
        <f ca="1">NETWORKDAYS.INTL(H4,H6,11,Networkdays!K6:K10)</f>
        <v>23</v>
      </c>
    </row>
    <row r="12" spans="1:12" x14ac:dyDescent="0.35">
      <c r="H12">
        <f ca="1">NETWORKDAYS.INTL(H4,H6,11)</f>
        <v>27</v>
      </c>
    </row>
    <row r="13" spans="1:12" x14ac:dyDescent="0.35">
      <c r="H13" t="s">
        <v>55</v>
      </c>
    </row>
    <row r="14" spans="1:12" x14ac:dyDescent="0.35">
      <c r="D14">
        <f ca="1">NETWORKDAYS.INTL(H4,H6,11,Networkdays!K6:K10)</f>
        <v>23</v>
      </c>
      <c r="H14" s="11">
        <f ca="1">NETWORKDAYS.INTL(H4,H6,11,Networkdays!K6:K10)</f>
        <v>23</v>
      </c>
      <c r="I14" t="s">
        <v>56</v>
      </c>
    </row>
    <row r="15" spans="1:12" x14ac:dyDescent="0.35">
      <c r="D15" t="s">
        <v>56</v>
      </c>
      <c r="H15">
        <f ca="1">NETWORKDAYS.INTL(H4,H6,11,Networkdays!K6:K10)</f>
        <v>23</v>
      </c>
    </row>
    <row r="16" spans="1:12" x14ac:dyDescent="0.35">
      <c r="H1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3A01-1BF1-4EAC-891A-14D5118A96A7}">
  <dimension ref="A1:L18"/>
  <sheetViews>
    <sheetView workbookViewId="0">
      <selection activeCell="F7" sqref="F7"/>
    </sheetView>
  </sheetViews>
  <sheetFormatPr defaultRowHeight="14.5" x14ac:dyDescent="0.35"/>
  <cols>
    <col min="4" max="4" width="13.36328125" bestFit="1" customWidth="1"/>
    <col min="6" max="6" width="9.1796875" bestFit="1" customWidth="1"/>
    <col min="10" max="10" width="10.08984375" bestFit="1" customWidth="1"/>
    <col min="12" max="12" width="9.08984375" bestFit="1" customWidth="1"/>
  </cols>
  <sheetData>
    <row r="1" spans="1:12" x14ac:dyDescent="0.35">
      <c r="A1" s="11" t="s">
        <v>66</v>
      </c>
    </row>
    <row r="5" spans="1:12" x14ac:dyDescent="0.35">
      <c r="B5" t="s">
        <v>35</v>
      </c>
      <c r="D5" s="26">
        <v>45440</v>
      </c>
      <c r="J5" s="19">
        <f ca="1">TODAY()</f>
        <v>45567</v>
      </c>
    </row>
    <row r="6" spans="1:12" x14ac:dyDescent="0.35">
      <c r="F6" s="5">
        <f>WORKDAY(D5,D8)</f>
        <v>45454</v>
      </c>
    </row>
    <row r="7" spans="1:12" x14ac:dyDescent="0.35">
      <c r="F7" s="5">
        <f ca="1">WORKDAY(D5,D8,Networkdays!K6:K10)</f>
        <v>45454</v>
      </c>
    </row>
    <row r="8" spans="1:12" x14ac:dyDescent="0.35">
      <c r="B8" t="s">
        <v>36</v>
      </c>
      <c r="D8">
        <v>10</v>
      </c>
      <c r="J8" s="29">
        <v>10</v>
      </c>
      <c r="L8" s="9">
        <f ca="1">WORKDAY(J5,J8)</f>
        <v>45581</v>
      </c>
    </row>
    <row r="9" spans="1:12" x14ac:dyDescent="0.35">
      <c r="D9" s="3">
        <f>WORKDAY(D5,D8)</f>
        <v>45454</v>
      </c>
      <c r="F9" s="3">
        <f ca="1">WORKDAY(D5,D8,Networkdays!K6:K10)</f>
        <v>45454</v>
      </c>
    </row>
    <row r="11" spans="1:12" x14ac:dyDescent="0.35">
      <c r="B11" t="s">
        <v>37</v>
      </c>
      <c r="D11" s="3">
        <f>WORKDAY(D5,D8)</f>
        <v>45454</v>
      </c>
      <c r="F11" s="3">
        <f>WORKDAY.INTL(D5,D8,11)</f>
        <v>45451</v>
      </c>
      <c r="J11" s="6">
        <f ca="1">WORKDAY(J5,J8)</f>
        <v>45581</v>
      </c>
      <c r="L11" s="3">
        <f ca="1">WORKDAY(J5,J8)</f>
        <v>45581</v>
      </c>
    </row>
    <row r="12" spans="1:12" x14ac:dyDescent="0.35">
      <c r="D12" t="s">
        <v>39</v>
      </c>
    </row>
    <row r="13" spans="1:12" x14ac:dyDescent="0.35">
      <c r="F13" t="s">
        <v>38</v>
      </c>
      <c r="L13" s="3">
        <f ca="1">WORKDAY(J5,J8,Networkdays!K6:K10)</f>
        <v>45581</v>
      </c>
    </row>
    <row r="15" spans="1:12" x14ac:dyDescent="0.35">
      <c r="D15" s="5">
        <f>WORKDAY(D5,D8)</f>
        <v>45454</v>
      </c>
    </row>
    <row r="16" spans="1:12" x14ac:dyDescent="0.35">
      <c r="D16" t="s">
        <v>39</v>
      </c>
    </row>
    <row r="18" spans="4:6" x14ac:dyDescent="0.35">
      <c r="D18" s="5">
        <f>WORKDAY(D5,D8)</f>
        <v>45454</v>
      </c>
      <c r="F18" s="5">
        <f ca="1">WORKDAY.INTL(D5,D8,11,Networkdays!K6:K10)</f>
        <v>45451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4B9A-AE67-4F4D-A631-7B993A405E0C}">
  <dimension ref="B5:L16"/>
  <sheetViews>
    <sheetView workbookViewId="0">
      <selection activeCell="F8" sqref="F8"/>
    </sheetView>
  </sheetViews>
  <sheetFormatPr defaultRowHeight="14.5" x14ac:dyDescent="0.35"/>
  <cols>
    <col min="4" max="4" width="10.08984375" bestFit="1" customWidth="1"/>
    <col min="6" max="6" width="9.1796875" bestFit="1" customWidth="1"/>
    <col min="10" max="10" width="10.08984375" bestFit="1" customWidth="1"/>
    <col min="12" max="12" width="42.1796875" bestFit="1" customWidth="1"/>
  </cols>
  <sheetData>
    <row r="5" spans="2:12" x14ac:dyDescent="0.35">
      <c r="B5" t="s">
        <v>35</v>
      </c>
      <c r="D5" s="5">
        <f ca="1">TODAY()</f>
        <v>45567</v>
      </c>
      <c r="F5" s="9">
        <f ca="1">WORKDAY.INTL(D5,D8,11,Networkdays!K6:K10)</f>
        <v>45580</v>
      </c>
      <c r="J5" s="1">
        <f ca="1">TODAY()</f>
        <v>45567</v>
      </c>
    </row>
    <row r="8" spans="2:12" x14ac:dyDescent="0.35">
      <c r="B8" t="s">
        <v>36</v>
      </c>
      <c r="D8">
        <v>10</v>
      </c>
      <c r="F8" s="5">
        <f ca="1">WORKDAY.INTL(D5,D8,11)</f>
        <v>45579</v>
      </c>
      <c r="J8">
        <v>10</v>
      </c>
    </row>
    <row r="11" spans="2:12" x14ac:dyDescent="0.35">
      <c r="B11" t="s">
        <v>37</v>
      </c>
      <c r="D11" s="3">
        <f ca="1">WORKDAY(D5,D8)</f>
        <v>45581</v>
      </c>
      <c r="F11" s="3">
        <f ca="1">WORKDAY.INTL(D5,D8,11)</f>
        <v>45579</v>
      </c>
      <c r="J11" s="6">
        <f ca="1">WORKDAY(J5,J8)</f>
        <v>45581</v>
      </c>
      <c r="L11" s="5">
        <f ca="1">WORKDAY.INTL(D5,D8,11,Networkdays!K6:K10)</f>
        <v>45580</v>
      </c>
    </row>
    <row r="12" spans="2:12" x14ac:dyDescent="0.35">
      <c r="D12" t="s">
        <v>39</v>
      </c>
    </row>
    <row r="13" spans="2:12" x14ac:dyDescent="0.35">
      <c r="F13" t="s">
        <v>57</v>
      </c>
      <c r="J13" s="5">
        <f ca="1">WORKDAY.INTL(J5,J8,11)</f>
        <v>45579</v>
      </c>
      <c r="L13" t="s">
        <v>81</v>
      </c>
    </row>
    <row r="15" spans="2:12" x14ac:dyDescent="0.35">
      <c r="D15" s="5">
        <f ca="1">WORKDAY(D5,D8)</f>
        <v>45581</v>
      </c>
    </row>
    <row r="16" spans="2:12" x14ac:dyDescent="0.35">
      <c r="D16" t="s">
        <v>39</v>
      </c>
      <c r="F16" s="3">
        <f ca="1">WORKDAY.INTL(D5,D8,11,Networkdays!K6:K10)</f>
        <v>45580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88C2-C5FF-46AC-83F7-0D7A6B29F172}">
  <dimension ref="A1:T23"/>
  <sheetViews>
    <sheetView topLeftCell="E12" workbookViewId="0">
      <selection activeCell="G28" sqref="G28"/>
    </sheetView>
  </sheetViews>
  <sheetFormatPr defaultRowHeight="14.5" x14ac:dyDescent="0.35"/>
  <cols>
    <col min="1" max="1" width="10.08984375" bestFit="1" customWidth="1"/>
    <col min="3" max="3" width="15.1796875" bestFit="1" customWidth="1"/>
    <col min="6" max="6" width="15.1796875" bestFit="1" customWidth="1"/>
    <col min="9" max="9" width="15.1796875" bestFit="1" customWidth="1"/>
    <col min="11" max="11" width="10.08984375" bestFit="1" customWidth="1"/>
    <col min="14" max="14" width="10.08984375" bestFit="1" customWidth="1"/>
    <col min="17" max="17" width="15.1796875" bestFit="1" customWidth="1"/>
  </cols>
  <sheetData>
    <row r="1" spans="1:19" x14ac:dyDescent="0.35">
      <c r="I1" t="s">
        <v>69</v>
      </c>
      <c r="K1" t="s">
        <v>70</v>
      </c>
      <c r="L1" t="s">
        <v>71</v>
      </c>
    </row>
    <row r="2" spans="1:19" x14ac:dyDescent="0.35">
      <c r="F2" s="17">
        <f ca="1">NOW()</f>
        <v>45567.372453935182</v>
      </c>
      <c r="I2" s="17">
        <v>45278.600902777776</v>
      </c>
      <c r="K2" s="19">
        <v>45278</v>
      </c>
      <c r="L2" s="20">
        <v>0.60090277777777779</v>
      </c>
      <c r="N2" s="1">
        <v>45278</v>
      </c>
      <c r="O2" s="27">
        <v>0.60090277777777779</v>
      </c>
      <c r="Q2">
        <f>HOUR(O2)</f>
        <v>14</v>
      </c>
      <c r="R2">
        <f>MINUTE(O2)</f>
        <v>25</v>
      </c>
      <c r="S2">
        <f>SECOND(O2)</f>
        <v>18</v>
      </c>
    </row>
    <row r="3" spans="1:19" x14ac:dyDescent="0.35">
      <c r="I3" s="17">
        <v>45268.85095659722</v>
      </c>
      <c r="K3" s="19">
        <v>45268</v>
      </c>
      <c r="L3" s="20">
        <v>0.8509606481481482</v>
      </c>
      <c r="N3" s="1">
        <v>45268</v>
      </c>
      <c r="O3" s="27">
        <v>0.8509606481481482</v>
      </c>
      <c r="Q3">
        <f t="shared" ref="Q3:Q7" si="0">HOUR(O3)</f>
        <v>20</v>
      </c>
      <c r="R3">
        <f t="shared" ref="R3:R7" si="1">MINUTE(O3)</f>
        <v>25</v>
      </c>
      <c r="S3">
        <f t="shared" ref="S3:S7" si="2">SECOND(O3)</f>
        <v>23</v>
      </c>
    </row>
    <row r="4" spans="1:19" x14ac:dyDescent="0.35">
      <c r="I4" s="17">
        <v>45282.424039351848</v>
      </c>
      <c r="K4" s="19">
        <v>45282</v>
      </c>
      <c r="L4" s="20">
        <v>0.42403935185185188</v>
      </c>
      <c r="N4" s="1">
        <v>45282</v>
      </c>
      <c r="O4" s="27">
        <v>0.42403935185185188</v>
      </c>
      <c r="Q4">
        <f t="shared" si="0"/>
        <v>10</v>
      </c>
      <c r="R4">
        <f t="shared" si="1"/>
        <v>10</v>
      </c>
      <c r="S4">
        <f t="shared" si="2"/>
        <v>37</v>
      </c>
    </row>
    <row r="5" spans="1:19" x14ac:dyDescent="0.35">
      <c r="C5" s="17">
        <f ca="1">NOW()</f>
        <v>45567.372453935182</v>
      </c>
      <c r="F5" t="s">
        <v>68</v>
      </c>
      <c r="I5" s="17">
        <v>45262.226388888892</v>
      </c>
      <c r="K5" s="19">
        <v>45262</v>
      </c>
      <c r="L5" s="20">
        <v>0.22638888888888889</v>
      </c>
      <c r="N5" s="1">
        <v>45262</v>
      </c>
      <c r="O5" s="27">
        <v>0.22638888888888889</v>
      </c>
      <c r="Q5">
        <f t="shared" si="0"/>
        <v>5</v>
      </c>
      <c r="R5">
        <f t="shared" si="1"/>
        <v>26</v>
      </c>
      <c r="S5">
        <f t="shared" si="2"/>
        <v>0</v>
      </c>
    </row>
    <row r="6" spans="1:19" x14ac:dyDescent="0.35">
      <c r="I6" s="17">
        <v>45262.640277777777</v>
      </c>
      <c r="K6" s="19">
        <v>45262</v>
      </c>
      <c r="L6" s="20">
        <v>0.64027777777777783</v>
      </c>
      <c r="N6" s="1">
        <v>45262</v>
      </c>
      <c r="O6" s="27">
        <v>0.64027777777777783</v>
      </c>
      <c r="Q6">
        <f t="shared" si="0"/>
        <v>15</v>
      </c>
      <c r="R6">
        <f t="shared" si="1"/>
        <v>22</v>
      </c>
      <c r="S6">
        <f t="shared" si="2"/>
        <v>0</v>
      </c>
    </row>
    <row r="7" spans="1:19" x14ac:dyDescent="0.35">
      <c r="I7" s="17">
        <v>45268.851745717591</v>
      </c>
      <c r="K7" s="19">
        <v>45268</v>
      </c>
      <c r="L7" s="20">
        <v>0.85174768518518518</v>
      </c>
      <c r="N7" s="1">
        <v>45268</v>
      </c>
      <c r="O7" s="27">
        <v>0.85174768518518518</v>
      </c>
      <c r="Q7">
        <f t="shared" si="0"/>
        <v>20</v>
      </c>
      <c r="R7">
        <f t="shared" si="1"/>
        <v>26</v>
      </c>
      <c r="S7">
        <f t="shared" si="2"/>
        <v>31</v>
      </c>
    </row>
    <row r="9" spans="1:19" x14ac:dyDescent="0.35">
      <c r="A9" s="1">
        <v>45291</v>
      </c>
      <c r="C9" t="s">
        <v>67</v>
      </c>
      <c r="F9" s="5">
        <v>45268</v>
      </c>
    </row>
    <row r="10" spans="1:19" x14ac:dyDescent="0.35">
      <c r="I10" t="s">
        <v>69</v>
      </c>
      <c r="K10" t="s">
        <v>20</v>
      </c>
      <c r="L10" t="s">
        <v>72</v>
      </c>
      <c r="M10" t="s">
        <v>73</v>
      </c>
      <c r="N10" t="s">
        <v>94</v>
      </c>
      <c r="O10" t="s">
        <v>74</v>
      </c>
      <c r="Q10" s="1">
        <v>45278</v>
      </c>
      <c r="R10" s="27">
        <v>0.60090277777777779</v>
      </c>
    </row>
    <row r="11" spans="1:19" x14ac:dyDescent="0.35">
      <c r="A11" s="18">
        <v>0.81874999999999998</v>
      </c>
      <c r="C11" t="s">
        <v>78</v>
      </c>
      <c r="F11" s="18">
        <v>0.85</v>
      </c>
      <c r="I11" s="17">
        <v>45278.600902777776</v>
      </c>
      <c r="K11" s="1">
        <f>DATE(YEAR(I11),MONTH(I11),DAY(I11))</f>
        <v>45278</v>
      </c>
      <c r="L11">
        <f>HOUR(I11)</f>
        <v>14</v>
      </c>
      <c r="M11">
        <f t="shared" ref="M11:M16" si="3">MINUTE(I11)</f>
        <v>25</v>
      </c>
      <c r="N11">
        <f>SECOND(I11)</f>
        <v>18</v>
      </c>
      <c r="O11" s="21">
        <f>TIME(HOUR(I11),MINUTE(I11),SECOND(I11))</f>
        <v>0.60090277777777779</v>
      </c>
      <c r="Q11" s="1">
        <v>45268</v>
      </c>
      <c r="R11" s="27">
        <v>0.8509606481481482</v>
      </c>
    </row>
    <row r="12" spans="1:19" x14ac:dyDescent="0.35">
      <c r="I12" s="17">
        <v>45268.85095659722</v>
      </c>
      <c r="K12" s="1">
        <f t="shared" ref="K12:K16" si="4">DATE(YEAR(I12),MONTH(I12),DAY(I12))</f>
        <v>45268</v>
      </c>
      <c r="L12">
        <f t="shared" ref="L12:L16" si="5">HOUR(I12)</f>
        <v>20</v>
      </c>
      <c r="M12">
        <f t="shared" si="3"/>
        <v>25</v>
      </c>
      <c r="N12">
        <f t="shared" ref="N12:N16" si="6">SECOND(I12)</f>
        <v>23</v>
      </c>
      <c r="O12" s="21">
        <f t="shared" ref="O12:O16" si="7">TIME(HOUR(I12),MINUTE(I12),SECOND(I12))</f>
        <v>0.8509606481481482</v>
      </c>
      <c r="Q12" s="1">
        <v>45282</v>
      </c>
      <c r="R12" s="27">
        <v>0.42403935185185188</v>
      </c>
    </row>
    <row r="13" spans="1:19" x14ac:dyDescent="0.35">
      <c r="I13" s="17">
        <v>45282.424039351848</v>
      </c>
      <c r="K13" s="1">
        <f t="shared" si="4"/>
        <v>45282</v>
      </c>
      <c r="L13">
        <f t="shared" si="5"/>
        <v>10</v>
      </c>
      <c r="M13">
        <f t="shared" si="3"/>
        <v>10</v>
      </c>
      <c r="N13">
        <f t="shared" si="6"/>
        <v>37</v>
      </c>
      <c r="O13" s="21">
        <f t="shared" si="7"/>
        <v>0.42403935185185188</v>
      </c>
      <c r="Q13" s="1">
        <v>45262</v>
      </c>
      <c r="R13" s="27">
        <v>0.22638888888888889</v>
      </c>
    </row>
    <row r="14" spans="1:19" x14ac:dyDescent="0.35">
      <c r="I14" s="17">
        <v>45262.226388888892</v>
      </c>
      <c r="K14" s="1">
        <f t="shared" si="4"/>
        <v>45262</v>
      </c>
      <c r="L14">
        <f t="shared" si="5"/>
        <v>5</v>
      </c>
      <c r="M14">
        <f t="shared" si="3"/>
        <v>26</v>
      </c>
      <c r="N14">
        <f t="shared" si="6"/>
        <v>0</v>
      </c>
      <c r="O14" s="21">
        <f t="shared" si="7"/>
        <v>0.22638888888888889</v>
      </c>
      <c r="Q14" s="1">
        <v>45262</v>
      </c>
      <c r="R14" s="27">
        <v>0.64027777777777772</v>
      </c>
    </row>
    <row r="15" spans="1:19" x14ac:dyDescent="0.35">
      <c r="I15" s="17">
        <v>45262.640277777777</v>
      </c>
      <c r="K15" s="1">
        <f t="shared" si="4"/>
        <v>45262</v>
      </c>
      <c r="L15">
        <f t="shared" si="5"/>
        <v>15</v>
      </c>
      <c r="M15">
        <f t="shared" si="3"/>
        <v>22</v>
      </c>
      <c r="N15">
        <f t="shared" si="6"/>
        <v>0</v>
      </c>
      <c r="O15" s="21">
        <f t="shared" si="7"/>
        <v>0.64027777777777783</v>
      </c>
      <c r="Q15" s="1">
        <v>45268</v>
      </c>
      <c r="R15" s="27">
        <v>0.85174768518518518</v>
      </c>
    </row>
    <row r="16" spans="1:19" x14ac:dyDescent="0.35">
      <c r="I16" s="17">
        <v>45268.851745717591</v>
      </c>
      <c r="K16" s="1">
        <f t="shared" si="4"/>
        <v>45268</v>
      </c>
      <c r="L16">
        <f t="shared" si="5"/>
        <v>20</v>
      </c>
      <c r="M16">
        <f t="shared" si="3"/>
        <v>26</v>
      </c>
      <c r="N16">
        <f t="shared" si="6"/>
        <v>31</v>
      </c>
      <c r="O16" s="21">
        <f t="shared" si="7"/>
        <v>0.85174768518518518</v>
      </c>
    </row>
    <row r="18" spans="9:20" x14ac:dyDescent="0.35">
      <c r="I18" s="17">
        <v>45278.600902777776</v>
      </c>
      <c r="K18" s="1">
        <v>45278</v>
      </c>
      <c r="L18" s="27">
        <v>0.60090277777777779</v>
      </c>
      <c r="N18" s="1">
        <f>DATE(YEAR(I18),MONTH(I18),DAY(I18))</f>
        <v>45278</v>
      </c>
      <c r="P18">
        <f>HOUR(I18)</f>
        <v>14</v>
      </c>
      <c r="Q18">
        <f>MINUTE(I18)</f>
        <v>25</v>
      </c>
      <c r="R18">
        <f>SECOND(I18)</f>
        <v>18</v>
      </c>
      <c r="T18" s="21">
        <f>TIME(P18,Q18,R18)</f>
        <v>0.60090277777777779</v>
      </c>
    </row>
    <row r="19" spans="9:20" x14ac:dyDescent="0.35">
      <c r="I19" s="17">
        <v>45268.85095659722</v>
      </c>
      <c r="K19" s="1">
        <v>45268</v>
      </c>
      <c r="L19" s="27">
        <v>0.8509606481481482</v>
      </c>
      <c r="N19" s="1">
        <f t="shared" ref="N19:N23" si="8">DATE(YEAR(I19),MONTH(I19),DAY(I19))</f>
        <v>45268</v>
      </c>
      <c r="P19">
        <f t="shared" ref="P19:P23" si="9">HOUR(I19)</f>
        <v>20</v>
      </c>
      <c r="Q19">
        <f t="shared" ref="Q19:Q23" si="10">MINUTE(I19)</f>
        <v>25</v>
      </c>
      <c r="R19">
        <f t="shared" ref="R19:R23" si="11">SECOND(I19)</f>
        <v>23</v>
      </c>
      <c r="T19" s="21">
        <f t="shared" ref="T19:T23" si="12">TIME(P19,Q19,R19)</f>
        <v>0.8509606481481482</v>
      </c>
    </row>
    <row r="20" spans="9:20" x14ac:dyDescent="0.35">
      <c r="I20" s="17">
        <v>45282.424039351848</v>
      </c>
      <c r="K20" s="1">
        <v>45282</v>
      </c>
      <c r="L20" s="27">
        <v>0.42403935185185188</v>
      </c>
      <c r="N20" s="1">
        <f t="shared" si="8"/>
        <v>45282</v>
      </c>
      <c r="P20">
        <f t="shared" si="9"/>
        <v>10</v>
      </c>
      <c r="Q20">
        <f t="shared" si="10"/>
        <v>10</v>
      </c>
      <c r="R20">
        <f t="shared" si="11"/>
        <v>37</v>
      </c>
      <c r="T20" s="21">
        <f t="shared" si="12"/>
        <v>0.42403935185185188</v>
      </c>
    </row>
    <row r="21" spans="9:20" x14ac:dyDescent="0.35">
      <c r="I21" s="17">
        <v>45262.226388888892</v>
      </c>
      <c r="K21" s="1">
        <v>45262</v>
      </c>
      <c r="L21" s="27">
        <v>0.22638888888888889</v>
      </c>
      <c r="N21" s="1">
        <f t="shared" si="8"/>
        <v>45262</v>
      </c>
      <c r="P21">
        <f t="shared" si="9"/>
        <v>5</v>
      </c>
      <c r="Q21">
        <f t="shared" si="10"/>
        <v>26</v>
      </c>
      <c r="R21">
        <f t="shared" si="11"/>
        <v>0</v>
      </c>
      <c r="T21" s="21">
        <f t="shared" si="12"/>
        <v>0.22638888888888889</v>
      </c>
    </row>
    <row r="22" spans="9:20" x14ac:dyDescent="0.35">
      <c r="I22" s="17">
        <v>45262.640277777777</v>
      </c>
      <c r="K22" s="1">
        <v>45262</v>
      </c>
      <c r="L22" s="27">
        <v>0.64027777777777772</v>
      </c>
      <c r="N22" s="1">
        <f t="shared" si="8"/>
        <v>45262</v>
      </c>
      <c r="P22">
        <f t="shared" si="9"/>
        <v>15</v>
      </c>
      <c r="Q22">
        <f t="shared" si="10"/>
        <v>22</v>
      </c>
      <c r="R22">
        <f t="shared" si="11"/>
        <v>0</v>
      </c>
      <c r="T22" s="21">
        <f t="shared" si="12"/>
        <v>0.64027777777777772</v>
      </c>
    </row>
    <row r="23" spans="9:20" x14ac:dyDescent="0.35">
      <c r="I23" s="17">
        <v>45268.851745717591</v>
      </c>
      <c r="K23" s="1">
        <v>45268</v>
      </c>
      <c r="L23" s="27">
        <v>0.85174768518518518</v>
      </c>
      <c r="N23" s="1">
        <f t="shared" si="8"/>
        <v>45268</v>
      </c>
      <c r="P23">
        <f t="shared" si="9"/>
        <v>20</v>
      </c>
      <c r="Q23">
        <f t="shared" si="10"/>
        <v>26</v>
      </c>
      <c r="R23">
        <f t="shared" si="11"/>
        <v>31</v>
      </c>
      <c r="T23" s="21">
        <f t="shared" si="12"/>
        <v>0.85174768518518518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B312-E2C2-4894-AEEB-FF9B5E93369F}">
  <dimension ref="C3:J12"/>
  <sheetViews>
    <sheetView workbookViewId="0">
      <selection activeCell="J3" sqref="J3"/>
    </sheetView>
  </sheetViews>
  <sheetFormatPr defaultRowHeight="14.5" x14ac:dyDescent="0.35"/>
  <cols>
    <col min="3" max="3" width="10.08984375" bestFit="1" customWidth="1"/>
    <col min="7" max="7" width="10.08984375" bestFit="1" customWidth="1"/>
  </cols>
  <sheetData>
    <row r="3" spans="3:10" x14ac:dyDescent="0.35">
      <c r="G3" s="32">
        <v>0.49305555555555558</v>
      </c>
      <c r="I3">
        <f>HOUR(G3)</f>
        <v>11</v>
      </c>
      <c r="J3">
        <f>MINUTE(G3)</f>
        <v>50</v>
      </c>
    </row>
    <row r="4" spans="3:10" x14ac:dyDescent="0.35">
      <c r="C4" s="5">
        <v>45448</v>
      </c>
    </row>
    <row r="5" spans="3:10" x14ac:dyDescent="0.35">
      <c r="G5" s="32">
        <v>0.80555555555555558</v>
      </c>
      <c r="I5">
        <f>HOUR(G5)</f>
        <v>19</v>
      </c>
      <c r="J5">
        <f>MINUTE(G5)</f>
        <v>20</v>
      </c>
    </row>
    <row r="6" spans="3:10" x14ac:dyDescent="0.35">
      <c r="C6" t="s">
        <v>95</v>
      </c>
    </row>
    <row r="8" spans="3:10" x14ac:dyDescent="0.35">
      <c r="G8" s="32">
        <f>G5-G3</f>
        <v>0.3125</v>
      </c>
      <c r="I8">
        <f>I5-I3</f>
        <v>8</v>
      </c>
      <c r="J8">
        <f>J5-J3</f>
        <v>-30</v>
      </c>
    </row>
    <row r="10" spans="3:10" x14ac:dyDescent="0.35">
      <c r="C10" s="18">
        <v>0.80486111111111114</v>
      </c>
    </row>
    <row r="12" spans="3:10" x14ac:dyDescent="0.35">
      <c r="C1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E14-0144-4FAF-B862-27B135249E8E}">
  <dimension ref="A1:M19"/>
  <sheetViews>
    <sheetView workbookViewId="0">
      <selection activeCell="E10" sqref="E10"/>
    </sheetView>
  </sheetViews>
  <sheetFormatPr defaultRowHeight="14.5" x14ac:dyDescent="0.35"/>
  <cols>
    <col min="2" max="2" width="10.08984375" bestFit="1" customWidth="1"/>
    <col min="5" max="5" width="15.08984375" bestFit="1" customWidth="1"/>
    <col min="6" max="6" width="10.08984375" bestFit="1" customWidth="1"/>
    <col min="7" max="7" width="15.08984375" bestFit="1" customWidth="1"/>
    <col min="8" max="8" width="15.26953125" bestFit="1" customWidth="1"/>
    <col min="9" max="9" width="10.08984375" bestFit="1" customWidth="1"/>
  </cols>
  <sheetData>
    <row r="1" spans="1:13" x14ac:dyDescent="0.35">
      <c r="B1" t="s">
        <v>79</v>
      </c>
      <c r="D1" t="s">
        <v>85</v>
      </c>
      <c r="E1" t="s">
        <v>86</v>
      </c>
      <c r="F1" t="s">
        <v>87</v>
      </c>
      <c r="G1" t="s">
        <v>9</v>
      </c>
      <c r="H1" t="s">
        <v>88</v>
      </c>
    </row>
    <row r="2" spans="1:13" x14ac:dyDescent="0.35">
      <c r="B2" s="28">
        <f ca="1">B6-B4</f>
        <v>5841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13" x14ac:dyDescent="0.35">
      <c r="D3" s="8">
        <f ca="1">DATEDIF($B$4,TODAY(),D$2)</f>
        <v>15</v>
      </c>
      <c r="E3" s="2">
        <f ca="1">DATEDIF($B$4,TODAY(),E$2)</f>
        <v>191</v>
      </c>
      <c r="F3" s="2">
        <f ca="1">DATEDIF($B$4,TODAY(),F$2)</f>
        <v>5841</v>
      </c>
      <c r="G3" s="8">
        <f ca="1">DATEDIF($B$4,TODAY(),G$2)</f>
        <v>11</v>
      </c>
      <c r="H3" s="8">
        <f ca="1">DATEDIF($B$4,TODAY(),H$2)</f>
        <v>27</v>
      </c>
      <c r="J3" s="11" t="s">
        <v>4</v>
      </c>
    </row>
    <row r="4" spans="1:13" x14ac:dyDescent="0.35">
      <c r="A4" t="s">
        <v>40</v>
      </c>
      <c r="B4" s="6">
        <v>39726</v>
      </c>
      <c r="D4" t="s">
        <v>83</v>
      </c>
    </row>
    <row r="5" spans="1:13" x14ac:dyDescent="0.35">
      <c r="D5" t="s">
        <v>3</v>
      </c>
      <c r="F5" s="6">
        <v>39937</v>
      </c>
      <c r="H5" s="14">
        <f ca="1">B6-B4</f>
        <v>5841</v>
      </c>
      <c r="J5" s="2">
        <f ca="1">DATEDIF($F$5,TODAY(),"Y")</f>
        <v>15</v>
      </c>
      <c r="L5">
        <f ca="1">DATEDIF(F5,TODAY(),"Y")</f>
        <v>15</v>
      </c>
    </row>
    <row r="6" spans="1:13" x14ac:dyDescent="0.35">
      <c r="A6" t="s">
        <v>41</v>
      </c>
      <c r="B6" s="3">
        <f ca="1">TODAY()</f>
        <v>45567</v>
      </c>
    </row>
    <row r="7" spans="1:13" x14ac:dyDescent="0.35">
      <c r="B7" t="s">
        <v>58</v>
      </c>
    </row>
    <row r="8" spans="1:13" x14ac:dyDescent="0.35">
      <c r="B8" s="8">
        <f ca="1">DATEDIF($B$4,$B$6,"Y")</f>
        <v>15</v>
      </c>
      <c r="C8" s="2">
        <f ca="1">DATEDIF($B$4,$B$6,$D8)</f>
        <v>15</v>
      </c>
      <c r="D8" t="s">
        <v>10</v>
      </c>
      <c r="E8" t="s">
        <v>5</v>
      </c>
      <c r="F8" s="2">
        <f ca="1">DATEDIF($F$5,TODAY(),D8)</f>
        <v>15</v>
      </c>
      <c r="G8">
        <f ca="1">DATEDIF($F$5,TODAY(),D8)</f>
        <v>15</v>
      </c>
      <c r="M8" s="2">
        <f ca="1">DATEDIF($F$5,$I$10,D8)</f>
        <v>15</v>
      </c>
    </row>
    <row r="9" spans="1:13" x14ac:dyDescent="0.35">
      <c r="A9">
        <f ca="1">12*B8</f>
        <v>180</v>
      </c>
      <c r="B9" s="2">
        <f ca="1">DATEDIF($B$4,$B$6,"M")</f>
        <v>191</v>
      </c>
      <c r="C9" s="8">
        <f t="shared" ref="C9:C12" ca="1" si="0">DATEDIF($B$4,$B$6,$D9)</f>
        <v>191</v>
      </c>
      <c r="D9" t="s">
        <v>11</v>
      </c>
      <c r="E9" t="s">
        <v>6</v>
      </c>
      <c r="F9" s="7">
        <f t="shared" ref="F9:F12" ca="1" si="1">DATEDIF($F$5,TODAY(),D9)</f>
        <v>184</v>
      </c>
      <c r="G9" s="2">
        <f t="shared" ref="G9:G12" ca="1" si="2">DATEDIF($F$5,TODAY(),D9)</f>
        <v>184</v>
      </c>
      <c r="H9">
        <f ca="1">G8*12</f>
        <v>180</v>
      </c>
      <c r="M9" s="7">
        <f ca="1">DATEDIF($F$5,$I$10,D9)</f>
        <v>184</v>
      </c>
    </row>
    <row r="10" spans="1:13" x14ac:dyDescent="0.35">
      <c r="A10">
        <f ca="1">B6-B4</f>
        <v>5841</v>
      </c>
      <c r="B10" s="2">
        <f ca="1">DATEDIF($B$4,$B$6,"D")</f>
        <v>5841</v>
      </c>
      <c r="C10" s="8">
        <f t="shared" ca="1" si="0"/>
        <v>5841</v>
      </c>
      <c r="D10" t="s">
        <v>12</v>
      </c>
      <c r="E10" t="s">
        <v>7</v>
      </c>
      <c r="F10" s="8">
        <f t="shared" ca="1" si="1"/>
        <v>5630</v>
      </c>
      <c r="G10" s="7">
        <f ca="1">DATEDIF($F$5,TODAY(),D10)</f>
        <v>5630</v>
      </c>
      <c r="I10" s="1">
        <f ca="1">TODAY()</f>
        <v>45567</v>
      </c>
      <c r="K10" s="8">
        <f ca="1">I10-F5</f>
        <v>5630</v>
      </c>
      <c r="M10" s="8">
        <f t="shared" ref="M10:M12" ca="1" si="3">DATEDIF($F$5,$I$10,D10)</f>
        <v>5630</v>
      </c>
    </row>
    <row r="11" spans="1:13" x14ac:dyDescent="0.35">
      <c r="B11" s="8">
        <f ca="1">DATEDIF($B$4,$B$6,"YM")</f>
        <v>11</v>
      </c>
      <c r="C11" s="2">
        <f t="shared" ca="1" si="0"/>
        <v>11</v>
      </c>
      <c r="D11" t="s">
        <v>13</v>
      </c>
      <c r="E11" t="s">
        <v>9</v>
      </c>
      <c r="F11" s="2">
        <f t="shared" ca="1" si="1"/>
        <v>4</v>
      </c>
      <c r="G11">
        <f t="shared" ca="1" si="2"/>
        <v>4</v>
      </c>
      <c r="H11" s="2">
        <f ca="1">H9+G11</f>
        <v>184</v>
      </c>
      <c r="I11" t="s">
        <v>2</v>
      </c>
      <c r="M11" s="2">
        <f t="shared" ca="1" si="3"/>
        <v>4</v>
      </c>
    </row>
    <row r="12" spans="1:13" x14ac:dyDescent="0.35">
      <c r="B12" s="8">
        <f ca="1">DATEDIF($B$4,$B$6,"MD")</f>
        <v>27</v>
      </c>
      <c r="C12" s="2">
        <f t="shared" ca="1" si="0"/>
        <v>27</v>
      </c>
      <c r="D12" t="s">
        <v>14</v>
      </c>
      <c r="E12" t="s">
        <v>8</v>
      </c>
      <c r="F12" s="2">
        <f t="shared" ca="1" si="1"/>
        <v>28</v>
      </c>
      <c r="G12">
        <f t="shared" ca="1" si="2"/>
        <v>28</v>
      </c>
      <c r="M12" s="2">
        <f t="shared" ca="1" si="3"/>
        <v>28</v>
      </c>
    </row>
    <row r="15" spans="1:13" x14ac:dyDescent="0.35">
      <c r="F15" s="13" t="s">
        <v>43</v>
      </c>
      <c r="G15" s="13"/>
    </row>
    <row r="16" spans="1:13" x14ac:dyDescent="0.35">
      <c r="B16">
        <f ca="1">B6-B4</f>
        <v>5841</v>
      </c>
      <c r="C16" t="s">
        <v>42</v>
      </c>
      <c r="F16" s="7">
        <f ca="1">TODAY()-F5</f>
        <v>5630</v>
      </c>
    </row>
    <row r="18" spans="2:6" x14ac:dyDescent="0.35">
      <c r="B18">
        <f ca="1">DATEDIF(B4,B6,"Y")</f>
        <v>15</v>
      </c>
      <c r="D18" s="2">
        <f ca="1">DATEDIF(B4,B6,"D")</f>
        <v>5841</v>
      </c>
      <c r="F18" s="2">
        <f ca="1">DATEDIF(B4,B6,"YM")</f>
        <v>11</v>
      </c>
    </row>
    <row r="19" spans="2:6" x14ac:dyDescent="0.35">
      <c r="B19">
        <f ca="1">DATEDIF(B4,B6,"M")</f>
        <v>191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9CD-0FCC-4B7E-B6DF-5FE7A10E1FEF}">
  <dimension ref="A1:T100"/>
  <sheetViews>
    <sheetView workbookViewId="0"/>
  </sheetViews>
  <sheetFormatPr defaultRowHeight="14.5" x14ac:dyDescent="0.35"/>
  <cols>
    <col min="1" max="1" width="10.08984375" bestFit="1" customWidth="1"/>
    <col min="3" max="3" width="10.08984375" bestFit="1" customWidth="1"/>
    <col min="5" max="5" width="9.08984375" bestFit="1" customWidth="1"/>
    <col min="6" max="7" width="10.08984375" bestFit="1" customWidth="1"/>
    <col min="8" max="8" width="21.453125" bestFit="1" customWidth="1"/>
    <col min="9" max="9" width="10.08984375" bestFit="1" customWidth="1"/>
    <col min="10" max="10" width="15.26953125" style="23" bestFit="1" customWidth="1"/>
    <col min="14" max="14" width="10.08984375" bestFit="1" customWidth="1"/>
    <col min="16" max="16" width="10.08984375" bestFit="1" customWidth="1"/>
    <col min="19" max="19" width="9.54296875" bestFit="1" customWidth="1"/>
  </cols>
  <sheetData>
    <row r="1" spans="1:20" x14ac:dyDescent="0.35">
      <c r="J1" s="23">
        <v>1</v>
      </c>
      <c r="L1">
        <v>1</v>
      </c>
      <c r="N1" s="5">
        <v>1</v>
      </c>
      <c r="P1" s="5">
        <v>1</v>
      </c>
      <c r="S1" s="5">
        <v>1</v>
      </c>
    </row>
    <row r="2" spans="1:20" x14ac:dyDescent="0.35">
      <c r="C2" t="s">
        <v>3</v>
      </c>
      <c r="E2" t="s">
        <v>16</v>
      </c>
      <c r="H2" t="s">
        <v>16</v>
      </c>
      <c r="J2" s="23">
        <v>2</v>
      </c>
      <c r="L2">
        <v>2</v>
      </c>
      <c r="N2" s="5">
        <v>2</v>
      </c>
      <c r="P2" s="5">
        <v>2</v>
      </c>
      <c r="R2">
        <v>2</v>
      </c>
      <c r="S2" s="5">
        <v>2</v>
      </c>
      <c r="T2">
        <v>2</v>
      </c>
    </row>
    <row r="3" spans="1:20" x14ac:dyDescent="0.35">
      <c r="J3" s="23">
        <v>3</v>
      </c>
      <c r="L3">
        <v>3</v>
      </c>
      <c r="N3" s="5">
        <v>3</v>
      </c>
      <c r="P3" s="5">
        <v>3</v>
      </c>
      <c r="R3">
        <v>5</v>
      </c>
      <c r="S3" s="5">
        <v>3</v>
      </c>
      <c r="T3">
        <v>6</v>
      </c>
    </row>
    <row r="4" spans="1:20" x14ac:dyDescent="0.35">
      <c r="A4" s="5">
        <f>EOMONTH(C4,3)</f>
        <v>45322</v>
      </c>
      <c r="C4" s="3">
        <v>45202</v>
      </c>
      <c r="E4" s="5">
        <f>EOMONTH(C4,3)</f>
        <v>45322</v>
      </c>
      <c r="H4" s="9">
        <f>EOMONTH(C4,3)</f>
        <v>45322</v>
      </c>
      <c r="J4" s="23">
        <v>4</v>
      </c>
      <c r="L4">
        <v>4</v>
      </c>
      <c r="N4" s="5">
        <v>4</v>
      </c>
      <c r="P4" s="5">
        <v>4</v>
      </c>
      <c r="R4">
        <v>8</v>
      </c>
      <c r="S4" s="5">
        <v>4</v>
      </c>
      <c r="T4">
        <v>18</v>
      </c>
    </row>
    <row r="5" spans="1:20" x14ac:dyDescent="0.35">
      <c r="C5" s="5">
        <f>EOMONTH(C4,-3)</f>
        <v>45138</v>
      </c>
      <c r="E5" t="s">
        <v>46</v>
      </c>
      <c r="J5" s="23">
        <v>5</v>
      </c>
      <c r="L5">
        <v>5</v>
      </c>
      <c r="N5" s="5">
        <v>5</v>
      </c>
      <c r="P5" s="5">
        <v>5</v>
      </c>
      <c r="R5">
        <v>11</v>
      </c>
      <c r="S5" s="5">
        <v>5</v>
      </c>
    </row>
    <row r="6" spans="1:20" x14ac:dyDescent="0.35">
      <c r="J6" s="23">
        <v>6</v>
      </c>
      <c r="L6">
        <v>6</v>
      </c>
      <c r="N6" s="5">
        <v>6</v>
      </c>
      <c r="P6" s="5">
        <v>6</v>
      </c>
      <c r="R6">
        <v>14</v>
      </c>
      <c r="S6" s="5">
        <v>6</v>
      </c>
    </row>
    <row r="7" spans="1:20" x14ac:dyDescent="0.35">
      <c r="A7" s="3">
        <f>EOMONTH(C4,-2)</f>
        <v>45169</v>
      </c>
      <c r="C7" s="11" t="s">
        <v>44</v>
      </c>
      <c r="D7" s="11"/>
      <c r="E7" s="11"/>
      <c r="F7" s="11"/>
      <c r="J7" s="23">
        <v>7</v>
      </c>
      <c r="L7">
        <v>7</v>
      </c>
      <c r="N7" s="5">
        <v>7</v>
      </c>
      <c r="P7" s="5">
        <v>7</v>
      </c>
      <c r="R7">
        <v>17</v>
      </c>
      <c r="S7" s="5">
        <v>7</v>
      </c>
      <c r="T7">
        <v>2</v>
      </c>
    </row>
    <row r="8" spans="1:20" x14ac:dyDescent="0.35">
      <c r="A8" t="s">
        <v>97</v>
      </c>
      <c r="J8" s="23">
        <v>8</v>
      </c>
      <c r="L8">
        <v>8</v>
      </c>
      <c r="N8" s="5">
        <v>8</v>
      </c>
      <c r="P8" s="5">
        <v>8</v>
      </c>
      <c r="R8">
        <v>20</v>
      </c>
      <c r="S8" s="5">
        <v>8</v>
      </c>
      <c r="T8">
        <v>4</v>
      </c>
    </row>
    <row r="9" spans="1:20" x14ac:dyDescent="0.35">
      <c r="C9" t="s">
        <v>25</v>
      </c>
      <c r="J9" s="23">
        <v>9</v>
      </c>
      <c r="L9">
        <v>9</v>
      </c>
      <c r="N9" s="5">
        <v>9</v>
      </c>
      <c r="P9" s="5">
        <v>9</v>
      </c>
      <c r="R9">
        <v>23</v>
      </c>
      <c r="S9" s="5">
        <v>9</v>
      </c>
      <c r="T9">
        <v>8</v>
      </c>
    </row>
    <row r="10" spans="1:20" x14ac:dyDescent="0.35">
      <c r="A10" s="1">
        <v>45439</v>
      </c>
      <c r="C10" s="5">
        <f>EOMONTH(C4,0)</f>
        <v>45230</v>
      </c>
      <c r="H10" t="s">
        <v>98</v>
      </c>
      <c r="J10" s="23">
        <v>10</v>
      </c>
      <c r="L10">
        <v>10</v>
      </c>
      <c r="N10" s="5">
        <v>10</v>
      </c>
      <c r="P10" s="5">
        <v>10</v>
      </c>
      <c r="R10">
        <v>26</v>
      </c>
      <c r="S10" s="5">
        <v>10</v>
      </c>
      <c r="T10">
        <v>16</v>
      </c>
    </row>
    <row r="11" spans="1:20" x14ac:dyDescent="0.35">
      <c r="J11" s="23">
        <v>11</v>
      </c>
      <c r="L11">
        <v>11</v>
      </c>
      <c r="N11" s="5">
        <v>11</v>
      </c>
      <c r="P11" s="5">
        <v>11</v>
      </c>
      <c r="R11">
        <v>29</v>
      </c>
      <c r="S11" s="5">
        <v>11</v>
      </c>
      <c r="T11">
        <v>32</v>
      </c>
    </row>
    <row r="12" spans="1:20" x14ac:dyDescent="0.35">
      <c r="A12" s="5">
        <f>EOMONTH(A10,3)</f>
        <v>45535</v>
      </c>
      <c r="C12" t="s">
        <v>25</v>
      </c>
      <c r="F12" s="1">
        <f>EOMONTH(C4,0)</f>
        <v>45230</v>
      </c>
      <c r="H12" s="12">
        <v>45567</v>
      </c>
      <c r="J12" s="23">
        <v>12</v>
      </c>
      <c r="L12">
        <v>12</v>
      </c>
      <c r="N12" s="5">
        <v>12</v>
      </c>
      <c r="P12" s="5">
        <v>12</v>
      </c>
      <c r="R12">
        <v>32</v>
      </c>
      <c r="S12" s="5">
        <v>12</v>
      </c>
      <c r="T12">
        <v>64</v>
      </c>
    </row>
    <row r="13" spans="1:20" x14ac:dyDescent="0.35">
      <c r="F13" t="s">
        <v>25</v>
      </c>
      <c r="J13" s="23">
        <v>13</v>
      </c>
      <c r="L13">
        <v>13</v>
      </c>
      <c r="N13" s="5">
        <v>13</v>
      </c>
      <c r="P13" s="5">
        <v>13</v>
      </c>
      <c r="R13">
        <v>35</v>
      </c>
      <c r="S13" s="5">
        <v>13</v>
      </c>
    </row>
    <row r="14" spans="1:20" x14ac:dyDescent="0.35">
      <c r="C14" s="5">
        <f>EOMONTH(C4,-1)</f>
        <v>45199</v>
      </c>
      <c r="J14" s="23">
        <v>14</v>
      </c>
      <c r="L14">
        <v>14</v>
      </c>
      <c r="N14" s="5">
        <v>14</v>
      </c>
      <c r="P14" s="5">
        <v>14</v>
      </c>
      <c r="R14">
        <v>38</v>
      </c>
      <c r="S14" s="5">
        <v>14</v>
      </c>
    </row>
    <row r="15" spans="1:20" x14ac:dyDescent="0.35">
      <c r="A15" s="5">
        <f>EOMONTH(A10,-3)</f>
        <v>45351</v>
      </c>
      <c r="J15" s="23">
        <v>15</v>
      </c>
      <c r="L15">
        <v>15</v>
      </c>
      <c r="N15" s="5">
        <v>15</v>
      </c>
      <c r="P15" s="5">
        <v>15</v>
      </c>
      <c r="R15">
        <v>41</v>
      </c>
      <c r="S15" s="5">
        <v>15</v>
      </c>
    </row>
    <row r="16" spans="1:20" x14ac:dyDescent="0.35">
      <c r="C16" s="5">
        <f>EOMONTH(C4,-3)</f>
        <v>45138</v>
      </c>
      <c r="J16" s="23">
        <v>16</v>
      </c>
      <c r="L16">
        <v>16</v>
      </c>
      <c r="N16" s="5">
        <v>16</v>
      </c>
      <c r="P16" s="5">
        <v>16</v>
      </c>
      <c r="R16">
        <v>44</v>
      </c>
      <c r="S16" s="5">
        <v>16</v>
      </c>
    </row>
    <row r="17" spans="3:19" x14ac:dyDescent="0.35">
      <c r="J17" s="23">
        <v>17</v>
      </c>
      <c r="L17">
        <v>17</v>
      </c>
      <c r="N17" s="5">
        <v>17</v>
      </c>
      <c r="P17" s="5">
        <v>17</v>
      </c>
      <c r="R17">
        <v>47</v>
      </c>
      <c r="S17" s="5">
        <v>17</v>
      </c>
    </row>
    <row r="18" spans="3:19" x14ac:dyDescent="0.35">
      <c r="J18" s="23">
        <v>18</v>
      </c>
      <c r="L18">
        <v>18</v>
      </c>
      <c r="N18" s="5">
        <v>18</v>
      </c>
      <c r="P18" s="5">
        <v>18</v>
      </c>
      <c r="R18">
        <v>50</v>
      </c>
      <c r="S18" s="5">
        <v>18</v>
      </c>
    </row>
    <row r="19" spans="3:19" x14ac:dyDescent="0.35">
      <c r="C19" s="5">
        <f ca="1">EOMONTH(TODAY(),3)</f>
        <v>45688</v>
      </c>
      <c r="G19">
        <v>45291</v>
      </c>
      <c r="J19" s="23">
        <v>19</v>
      </c>
      <c r="L19">
        <v>19</v>
      </c>
      <c r="N19" s="5">
        <v>19</v>
      </c>
      <c r="P19" s="5">
        <v>19</v>
      </c>
      <c r="S19" s="5">
        <v>19</v>
      </c>
    </row>
    <row r="20" spans="3:19" x14ac:dyDescent="0.35">
      <c r="J20" s="23">
        <v>20</v>
      </c>
      <c r="L20">
        <v>20</v>
      </c>
      <c r="N20" s="5">
        <v>20</v>
      </c>
      <c r="P20" s="5">
        <v>20</v>
      </c>
      <c r="S20" s="5">
        <v>20</v>
      </c>
    </row>
    <row r="21" spans="3:19" x14ac:dyDescent="0.35">
      <c r="J21" s="23">
        <v>21</v>
      </c>
      <c r="L21">
        <v>21</v>
      </c>
      <c r="N21" s="5">
        <v>21</v>
      </c>
      <c r="P21" s="5">
        <v>21</v>
      </c>
      <c r="S21" s="5">
        <v>21</v>
      </c>
    </row>
    <row r="22" spans="3:19" x14ac:dyDescent="0.35">
      <c r="J22" s="23">
        <v>22</v>
      </c>
      <c r="L22">
        <v>22</v>
      </c>
      <c r="N22" s="5">
        <v>22</v>
      </c>
      <c r="P22" s="5">
        <v>22</v>
      </c>
      <c r="S22" s="5">
        <v>22</v>
      </c>
    </row>
    <row r="23" spans="3:19" x14ac:dyDescent="0.35">
      <c r="J23" s="23">
        <v>23</v>
      </c>
      <c r="L23">
        <v>23</v>
      </c>
      <c r="N23" s="5">
        <v>23</v>
      </c>
      <c r="P23" s="5">
        <v>23</v>
      </c>
      <c r="S23" s="5">
        <v>23</v>
      </c>
    </row>
    <row r="24" spans="3:19" x14ac:dyDescent="0.35">
      <c r="J24" s="23">
        <v>24</v>
      </c>
      <c r="L24">
        <v>24</v>
      </c>
      <c r="N24" s="5">
        <v>24</v>
      </c>
      <c r="P24" s="5">
        <v>24</v>
      </c>
      <c r="S24" s="5">
        <v>24</v>
      </c>
    </row>
    <row r="25" spans="3:19" x14ac:dyDescent="0.35">
      <c r="J25" s="23">
        <v>25</v>
      </c>
      <c r="L25">
        <v>25</v>
      </c>
      <c r="N25" s="5">
        <v>25</v>
      </c>
      <c r="P25" s="5">
        <v>25</v>
      </c>
      <c r="S25" s="5">
        <v>25</v>
      </c>
    </row>
    <row r="26" spans="3:19" x14ac:dyDescent="0.35">
      <c r="J26" s="23">
        <v>26</v>
      </c>
      <c r="L26">
        <v>26</v>
      </c>
      <c r="N26" s="5">
        <v>26</v>
      </c>
      <c r="P26" s="5">
        <v>26</v>
      </c>
      <c r="S26" s="5">
        <v>26</v>
      </c>
    </row>
    <row r="27" spans="3:19" x14ac:dyDescent="0.35">
      <c r="J27" s="23">
        <v>27</v>
      </c>
      <c r="L27">
        <v>27</v>
      </c>
      <c r="N27" s="5">
        <v>27</v>
      </c>
      <c r="P27" s="5">
        <v>27</v>
      </c>
      <c r="S27" s="5">
        <v>27</v>
      </c>
    </row>
    <row r="28" spans="3:19" x14ac:dyDescent="0.35">
      <c r="J28" s="23">
        <v>28</v>
      </c>
      <c r="L28">
        <v>28</v>
      </c>
      <c r="N28" s="5">
        <v>28</v>
      </c>
      <c r="P28" s="5">
        <v>28</v>
      </c>
      <c r="S28" s="5">
        <v>28</v>
      </c>
    </row>
    <row r="29" spans="3:19" x14ac:dyDescent="0.35">
      <c r="J29" s="23">
        <v>29</v>
      </c>
      <c r="L29">
        <v>29</v>
      </c>
      <c r="N29" s="5">
        <v>29</v>
      </c>
      <c r="P29" s="5">
        <v>29</v>
      </c>
      <c r="S29" s="5">
        <v>29</v>
      </c>
    </row>
    <row r="30" spans="3:19" x14ac:dyDescent="0.35">
      <c r="J30" s="23">
        <v>30</v>
      </c>
      <c r="L30">
        <v>30</v>
      </c>
      <c r="N30" s="5">
        <v>30</v>
      </c>
      <c r="P30" s="5">
        <v>30</v>
      </c>
      <c r="S30" s="5">
        <v>30</v>
      </c>
    </row>
    <row r="31" spans="3:19" x14ac:dyDescent="0.35">
      <c r="J31" s="23">
        <v>31</v>
      </c>
      <c r="L31">
        <v>31</v>
      </c>
      <c r="N31" s="5">
        <v>31</v>
      </c>
      <c r="P31" s="5">
        <v>31</v>
      </c>
      <c r="S31" s="5">
        <v>31</v>
      </c>
    </row>
    <row r="32" spans="3:19" x14ac:dyDescent="0.35">
      <c r="J32" s="23">
        <v>32</v>
      </c>
      <c r="L32">
        <v>32</v>
      </c>
      <c r="N32" s="5">
        <v>32</v>
      </c>
      <c r="P32" s="5">
        <v>32</v>
      </c>
      <c r="S32" s="5">
        <v>32</v>
      </c>
    </row>
    <row r="33" spans="9:19" x14ac:dyDescent="0.35">
      <c r="J33" s="23">
        <v>33</v>
      </c>
      <c r="L33">
        <v>33</v>
      </c>
      <c r="N33" s="5">
        <v>33</v>
      </c>
      <c r="P33" s="5">
        <v>33</v>
      </c>
      <c r="S33" s="5">
        <v>33</v>
      </c>
    </row>
    <row r="34" spans="9:19" x14ac:dyDescent="0.35">
      <c r="I34">
        <v>45267</v>
      </c>
      <c r="J34" s="23">
        <v>34</v>
      </c>
      <c r="L34">
        <v>34</v>
      </c>
      <c r="N34" s="5">
        <v>34</v>
      </c>
      <c r="P34" s="5">
        <v>34</v>
      </c>
      <c r="S34" s="5">
        <v>34</v>
      </c>
    </row>
    <row r="35" spans="9:19" x14ac:dyDescent="0.35">
      <c r="J35" s="23">
        <v>35</v>
      </c>
      <c r="L35">
        <v>35</v>
      </c>
      <c r="N35" s="9">
        <v>35</v>
      </c>
      <c r="P35" s="15">
        <v>35</v>
      </c>
      <c r="S35" s="3">
        <v>35</v>
      </c>
    </row>
    <row r="36" spans="9:19" x14ac:dyDescent="0.35">
      <c r="J36" s="23">
        <v>36</v>
      </c>
      <c r="L36">
        <v>36</v>
      </c>
      <c r="N36" s="5">
        <v>36</v>
      </c>
      <c r="P36" s="5">
        <v>36</v>
      </c>
      <c r="S36" s="5">
        <v>36</v>
      </c>
    </row>
    <row r="37" spans="9:19" x14ac:dyDescent="0.35">
      <c r="J37" s="23">
        <v>37</v>
      </c>
      <c r="L37">
        <v>37</v>
      </c>
      <c r="N37" s="5">
        <v>37</v>
      </c>
      <c r="P37" s="5">
        <v>37</v>
      </c>
      <c r="S37" s="5">
        <v>37</v>
      </c>
    </row>
    <row r="38" spans="9:19" x14ac:dyDescent="0.35">
      <c r="J38" s="23">
        <v>38</v>
      </c>
      <c r="L38">
        <v>38</v>
      </c>
      <c r="N38" s="5">
        <v>38</v>
      </c>
      <c r="P38" s="5">
        <v>38</v>
      </c>
      <c r="S38" s="5">
        <v>38</v>
      </c>
    </row>
    <row r="39" spans="9:19" x14ac:dyDescent="0.35">
      <c r="J39" s="23">
        <v>39</v>
      </c>
      <c r="L39">
        <v>39</v>
      </c>
      <c r="N39" s="5">
        <v>39</v>
      </c>
      <c r="P39" s="5">
        <v>39</v>
      </c>
      <c r="S39" s="5">
        <v>39</v>
      </c>
    </row>
    <row r="40" spans="9:19" x14ac:dyDescent="0.35">
      <c r="J40" s="23">
        <v>40</v>
      </c>
      <c r="L40">
        <v>40</v>
      </c>
      <c r="N40" s="5">
        <v>40</v>
      </c>
      <c r="P40" s="5">
        <v>40</v>
      </c>
      <c r="S40" s="5">
        <v>40</v>
      </c>
    </row>
    <row r="41" spans="9:19" x14ac:dyDescent="0.35">
      <c r="J41" s="23">
        <v>41</v>
      </c>
      <c r="L41">
        <v>41</v>
      </c>
      <c r="N41" s="5">
        <v>41</v>
      </c>
      <c r="P41" s="5">
        <v>41</v>
      </c>
      <c r="S41" s="5">
        <v>41</v>
      </c>
    </row>
    <row r="42" spans="9:19" x14ac:dyDescent="0.35">
      <c r="J42" s="23">
        <v>42</v>
      </c>
      <c r="L42">
        <v>42</v>
      </c>
      <c r="N42" s="5">
        <v>42</v>
      </c>
      <c r="P42" s="5">
        <v>42</v>
      </c>
      <c r="S42" s="5">
        <v>42</v>
      </c>
    </row>
    <row r="43" spans="9:19" x14ac:dyDescent="0.35">
      <c r="J43" s="23">
        <v>43</v>
      </c>
      <c r="L43">
        <v>43</v>
      </c>
      <c r="N43" s="5">
        <v>43</v>
      </c>
      <c r="P43" s="5">
        <v>43</v>
      </c>
      <c r="S43" s="5">
        <v>43</v>
      </c>
    </row>
    <row r="44" spans="9:19" x14ac:dyDescent="0.35">
      <c r="J44" s="23">
        <v>44</v>
      </c>
      <c r="L44">
        <v>44</v>
      </c>
      <c r="N44" s="5">
        <v>44</v>
      </c>
      <c r="P44" s="5">
        <v>44</v>
      </c>
      <c r="S44" s="5">
        <v>44</v>
      </c>
    </row>
    <row r="45" spans="9:19" x14ac:dyDescent="0.35">
      <c r="J45" s="23">
        <v>45</v>
      </c>
      <c r="L45">
        <v>45</v>
      </c>
      <c r="N45" s="5">
        <v>45</v>
      </c>
      <c r="P45" s="5">
        <v>45</v>
      </c>
      <c r="S45" s="5">
        <v>45</v>
      </c>
    </row>
    <row r="46" spans="9:19" x14ac:dyDescent="0.35">
      <c r="J46" s="23">
        <v>46</v>
      </c>
      <c r="L46">
        <v>46</v>
      </c>
      <c r="N46" s="5">
        <v>46</v>
      </c>
      <c r="P46" s="5">
        <v>46</v>
      </c>
      <c r="S46" s="5">
        <v>46</v>
      </c>
    </row>
    <row r="47" spans="9:19" x14ac:dyDescent="0.35">
      <c r="J47" s="23">
        <v>47</v>
      </c>
      <c r="L47">
        <v>47</v>
      </c>
      <c r="N47" s="5">
        <v>47</v>
      </c>
      <c r="P47" s="5">
        <v>47</v>
      </c>
      <c r="S47" s="5">
        <v>47</v>
      </c>
    </row>
    <row r="48" spans="9:19" x14ac:dyDescent="0.35">
      <c r="J48" s="23">
        <v>48</v>
      </c>
      <c r="L48">
        <v>48</v>
      </c>
      <c r="N48" s="5">
        <v>48</v>
      </c>
      <c r="P48" s="5">
        <v>48</v>
      </c>
      <c r="S48" s="5">
        <v>48</v>
      </c>
    </row>
    <row r="49" spans="10:19" x14ac:dyDescent="0.35">
      <c r="J49" s="23">
        <v>49</v>
      </c>
      <c r="L49">
        <v>49</v>
      </c>
      <c r="N49" s="5">
        <v>49</v>
      </c>
      <c r="P49" s="5">
        <v>49</v>
      </c>
      <c r="S49" s="5">
        <v>49</v>
      </c>
    </row>
    <row r="50" spans="10:19" x14ac:dyDescent="0.35">
      <c r="J50" s="23">
        <v>50</v>
      </c>
      <c r="L50">
        <v>50</v>
      </c>
      <c r="N50" s="5">
        <v>50</v>
      </c>
      <c r="P50" s="5">
        <v>50</v>
      </c>
      <c r="S50" s="5">
        <v>50</v>
      </c>
    </row>
    <row r="51" spans="10:19" x14ac:dyDescent="0.35">
      <c r="L51">
        <v>51</v>
      </c>
      <c r="S51" s="5">
        <v>51</v>
      </c>
    </row>
    <row r="52" spans="10:19" x14ac:dyDescent="0.35">
      <c r="L52">
        <v>52</v>
      </c>
      <c r="S52" s="5">
        <v>52</v>
      </c>
    </row>
    <row r="53" spans="10:19" x14ac:dyDescent="0.35">
      <c r="L53">
        <v>53</v>
      </c>
      <c r="S53" s="5">
        <v>53</v>
      </c>
    </row>
    <row r="54" spans="10:19" x14ac:dyDescent="0.35">
      <c r="L54">
        <v>54</v>
      </c>
      <c r="S54" s="5">
        <v>54</v>
      </c>
    </row>
    <row r="55" spans="10:19" x14ac:dyDescent="0.35">
      <c r="L55">
        <v>55</v>
      </c>
      <c r="S55" s="5">
        <v>55</v>
      </c>
    </row>
    <row r="56" spans="10:19" x14ac:dyDescent="0.35">
      <c r="L56">
        <v>56</v>
      </c>
      <c r="S56" s="5">
        <v>56</v>
      </c>
    </row>
    <row r="57" spans="10:19" x14ac:dyDescent="0.35">
      <c r="L57">
        <v>57</v>
      </c>
      <c r="S57" s="5">
        <v>57</v>
      </c>
    </row>
    <row r="58" spans="10:19" x14ac:dyDescent="0.35">
      <c r="L58">
        <v>58</v>
      </c>
      <c r="S58" s="5">
        <v>58</v>
      </c>
    </row>
    <row r="59" spans="10:19" x14ac:dyDescent="0.35">
      <c r="L59">
        <v>59</v>
      </c>
      <c r="S59" s="5">
        <v>59</v>
      </c>
    </row>
    <row r="60" spans="10:19" x14ac:dyDescent="0.35">
      <c r="L60">
        <v>60</v>
      </c>
      <c r="S60" s="5">
        <v>60</v>
      </c>
    </row>
    <row r="61" spans="10:19" x14ac:dyDescent="0.35">
      <c r="L61">
        <v>61</v>
      </c>
      <c r="S61" s="5">
        <v>61</v>
      </c>
    </row>
    <row r="62" spans="10:19" x14ac:dyDescent="0.35">
      <c r="L62">
        <v>62</v>
      </c>
      <c r="S62" s="5">
        <v>62</v>
      </c>
    </row>
    <row r="63" spans="10:19" x14ac:dyDescent="0.35">
      <c r="L63">
        <v>63</v>
      </c>
      <c r="S63" s="5">
        <v>63</v>
      </c>
    </row>
    <row r="64" spans="10:19" x14ac:dyDescent="0.35">
      <c r="L64">
        <v>64</v>
      </c>
      <c r="S64" s="5">
        <v>64</v>
      </c>
    </row>
    <row r="65" spans="12:19" x14ac:dyDescent="0.35">
      <c r="L65">
        <v>65</v>
      </c>
      <c r="S65" s="5">
        <v>65</v>
      </c>
    </row>
    <row r="66" spans="12:19" x14ac:dyDescent="0.35">
      <c r="L66">
        <v>66</v>
      </c>
      <c r="S66" s="5">
        <v>66</v>
      </c>
    </row>
    <row r="67" spans="12:19" x14ac:dyDescent="0.35">
      <c r="L67">
        <v>67</v>
      </c>
      <c r="S67" s="5">
        <v>67</v>
      </c>
    </row>
    <row r="68" spans="12:19" x14ac:dyDescent="0.35">
      <c r="L68">
        <v>68</v>
      </c>
      <c r="S68" s="5">
        <v>68</v>
      </c>
    </row>
    <row r="69" spans="12:19" x14ac:dyDescent="0.35">
      <c r="L69">
        <v>69</v>
      </c>
      <c r="S69" s="5">
        <v>69</v>
      </c>
    </row>
    <row r="70" spans="12:19" x14ac:dyDescent="0.35">
      <c r="L70">
        <v>70</v>
      </c>
      <c r="S70" s="5">
        <v>70</v>
      </c>
    </row>
    <row r="71" spans="12:19" x14ac:dyDescent="0.35">
      <c r="L71">
        <v>71</v>
      </c>
      <c r="S71" s="5">
        <v>71</v>
      </c>
    </row>
    <row r="72" spans="12:19" x14ac:dyDescent="0.35">
      <c r="L72">
        <v>72</v>
      </c>
      <c r="S72" s="5">
        <v>72</v>
      </c>
    </row>
    <row r="73" spans="12:19" x14ac:dyDescent="0.35">
      <c r="L73">
        <v>73</v>
      </c>
      <c r="S73" s="5">
        <v>73</v>
      </c>
    </row>
    <row r="74" spans="12:19" x14ac:dyDescent="0.35">
      <c r="L74">
        <v>74</v>
      </c>
      <c r="S74" s="5">
        <v>74</v>
      </c>
    </row>
    <row r="75" spans="12:19" x14ac:dyDescent="0.35">
      <c r="L75">
        <v>75</v>
      </c>
      <c r="S75" s="5">
        <v>75</v>
      </c>
    </row>
    <row r="76" spans="12:19" x14ac:dyDescent="0.35">
      <c r="L76">
        <v>76</v>
      </c>
      <c r="S76" s="5">
        <v>76</v>
      </c>
    </row>
    <row r="77" spans="12:19" x14ac:dyDescent="0.35">
      <c r="L77">
        <v>77</v>
      </c>
      <c r="S77" s="5">
        <v>77</v>
      </c>
    </row>
    <row r="78" spans="12:19" x14ac:dyDescent="0.35">
      <c r="L78">
        <v>78</v>
      </c>
      <c r="S78" s="5">
        <v>78</v>
      </c>
    </row>
    <row r="79" spans="12:19" x14ac:dyDescent="0.35">
      <c r="L79">
        <v>79</v>
      </c>
      <c r="S79" s="5">
        <v>79</v>
      </c>
    </row>
    <row r="80" spans="12:19" x14ac:dyDescent="0.35">
      <c r="L80">
        <v>80</v>
      </c>
      <c r="S80" s="5">
        <v>80</v>
      </c>
    </row>
    <row r="81" spans="12:19" x14ac:dyDescent="0.35">
      <c r="L81">
        <v>81</v>
      </c>
      <c r="S81" s="5">
        <v>81</v>
      </c>
    </row>
    <row r="82" spans="12:19" x14ac:dyDescent="0.35">
      <c r="L82">
        <v>82</v>
      </c>
      <c r="S82" s="5">
        <v>82</v>
      </c>
    </row>
    <row r="83" spans="12:19" x14ac:dyDescent="0.35">
      <c r="L83">
        <v>83</v>
      </c>
      <c r="S83" s="5">
        <v>83</v>
      </c>
    </row>
    <row r="84" spans="12:19" x14ac:dyDescent="0.35">
      <c r="L84">
        <v>84</v>
      </c>
      <c r="S84" s="5">
        <v>84</v>
      </c>
    </row>
    <row r="85" spans="12:19" x14ac:dyDescent="0.35">
      <c r="L85">
        <v>85</v>
      </c>
      <c r="S85" s="5">
        <v>85</v>
      </c>
    </row>
    <row r="86" spans="12:19" x14ac:dyDescent="0.35">
      <c r="L86">
        <v>86</v>
      </c>
      <c r="S86" s="5">
        <v>86</v>
      </c>
    </row>
    <row r="87" spans="12:19" x14ac:dyDescent="0.35">
      <c r="L87">
        <v>87</v>
      </c>
      <c r="S87" s="5">
        <v>87</v>
      </c>
    </row>
    <row r="88" spans="12:19" x14ac:dyDescent="0.35">
      <c r="L88">
        <v>88</v>
      </c>
      <c r="S88" s="5">
        <v>88</v>
      </c>
    </row>
    <row r="89" spans="12:19" x14ac:dyDescent="0.35">
      <c r="L89">
        <v>89</v>
      </c>
      <c r="S89" s="5">
        <v>89</v>
      </c>
    </row>
    <row r="90" spans="12:19" x14ac:dyDescent="0.35">
      <c r="L90">
        <v>90</v>
      </c>
      <c r="S90" s="5">
        <v>90</v>
      </c>
    </row>
    <row r="91" spans="12:19" x14ac:dyDescent="0.35">
      <c r="L91">
        <v>91</v>
      </c>
      <c r="S91" s="5">
        <v>91</v>
      </c>
    </row>
    <row r="92" spans="12:19" x14ac:dyDescent="0.35">
      <c r="L92">
        <v>92</v>
      </c>
      <c r="S92" s="5">
        <v>92</v>
      </c>
    </row>
    <row r="93" spans="12:19" x14ac:dyDescent="0.35">
      <c r="L93">
        <v>93</v>
      </c>
      <c r="S93" s="5">
        <v>93</v>
      </c>
    </row>
    <row r="94" spans="12:19" x14ac:dyDescent="0.35">
      <c r="L94">
        <v>94</v>
      </c>
      <c r="S94" s="5">
        <v>94</v>
      </c>
    </row>
    <row r="95" spans="12:19" x14ac:dyDescent="0.35">
      <c r="L95">
        <v>95</v>
      </c>
      <c r="S95" s="5">
        <v>95</v>
      </c>
    </row>
    <row r="96" spans="12:19" x14ac:dyDescent="0.35">
      <c r="L96">
        <v>96</v>
      </c>
      <c r="S96" s="5">
        <v>96</v>
      </c>
    </row>
    <row r="97" spans="12:19" x14ac:dyDescent="0.35">
      <c r="L97">
        <v>97</v>
      </c>
      <c r="S97" s="5">
        <v>97</v>
      </c>
    </row>
    <row r="98" spans="12:19" x14ac:dyDescent="0.35">
      <c r="L98">
        <v>98</v>
      </c>
      <c r="S98" s="5">
        <v>98</v>
      </c>
    </row>
    <row r="99" spans="12:19" x14ac:dyDescent="0.35">
      <c r="L99">
        <v>99</v>
      </c>
      <c r="S99" s="5">
        <v>99</v>
      </c>
    </row>
    <row r="100" spans="12:19" x14ac:dyDescent="0.35">
      <c r="L100">
        <v>100</v>
      </c>
      <c r="S100" s="5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C4F-C286-41B8-87DF-E5B6DBF8489A}">
  <dimension ref="C2:G17"/>
  <sheetViews>
    <sheetView topLeftCell="A2" workbookViewId="0">
      <selection activeCell="G4" sqref="G4"/>
    </sheetView>
  </sheetViews>
  <sheetFormatPr defaultRowHeight="14.5" x14ac:dyDescent="0.35"/>
  <cols>
    <col min="3" max="3" width="18.08984375" bestFit="1" customWidth="1"/>
    <col min="5" max="5" width="19.54296875" bestFit="1" customWidth="1"/>
    <col min="7" max="7" width="14.54296875" bestFit="1" customWidth="1"/>
  </cols>
  <sheetData>
    <row r="2" spans="3:7" x14ac:dyDescent="0.35">
      <c r="C2" t="s">
        <v>15</v>
      </c>
      <c r="E2" t="s">
        <v>16</v>
      </c>
    </row>
    <row r="4" spans="3:7" x14ac:dyDescent="0.35">
      <c r="C4" s="3">
        <v>45112</v>
      </c>
      <c r="E4" s="3">
        <f>EOMONTH(C4,3)</f>
        <v>45230</v>
      </c>
      <c r="G4" s="5">
        <f>EOMONTH(C4,3)</f>
        <v>45230</v>
      </c>
    </row>
    <row r="7" spans="3:7" x14ac:dyDescent="0.35">
      <c r="C7" t="s">
        <v>1</v>
      </c>
    </row>
    <row r="10" spans="3:7" x14ac:dyDescent="0.35">
      <c r="C10" s="1">
        <f ca="1">TODAY()</f>
        <v>45567</v>
      </c>
      <c r="G10" s="30">
        <v>45439</v>
      </c>
    </row>
    <row r="12" spans="3:7" x14ac:dyDescent="0.35">
      <c r="C12" t="s">
        <v>0</v>
      </c>
    </row>
    <row r="14" spans="3:7" x14ac:dyDescent="0.35">
      <c r="C14" s="10">
        <v>45249</v>
      </c>
      <c r="E14" s="5">
        <f>EOMONTH(C14,-3)</f>
        <v>45169</v>
      </c>
    </row>
    <row r="16" spans="3:7" x14ac:dyDescent="0.35">
      <c r="C16" s="12">
        <v>45249</v>
      </c>
      <c r="E16" s="12">
        <v>45267</v>
      </c>
    </row>
    <row r="17" spans="3:3" x14ac:dyDescent="0.35">
      <c r="C17" s="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88D2-A337-4958-A699-13856314EF45}">
  <dimension ref="A2:M14"/>
  <sheetViews>
    <sheetView workbookViewId="0">
      <selection activeCell="C12" sqref="C12:E12"/>
    </sheetView>
  </sheetViews>
  <sheetFormatPr defaultRowHeight="14.5" x14ac:dyDescent="0.35"/>
  <cols>
    <col min="1" max="1" width="9.08984375" bestFit="1" customWidth="1"/>
    <col min="3" max="3" width="14.54296875" bestFit="1" customWidth="1"/>
    <col min="5" max="5" width="9.26953125" bestFit="1" customWidth="1"/>
    <col min="8" max="8" width="10.08984375" bestFit="1" customWidth="1"/>
    <col min="11" max="11" width="10.08984375" bestFit="1" customWidth="1"/>
    <col min="13" max="13" width="9.26953125" bestFit="1" customWidth="1"/>
  </cols>
  <sheetData>
    <row r="2" spans="1:13" x14ac:dyDescent="0.35">
      <c r="C2" t="s">
        <v>15</v>
      </c>
      <c r="E2" t="s">
        <v>16</v>
      </c>
    </row>
    <row r="3" spans="1:13" x14ac:dyDescent="0.35">
      <c r="K3" t="s">
        <v>99</v>
      </c>
    </row>
    <row r="4" spans="1:13" x14ac:dyDescent="0.35">
      <c r="C4" s="3">
        <v>45439</v>
      </c>
      <c r="E4" s="3">
        <f>EOMONTH(C4,3)</f>
        <v>45535</v>
      </c>
      <c r="H4" s="9">
        <f>EDATE(C4,3)</f>
        <v>45531</v>
      </c>
      <c r="K4" s="5">
        <f>EDATE(C4,-3)</f>
        <v>45349</v>
      </c>
      <c r="M4" s="5">
        <f>EDATE(C4,3)</f>
        <v>45531</v>
      </c>
    </row>
    <row r="5" spans="1:13" x14ac:dyDescent="0.35">
      <c r="E5" t="s">
        <v>46</v>
      </c>
      <c r="H5" t="s">
        <v>17</v>
      </c>
    </row>
    <row r="7" spans="1:13" x14ac:dyDescent="0.35">
      <c r="C7" t="s">
        <v>1</v>
      </c>
    </row>
    <row r="9" spans="1:13" x14ac:dyDescent="0.35">
      <c r="H9" s="5">
        <v>45267</v>
      </c>
      <c r="K9" s="5">
        <v>45275</v>
      </c>
    </row>
    <row r="10" spans="1:13" x14ac:dyDescent="0.35">
      <c r="A10" s="5">
        <f ca="1">EDATE(C10,-3)</f>
        <v>45475</v>
      </c>
      <c r="C10" s="1">
        <f ca="1">TODAY()</f>
        <v>45567</v>
      </c>
      <c r="E10" s="5">
        <f ca="1">EDATE(C10,3)</f>
        <v>45659</v>
      </c>
    </row>
    <row r="11" spans="1:13" x14ac:dyDescent="0.35">
      <c r="K11" s="5">
        <f>EDATE(K9,3)</f>
        <v>45366</v>
      </c>
    </row>
    <row r="12" spans="1:13" x14ac:dyDescent="0.35">
      <c r="C12" s="11" t="s">
        <v>0</v>
      </c>
      <c r="D12" s="11"/>
      <c r="E12" s="11"/>
      <c r="H12" s="5">
        <f>EDATE(H9,3)</f>
        <v>45358</v>
      </c>
    </row>
    <row r="14" spans="1:13" x14ac:dyDescent="0.35">
      <c r="C14" s="10">
        <v>45206</v>
      </c>
      <c r="E14" s="5">
        <f>EOMONTH(C14,-3)</f>
        <v>45138</v>
      </c>
      <c r="H1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E427-DA92-4364-8144-1BA39FC82BA0}">
  <dimension ref="A2:L16"/>
  <sheetViews>
    <sheetView workbookViewId="0">
      <selection activeCell="D10" sqref="D10"/>
    </sheetView>
  </sheetViews>
  <sheetFormatPr defaultRowHeight="14.5" x14ac:dyDescent="0.35"/>
  <cols>
    <col min="3" max="4" width="10.08984375" bestFit="1" customWidth="1"/>
    <col min="8" max="8" width="10.08984375" bestFit="1" customWidth="1"/>
    <col min="12" max="12" width="10.08984375" bestFit="1" customWidth="1"/>
  </cols>
  <sheetData>
    <row r="2" spans="1:12" x14ac:dyDescent="0.35">
      <c r="C2" s="3">
        <v>45567</v>
      </c>
      <c r="E2" t="s">
        <v>18</v>
      </c>
      <c r="H2" s="1">
        <f ca="1">TODAY()</f>
        <v>45567</v>
      </c>
      <c r="L2" s="5">
        <f ca="1">TODAY()</f>
        <v>45567</v>
      </c>
    </row>
    <row r="4" spans="1:12" x14ac:dyDescent="0.35">
      <c r="A4" t="s">
        <v>7</v>
      </c>
      <c r="C4" s="7">
        <f>DAY(C2)</f>
        <v>2</v>
      </c>
      <c r="D4">
        <f>DAY(C2)</f>
        <v>2</v>
      </c>
      <c r="E4" t="s">
        <v>21</v>
      </c>
      <c r="H4">
        <f ca="1">DAY(H2)</f>
        <v>2</v>
      </c>
      <c r="I4" t="s">
        <v>47</v>
      </c>
      <c r="L4">
        <f ca="1">DAY(L2)</f>
        <v>2</v>
      </c>
    </row>
    <row r="6" spans="1:12" x14ac:dyDescent="0.35">
      <c r="A6" t="s">
        <v>6</v>
      </c>
      <c r="C6" s="7">
        <f>MONTH(C2)</f>
        <v>10</v>
      </c>
      <c r="D6">
        <f>MONTH(C2)</f>
        <v>10</v>
      </c>
      <c r="E6" t="s">
        <v>92</v>
      </c>
      <c r="H6">
        <f ca="1">MONTH(H2)</f>
        <v>10</v>
      </c>
      <c r="I6" t="s">
        <v>48</v>
      </c>
      <c r="L6">
        <f ca="1">MONTH(L2)</f>
        <v>10</v>
      </c>
    </row>
    <row r="8" spans="1:12" x14ac:dyDescent="0.35">
      <c r="A8" t="s">
        <v>19</v>
      </c>
      <c r="C8" s="7">
        <f>YEAR(C2)</f>
        <v>2024</v>
      </c>
      <c r="D8">
        <f>YEAR(C2)</f>
        <v>2024</v>
      </c>
      <c r="E8" t="s">
        <v>93</v>
      </c>
      <c r="H8">
        <f ca="1">YEAR(H2)</f>
        <v>2024</v>
      </c>
      <c r="I8" t="s">
        <v>49</v>
      </c>
      <c r="L8">
        <f ca="1">YEAR(L2)</f>
        <v>2024</v>
      </c>
    </row>
    <row r="10" spans="1:12" x14ac:dyDescent="0.35">
      <c r="D10" s="31">
        <f>DATE(D8,D6,D4)</f>
        <v>45567</v>
      </c>
    </row>
    <row r="12" spans="1:12" x14ac:dyDescent="0.35">
      <c r="A12" t="s">
        <v>20</v>
      </c>
      <c r="C12" s="3">
        <f>DATE(C8,C6,C4)</f>
        <v>45567</v>
      </c>
      <c r="E12" t="s">
        <v>22</v>
      </c>
      <c r="H12" s="9">
        <f ca="1">DATE(H8,H6,H4)</f>
        <v>45567</v>
      </c>
      <c r="L12" s="5">
        <f ca="1">DATE(L8,L6,L4)</f>
        <v>45567</v>
      </c>
    </row>
    <row r="14" spans="1:12" x14ac:dyDescent="0.35">
      <c r="C14" t="s">
        <v>22</v>
      </c>
    </row>
    <row r="16" spans="1:12" x14ac:dyDescent="0.35">
      <c r="C16" s="15">
        <f>DATE(C8,C6,C4)</f>
        <v>45567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5A71-CBF1-4CCF-9876-578387719C36}">
  <dimension ref="A1:M17"/>
  <sheetViews>
    <sheetView workbookViewId="0">
      <selection activeCell="B10" sqref="B10"/>
    </sheetView>
  </sheetViews>
  <sheetFormatPr defaultRowHeight="14.5" x14ac:dyDescent="0.35"/>
  <cols>
    <col min="1" max="1" width="10.08984375" bestFit="1" customWidth="1"/>
    <col min="2" max="2" width="18.54296875" bestFit="1" customWidth="1"/>
    <col min="4" max="4" width="10.08984375" bestFit="1" customWidth="1"/>
    <col min="6" max="8" width="10.08984375" bestFit="1" customWidth="1"/>
    <col min="11" max="11" width="10.08984375" bestFit="1" customWidth="1"/>
    <col min="13" max="13" width="10.08984375" bestFit="1" customWidth="1"/>
  </cols>
  <sheetData>
    <row r="1" spans="1:13" x14ac:dyDescent="0.35">
      <c r="A1" s="1">
        <f ca="1">TODAY()</f>
        <v>45567</v>
      </c>
    </row>
    <row r="2" spans="1:13" x14ac:dyDescent="0.35">
      <c r="D2" s="5">
        <f ca="1">EOMONTH(TODAY(),-1)+1</f>
        <v>45566</v>
      </c>
      <c r="G2" s="1">
        <f ca="1">DATE(YEAR(TODAY()),MONTH(TODAY()),1)</f>
        <v>45566</v>
      </c>
    </row>
    <row r="3" spans="1:13" x14ac:dyDescent="0.35">
      <c r="A3" s="5">
        <f ca="1">EOMONTH(A1,-1)+1</f>
        <v>45566</v>
      </c>
      <c r="B3" s="5">
        <f ca="1">DATE(YEAR(A1),MONTH(A1),1)</f>
        <v>45566</v>
      </c>
    </row>
    <row r="4" spans="1:13" x14ac:dyDescent="0.35">
      <c r="A4" t="s">
        <v>89</v>
      </c>
      <c r="K4" s="1">
        <f ca="1">TODAY()</f>
        <v>45567</v>
      </c>
    </row>
    <row r="5" spans="1:13" x14ac:dyDescent="0.35">
      <c r="D5" s="1">
        <f ca="1">TODAY()</f>
        <v>45567</v>
      </c>
      <c r="G5" s="15">
        <f ca="1">DATE(YEAR(D5),MONTH(D5),1)</f>
        <v>45566</v>
      </c>
    </row>
    <row r="6" spans="1:13" x14ac:dyDescent="0.35">
      <c r="K6" s="5">
        <f ca="1">EOMONTH(K4,-1)</f>
        <v>45565</v>
      </c>
      <c r="M6" s="5">
        <f ca="1">DATE(YEAR(K4),MONTH(K4),1)</f>
        <v>45566</v>
      </c>
    </row>
    <row r="7" spans="1:13" x14ac:dyDescent="0.35">
      <c r="A7" s="5">
        <f ca="1">EOMONTH(A1,0)</f>
        <v>45596</v>
      </c>
      <c r="D7" s="5">
        <f ca="1">EOMONTH(D5,-1)</f>
        <v>45565</v>
      </c>
      <c r="G7" s="1" t="s">
        <v>61</v>
      </c>
    </row>
    <row r="8" spans="1:13" x14ac:dyDescent="0.35">
      <c r="K8" s="5">
        <f ca="1">K6+1</f>
        <v>45566</v>
      </c>
    </row>
    <row r="9" spans="1:13" x14ac:dyDescent="0.35">
      <c r="D9" s="15">
        <f ca="1">EOMONTH(D5,-1)+1</f>
        <v>45566</v>
      </c>
    </row>
    <row r="10" spans="1:13" x14ac:dyDescent="0.35">
      <c r="A10" s="1">
        <v>45567</v>
      </c>
      <c r="B10" s="1">
        <f>EOMONTH(A10,-1)+1</f>
        <v>45566</v>
      </c>
    </row>
    <row r="11" spans="1:13" x14ac:dyDescent="0.35">
      <c r="D11" t="s">
        <v>60</v>
      </c>
    </row>
    <row r="12" spans="1:13" x14ac:dyDescent="0.35">
      <c r="A12" s="5">
        <f>EOMONTH(A10,-1)</f>
        <v>45565</v>
      </c>
    </row>
    <row r="13" spans="1:13" x14ac:dyDescent="0.35">
      <c r="A13" s="5">
        <f>A12+1</f>
        <v>45566</v>
      </c>
      <c r="D13" s="1">
        <f ca="1">TODAY()</f>
        <v>45567</v>
      </c>
    </row>
    <row r="15" spans="1:13" x14ac:dyDescent="0.35">
      <c r="B15" t="s">
        <v>80</v>
      </c>
      <c r="D15" s="5">
        <f ca="1">EOMONTH(D13,-1)</f>
        <v>45565</v>
      </c>
      <c r="F15" s="5">
        <f ca="1">EOMONTH(D13,-1)+1</f>
        <v>45566</v>
      </c>
      <c r="H15" s="5">
        <f ca="1">DATE(YEAR(TODAY()),MONTH(TODAY()),1)</f>
        <v>45566</v>
      </c>
    </row>
    <row r="17" spans="8:8" x14ac:dyDescent="0.35">
      <c r="H17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81C0-6B23-412B-B425-7458CF56BBC5}">
  <dimension ref="B1:T39"/>
  <sheetViews>
    <sheetView topLeftCell="G1" workbookViewId="0">
      <selection activeCell="P5" sqref="P5:P35"/>
    </sheetView>
  </sheetViews>
  <sheetFormatPr defaultRowHeight="14.5" x14ac:dyDescent="0.35"/>
  <cols>
    <col min="6" max="6" width="24" bestFit="1" customWidth="1"/>
    <col min="12" max="12" width="10.08984375" bestFit="1" customWidth="1"/>
    <col min="13" max="13" width="9.7265625" bestFit="1" customWidth="1"/>
    <col min="14" max="14" width="10.08984375" bestFit="1" customWidth="1"/>
    <col min="16" max="16" width="47.36328125" bestFit="1" customWidth="1"/>
  </cols>
  <sheetData>
    <row r="1" spans="2:20" x14ac:dyDescent="0.35">
      <c r="L1" t="s">
        <v>51</v>
      </c>
    </row>
    <row r="2" spans="2:20" x14ac:dyDescent="0.35">
      <c r="F2" t="s">
        <v>24</v>
      </c>
      <c r="M2" t="s">
        <v>50</v>
      </c>
      <c r="N2" t="s">
        <v>29</v>
      </c>
    </row>
    <row r="3" spans="2:20" x14ac:dyDescent="0.35">
      <c r="B3" s="11" t="s">
        <v>23</v>
      </c>
      <c r="C3" s="11"/>
      <c r="D3" s="11"/>
      <c r="F3" s="3">
        <f ca="1">EOMONTH(TODAY(),-1)+1</f>
        <v>45566</v>
      </c>
      <c r="H3" t="s">
        <v>24</v>
      </c>
      <c r="L3" s="5">
        <f ca="1">EOMONTH(TODAY(),-1)</f>
        <v>45565</v>
      </c>
      <c r="M3" s="5">
        <f ca="1">L3+1</f>
        <v>45566</v>
      </c>
      <c r="T3" t="s">
        <v>77</v>
      </c>
    </row>
    <row r="4" spans="2:20" x14ac:dyDescent="0.35">
      <c r="F4" s="9">
        <f ca="1">F3+1</f>
        <v>45567</v>
      </c>
      <c r="H4" t="s">
        <v>26</v>
      </c>
      <c r="L4" t="s">
        <v>24</v>
      </c>
      <c r="N4" t="s">
        <v>29</v>
      </c>
      <c r="S4" t="s">
        <v>76</v>
      </c>
    </row>
    <row r="5" spans="2:20" x14ac:dyDescent="0.35">
      <c r="F5" s="9">
        <f t="shared" ref="F5:F33" ca="1" si="0">F4+1</f>
        <v>45568</v>
      </c>
      <c r="L5" s="9">
        <f ca="1">EOMONTH(TODAY(),-1)+1</f>
        <v>45566</v>
      </c>
      <c r="N5" s="4">
        <f ca="1">DATE(YEAR(TODAY()),MONTH(TODAY()),1)</f>
        <v>45566</v>
      </c>
      <c r="P5" t="str">
        <f ca="1">TEXT(N5,"DDD")</f>
        <v>Tue</v>
      </c>
      <c r="Q5">
        <v>1</v>
      </c>
      <c r="S5" t="str">
        <f ca="1">TEXT(N5,"DDD")</f>
        <v>Tue</v>
      </c>
      <c r="T5" t="str">
        <f ca="1">TEXT(N5,"MMM")</f>
        <v>Oct</v>
      </c>
    </row>
    <row r="6" spans="2:20" x14ac:dyDescent="0.35">
      <c r="F6" s="9">
        <f t="shared" ca="1" si="0"/>
        <v>45569</v>
      </c>
      <c r="L6" s="3">
        <f ca="1">L5+1</f>
        <v>45567</v>
      </c>
      <c r="N6" s="3">
        <f ca="1">N5+1</f>
        <v>45567</v>
      </c>
      <c r="P6" t="str">
        <f ca="1">TEXT(N6,"DDDD")</f>
        <v>Wednesday</v>
      </c>
      <c r="Q6">
        <v>2</v>
      </c>
      <c r="S6" t="s">
        <v>100</v>
      </c>
    </row>
    <row r="7" spans="2:20" x14ac:dyDescent="0.35">
      <c r="F7" s="9">
        <f t="shared" ca="1" si="0"/>
        <v>45570</v>
      </c>
      <c r="L7" s="3">
        <f t="shared" ref="L7:L35" ca="1" si="1">L6+1</f>
        <v>45568</v>
      </c>
      <c r="N7" s="3">
        <f t="shared" ref="N7:N35" ca="1" si="2">N6+1</f>
        <v>45568</v>
      </c>
      <c r="P7" t="str">
        <f t="shared" ref="P6:P35" ca="1" si="3">TEXT(N7,"DDDD")</f>
        <v>Thursday</v>
      </c>
      <c r="Q7">
        <v>3</v>
      </c>
    </row>
    <row r="8" spans="2:20" x14ac:dyDescent="0.35">
      <c r="F8" s="9">
        <f t="shared" ca="1" si="0"/>
        <v>45571</v>
      </c>
      <c r="L8" s="3">
        <f t="shared" ca="1" si="1"/>
        <v>45569</v>
      </c>
      <c r="N8" s="3">
        <f t="shared" ca="1" si="2"/>
        <v>45569</v>
      </c>
      <c r="P8" t="str">
        <f t="shared" ca="1" si="3"/>
        <v>Friday</v>
      </c>
    </row>
    <row r="9" spans="2:20" x14ac:dyDescent="0.35">
      <c r="F9" s="9">
        <f t="shared" ca="1" si="0"/>
        <v>45572</v>
      </c>
      <c r="L9" s="3">
        <f t="shared" ca="1" si="1"/>
        <v>45570</v>
      </c>
      <c r="N9" s="3">
        <f t="shared" ca="1" si="2"/>
        <v>45570</v>
      </c>
      <c r="P9" t="str">
        <f t="shared" ca="1" si="3"/>
        <v>Saturday</v>
      </c>
    </row>
    <row r="10" spans="2:20" x14ac:dyDescent="0.35">
      <c r="F10" s="9">
        <f t="shared" ca="1" si="0"/>
        <v>45573</v>
      </c>
      <c r="L10" s="3">
        <f ca="1">L9+1</f>
        <v>45571</v>
      </c>
      <c r="N10" s="3">
        <f t="shared" ca="1" si="2"/>
        <v>45571</v>
      </c>
      <c r="P10" t="str">
        <f t="shared" ca="1" si="3"/>
        <v>Sunday</v>
      </c>
      <c r="Q10">
        <v>4</v>
      </c>
    </row>
    <row r="11" spans="2:20" x14ac:dyDescent="0.35">
      <c r="F11" s="9">
        <f t="shared" ca="1" si="0"/>
        <v>45574</v>
      </c>
      <c r="L11" s="3">
        <f t="shared" ca="1" si="1"/>
        <v>45572</v>
      </c>
      <c r="N11" s="3">
        <f t="shared" ca="1" si="2"/>
        <v>45572</v>
      </c>
      <c r="P11" t="str">
        <f t="shared" ca="1" si="3"/>
        <v>Monday</v>
      </c>
      <c r="Q11">
        <v>5</v>
      </c>
    </row>
    <row r="12" spans="2:20" x14ac:dyDescent="0.35">
      <c r="F12" s="9">
        <f t="shared" ca="1" si="0"/>
        <v>45575</v>
      </c>
      <c r="L12" s="3">
        <f t="shared" ca="1" si="1"/>
        <v>45573</v>
      </c>
      <c r="N12" s="3">
        <f t="shared" ca="1" si="2"/>
        <v>45573</v>
      </c>
      <c r="P12" t="str">
        <f t="shared" ca="1" si="3"/>
        <v>Tuesday</v>
      </c>
      <c r="Q12">
        <v>6</v>
      </c>
    </row>
    <row r="13" spans="2:20" x14ac:dyDescent="0.35">
      <c r="F13" s="9">
        <f t="shared" ca="1" si="0"/>
        <v>45576</v>
      </c>
      <c r="L13" s="3">
        <f t="shared" ca="1" si="1"/>
        <v>45574</v>
      </c>
      <c r="N13" s="3">
        <f t="shared" ca="1" si="2"/>
        <v>45574</v>
      </c>
      <c r="P13" t="str">
        <f t="shared" ca="1" si="3"/>
        <v>Wednesday</v>
      </c>
      <c r="Q13">
        <v>7</v>
      </c>
    </row>
    <row r="14" spans="2:20" x14ac:dyDescent="0.35">
      <c r="F14" s="9">
        <f t="shared" ca="1" si="0"/>
        <v>45577</v>
      </c>
      <c r="L14" s="3">
        <f t="shared" ca="1" si="1"/>
        <v>45575</v>
      </c>
      <c r="N14" s="3">
        <f t="shared" ca="1" si="2"/>
        <v>45575</v>
      </c>
      <c r="P14" t="str">
        <f t="shared" ca="1" si="3"/>
        <v>Thursday</v>
      </c>
      <c r="Q14">
        <v>8</v>
      </c>
    </row>
    <row r="15" spans="2:20" x14ac:dyDescent="0.35">
      <c r="F15" s="9">
        <f t="shared" ca="1" si="0"/>
        <v>45578</v>
      </c>
      <c r="L15" s="3">
        <f t="shared" ca="1" si="1"/>
        <v>45576</v>
      </c>
      <c r="N15" s="3">
        <f t="shared" ca="1" si="2"/>
        <v>45576</v>
      </c>
      <c r="P15" t="str">
        <f t="shared" ca="1" si="3"/>
        <v>Friday</v>
      </c>
    </row>
    <row r="16" spans="2:20" x14ac:dyDescent="0.35">
      <c r="F16" s="9">
        <f t="shared" ca="1" si="0"/>
        <v>45579</v>
      </c>
      <c r="L16" s="3">
        <f t="shared" ca="1" si="1"/>
        <v>45577</v>
      </c>
      <c r="N16" s="3">
        <f t="shared" ca="1" si="2"/>
        <v>45577</v>
      </c>
      <c r="P16" t="str">
        <f t="shared" ca="1" si="3"/>
        <v>Saturday</v>
      </c>
    </row>
    <row r="17" spans="6:17" x14ac:dyDescent="0.35">
      <c r="F17" s="9">
        <f t="shared" ca="1" si="0"/>
        <v>45580</v>
      </c>
      <c r="L17" s="3">
        <f t="shared" ca="1" si="1"/>
        <v>45578</v>
      </c>
      <c r="N17" s="3">
        <f t="shared" ca="1" si="2"/>
        <v>45578</v>
      </c>
      <c r="P17" t="str">
        <f t="shared" ca="1" si="3"/>
        <v>Sunday</v>
      </c>
      <c r="Q17">
        <v>9</v>
      </c>
    </row>
    <row r="18" spans="6:17" x14ac:dyDescent="0.35">
      <c r="F18" s="9">
        <f t="shared" ca="1" si="0"/>
        <v>45581</v>
      </c>
      <c r="L18" s="3">
        <f t="shared" ca="1" si="1"/>
        <v>45579</v>
      </c>
      <c r="N18" s="3">
        <f t="shared" ca="1" si="2"/>
        <v>45579</v>
      </c>
      <c r="P18" t="str">
        <f t="shared" ca="1" si="3"/>
        <v>Monday</v>
      </c>
      <c r="Q18">
        <v>10</v>
      </c>
    </row>
    <row r="19" spans="6:17" x14ac:dyDescent="0.35">
      <c r="F19" s="9">
        <f t="shared" ca="1" si="0"/>
        <v>45582</v>
      </c>
      <c r="L19" s="3">
        <f t="shared" ca="1" si="1"/>
        <v>45580</v>
      </c>
      <c r="N19" s="3">
        <f t="shared" ca="1" si="2"/>
        <v>45580</v>
      </c>
      <c r="P19" t="str">
        <f t="shared" ca="1" si="3"/>
        <v>Tuesday</v>
      </c>
      <c r="Q19">
        <v>11</v>
      </c>
    </row>
    <row r="20" spans="6:17" x14ac:dyDescent="0.35">
      <c r="F20" s="9">
        <f t="shared" ca="1" si="0"/>
        <v>45583</v>
      </c>
      <c r="L20" s="3">
        <f t="shared" ca="1" si="1"/>
        <v>45581</v>
      </c>
      <c r="N20" s="3">
        <f t="shared" ca="1" si="2"/>
        <v>45581</v>
      </c>
      <c r="P20" t="str">
        <f t="shared" ca="1" si="3"/>
        <v>Wednesday</v>
      </c>
      <c r="Q20">
        <v>12</v>
      </c>
    </row>
    <row r="21" spans="6:17" x14ac:dyDescent="0.35">
      <c r="F21" s="9">
        <f t="shared" ca="1" si="0"/>
        <v>45584</v>
      </c>
      <c r="L21" s="3">
        <f t="shared" ca="1" si="1"/>
        <v>45582</v>
      </c>
      <c r="N21" s="3">
        <f t="shared" ca="1" si="2"/>
        <v>45582</v>
      </c>
      <c r="P21" t="str">
        <f t="shared" ca="1" si="3"/>
        <v>Thursday</v>
      </c>
      <c r="Q21">
        <v>13</v>
      </c>
    </row>
    <row r="22" spans="6:17" x14ac:dyDescent="0.35">
      <c r="F22" s="9">
        <f t="shared" ca="1" si="0"/>
        <v>45585</v>
      </c>
      <c r="L22" s="3">
        <f t="shared" ca="1" si="1"/>
        <v>45583</v>
      </c>
      <c r="N22" s="3">
        <f t="shared" ca="1" si="2"/>
        <v>45583</v>
      </c>
      <c r="P22" t="str">
        <f t="shared" ca="1" si="3"/>
        <v>Friday</v>
      </c>
    </row>
    <row r="23" spans="6:17" x14ac:dyDescent="0.35">
      <c r="F23" s="9">
        <f t="shared" ca="1" si="0"/>
        <v>45586</v>
      </c>
      <c r="L23" s="3">
        <f t="shared" ca="1" si="1"/>
        <v>45584</v>
      </c>
      <c r="N23" s="3">
        <f t="shared" ca="1" si="2"/>
        <v>45584</v>
      </c>
      <c r="P23" t="str">
        <f t="shared" ca="1" si="3"/>
        <v>Saturday</v>
      </c>
    </row>
    <row r="24" spans="6:17" x14ac:dyDescent="0.35">
      <c r="F24" s="9">
        <f t="shared" ca="1" si="0"/>
        <v>45587</v>
      </c>
      <c r="L24" s="3">
        <f t="shared" ca="1" si="1"/>
        <v>45585</v>
      </c>
      <c r="N24" s="3">
        <f t="shared" ca="1" si="2"/>
        <v>45585</v>
      </c>
      <c r="P24" t="str">
        <f t="shared" ca="1" si="3"/>
        <v>Sunday</v>
      </c>
      <c r="Q24">
        <v>14</v>
      </c>
    </row>
    <row r="25" spans="6:17" x14ac:dyDescent="0.35">
      <c r="F25" s="9">
        <f t="shared" ca="1" si="0"/>
        <v>45588</v>
      </c>
      <c r="L25" s="3">
        <f t="shared" ca="1" si="1"/>
        <v>45586</v>
      </c>
      <c r="N25" s="3">
        <f t="shared" ca="1" si="2"/>
        <v>45586</v>
      </c>
      <c r="P25" t="str">
        <f t="shared" ca="1" si="3"/>
        <v>Monday</v>
      </c>
      <c r="Q25">
        <v>15</v>
      </c>
    </row>
    <row r="26" spans="6:17" x14ac:dyDescent="0.35">
      <c r="F26" s="9">
        <f t="shared" ca="1" si="0"/>
        <v>45589</v>
      </c>
      <c r="L26" s="3">
        <f t="shared" ca="1" si="1"/>
        <v>45587</v>
      </c>
      <c r="N26" s="3">
        <f t="shared" ca="1" si="2"/>
        <v>45587</v>
      </c>
      <c r="P26" t="str">
        <f t="shared" ca="1" si="3"/>
        <v>Tuesday</v>
      </c>
      <c r="Q26">
        <v>16</v>
      </c>
    </row>
    <row r="27" spans="6:17" x14ac:dyDescent="0.35">
      <c r="F27" s="9">
        <f t="shared" ca="1" si="0"/>
        <v>45590</v>
      </c>
      <c r="L27" s="3">
        <f t="shared" ca="1" si="1"/>
        <v>45588</v>
      </c>
      <c r="N27" s="3">
        <f t="shared" ca="1" si="2"/>
        <v>45588</v>
      </c>
      <c r="P27" t="str">
        <f t="shared" ca="1" si="3"/>
        <v>Wednesday</v>
      </c>
      <c r="Q27">
        <v>17</v>
      </c>
    </row>
    <row r="28" spans="6:17" x14ac:dyDescent="0.35">
      <c r="F28" s="9">
        <f t="shared" ca="1" si="0"/>
        <v>45591</v>
      </c>
      <c r="L28" s="3">
        <f t="shared" ca="1" si="1"/>
        <v>45589</v>
      </c>
      <c r="N28" s="3">
        <f t="shared" ca="1" si="2"/>
        <v>45589</v>
      </c>
      <c r="P28" t="str">
        <f t="shared" ca="1" si="3"/>
        <v>Thursday</v>
      </c>
      <c r="Q28">
        <v>18</v>
      </c>
    </row>
    <row r="29" spans="6:17" x14ac:dyDescent="0.35">
      <c r="F29" s="9">
        <f t="shared" ca="1" si="0"/>
        <v>45592</v>
      </c>
      <c r="L29" s="3">
        <f t="shared" ca="1" si="1"/>
        <v>45590</v>
      </c>
      <c r="N29" s="3">
        <f t="shared" ca="1" si="2"/>
        <v>45590</v>
      </c>
      <c r="P29" t="str">
        <f t="shared" ca="1" si="3"/>
        <v>Friday</v>
      </c>
    </row>
    <row r="30" spans="6:17" x14ac:dyDescent="0.35">
      <c r="F30" s="9">
        <f t="shared" ca="1" si="0"/>
        <v>45593</v>
      </c>
      <c r="L30" s="3">
        <f t="shared" ca="1" si="1"/>
        <v>45591</v>
      </c>
      <c r="N30" s="3">
        <f t="shared" ca="1" si="2"/>
        <v>45591</v>
      </c>
      <c r="P30" t="str">
        <f t="shared" ca="1" si="3"/>
        <v>Saturday</v>
      </c>
    </row>
    <row r="31" spans="6:17" x14ac:dyDescent="0.35">
      <c r="F31" s="9">
        <f t="shared" ca="1" si="0"/>
        <v>45594</v>
      </c>
      <c r="L31" s="3">
        <f t="shared" ca="1" si="1"/>
        <v>45592</v>
      </c>
      <c r="N31" s="3">
        <f t="shared" ca="1" si="2"/>
        <v>45592</v>
      </c>
      <c r="P31" t="str">
        <f t="shared" ca="1" si="3"/>
        <v>Sunday</v>
      </c>
      <c r="Q31">
        <v>19</v>
      </c>
    </row>
    <row r="32" spans="6:17" x14ac:dyDescent="0.35">
      <c r="F32" s="9">
        <f t="shared" ca="1" si="0"/>
        <v>45595</v>
      </c>
      <c r="L32" s="3">
        <f t="shared" ca="1" si="1"/>
        <v>45593</v>
      </c>
      <c r="N32" s="3">
        <f t="shared" ca="1" si="2"/>
        <v>45593</v>
      </c>
      <c r="P32" t="str">
        <f t="shared" ca="1" si="3"/>
        <v>Monday</v>
      </c>
      <c r="Q32">
        <v>20</v>
      </c>
    </row>
    <row r="33" spans="6:17" x14ac:dyDescent="0.35">
      <c r="F33" s="9">
        <f t="shared" ca="1" si="0"/>
        <v>45596</v>
      </c>
      <c r="L33" s="3">
        <f t="shared" ca="1" si="1"/>
        <v>45594</v>
      </c>
      <c r="N33" s="3">
        <f t="shared" ca="1" si="2"/>
        <v>45594</v>
      </c>
      <c r="P33" t="str">
        <f t="shared" ca="1" si="3"/>
        <v>Tuesday</v>
      </c>
      <c r="Q33">
        <v>21</v>
      </c>
    </row>
    <row r="34" spans="6:17" x14ac:dyDescent="0.35">
      <c r="L34" s="3">
        <f t="shared" ca="1" si="1"/>
        <v>45595</v>
      </c>
      <c r="N34" s="3">
        <f t="shared" ca="1" si="2"/>
        <v>45595</v>
      </c>
      <c r="P34" t="str">
        <f t="shared" ca="1" si="3"/>
        <v>Wednesday</v>
      </c>
      <c r="Q34">
        <v>22</v>
      </c>
    </row>
    <row r="35" spans="6:17" x14ac:dyDescent="0.35">
      <c r="L35" s="3">
        <f t="shared" ca="1" si="1"/>
        <v>45596</v>
      </c>
      <c r="N35" s="3">
        <f t="shared" ca="1" si="2"/>
        <v>45596</v>
      </c>
      <c r="P35" t="str">
        <f t="shared" ca="1" si="3"/>
        <v>Thursday</v>
      </c>
      <c r="Q35">
        <v>23</v>
      </c>
    </row>
    <row r="38" spans="6:17" x14ac:dyDescent="0.35">
      <c r="P38">
        <f ca="1">COUNTIFS(P5:P34,"&lt;&gt;Sunday",P5:P34,"&lt;&gt;Saturday")</f>
        <v>22</v>
      </c>
    </row>
    <row r="39" spans="6:17" x14ac:dyDescent="0.35">
      <c r="P39" t="s">
        <v>53</v>
      </c>
    </row>
  </sheetData>
  <conditionalFormatting sqref="P5:P35">
    <cfRule type="cellIs" dxfId="5" priority="2" operator="equal">
      <formula>"Saturday"</formula>
    </cfRule>
    <cfRule type="cellIs" dxfId="4" priority="3" operator="equal">
      <formula>"Sunday"</formula>
    </cfRule>
    <cfRule type="cellIs" dxfId="3" priority="1" operator="equal">
      <formula>"Friday"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E83-F98A-4C78-A2D2-9204941C92DF}">
  <dimension ref="A1:Q19"/>
  <sheetViews>
    <sheetView workbookViewId="0">
      <selection activeCell="G15" sqref="G15"/>
    </sheetView>
  </sheetViews>
  <sheetFormatPr defaultRowHeight="14.5" x14ac:dyDescent="0.35"/>
  <cols>
    <col min="1" max="1" width="13.7265625" customWidth="1"/>
    <col min="2" max="2" width="21.36328125" bestFit="1" customWidth="1"/>
    <col min="8" max="8" width="38.1796875" bestFit="1" customWidth="1"/>
    <col min="11" max="11" width="10.08984375" bestFit="1" customWidth="1"/>
    <col min="14" max="14" width="10.6328125" bestFit="1" customWidth="1"/>
    <col min="16" max="16" width="9.36328125" bestFit="1" customWidth="1"/>
    <col min="17" max="17" width="26.6328125" bestFit="1" customWidth="1"/>
  </cols>
  <sheetData>
    <row r="1" spans="1:17" x14ac:dyDescent="0.35">
      <c r="A1" s="16" t="s">
        <v>63</v>
      </c>
    </row>
    <row r="2" spans="1:17" x14ac:dyDescent="0.35">
      <c r="A2" s="11" t="s">
        <v>62</v>
      </c>
      <c r="H2" t="s">
        <v>29</v>
      </c>
    </row>
    <row r="4" spans="1:17" x14ac:dyDescent="0.35">
      <c r="B4" s="3">
        <f ca="1">EOMONTH(TODAY(),-1)+1</f>
        <v>45566</v>
      </c>
      <c r="D4" t="s">
        <v>27</v>
      </c>
      <c r="H4" s="10">
        <f ca="1">DATE(YEAR(TODAY()),MONTH(TODAY()),1)</f>
        <v>45566</v>
      </c>
    </row>
    <row r="5" spans="1:17" x14ac:dyDescent="0.35">
      <c r="K5" t="s">
        <v>30</v>
      </c>
      <c r="N5" s="13" t="s">
        <v>32</v>
      </c>
      <c r="Q5" s="13" t="s">
        <v>64</v>
      </c>
    </row>
    <row r="6" spans="1:17" x14ac:dyDescent="0.35">
      <c r="B6" s="3">
        <f ca="1">EOMONTH(TODAY(),0)</f>
        <v>45596</v>
      </c>
      <c r="D6" t="s">
        <v>28</v>
      </c>
      <c r="H6" s="10">
        <f ca="1">EOMONTH(TODAY(),0)</f>
        <v>45596</v>
      </c>
      <c r="K6" s="6">
        <f ca="1">TODAY()</f>
        <v>45567</v>
      </c>
      <c r="M6" t="str">
        <f ca="1">TEXT(K6,"DDDD")</f>
        <v>Wednesday</v>
      </c>
      <c r="N6" t="str">
        <f t="shared" ref="N6:N10" ca="1" si="0">TEXT(K6,"DDD-YY")</f>
        <v>Wed-24</v>
      </c>
      <c r="O6" t="str">
        <f ca="1">TEXT(K6,"MMM")</f>
        <v>Oct</v>
      </c>
      <c r="P6" t="str">
        <f ca="1">TEXT(K6,"MMMM")</f>
        <v>October</v>
      </c>
      <c r="Q6" s="11" t="str">
        <f ca="1">TEXT(K6,"DDD dd-mmm-YY")</f>
        <v>Wed 02-Oct-24</v>
      </c>
    </row>
    <row r="7" spans="1:17" x14ac:dyDescent="0.35">
      <c r="K7" s="3">
        <f ca="1">K6+3</f>
        <v>45570</v>
      </c>
      <c r="M7" t="str">
        <f ca="1">TEXT(K7,"DDDD")</f>
        <v>Saturday</v>
      </c>
      <c r="N7" t="str">
        <f t="shared" ca="1" si="0"/>
        <v>Sat-24</v>
      </c>
      <c r="O7" t="str">
        <f t="shared" ref="O7:O10" ca="1" si="1">TEXT(K7,"MMM")</f>
        <v>Oct</v>
      </c>
      <c r="P7" t="str">
        <f t="shared" ref="P7:P10" ca="1" si="2">TEXT(K7,"MMMM")</f>
        <v>October</v>
      </c>
    </row>
    <row r="8" spans="1:17" x14ac:dyDescent="0.35">
      <c r="B8">
        <f ca="1">B6-B4</f>
        <v>30</v>
      </c>
      <c r="D8">
        <f ca="1">(B6-B4)+1</f>
        <v>31</v>
      </c>
      <c r="K8" s="6">
        <f t="shared" ref="K8:K10" ca="1" si="3">K7-3</f>
        <v>45567</v>
      </c>
      <c r="M8" t="str">
        <f t="shared" ref="M8:M10" ca="1" si="4">TEXT(K8,"DDDD")</f>
        <v>Wednesday</v>
      </c>
      <c r="N8" t="str">
        <f t="shared" ca="1" si="0"/>
        <v>Wed-24</v>
      </c>
      <c r="O8" t="str">
        <f t="shared" ca="1" si="1"/>
        <v>Oct</v>
      </c>
      <c r="P8" t="str">
        <f t="shared" ca="1" si="2"/>
        <v>October</v>
      </c>
    </row>
    <row r="9" spans="1:17" x14ac:dyDescent="0.35">
      <c r="K9" s="5">
        <v>45596</v>
      </c>
      <c r="M9" t="str">
        <f t="shared" si="4"/>
        <v>Thursday</v>
      </c>
      <c r="N9" t="str">
        <f t="shared" si="0"/>
        <v>Thu-24</v>
      </c>
      <c r="O9" t="str">
        <f t="shared" si="1"/>
        <v>Oct</v>
      </c>
      <c r="P9" t="str">
        <f t="shared" si="2"/>
        <v>October</v>
      </c>
    </row>
    <row r="10" spans="1:17" x14ac:dyDescent="0.35">
      <c r="B10">
        <f ca="1">B6-B4</f>
        <v>30</v>
      </c>
      <c r="H10">
        <f ca="1">H6-H4</f>
        <v>30</v>
      </c>
      <c r="K10" s="5">
        <f t="shared" si="3"/>
        <v>45593</v>
      </c>
      <c r="M10" t="str">
        <f t="shared" si="4"/>
        <v>Monday</v>
      </c>
      <c r="N10" t="str">
        <f t="shared" si="0"/>
        <v>Mon-24</v>
      </c>
      <c r="O10" t="str">
        <f t="shared" si="1"/>
        <v>Oct</v>
      </c>
      <c r="P10" t="str">
        <f t="shared" si="2"/>
        <v>October</v>
      </c>
    </row>
    <row r="11" spans="1:17" x14ac:dyDescent="0.35">
      <c r="B11" t="s">
        <v>52</v>
      </c>
      <c r="D11" s="24">
        <f ca="1">NETWORKDAYS(B4,B6)</f>
        <v>23</v>
      </c>
      <c r="F11" s="25">
        <f ca="1">NETWORKDAYS(B4,B6)</f>
        <v>23</v>
      </c>
    </row>
    <row r="12" spans="1:17" x14ac:dyDescent="0.35">
      <c r="B12">
        <f ca="1">NETWORKDAYS(B4,B6)</f>
        <v>23</v>
      </c>
      <c r="H12">
        <f ca="1">NETWORKDAYS(H4,H6)</f>
        <v>23</v>
      </c>
    </row>
    <row r="13" spans="1:17" x14ac:dyDescent="0.35">
      <c r="B13" t="s">
        <v>54</v>
      </c>
      <c r="F13">
        <f ca="1">NETWORKDAYS(B4,B6,K6:K10)</f>
        <v>20</v>
      </c>
      <c r="G13" t="s">
        <v>101</v>
      </c>
    </row>
    <row r="14" spans="1:17" x14ac:dyDescent="0.35">
      <c r="F14">
        <f ca="1">NETWORKDAYS(B4,B6,K6:K10)</f>
        <v>20</v>
      </c>
    </row>
    <row r="15" spans="1:17" x14ac:dyDescent="0.35">
      <c r="B15">
        <f ca="1">NETWORKDAYS(B4,B6,K6:K10)</f>
        <v>20</v>
      </c>
      <c r="H15">
        <f ca="1">NETWORKDAYS(H4,H6,K6:K10)</f>
        <v>20</v>
      </c>
    </row>
    <row r="17" spans="4:8" x14ac:dyDescent="0.35">
      <c r="D17">
        <f ca="1">NETWORKDAYS(B4,B6)</f>
        <v>23</v>
      </c>
      <c r="H17" s="13" t="s">
        <v>31</v>
      </c>
    </row>
    <row r="19" spans="4:8" x14ac:dyDescent="0.35">
      <c r="D19" s="2">
        <f ca="1">NETWORKDAYS(B4,B6,K6:K10)</f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Today</vt:lpstr>
      <vt:lpstr>Age calculator</vt:lpstr>
      <vt:lpstr>Eomonth</vt:lpstr>
      <vt:lpstr>Eomonth (2)</vt:lpstr>
      <vt:lpstr>Edate</vt:lpstr>
      <vt:lpstr>Date</vt:lpstr>
      <vt:lpstr>Curr month First day</vt:lpstr>
      <vt:lpstr>Curr month all days</vt:lpstr>
      <vt:lpstr>Networkdays</vt:lpstr>
      <vt:lpstr>Networkdays intl</vt:lpstr>
      <vt:lpstr>Workdays</vt:lpstr>
      <vt:lpstr>Workdays intl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2023-10-17T15:08:58Z</dcterms:created>
  <dcterms:modified xsi:type="dcterms:W3CDTF">2024-10-02T03:27:21Z</dcterms:modified>
</cp:coreProperties>
</file>