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shmukp\Downloads\download\"/>
    </mc:Choice>
  </mc:AlternateContent>
  <xr:revisionPtr revIDLastSave="0" documentId="13_ncr:1_{5425D11A-5786-41CE-BD86-A89B86CCBBD8}" xr6:coauthVersionLast="47" xr6:coauthVersionMax="47" xr10:uidLastSave="{00000000-0000-0000-0000-000000000000}"/>
  <bookViews>
    <workbookView xWindow="25695" yWindow="0" windowWidth="26010" windowHeight="20985" xr2:uid="{0B36B6A0-2720-41CF-B289-397E14AB5A0A}"/>
  </bookViews>
  <sheets>
    <sheet name="trading_journal" sheetId="1" r:id="rId1"/>
  </sheets>
  <definedNames>
    <definedName name="_xlnm._FilterDatabase" localSheetId="0" hidden="1">trading_journal!$A$1:$U$41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7" i="1" l="1"/>
  <c r="U36" i="1"/>
  <c r="U35" i="1"/>
  <c r="I35" i="1"/>
  <c r="I36" i="1"/>
  <c r="I37" i="1"/>
  <c r="I40" i="1"/>
  <c r="I41" i="1"/>
  <c r="J35" i="1"/>
  <c r="J36" i="1"/>
  <c r="J37" i="1"/>
  <c r="J40" i="1"/>
  <c r="J41" i="1"/>
  <c r="S35" i="1"/>
  <c r="S36" i="1"/>
  <c r="S37" i="1"/>
  <c r="L40" i="1"/>
  <c r="S40" i="1" s="1"/>
  <c r="L41" i="1"/>
  <c r="S41" i="1" s="1"/>
  <c r="I33" i="1"/>
  <c r="I34" i="1"/>
  <c r="L38" i="1"/>
  <c r="S38" i="1" s="1"/>
  <c r="I38" i="1"/>
  <c r="L32" i="1"/>
  <c r="L18" i="1"/>
  <c r="S18" i="1" s="1"/>
  <c r="L19" i="1"/>
  <c r="S19" i="1" s="1"/>
  <c r="S5" i="1"/>
  <c r="L24" i="1"/>
  <c r="S24" i="1" s="1"/>
  <c r="L26" i="1"/>
  <c r="I31" i="1"/>
  <c r="I32" i="1"/>
  <c r="I30" i="1"/>
  <c r="S25" i="1"/>
  <c r="L28" i="1"/>
  <c r="I18" i="1"/>
  <c r="I22" i="1"/>
  <c r="I19" i="1"/>
  <c r="I20" i="1"/>
  <c r="I23" i="1"/>
  <c r="I24" i="1"/>
  <c r="I25" i="1"/>
  <c r="I26" i="1"/>
  <c r="I27" i="1"/>
  <c r="I28" i="1"/>
  <c r="I29" i="1"/>
  <c r="U23" i="1"/>
  <c r="I17" i="1"/>
  <c r="I16" i="1"/>
  <c r="J29" i="1"/>
  <c r="J30" i="1"/>
  <c r="J32" i="1"/>
  <c r="J31" i="1"/>
  <c r="J33" i="1"/>
  <c r="J34" i="1"/>
  <c r="J38" i="1"/>
  <c r="J39" i="1"/>
  <c r="U29" i="1"/>
  <c r="U31" i="1"/>
  <c r="U33" i="1"/>
  <c r="U34" i="1"/>
  <c r="L7" i="1"/>
  <c r="S7" i="1" s="1"/>
  <c r="L22" i="1"/>
  <c r="S22" i="1" s="1"/>
  <c r="L21" i="1"/>
  <c r="S21" i="1" s="1"/>
  <c r="U24" i="1"/>
  <c r="U25" i="1"/>
  <c r="U26" i="1"/>
  <c r="U27" i="1"/>
  <c r="U28" i="1"/>
  <c r="J24" i="1"/>
  <c r="J25" i="1"/>
  <c r="J26" i="1"/>
  <c r="J27" i="1"/>
  <c r="J28" i="1"/>
  <c r="S20" i="1"/>
  <c r="J19" i="1"/>
  <c r="J20" i="1"/>
  <c r="J23" i="1"/>
  <c r="U19" i="1"/>
  <c r="U20" i="1"/>
  <c r="J21" i="1"/>
  <c r="J16" i="1"/>
  <c r="J17" i="1"/>
  <c r="J18" i="1"/>
  <c r="J22" i="1"/>
  <c r="S16" i="1"/>
  <c r="S17" i="1"/>
  <c r="L13" i="1"/>
  <c r="S13" i="1" s="1"/>
  <c r="U21" i="1"/>
  <c r="U16" i="1"/>
  <c r="U17" i="1"/>
  <c r="U22" i="1"/>
  <c r="L8" i="1"/>
  <c r="S8" i="1" s="1"/>
  <c r="J8" i="1"/>
  <c r="U8" i="1"/>
  <c r="S3" i="1"/>
  <c r="L11" i="1"/>
  <c r="S11" i="1" s="1"/>
  <c r="L10" i="1"/>
  <c r="S10" i="1" s="1"/>
  <c r="J9" i="1"/>
  <c r="H9" i="1"/>
  <c r="U9" i="1" s="1"/>
  <c r="U10" i="1"/>
  <c r="U11" i="1"/>
  <c r="H2" i="1"/>
  <c r="U2" i="1" s="1"/>
  <c r="H12" i="1"/>
  <c r="U12" i="1" s="1"/>
  <c r="H14" i="1"/>
  <c r="U14" i="1" s="1"/>
  <c r="U13" i="1"/>
  <c r="H15" i="1"/>
  <c r="U15" i="1" s="1"/>
  <c r="H3" i="1"/>
  <c r="U3" i="1" s="1"/>
  <c r="H4" i="1"/>
  <c r="U4" i="1" s="1"/>
  <c r="H5" i="1"/>
  <c r="U5" i="1" s="1"/>
  <c r="H6" i="1"/>
  <c r="L6" i="1" s="1"/>
  <c r="S6" i="1" s="1"/>
  <c r="J2" i="1"/>
  <c r="J10" i="1"/>
  <c r="J12" i="1"/>
  <c r="J14" i="1"/>
  <c r="J13" i="1"/>
  <c r="J15" i="1"/>
  <c r="J11" i="1"/>
  <c r="J3" i="1"/>
  <c r="J4" i="1"/>
  <c r="J5" i="1"/>
  <c r="J6" i="1"/>
  <c r="J7" i="1"/>
  <c r="U7" i="1"/>
  <c r="L2" i="1" l="1"/>
  <c r="S2" i="1" s="1"/>
  <c r="L4" i="1"/>
  <c r="S4" i="1" s="1"/>
  <c r="L9" i="1"/>
  <c r="S9" i="1" s="1"/>
  <c r="U38" i="1"/>
  <c r="S34" i="1"/>
  <c r="L33" i="1"/>
  <c r="S33" i="1" s="1"/>
  <c r="L31" i="1"/>
  <c r="S31" i="1" s="1"/>
  <c r="S29" i="1"/>
  <c r="S27" i="1"/>
  <c r="L23" i="1"/>
  <c r="S23" i="1" s="1"/>
  <c r="S28" i="1"/>
  <c r="S26" i="1"/>
  <c r="L15" i="1"/>
  <c r="S15" i="1" s="1"/>
  <c r="L14" i="1"/>
  <c r="S14" i="1" s="1"/>
  <c r="L12" i="1"/>
  <c r="S12" i="1" s="1"/>
  <c r="U6" i="1"/>
  <c r="U18" i="1"/>
  <c r="S30" i="1"/>
  <c r="U30" i="1" l="1"/>
  <c r="S32" i="1"/>
  <c r="U32" i="1"/>
  <c r="S39" i="1"/>
  <c r="I39" i="1"/>
  <c r="U39" i="1"/>
</calcChain>
</file>

<file path=xl/sharedStrings.xml><?xml version="1.0" encoding="utf-8"?>
<sst xmlns="http://schemas.openxmlformats.org/spreadsheetml/2006/main" count="305" uniqueCount="95">
  <si>
    <t>Date</t>
  </si>
  <si>
    <t>Instrument</t>
  </si>
  <si>
    <t>Direction</t>
  </si>
  <si>
    <t>Entry</t>
  </si>
  <si>
    <t>SL</t>
  </si>
  <si>
    <t>Target</t>
  </si>
  <si>
    <t>Exit</t>
  </si>
  <si>
    <t>Size</t>
  </si>
  <si>
    <t>Risk</t>
  </si>
  <si>
    <t>RRR</t>
  </si>
  <si>
    <t>Result</t>
  </si>
  <si>
    <t>P&amp;L</t>
  </si>
  <si>
    <t>Entry Reason</t>
  </si>
  <si>
    <t>Exit Reason</t>
  </si>
  <si>
    <t>Mistakes/Emotions</t>
  </si>
  <si>
    <t>Notes</t>
  </si>
  <si>
    <t>Trade Type</t>
  </si>
  <si>
    <t>Currency</t>
  </si>
  <si>
    <t>P&amp;L (INR)</t>
  </si>
  <si>
    <t>Status</t>
  </si>
  <si>
    <t>Funds INR</t>
  </si>
  <si>
    <t>Greaves Cotton</t>
  </si>
  <si>
    <t>Long</t>
  </si>
  <si>
    <t>Double bottom</t>
  </si>
  <si>
    <t>Weekly Day</t>
  </si>
  <si>
    <t>INR</t>
  </si>
  <si>
    <t>Active</t>
  </si>
  <si>
    <t>DODLA Dairy</t>
  </si>
  <si>
    <t>Weekly Breakout</t>
  </si>
  <si>
    <t>MANAPPURAM</t>
  </si>
  <si>
    <t>Momentum PNF Breakout</t>
  </si>
  <si>
    <t>Zone 1 Breakout</t>
  </si>
  <si>
    <t>SBI Card</t>
  </si>
  <si>
    <t>KRBL</t>
  </si>
  <si>
    <t>Phase 1 Breakout continue</t>
  </si>
  <si>
    <t>Apollo TUBE</t>
  </si>
  <si>
    <t xml:space="preserve"> Breakout continue</t>
  </si>
  <si>
    <t>ERIS LIFESCIENCES</t>
  </si>
  <si>
    <t>CITY UNION BANK</t>
  </si>
  <si>
    <t>RADICO KHAITAN</t>
  </si>
  <si>
    <t>INDIAN BANK</t>
  </si>
  <si>
    <t>GODREJ AGROVET</t>
  </si>
  <si>
    <t xml:space="preserve"> Breakout of consodilation</t>
  </si>
  <si>
    <t>OAL</t>
  </si>
  <si>
    <t>Loss</t>
  </si>
  <si>
    <t>Trailing Stop Loss Hit</t>
  </si>
  <si>
    <t>Closed</t>
  </si>
  <si>
    <t>Profit</t>
  </si>
  <si>
    <t xml:space="preserve">HOME First Finance Company </t>
  </si>
  <si>
    <t xml:space="preserve">cup and handle </t>
  </si>
  <si>
    <t>Take Profit Hit</t>
  </si>
  <si>
    <t>SL Hit</t>
  </si>
  <si>
    <t>laurus labs</t>
  </si>
  <si>
    <t xml:space="preserve">Daimod patter </t>
  </si>
  <si>
    <t>CHOLAHLDNG</t>
  </si>
  <si>
    <t>All time Breakout with cup and handle</t>
  </si>
  <si>
    <t>NAM-INDIA</t>
  </si>
  <si>
    <t xml:space="preserve">All time Breakout </t>
  </si>
  <si>
    <t>ASTERDM</t>
  </si>
  <si>
    <t>LLOYDSME</t>
  </si>
  <si>
    <t>ENDURANCE</t>
  </si>
  <si>
    <t>Mahindra &amp; Mahindra</t>
  </si>
  <si>
    <t>SBFC Finance</t>
  </si>
  <si>
    <t>Consodulation Breakout And Retest</t>
  </si>
  <si>
    <t>The stop loss was set too tight and I didn’t consider the Average True Range (ATR) on the weekly chart to determine an appropriate stop loss level.</t>
  </si>
  <si>
    <t>The stop loss was based on the daily chart ATR but the trailing stop step was too tight which caused the trailing stop loss to be triggered prematurely.</t>
  </si>
  <si>
    <t>W - CMO 41  CRSI 0.06  RSI 63</t>
  </si>
  <si>
    <t>Patanjali Foods</t>
  </si>
  <si>
    <t xml:space="preserve">Support Level </t>
  </si>
  <si>
    <t xml:space="preserve">All Time Breakout Retest  </t>
  </si>
  <si>
    <t>Supriya Lifescience</t>
  </si>
  <si>
    <t>APL Apollo Tubes</t>
  </si>
  <si>
    <t>Astra Microwave Products</t>
  </si>
  <si>
    <t>Symmetrical Triangle</t>
  </si>
  <si>
    <t>Support Level - 3 green doji with more than avg volumne</t>
  </si>
  <si>
    <t>All time hight as support level but didn’t wait for revarsal</t>
  </si>
  <si>
    <t xml:space="preserve">W - CMO -55  CRSI 0.07 avg 0.7 RSI 42 MVA below 10 40 52 </t>
  </si>
  <si>
    <t xml:space="preserve">W - CMO 31  CRSI 0.03 avg 0.2 RSI 54 MVA above 40 52 </t>
  </si>
  <si>
    <t xml:space="preserve">W - CMO 7.40  CRSI 0.07  RSI 53 MVA above 40 52 </t>
  </si>
  <si>
    <t xml:space="preserve">W - CMO 24.94  CRSI 0.04 avg 0.03  RSI 58 MVA above 40 52 </t>
  </si>
  <si>
    <t>Castrol</t>
  </si>
  <si>
    <t>Diamod Pattern</t>
  </si>
  <si>
    <t>Schneider Electric Infra</t>
  </si>
  <si>
    <t xml:space="preserve">PULL BACK </t>
  </si>
  <si>
    <t>HBL Engineering</t>
  </si>
  <si>
    <t>Short</t>
  </si>
  <si>
    <t xml:space="preserve">Try to Buy Closed possition Again </t>
  </si>
  <si>
    <t>Daily</t>
  </si>
  <si>
    <t>Mastek</t>
  </si>
  <si>
    <t>Lupin</t>
  </si>
  <si>
    <t>Eveready Industries</t>
  </si>
  <si>
    <t>To convert Trade</t>
  </si>
  <si>
    <t>VPC</t>
  </si>
  <si>
    <t>triangle breakout</t>
  </si>
  <si>
    <t>consodukation breakout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</si>
</sst>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10" xfId="0" applyBorder="1"/>
    <xf numFmtId="14" fontId="0" fillId="0" borderId="10" xfId="0" applyNumberFormat="1" applyBorder="1"/>
    <xf numFmtId="0" fontId="14" fillId="0" borderId="10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0FE0B-E5CF-476B-8F9F-EA27021FD68D}">
  <dimension ref="A1:U41"/>
  <sheetViews>
    <sheetView tabSelected="1" workbookViewId="0">
      <selection activeCell="U39" sqref="A1:U39"/>
    </sheetView>
  </sheetViews>
  <sheetFormatPr defaultRowHeight="15" x14ac:dyDescent="0.25"/>
  <cols>
    <col min="1" max="1" width="11" bestFit="1" customWidth="1"/>
    <col min="2" max="2" width="19.7109375" customWidth="1"/>
    <col min="3" max="3" width="12.42578125" customWidth="1"/>
    <col min="4" max="5" width="9.28515625" bestFit="1" customWidth="1"/>
    <col min="6" max="6" width="11.28515625" customWidth="1"/>
    <col min="8" max="8" width="12" bestFit="1" customWidth="1"/>
    <col min="9" max="9" width="9.28515625" bestFit="1" customWidth="1"/>
    <col min="10" max="10" width="10.5703125" customWidth="1"/>
    <col min="11" max="11" width="13.28515625" customWidth="1"/>
    <col min="12" max="12" width="10.85546875" customWidth="1"/>
    <col min="13" max="13" width="23" bestFit="1" customWidth="1"/>
    <col min="14" max="14" width="19.42578125" bestFit="1" customWidth="1"/>
    <col min="15" max="15" width="19.42578125" customWidth="1"/>
    <col min="17" max="17" width="15.28515625" customWidth="1"/>
    <col min="19" max="19" width="8.85546875" bestFit="1" customWidth="1"/>
    <col min="20" max="20" width="13.42578125" customWidth="1"/>
    <col min="21" max="21" width="12" bestFit="1" customWidth="1"/>
  </cols>
  <sheetData>
    <row r="1" spans="1:2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25">
      <c r="A2" s="2">
        <v>45812</v>
      </c>
      <c r="B2" s="1" t="s">
        <v>21</v>
      </c>
      <c r="C2" s="1" t="s">
        <v>22</v>
      </c>
      <c r="D2" s="1">
        <v>205</v>
      </c>
      <c r="E2" s="1">
        <v>174.34</v>
      </c>
      <c r="F2" s="1">
        <v>288</v>
      </c>
      <c r="G2" s="1">
        <v>204.75</v>
      </c>
      <c r="H2" s="1">
        <f>I2/(D2-E2)</f>
        <v>97.847358121330728</v>
      </c>
      <c r="I2" s="1">
        <v>3000</v>
      </c>
      <c r="J2" s="1">
        <f>(F2-D2)/(D2-E2)</f>
        <v>2.7071102413568169</v>
      </c>
      <c r="K2" s="1" t="s">
        <v>44</v>
      </c>
      <c r="L2" s="1">
        <f>(G2-D2)*H2</f>
        <v>-24.461839530332682</v>
      </c>
      <c r="M2" s="1" t="s">
        <v>23</v>
      </c>
      <c r="N2" s="1" t="s">
        <v>45</v>
      </c>
      <c r="O2" s="1"/>
      <c r="P2" s="1"/>
      <c r="Q2" s="1" t="s">
        <v>24</v>
      </c>
      <c r="R2" s="1" t="s">
        <v>25</v>
      </c>
      <c r="S2" s="1">
        <f>L2</f>
        <v>-24.461839530332682</v>
      </c>
      <c r="T2" s="1" t="s">
        <v>46</v>
      </c>
      <c r="U2" s="1">
        <f>H2*D2</f>
        <v>20058.708414872799</v>
      </c>
    </row>
    <row r="3" spans="1:21" x14ac:dyDescent="0.25">
      <c r="A3" s="2">
        <v>45812</v>
      </c>
      <c r="B3" s="1" t="s">
        <v>38</v>
      </c>
      <c r="C3" s="1" t="s">
        <v>22</v>
      </c>
      <c r="D3" s="1">
        <v>199</v>
      </c>
      <c r="E3" s="1">
        <v>180.5</v>
      </c>
      <c r="F3" s="1">
        <v>243</v>
      </c>
      <c r="G3" s="1"/>
      <c r="H3" s="1">
        <f>I3/(D3-E3)</f>
        <v>162.16216216216216</v>
      </c>
      <c r="I3" s="1">
        <v>3000</v>
      </c>
      <c r="J3" s="1">
        <f>(F3-D3)/(D3-E3)</f>
        <v>2.3783783783783785</v>
      </c>
      <c r="K3" s="1"/>
      <c r="L3" s="1"/>
      <c r="M3" s="1" t="s">
        <v>36</v>
      </c>
      <c r="N3" s="1"/>
      <c r="O3" s="1"/>
      <c r="P3" s="1"/>
      <c r="Q3" s="1" t="s">
        <v>24</v>
      </c>
      <c r="R3" s="1" t="s">
        <v>25</v>
      </c>
      <c r="S3" s="1">
        <f>L3</f>
        <v>0</v>
      </c>
      <c r="T3" s="1" t="s">
        <v>26</v>
      </c>
      <c r="U3" s="1">
        <f>H3*D3</f>
        <v>32270.27027027027</v>
      </c>
    </row>
    <row r="4" spans="1:21" x14ac:dyDescent="0.25">
      <c r="A4" s="2">
        <v>45812</v>
      </c>
      <c r="B4" s="1" t="s">
        <v>39</v>
      </c>
      <c r="C4" s="1" t="s">
        <v>22</v>
      </c>
      <c r="D4" s="1">
        <v>2700</v>
      </c>
      <c r="E4" s="1">
        <v>2415</v>
      </c>
      <c r="F4" s="1">
        <v>3151</v>
      </c>
      <c r="G4" s="1">
        <v>2582.8200000000002</v>
      </c>
      <c r="H4" s="1">
        <f>I4/(D4-E4)</f>
        <v>10.526315789473685</v>
      </c>
      <c r="I4" s="1">
        <v>3000</v>
      </c>
      <c r="J4" s="1">
        <f>(F4-D4)/(D4-E4)</f>
        <v>1.5824561403508772</v>
      </c>
      <c r="K4" s="1" t="s">
        <v>44</v>
      </c>
      <c r="L4" s="1">
        <f>(G4-D4)*H4</f>
        <v>-1233.4736842105247</v>
      </c>
      <c r="M4" s="1" t="s">
        <v>36</v>
      </c>
      <c r="N4" s="1" t="s">
        <v>45</v>
      </c>
      <c r="O4" s="1"/>
      <c r="P4" s="1"/>
      <c r="Q4" s="1" t="s">
        <v>24</v>
      </c>
      <c r="R4" s="1" t="s">
        <v>25</v>
      </c>
      <c r="S4" s="1">
        <f>L4</f>
        <v>-1233.4736842105247</v>
      </c>
      <c r="T4" s="1" t="s">
        <v>46</v>
      </c>
      <c r="U4" s="1">
        <f>H4*D4</f>
        <v>28421.05263157895</v>
      </c>
    </row>
    <row r="5" spans="1:21" x14ac:dyDescent="0.25">
      <c r="A5" s="2">
        <v>45812</v>
      </c>
      <c r="B5" s="1" t="s">
        <v>40</v>
      </c>
      <c r="C5" s="1" t="s">
        <v>22</v>
      </c>
      <c r="D5" s="1">
        <v>631</v>
      </c>
      <c r="E5" s="1">
        <v>579</v>
      </c>
      <c r="F5" s="1">
        <v>760</v>
      </c>
      <c r="G5" s="1"/>
      <c r="H5" s="1">
        <f>I5/(D5-E5)</f>
        <v>57.692307692307693</v>
      </c>
      <c r="I5" s="1">
        <v>3000</v>
      </c>
      <c r="J5" s="1">
        <f>(F5-D5)/(D5-E5)</f>
        <v>2.4807692307692308</v>
      </c>
      <c r="K5" s="1"/>
      <c r="L5" s="1"/>
      <c r="M5" s="1" t="s">
        <v>36</v>
      </c>
      <c r="N5" s="1"/>
      <c r="O5" s="1"/>
      <c r="P5" s="1"/>
      <c r="Q5" s="1" t="s">
        <v>24</v>
      </c>
      <c r="R5" s="1" t="s">
        <v>25</v>
      </c>
      <c r="S5" s="1">
        <f>L5</f>
        <v>0</v>
      </c>
      <c r="T5" s="1" t="s">
        <v>26</v>
      </c>
      <c r="U5" s="1">
        <f>H5*D5</f>
        <v>36403.846153846156</v>
      </c>
    </row>
    <row r="6" spans="1:21" x14ac:dyDescent="0.25">
      <c r="A6" s="2">
        <v>45812</v>
      </c>
      <c r="B6" s="1" t="s">
        <v>41</v>
      </c>
      <c r="C6" s="1" t="s">
        <v>22</v>
      </c>
      <c r="D6" s="1">
        <v>808</v>
      </c>
      <c r="E6" s="1">
        <v>765</v>
      </c>
      <c r="F6" s="1">
        <v>895</v>
      </c>
      <c r="G6" s="1">
        <v>765.05</v>
      </c>
      <c r="H6" s="1">
        <f>I6/(D6-E6)</f>
        <v>69.767441860465112</v>
      </c>
      <c r="I6" s="1">
        <v>3000</v>
      </c>
      <c r="J6" s="1">
        <f>(F6-D6)/(D6-E6)</f>
        <v>2.0232558139534884</v>
      </c>
      <c r="K6" s="1" t="s">
        <v>44</v>
      </c>
      <c r="L6" s="1">
        <f>(G6-D6)*H6</f>
        <v>-2996.5116279069798</v>
      </c>
      <c r="M6" s="1" t="s">
        <v>42</v>
      </c>
      <c r="N6" s="1" t="s">
        <v>51</v>
      </c>
      <c r="O6" s="1"/>
      <c r="P6" s="1"/>
      <c r="Q6" s="1" t="s">
        <v>24</v>
      </c>
      <c r="R6" s="1" t="s">
        <v>25</v>
      </c>
      <c r="S6" s="1">
        <f>L6</f>
        <v>-2996.5116279069798</v>
      </c>
      <c r="T6" s="1" t="s">
        <v>46</v>
      </c>
      <c r="U6" s="1">
        <f>H6*D6</f>
        <v>56372.093023255809</v>
      </c>
    </row>
    <row r="7" spans="1:21" x14ac:dyDescent="0.25">
      <c r="A7" s="2">
        <v>45812</v>
      </c>
      <c r="B7" s="1" t="s">
        <v>43</v>
      </c>
      <c r="C7" s="1" t="s">
        <v>22</v>
      </c>
      <c r="D7" s="1">
        <v>378</v>
      </c>
      <c r="E7" s="1">
        <v>346</v>
      </c>
      <c r="F7" s="1">
        <v>488</v>
      </c>
      <c r="G7" s="1">
        <v>365.19</v>
      </c>
      <c r="H7" s="1">
        <v>53</v>
      </c>
      <c r="I7" s="1">
        <v>1700</v>
      </c>
      <c r="J7" s="1">
        <f>(F7-D7)/(D7-E7)</f>
        <v>3.4375</v>
      </c>
      <c r="K7" s="1" t="s">
        <v>44</v>
      </c>
      <c r="L7" s="1">
        <f>(G7-D7)*H7</f>
        <v>-678.93000000000006</v>
      </c>
      <c r="M7" s="1" t="s">
        <v>31</v>
      </c>
      <c r="N7" s="1" t="s">
        <v>45</v>
      </c>
      <c r="O7" s="1"/>
      <c r="P7" s="1"/>
      <c r="Q7" s="1" t="s">
        <v>24</v>
      </c>
      <c r="R7" s="1" t="s">
        <v>25</v>
      </c>
      <c r="S7" s="1">
        <f>L7</f>
        <v>-678.93000000000006</v>
      </c>
      <c r="T7" s="1" t="s">
        <v>46</v>
      </c>
      <c r="U7" s="1">
        <f>H7*D7</f>
        <v>20034</v>
      </c>
    </row>
    <row r="8" spans="1:21" x14ac:dyDescent="0.25">
      <c r="A8" s="2">
        <v>45812</v>
      </c>
      <c r="B8" s="1" t="s">
        <v>48</v>
      </c>
      <c r="C8" s="1" t="s">
        <v>22</v>
      </c>
      <c r="D8" s="1">
        <v>1278</v>
      </c>
      <c r="E8" s="1">
        <v>1212</v>
      </c>
      <c r="F8" s="1">
        <v>1597</v>
      </c>
      <c r="G8" s="1">
        <v>1211.1500000000001</v>
      </c>
      <c r="H8" s="1">
        <v>24</v>
      </c>
      <c r="I8" s="1">
        <v>1600</v>
      </c>
      <c r="J8" s="1">
        <f>(F8-D8)/(D8-E8)</f>
        <v>4.833333333333333</v>
      </c>
      <c r="K8" s="1" t="s">
        <v>44</v>
      </c>
      <c r="L8" s="1">
        <f>(G8-D8)*H8</f>
        <v>-1604.3999999999978</v>
      </c>
      <c r="M8" s="1" t="s">
        <v>49</v>
      </c>
      <c r="N8" s="1" t="s">
        <v>51</v>
      </c>
      <c r="O8" s="1" t="s">
        <v>64</v>
      </c>
      <c r="P8" s="1"/>
      <c r="Q8" s="1" t="s">
        <v>24</v>
      </c>
      <c r="R8" s="1" t="s">
        <v>25</v>
      </c>
      <c r="S8" s="1">
        <f>L8</f>
        <v>-1604.3999999999978</v>
      </c>
      <c r="T8" s="1" t="s">
        <v>46</v>
      </c>
      <c r="U8" s="1">
        <f>H8*D8</f>
        <v>30672</v>
      </c>
    </row>
    <row r="9" spans="1:21" x14ac:dyDescent="0.25">
      <c r="A9" s="2">
        <v>45814</v>
      </c>
      <c r="B9" s="1" t="s">
        <v>52</v>
      </c>
      <c r="C9" s="1" t="s">
        <v>22</v>
      </c>
      <c r="D9" s="1">
        <v>645</v>
      </c>
      <c r="E9" s="1">
        <v>579.79999999999995</v>
      </c>
      <c r="F9" s="1">
        <v>790</v>
      </c>
      <c r="G9" s="1">
        <v>812.61</v>
      </c>
      <c r="H9" s="1">
        <f>I9/(D9-E9)</f>
        <v>46.012269938650277</v>
      </c>
      <c r="I9" s="1">
        <v>3000</v>
      </c>
      <c r="J9" s="1">
        <f>(F9-D9)/(D9-E9)</f>
        <v>2.2239263803680966</v>
      </c>
      <c r="K9" s="1" t="s">
        <v>47</v>
      </c>
      <c r="L9" s="1">
        <f>(G9-D9)*H9</f>
        <v>7712.1165644171733</v>
      </c>
      <c r="M9" s="1" t="s">
        <v>53</v>
      </c>
      <c r="N9" s="1" t="s">
        <v>45</v>
      </c>
      <c r="O9" s="1"/>
      <c r="P9" s="1"/>
      <c r="Q9" s="1" t="s">
        <v>24</v>
      </c>
      <c r="R9" s="1" t="s">
        <v>25</v>
      </c>
      <c r="S9" s="1">
        <f>L9</f>
        <v>7712.1165644171733</v>
      </c>
      <c r="T9" s="1" t="s">
        <v>46</v>
      </c>
      <c r="U9" s="1">
        <f>H9*D9</f>
        <v>29677.914110429429</v>
      </c>
    </row>
    <row r="10" spans="1:21" x14ac:dyDescent="0.25">
      <c r="A10" s="2">
        <v>45820</v>
      </c>
      <c r="B10" s="1" t="s">
        <v>27</v>
      </c>
      <c r="C10" s="1" t="s">
        <v>22</v>
      </c>
      <c r="D10" s="1">
        <v>1316</v>
      </c>
      <c r="E10" s="1">
        <v>1263</v>
      </c>
      <c r="F10" s="1">
        <v>1485</v>
      </c>
      <c r="G10" s="1">
        <v>1312.5</v>
      </c>
      <c r="H10" s="1">
        <v>56</v>
      </c>
      <c r="I10" s="1">
        <v>3000</v>
      </c>
      <c r="J10" s="1">
        <f>(F10-D10)/(D10-E10)</f>
        <v>3.1886792452830188</v>
      </c>
      <c r="K10" s="1" t="s">
        <v>44</v>
      </c>
      <c r="L10" s="1">
        <f>(G10-D10)*H10</f>
        <v>-196</v>
      </c>
      <c r="M10" s="1" t="s">
        <v>28</v>
      </c>
      <c r="N10" s="1" t="s">
        <v>45</v>
      </c>
      <c r="O10" s="1" t="s">
        <v>65</v>
      </c>
      <c r="P10" s="1"/>
      <c r="Q10" s="1" t="s">
        <v>24</v>
      </c>
      <c r="R10" s="1" t="s">
        <v>25</v>
      </c>
      <c r="S10" s="1">
        <f>L10</f>
        <v>-196</v>
      </c>
      <c r="T10" s="1" t="s">
        <v>46</v>
      </c>
      <c r="U10" s="1">
        <f>H10*D10</f>
        <v>73696</v>
      </c>
    </row>
    <row r="11" spans="1:21" x14ac:dyDescent="0.25">
      <c r="A11" s="2">
        <v>45820</v>
      </c>
      <c r="B11" s="1" t="s">
        <v>37</v>
      </c>
      <c r="C11" s="1" t="s">
        <v>22</v>
      </c>
      <c r="D11" s="1">
        <v>1600</v>
      </c>
      <c r="E11" s="1">
        <v>1505</v>
      </c>
      <c r="F11" s="1">
        <v>1835</v>
      </c>
      <c r="G11" s="1">
        <v>1832.8</v>
      </c>
      <c r="H11" s="1">
        <v>31</v>
      </c>
      <c r="I11" s="1">
        <v>3000</v>
      </c>
      <c r="J11" s="1">
        <f>(F11-D11)/(D11-E11)</f>
        <v>2.4736842105263159</v>
      </c>
      <c r="K11" s="1" t="s">
        <v>47</v>
      </c>
      <c r="L11" s="1">
        <f>(G11-D11)*H11</f>
        <v>7216.7999999999984</v>
      </c>
      <c r="M11" s="1" t="s">
        <v>36</v>
      </c>
      <c r="N11" s="1" t="s">
        <v>50</v>
      </c>
      <c r="O11" s="1"/>
      <c r="P11" s="1" t="s">
        <v>66</v>
      </c>
      <c r="Q11" s="1" t="s">
        <v>24</v>
      </c>
      <c r="R11" s="1" t="s">
        <v>25</v>
      </c>
      <c r="S11" s="1">
        <f>L11</f>
        <v>7216.7999999999984</v>
      </c>
      <c r="T11" s="1" t="s">
        <v>46</v>
      </c>
      <c r="U11" s="1">
        <f>H11*D11</f>
        <v>49600</v>
      </c>
    </row>
    <row r="12" spans="1:21" x14ac:dyDescent="0.25">
      <c r="A12" s="2">
        <v>45826</v>
      </c>
      <c r="B12" s="1" t="s">
        <v>29</v>
      </c>
      <c r="C12" s="1" t="s">
        <v>22</v>
      </c>
      <c r="D12" s="1">
        <v>237</v>
      </c>
      <c r="E12" s="1">
        <v>219.35</v>
      </c>
      <c r="F12" s="1">
        <v>270</v>
      </c>
      <c r="G12" s="1">
        <v>267.62</v>
      </c>
      <c r="H12" s="1">
        <f>I12/(D12-E12)</f>
        <v>169.97167138810192</v>
      </c>
      <c r="I12" s="1">
        <v>3000</v>
      </c>
      <c r="J12" s="1">
        <f>(F12-D12)/(D12-E12)</f>
        <v>1.8696883852691213</v>
      </c>
      <c r="K12" s="1" t="s">
        <v>47</v>
      </c>
      <c r="L12" s="1">
        <f>(G12-D12)*H12</f>
        <v>5204.5325779036821</v>
      </c>
      <c r="M12" s="1" t="s">
        <v>30</v>
      </c>
      <c r="N12" s="1" t="s">
        <v>45</v>
      </c>
      <c r="O12" s="1"/>
      <c r="P12" s="1"/>
      <c r="Q12" s="1" t="s">
        <v>24</v>
      </c>
      <c r="R12" s="1" t="s">
        <v>25</v>
      </c>
      <c r="S12" s="1">
        <f>L12</f>
        <v>5204.5325779036821</v>
      </c>
      <c r="T12" s="1" t="s">
        <v>46</v>
      </c>
      <c r="U12" s="1">
        <f>H12*D12</f>
        <v>40283.286118980155</v>
      </c>
    </row>
    <row r="13" spans="1:21" x14ac:dyDescent="0.25">
      <c r="A13" s="2">
        <v>45826</v>
      </c>
      <c r="B13" s="1" t="s">
        <v>33</v>
      </c>
      <c r="C13" s="1" t="s">
        <v>22</v>
      </c>
      <c r="D13" s="1">
        <v>367</v>
      </c>
      <c r="E13" s="1">
        <v>350</v>
      </c>
      <c r="F13" s="1">
        <v>424</v>
      </c>
      <c r="G13" s="1">
        <v>348.95</v>
      </c>
      <c r="H13" s="1">
        <v>176</v>
      </c>
      <c r="I13" s="1">
        <v>3000</v>
      </c>
      <c r="J13" s="1">
        <f>(F13-D13)/(D13-E13)</f>
        <v>3.3529411764705883</v>
      </c>
      <c r="K13" s="1" t="s">
        <v>44</v>
      </c>
      <c r="L13" s="1">
        <f>(G13-D13)*H13</f>
        <v>-3176.800000000002</v>
      </c>
      <c r="M13" s="1" t="s">
        <v>34</v>
      </c>
      <c r="N13" s="1" t="s">
        <v>51</v>
      </c>
      <c r="O13" s="1"/>
      <c r="P13" s="1"/>
      <c r="Q13" s="1" t="s">
        <v>24</v>
      </c>
      <c r="R13" s="1" t="s">
        <v>25</v>
      </c>
      <c r="S13" s="1">
        <f>L13</f>
        <v>-3176.800000000002</v>
      </c>
      <c r="T13" s="1" t="s">
        <v>46</v>
      </c>
      <c r="U13" s="1">
        <f>H13*D13</f>
        <v>64592</v>
      </c>
    </row>
    <row r="14" spans="1:21" x14ac:dyDescent="0.25">
      <c r="A14" s="2">
        <v>45827</v>
      </c>
      <c r="B14" s="1" t="s">
        <v>32</v>
      </c>
      <c r="C14" s="1" t="s">
        <v>22</v>
      </c>
      <c r="D14" s="1">
        <v>943</v>
      </c>
      <c r="E14" s="1">
        <v>887</v>
      </c>
      <c r="F14" s="1">
        <v>1113</v>
      </c>
      <c r="G14" s="1">
        <v>966.67</v>
      </c>
      <c r="H14" s="1">
        <f>I14/(D14-E14)</f>
        <v>53.571428571428569</v>
      </c>
      <c r="I14" s="1">
        <v>3000</v>
      </c>
      <c r="J14" s="1">
        <f>(F14-D14)/(D14-E14)</f>
        <v>3.0357142857142856</v>
      </c>
      <c r="K14" s="1" t="s">
        <v>47</v>
      </c>
      <c r="L14" s="1">
        <f>(G14-D14)*H14</f>
        <v>1268.0357142857119</v>
      </c>
      <c r="M14" s="1" t="s">
        <v>31</v>
      </c>
      <c r="N14" s="1" t="s">
        <v>45</v>
      </c>
      <c r="O14" s="1"/>
      <c r="P14" s="1"/>
      <c r="Q14" s="1" t="s">
        <v>24</v>
      </c>
      <c r="R14" s="1" t="s">
        <v>25</v>
      </c>
      <c r="S14" s="1">
        <f>L14</f>
        <v>1268.0357142857119</v>
      </c>
      <c r="T14" s="1" t="s">
        <v>46</v>
      </c>
      <c r="U14" s="1">
        <f>H14*D14</f>
        <v>50517.857142857138</v>
      </c>
    </row>
    <row r="15" spans="1:21" x14ac:dyDescent="0.25">
      <c r="A15" s="2">
        <v>45827</v>
      </c>
      <c r="B15" s="1" t="s">
        <v>35</v>
      </c>
      <c r="C15" s="1" t="s">
        <v>22</v>
      </c>
      <c r="D15" s="1">
        <v>1866</v>
      </c>
      <c r="E15" s="1">
        <v>1762</v>
      </c>
      <c r="F15" s="1">
        <v>2225</v>
      </c>
      <c r="G15" s="1">
        <v>1763.1</v>
      </c>
      <c r="H15" s="1">
        <f>I15/(D15-E15)</f>
        <v>28.846153846153847</v>
      </c>
      <c r="I15" s="1">
        <v>3000</v>
      </c>
      <c r="J15" s="1">
        <f>(F15-D15)/(D15-E15)</f>
        <v>3.4519230769230771</v>
      </c>
      <c r="K15" s="1" t="s">
        <v>44</v>
      </c>
      <c r="L15" s="1">
        <f>(G15-D15)*H15</f>
        <v>-2968.2692307692337</v>
      </c>
      <c r="M15" s="1" t="s">
        <v>36</v>
      </c>
      <c r="N15" s="1" t="s">
        <v>51</v>
      </c>
      <c r="O15" s="1"/>
      <c r="P15" s="1"/>
      <c r="Q15" s="1" t="s">
        <v>24</v>
      </c>
      <c r="R15" s="1" t="s">
        <v>25</v>
      </c>
      <c r="S15" s="1">
        <f>L15</f>
        <v>-2968.2692307692337</v>
      </c>
      <c r="T15" s="1" t="s">
        <v>46</v>
      </c>
      <c r="U15" s="1">
        <f>H15*D15</f>
        <v>53826.923076923078</v>
      </c>
    </row>
    <row r="16" spans="1:21" x14ac:dyDescent="0.25">
      <c r="A16" s="2">
        <v>45834</v>
      </c>
      <c r="B16" s="3" t="s">
        <v>56</v>
      </c>
      <c r="C16" s="3" t="s">
        <v>22</v>
      </c>
      <c r="D16" s="3">
        <v>794</v>
      </c>
      <c r="E16" s="3">
        <v>707</v>
      </c>
      <c r="F16" s="3">
        <v>942</v>
      </c>
      <c r="G16" s="3"/>
      <c r="H16" s="3">
        <v>47</v>
      </c>
      <c r="I16" s="3">
        <f>(D16-E16)*H16</f>
        <v>4089</v>
      </c>
      <c r="J16" s="3">
        <f>(F16-D16)/(D16-E16)</f>
        <v>1.7011494252873562</v>
      </c>
      <c r="K16" s="3"/>
      <c r="L16" s="1"/>
      <c r="M16" s="3" t="s">
        <v>57</v>
      </c>
      <c r="N16" s="3"/>
      <c r="O16" s="3"/>
      <c r="P16" s="3"/>
      <c r="Q16" s="3" t="s">
        <v>24</v>
      </c>
      <c r="R16" s="3" t="s">
        <v>25</v>
      </c>
      <c r="S16" s="3">
        <f>L16</f>
        <v>0</v>
      </c>
      <c r="T16" s="3" t="s">
        <v>26</v>
      </c>
      <c r="U16" s="3">
        <f>H16*D16</f>
        <v>37318</v>
      </c>
    </row>
    <row r="17" spans="1:21" x14ac:dyDescent="0.25">
      <c r="A17" s="2">
        <v>45834</v>
      </c>
      <c r="B17" s="3" t="s">
        <v>58</v>
      </c>
      <c r="C17" s="3" t="s">
        <v>22</v>
      </c>
      <c r="D17" s="3">
        <v>587</v>
      </c>
      <c r="E17" s="3">
        <v>515</v>
      </c>
      <c r="F17" s="3">
        <v>748</v>
      </c>
      <c r="G17" s="3"/>
      <c r="H17" s="3">
        <v>54</v>
      </c>
      <c r="I17" s="3">
        <f>(D17-E17)*H17</f>
        <v>3888</v>
      </c>
      <c r="J17" s="3">
        <f>(F17-D17)/(D17-E17)</f>
        <v>2.2361111111111112</v>
      </c>
      <c r="K17" s="3"/>
      <c r="L17" s="1"/>
      <c r="M17" s="3" t="s">
        <v>36</v>
      </c>
      <c r="N17" s="3"/>
      <c r="O17" s="3"/>
      <c r="P17" s="3"/>
      <c r="Q17" s="1" t="s">
        <v>24</v>
      </c>
      <c r="R17" s="1" t="s">
        <v>25</v>
      </c>
      <c r="S17" s="3">
        <f>L17</f>
        <v>0</v>
      </c>
      <c r="T17" s="3" t="s">
        <v>26</v>
      </c>
      <c r="U17" s="3">
        <f>H17*D17</f>
        <v>31698</v>
      </c>
    </row>
    <row r="18" spans="1:21" x14ac:dyDescent="0.25">
      <c r="A18" s="2">
        <v>45834</v>
      </c>
      <c r="B18" s="1" t="s">
        <v>59</v>
      </c>
      <c r="C18" s="1" t="s">
        <v>22</v>
      </c>
      <c r="D18" s="1">
        <v>1514.5</v>
      </c>
      <c r="E18" s="1">
        <v>1413</v>
      </c>
      <c r="F18" s="1">
        <v>1863</v>
      </c>
      <c r="G18" s="1">
        <v>1410.94</v>
      </c>
      <c r="H18" s="1">
        <v>30</v>
      </c>
      <c r="I18" s="1">
        <f>(D18-E18)*H18</f>
        <v>3045</v>
      </c>
      <c r="J18" s="1">
        <f>(F18-D18)/(D18-E18)</f>
        <v>3.4334975369458127</v>
      </c>
      <c r="K18" s="1" t="s">
        <v>44</v>
      </c>
      <c r="L18" s="1">
        <f>(G18-D18)*H18</f>
        <v>-3106.7999999999984</v>
      </c>
      <c r="M18" s="1" t="s">
        <v>36</v>
      </c>
      <c r="N18" s="1" t="s">
        <v>51</v>
      </c>
      <c r="O18" s="1"/>
      <c r="P18" s="1"/>
      <c r="Q18" s="1" t="s">
        <v>24</v>
      </c>
      <c r="R18" s="1" t="s">
        <v>25</v>
      </c>
      <c r="S18" s="1">
        <f>L18</f>
        <v>-3106.7999999999984</v>
      </c>
      <c r="T18" s="1" t="s">
        <v>46</v>
      </c>
      <c r="U18" s="1">
        <f>H18*D18</f>
        <v>45435</v>
      </c>
    </row>
    <row r="19" spans="1:21" x14ac:dyDescent="0.25">
      <c r="A19" s="2">
        <v>45834</v>
      </c>
      <c r="B19" s="1" t="s">
        <v>61</v>
      </c>
      <c r="C19" s="1" t="s">
        <v>22</v>
      </c>
      <c r="D19" s="1">
        <v>3207</v>
      </c>
      <c r="E19" s="1">
        <v>3110</v>
      </c>
      <c r="F19" s="1">
        <v>3575</v>
      </c>
      <c r="G19" s="1">
        <v>3110.08</v>
      </c>
      <c r="H19" s="1">
        <v>32</v>
      </c>
      <c r="I19" s="1">
        <f>(D19-E19)*H19</f>
        <v>3104</v>
      </c>
      <c r="J19" s="1">
        <f>(F19-D19)/(D19-E19)</f>
        <v>3.7938144329896906</v>
      </c>
      <c r="K19" s="1" t="s">
        <v>44</v>
      </c>
      <c r="L19" s="1">
        <f>(G19-D19)*H19</f>
        <v>-3101.4400000000023</v>
      </c>
      <c r="M19" s="1" t="s">
        <v>57</v>
      </c>
      <c r="N19" s="1" t="s">
        <v>51</v>
      </c>
      <c r="O19" s="1"/>
      <c r="P19" s="1"/>
      <c r="Q19" s="1" t="s">
        <v>24</v>
      </c>
      <c r="R19" s="1" t="s">
        <v>25</v>
      </c>
      <c r="S19" s="1">
        <f>L19</f>
        <v>-3101.4400000000023</v>
      </c>
      <c r="T19" s="1" t="s">
        <v>46</v>
      </c>
      <c r="U19" s="1">
        <f>H19*D19</f>
        <v>102624</v>
      </c>
    </row>
    <row r="20" spans="1:21" x14ac:dyDescent="0.25">
      <c r="A20" s="2">
        <v>45834</v>
      </c>
      <c r="B20" s="1" t="s">
        <v>62</v>
      </c>
      <c r="C20" s="1" t="s">
        <v>22</v>
      </c>
      <c r="D20" s="1">
        <v>106.9</v>
      </c>
      <c r="E20" s="1">
        <v>99.8</v>
      </c>
      <c r="F20" s="1">
        <v>150</v>
      </c>
      <c r="G20" s="1"/>
      <c r="H20" s="1">
        <v>429</v>
      </c>
      <c r="I20" s="1">
        <f>(D20-E20)*H20</f>
        <v>3045.9000000000037</v>
      </c>
      <c r="J20" s="1">
        <f>(F20-D20)/(D20-E20)</f>
        <v>6.0704225352112591</v>
      </c>
      <c r="K20" s="1"/>
      <c r="L20" s="1"/>
      <c r="M20" s="1" t="s">
        <v>63</v>
      </c>
      <c r="N20" s="1"/>
      <c r="O20" s="1"/>
      <c r="P20" s="1"/>
      <c r="Q20" s="1" t="s">
        <v>24</v>
      </c>
      <c r="R20" s="1" t="s">
        <v>25</v>
      </c>
      <c r="S20" s="1">
        <f>L20</f>
        <v>0</v>
      </c>
      <c r="T20" s="1" t="s">
        <v>26</v>
      </c>
      <c r="U20" s="1">
        <f>H20*D20</f>
        <v>45860.100000000006</v>
      </c>
    </row>
    <row r="21" spans="1:21" x14ac:dyDescent="0.25">
      <c r="A21" s="2">
        <v>45841</v>
      </c>
      <c r="B21" s="1" t="s">
        <v>54</v>
      </c>
      <c r="C21" s="1" t="s">
        <v>22</v>
      </c>
      <c r="D21" s="1">
        <v>2038.32</v>
      </c>
      <c r="E21" s="1">
        <v>1925</v>
      </c>
      <c r="F21" s="1">
        <v>2495</v>
      </c>
      <c r="G21" s="1">
        <v>2103.1799999999998</v>
      </c>
      <c r="H21" s="1">
        <v>23</v>
      </c>
      <c r="I21" s="1">
        <v>3000</v>
      </c>
      <c r="J21" s="1">
        <f>(F21-D21)/(D21-E21)</f>
        <v>4.0300035298270416</v>
      </c>
      <c r="K21" s="1" t="s">
        <v>47</v>
      </c>
      <c r="L21" s="1">
        <f>(G21-D21)*H21</f>
        <v>1491.7799999999977</v>
      </c>
      <c r="M21" s="1" t="s">
        <v>55</v>
      </c>
      <c r="N21" s="1" t="s">
        <v>45</v>
      </c>
      <c r="O21" s="1"/>
      <c r="P21" s="1"/>
      <c r="Q21" s="1" t="s">
        <v>24</v>
      </c>
      <c r="R21" s="1" t="s">
        <v>25</v>
      </c>
      <c r="S21" s="1">
        <f>L21</f>
        <v>1491.7799999999977</v>
      </c>
      <c r="T21" s="1" t="s">
        <v>46</v>
      </c>
      <c r="U21" s="1">
        <f>H21*D21</f>
        <v>46881.36</v>
      </c>
    </row>
    <row r="22" spans="1:21" x14ac:dyDescent="0.25">
      <c r="A22" s="2">
        <v>45845</v>
      </c>
      <c r="B22" s="1" t="s">
        <v>60</v>
      </c>
      <c r="C22" s="1" t="s">
        <v>22</v>
      </c>
      <c r="D22" s="1">
        <v>2648</v>
      </c>
      <c r="E22" s="1">
        <v>2370</v>
      </c>
      <c r="F22" s="1">
        <v>3200</v>
      </c>
      <c r="G22" s="1">
        <v>2667.3</v>
      </c>
      <c r="H22" s="1">
        <v>11</v>
      </c>
      <c r="I22" s="1">
        <f>(D22-E22)*H22</f>
        <v>3058</v>
      </c>
      <c r="J22" s="1">
        <f>(F22-D22)/(D22-E22)</f>
        <v>1.985611510791367</v>
      </c>
      <c r="K22" s="1" t="s">
        <v>47</v>
      </c>
      <c r="L22" s="1">
        <f>(G22-D22)*H22</f>
        <v>212.300000000002</v>
      </c>
      <c r="M22" s="1" t="s">
        <v>36</v>
      </c>
      <c r="N22" s="1" t="s">
        <v>45</v>
      </c>
      <c r="O22" s="1"/>
      <c r="P22" s="1"/>
      <c r="Q22" s="1" t="s">
        <v>24</v>
      </c>
      <c r="R22" s="1" t="s">
        <v>25</v>
      </c>
      <c r="S22" s="1">
        <f>L22</f>
        <v>212.300000000002</v>
      </c>
      <c r="T22" s="1" t="s">
        <v>46</v>
      </c>
      <c r="U22" s="1">
        <f>H22*D22</f>
        <v>29128</v>
      </c>
    </row>
    <row r="23" spans="1:21" x14ac:dyDescent="0.25">
      <c r="A23" s="2">
        <v>45845</v>
      </c>
      <c r="B23" s="1" t="s">
        <v>62</v>
      </c>
      <c r="C23" s="1" t="s">
        <v>22</v>
      </c>
      <c r="D23" s="1">
        <v>106.9</v>
      </c>
      <c r="E23" s="1">
        <v>99.8</v>
      </c>
      <c r="F23" s="1">
        <v>150</v>
      </c>
      <c r="G23" s="1">
        <v>113.5</v>
      </c>
      <c r="H23" s="1">
        <v>429</v>
      </c>
      <c r="I23" s="1">
        <f>(D23-E23)*H23</f>
        <v>3045.9000000000037</v>
      </c>
      <c r="J23" s="1">
        <f>(F23-D23)/(D23-E23)</f>
        <v>6.0704225352112591</v>
      </c>
      <c r="K23" s="1" t="s">
        <v>47</v>
      </c>
      <c r="L23" s="1">
        <f>(G23-D23)*H23</f>
        <v>2831.3999999999974</v>
      </c>
      <c r="M23" s="1" t="s">
        <v>63</v>
      </c>
      <c r="N23" s="1" t="s">
        <v>50</v>
      </c>
      <c r="O23" s="1"/>
      <c r="P23" s="1"/>
      <c r="Q23" s="1" t="s">
        <v>24</v>
      </c>
      <c r="R23" s="1" t="s">
        <v>25</v>
      </c>
      <c r="S23" s="1">
        <f>L23</f>
        <v>2831.3999999999974</v>
      </c>
      <c r="T23" s="1" t="s">
        <v>46</v>
      </c>
      <c r="U23" s="1">
        <f>H23*D23</f>
        <v>45860.100000000006</v>
      </c>
    </row>
    <row r="24" spans="1:21" x14ac:dyDescent="0.25">
      <c r="A24" s="2">
        <v>45847</v>
      </c>
      <c r="B24" s="1" t="s">
        <v>54</v>
      </c>
      <c r="C24" s="1" t="s">
        <v>22</v>
      </c>
      <c r="D24" s="1">
        <v>2088.9</v>
      </c>
      <c r="E24" s="1">
        <v>1925</v>
      </c>
      <c r="F24" s="1">
        <v>2500</v>
      </c>
      <c r="G24" s="1">
        <v>1907.8</v>
      </c>
      <c r="H24" s="1">
        <v>26</v>
      </c>
      <c r="I24" s="3">
        <f>(D24-E24)*H24</f>
        <v>4261.4000000000024</v>
      </c>
      <c r="J24" s="1">
        <f>(F24-D24)/(D24-E24)</f>
        <v>2.508236729713238</v>
      </c>
      <c r="K24" s="1" t="s">
        <v>44</v>
      </c>
      <c r="L24" s="1">
        <f>(G24-D24)*H24</f>
        <v>-4708.600000000004</v>
      </c>
      <c r="M24" s="1" t="s">
        <v>55</v>
      </c>
      <c r="N24" s="1" t="s">
        <v>51</v>
      </c>
      <c r="O24" s="1"/>
      <c r="P24" s="1"/>
      <c r="Q24" s="1" t="s">
        <v>24</v>
      </c>
      <c r="R24" s="1" t="s">
        <v>25</v>
      </c>
      <c r="S24" s="1">
        <f>L24</f>
        <v>-4708.600000000004</v>
      </c>
      <c r="T24" s="1" t="s">
        <v>46</v>
      </c>
      <c r="U24" s="1">
        <f>H24*D24</f>
        <v>54311.4</v>
      </c>
    </row>
    <row r="25" spans="1:21" x14ac:dyDescent="0.25">
      <c r="A25" s="2">
        <v>45847</v>
      </c>
      <c r="B25" s="1" t="s">
        <v>60</v>
      </c>
      <c r="C25" s="1" t="s">
        <v>22</v>
      </c>
      <c r="D25" s="1">
        <v>2663.3</v>
      </c>
      <c r="E25" s="1">
        <v>2377.8000000000002</v>
      </c>
      <c r="F25" s="1">
        <v>3500</v>
      </c>
      <c r="G25" s="1"/>
      <c r="H25" s="1">
        <v>11</v>
      </c>
      <c r="I25" s="1">
        <f>(D25-E25)*H25</f>
        <v>3140.5</v>
      </c>
      <c r="J25" s="1">
        <f>(F25-D25)/(D25-E25)</f>
        <v>2.9306479859894914</v>
      </c>
      <c r="K25" s="1"/>
      <c r="L25" s="1"/>
      <c r="M25" s="1" t="s">
        <v>69</v>
      </c>
      <c r="N25" s="1"/>
      <c r="O25" s="1"/>
      <c r="P25" s="1"/>
      <c r="Q25" s="1" t="s">
        <v>24</v>
      </c>
      <c r="R25" s="1" t="s">
        <v>25</v>
      </c>
      <c r="S25" s="1">
        <f>L25</f>
        <v>0</v>
      </c>
      <c r="T25" s="1" t="s">
        <v>26</v>
      </c>
      <c r="U25" s="1">
        <f>H25*D25</f>
        <v>29296.300000000003</v>
      </c>
    </row>
    <row r="26" spans="1:21" x14ac:dyDescent="0.25">
      <c r="A26" s="2">
        <v>45847</v>
      </c>
      <c r="B26" s="1" t="s">
        <v>67</v>
      </c>
      <c r="C26" s="1" t="s">
        <v>22</v>
      </c>
      <c r="D26" s="1">
        <v>1655</v>
      </c>
      <c r="E26" s="1">
        <v>1558</v>
      </c>
      <c r="F26" s="1">
        <v>1990</v>
      </c>
      <c r="G26" s="1">
        <v>1857.1</v>
      </c>
      <c r="H26" s="1">
        <v>30</v>
      </c>
      <c r="I26" s="1">
        <f>(D26-E26)*H26</f>
        <v>2910</v>
      </c>
      <c r="J26" s="1">
        <f>(F26-D26)/(D26-E26)</f>
        <v>3.4536082474226806</v>
      </c>
      <c r="K26" s="1" t="s">
        <v>47</v>
      </c>
      <c r="L26" s="1">
        <f>(G26-D26)*H26</f>
        <v>6062.9999999999973</v>
      </c>
      <c r="M26" s="1" t="s">
        <v>74</v>
      </c>
      <c r="N26" s="1" t="s">
        <v>45</v>
      </c>
      <c r="O26" s="1"/>
      <c r="P26" s="1" t="s">
        <v>76</v>
      </c>
      <c r="Q26" s="1" t="s">
        <v>24</v>
      </c>
      <c r="R26" s="1" t="s">
        <v>25</v>
      </c>
      <c r="S26" s="1">
        <f>L26</f>
        <v>6062.9999999999973</v>
      </c>
      <c r="T26" s="1" t="s">
        <v>46</v>
      </c>
      <c r="U26" s="1">
        <f>H26*D26</f>
        <v>49650</v>
      </c>
    </row>
    <row r="27" spans="1:21" x14ac:dyDescent="0.25">
      <c r="A27" s="2">
        <v>45853</v>
      </c>
      <c r="B27" s="1" t="s">
        <v>70</v>
      </c>
      <c r="C27" s="1" t="s">
        <v>22</v>
      </c>
      <c r="D27" s="1">
        <v>725</v>
      </c>
      <c r="E27" s="1">
        <v>634</v>
      </c>
      <c r="F27" s="1">
        <v>1093</v>
      </c>
      <c r="G27" s="1"/>
      <c r="H27" s="1">
        <v>34</v>
      </c>
      <c r="I27" s="1">
        <f>(D27-E27)*H27</f>
        <v>3094</v>
      </c>
      <c r="J27" s="1">
        <f>(F27-D27)/(D27-E27)</f>
        <v>4.0439560439560438</v>
      </c>
      <c r="K27" s="1"/>
      <c r="L27" s="1"/>
      <c r="M27" s="1" t="s">
        <v>73</v>
      </c>
      <c r="N27" s="1"/>
      <c r="O27" s="1"/>
      <c r="P27" s="1" t="s">
        <v>77</v>
      </c>
      <c r="Q27" s="1" t="s">
        <v>24</v>
      </c>
      <c r="R27" s="1" t="s">
        <v>25</v>
      </c>
      <c r="S27" s="1">
        <f>L27</f>
        <v>0</v>
      </c>
      <c r="T27" s="1" t="s">
        <v>26</v>
      </c>
      <c r="U27" s="1">
        <f>H27*D27</f>
        <v>24650</v>
      </c>
    </row>
    <row r="28" spans="1:21" x14ac:dyDescent="0.25">
      <c r="A28" s="2">
        <v>45853</v>
      </c>
      <c r="B28" s="1" t="s">
        <v>71</v>
      </c>
      <c r="C28" s="1" t="s">
        <v>22</v>
      </c>
      <c r="D28" s="1">
        <v>1717</v>
      </c>
      <c r="E28" s="1">
        <v>1618</v>
      </c>
      <c r="F28" s="1">
        <v>2075</v>
      </c>
      <c r="G28" s="1">
        <v>1615.22</v>
      </c>
      <c r="H28" s="1">
        <v>30</v>
      </c>
      <c r="I28" s="1">
        <f>(D28-E28)*H28</f>
        <v>2970</v>
      </c>
      <c r="J28" s="1">
        <f>(F28-D28)/(D28-E28)</f>
        <v>3.6161616161616164</v>
      </c>
      <c r="K28" s="1" t="s">
        <v>44</v>
      </c>
      <c r="L28" s="1">
        <f>(G28-D28)*H28</f>
        <v>-3053.3999999999992</v>
      </c>
      <c r="M28" s="1" t="s">
        <v>68</v>
      </c>
      <c r="N28" s="1" t="s">
        <v>51</v>
      </c>
      <c r="O28" s="1"/>
      <c r="P28" s="1" t="s">
        <v>78</v>
      </c>
      <c r="Q28" s="1" t="s">
        <v>24</v>
      </c>
      <c r="R28" s="1" t="s">
        <v>25</v>
      </c>
      <c r="S28" s="1">
        <f>L28</f>
        <v>-3053.3999999999992</v>
      </c>
      <c r="T28" s="1" t="s">
        <v>46</v>
      </c>
      <c r="U28" s="1">
        <f>H28*D28</f>
        <v>51510</v>
      </c>
    </row>
    <row r="29" spans="1:21" x14ac:dyDescent="0.25">
      <c r="A29" s="2">
        <v>45853</v>
      </c>
      <c r="B29" s="1" t="s">
        <v>72</v>
      </c>
      <c r="C29" s="1" t="s">
        <v>22</v>
      </c>
      <c r="D29" s="1">
        <v>999</v>
      </c>
      <c r="E29" s="1">
        <v>912</v>
      </c>
      <c r="F29" s="1">
        <v>1306</v>
      </c>
      <c r="G29" s="1"/>
      <c r="H29" s="1">
        <v>34</v>
      </c>
      <c r="I29" s="1">
        <f>(D29-E29)*H29</f>
        <v>2958</v>
      </c>
      <c r="J29" s="1">
        <f>(F29-D29)/(D29-E29)</f>
        <v>3.5287356321839081</v>
      </c>
      <c r="K29" s="1"/>
      <c r="L29" s="1"/>
      <c r="M29" s="1" t="s">
        <v>68</v>
      </c>
      <c r="N29" s="1"/>
      <c r="O29" s="1"/>
      <c r="P29" s="1" t="s">
        <v>79</v>
      </c>
      <c r="Q29" s="1" t="s">
        <v>24</v>
      </c>
      <c r="R29" s="1" t="s">
        <v>25</v>
      </c>
      <c r="S29" s="1">
        <f>L29</f>
        <v>0</v>
      </c>
      <c r="T29" s="1" t="s">
        <v>26</v>
      </c>
      <c r="U29" s="1">
        <f>H29*D29</f>
        <v>33966</v>
      </c>
    </row>
    <row r="30" spans="1:21" x14ac:dyDescent="0.25">
      <c r="A30" s="2">
        <v>45863</v>
      </c>
      <c r="B30" s="1" t="s">
        <v>27</v>
      </c>
      <c r="C30" s="1" t="s">
        <v>22</v>
      </c>
      <c r="D30" s="1">
        <v>1303</v>
      </c>
      <c r="E30" s="1">
        <v>1200</v>
      </c>
      <c r="F30" s="1">
        <v>1560</v>
      </c>
      <c r="G30" s="1"/>
      <c r="H30" s="1">
        <v>30</v>
      </c>
      <c r="I30" s="1">
        <f>(D30-E30)*H30</f>
        <v>3090</v>
      </c>
      <c r="J30" s="1">
        <f>(F30-D30)/(D30-E30)</f>
        <v>2.4951456310679609</v>
      </c>
      <c r="K30" s="1"/>
      <c r="L30" s="1"/>
      <c r="M30" s="1" t="s">
        <v>75</v>
      </c>
      <c r="N30" s="1"/>
      <c r="O30" s="1"/>
      <c r="P30" s="1"/>
      <c r="Q30" s="1" t="s">
        <v>24</v>
      </c>
      <c r="R30" s="1" t="s">
        <v>25</v>
      </c>
      <c r="S30" s="1">
        <f>L30</f>
        <v>0</v>
      </c>
      <c r="T30" s="1" t="s">
        <v>26</v>
      </c>
      <c r="U30" s="1">
        <f>H30*D30</f>
        <v>39090</v>
      </c>
    </row>
    <row r="31" spans="1:21" x14ac:dyDescent="0.25">
      <c r="A31" s="2">
        <v>45866</v>
      </c>
      <c r="B31" s="1" t="s">
        <v>82</v>
      </c>
      <c r="C31" s="1" t="s">
        <v>22</v>
      </c>
      <c r="D31" s="1">
        <v>934</v>
      </c>
      <c r="E31" s="1">
        <v>883.25</v>
      </c>
      <c r="F31" s="1">
        <v>1100</v>
      </c>
      <c r="G31" s="1">
        <v>883.25</v>
      </c>
      <c r="H31" s="1">
        <v>63</v>
      </c>
      <c r="I31" s="1">
        <f>(D31-E31)*H31</f>
        <v>3197.25</v>
      </c>
      <c r="J31" s="1">
        <f>(F31-D31)/(D31-E31)</f>
        <v>3.270935960591133</v>
      </c>
      <c r="K31" s="1" t="s">
        <v>44</v>
      </c>
      <c r="L31" s="1">
        <f>(G31-D31)*H31</f>
        <v>-3197.25</v>
      </c>
      <c r="M31" s="1" t="s">
        <v>57</v>
      </c>
      <c r="N31" s="1" t="s">
        <v>51</v>
      </c>
      <c r="O31" s="1"/>
      <c r="P31" s="1"/>
      <c r="Q31" s="1" t="s">
        <v>24</v>
      </c>
      <c r="R31" s="1" t="s">
        <v>25</v>
      </c>
      <c r="S31" s="1">
        <f>L31</f>
        <v>-3197.25</v>
      </c>
      <c r="T31" s="1" t="s">
        <v>46</v>
      </c>
      <c r="U31" s="1">
        <f>H31*D31</f>
        <v>58842</v>
      </c>
    </row>
    <row r="32" spans="1:21" x14ac:dyDescent="0.25">
      <c r="A32" s="2">
        <v>45868</v>
      </c>
      <c r="B32" s="1" t="s">
        <v>80</v>
      </c>
      <c r="C32" s="1" t="s">
        <v>22</v>
      </c>
      <c r="D32" s="1">
        <v>220</v>
      </c>
      <c r="E32" s="1">
        <v>207</v>
      </c>
      <c r="F32" s="1">
        <v>272</v>
      </c>
      <c r="G32" s="1">
        <v>206.72</v>
      </c>
      <c r="H32" s="1">
        <v>231</v>
      </c>
      <c r="I32" s="1">
        <f>(D32-E32)*H32</f>
        <v>3003</v>
      </c>
      <c r="J32" s="1">
        <f>(F32-D32)/(D32-E32)</f>
        <v>4</v>
      </c>
      <c r="K32" s="1" t="s">
        <v>44</v>
      </c>
      <c r="L32" s="1">
        <f>(G32-D32)*H32</f>
        <v>-3067.6800000000003</v>
      </c>
      <c r="M32" s="1" t="s">
        <v>81</v>
      </c>
      <c r="N32" s="1" t="s">
        <v>51</v>
      </c>
      <c r="O32" s="1"/>
      <c r="P32" s="1"/>
      <c r="Q32" s="1" t="s">
        <v>24</v>
      </c>
      <c r="R32" s="1" t="s">
        <v>25</v>
      </c>
      <c r="S32" s="1">
        <f>L32</f>
        <v>-3067.6800000000003</v>
      </c>
      <c r="T32" s="1" t="s">
        <v>46</v>
      </c>
      <c r="U32" s="1">
        <f>H32*D32</f>
        <v>50820</v>
      </c>
    </row>
    <row r="33" spans="1:21" x14ac:dyDescent="0.25">
      <c r="A33" s="2">
        <v>45870</v>
      </c>
      <c r="B33" s="1" t="s">
        <v>67</v>
      </c>
      <c r="C33" s="1" t="s">
        <v>22</v>
      </c>
      <c r="D33" s="1">
        <v>1864.5</v>
      </c>
      <c r="E33" s="1">
        <v>1814.5</v>
      </c>
      <c r="F33" s="1">
        <v>2064</v>
      </c>
      <c r="G33" s="1">
        <v>1813.41</v>
      </c>
      <c r="H33" s="1">
        <v>60</v>
      </c>
      <c r="I33" s="1">
        <f>(D33-E33)*H33</f>
        <v>3000</v>
      </c>
      <c r="J33" s="1">
        <f>(F33-D33)/(D33-E33)</f>
        <v>3.99</v>
      </c>
      <c r="K33" s="1" t="s">
        <v>44</v>
      </c>
      <c r="L33" s="1">
        <f>(G33-D33)*H33</f>
        <v>-3065.3999999999951</v>
      </c>
      <c r="M33" s="1" t="s">
        <v>83</v>
      </c>
      <c r="N33" s="1" t="s">
        <v>51</v>
      </c>
      <c r="O33" s="1"/>
      <c r="P33" s="1"/>
      <c r="Q33" s="1" t="s">
        <v>24</v>
      </c>
      <c r="R33" s="1" t="s">
        <v>25</v>
      </c>
      <c r="S33" s="1">
        <f>L33</f>
        <v>-3065.3999999999951</v>
      </c>
      <c r="T33" s="1" t="s">
        <v>46</v>
      </c>
      <c r="U33" s="1">
        <f>H33*D33</f>
        <v>111870</v>
      </c>
    </row>
    <row r="34" spans="1:21" x14ac:dyDescent="0.25">
      <c r="A34" s="2">
        <v>45881</v>
      </c>
      <c r="B34" s="1" t="s">
        <v>84</v>
      </c>
      <c r="C34" s="1" t="s">
        <v>22</v>
      </c>
      <c r="D34" s="1">
        <v>708.5</v>
      </c>
      <c r="E34" s="1">
        <v>641.5</v>
      </c>
      <c r="F34" s="1">
        <v>982.8</v>
      </c>
      <c r="G34" s="1"/>
      <c r="H34" s="1">
        <v>44</v>
      </c>
      <c r="I34" s="1">
        <f>(D34-E34)*H34</f>
        <v>2948</v>
      </c>
      <c r="J34" s="1">
        <f>(F34-D34)/(D34-E34)</f>
        <v>4.094029850746268</v>
      </c>
      <c r="K34" s="1"/>
      <c r="L34" s="1"/>
      <c r="M34" s="1" t="s">
        <v>57</v>
      </c>
      <c r="N34" s="1"/>
      <c r="O34" s="1"/>
      <c r="P34" s="1"/>
      <c r="Q34" s="1" t="s">
        <v>24</v>
      </c>
      <c r="R34" s="1" t="s">
        <v>25</v>
      </c>
      <c r="S34" s="1">
        <f>L34</f>
        <v>0</v>
      </c>
      <c r="T34" s="1" t="s">
        <v>26</v>
      </c>
      <c r="U34" s="1">
        <f>H34*D34</f>
        <v>31174</v>
      </c>
    </row>
    <row r="35" spans="1:21" x14ac:dyDescent="0.25">
      <c r="A35" s="2">
        <v>45881</v>
      </c>
      <c r="B35" s="1" t="s">
        <v>88</v>
      </c>
      <c r="C35" s="1" t="s">
        <v>22</v>
      </c>
      <c r="D35" s="1">
        <v>2540</v>
      </c>
      <c r="E35" s="1">
        <v>2440</v>
      </c>
      <c r="F35" s="1">
        <v>2900</v>
      </c>
      <c r="G35" s="1"/>
      <c r="H35" s="1">
        <v>30</v>
      </c>
      <c r="I35" s="1">
        <f>(D35-E35)*H35</f>
        <v>3000</v>
      </c>
      <c r="J35" s="1">
        <f>(F35-D35)/(D35-E35)</f>
        <v>3.6</v>
      </c>
      <c r="K35" s="1"/>
      <c r="L35" s="1"/>
      <c r="M35" s="1" t="s">
        <v>94</v>
      </c>
      <c r="N35" s="1"/>
      <c r="O35" s="1"/>
      <c r="P35" s="1"/>
      <c r="Q35" s="1" t="s">
        <v>24</v>
      </c>
      <c r="R35" s="1" t="s">
        <v>25</v>
      </c>
      <c r="S35" s="1">
        <f>L35</f>
        <v>0</v>
      </c>
      <c r="T35" s="1" t="s">
        <v>26</v>
      </c>
      <c r="U35" s="1">
        <f>H35*D35</f>
        <v>76200</v>
      </c>
    </row>
    <row r="36" spans="1:21" x14ac:dyDescent="0.25">
      <c r="A36" s="2">
        <v>45881</v>
      </c>
      <c r="B36" s="1" t="s">
        <v>89</v>
      </c>
      <c r="C36" s="1" t="s">
        <v>22</v>
      </c>
      <c r="D36" s="1">
        <v>1943</v>
      </c>
      <c r="E36" s="1">
        <v>1875</v>
      </c>
      <c r="F36" s="1">
        <v>2274</v>
      </c>
      <c r="G36" s="1"/>
      <c r="H36" s="1">
        <v>42</v>
      </c>
      <c r="I36" s="1">
        <f>(D36-E36)*H36</f>
        <v>2856</v>
      </c>
      <c r="J36" s="1">
        <f>(F36-D36)/(D36-E36)</f>
        <v>4.867647058823529</v>
      </c>
      <c r="K36" s="1"/>
      <c r="L36" s="1"/>
      <c r="M36" s="1" t="s">
        <v>93</v>
      </c>
      <c r="N36" s="1"/>
      <c r="O36" s="1"/>
      <c r="P36" s="1"/>
      <c r="Q36" s="1" t="s">
        <v>24</v>
      </c>
      <c r="R36" s="1" t="s">
        <v>25</v>
      </c>
      <c r="S36" s="1">
        <f>L36</f>
        <v>0</v>
      </c>
      <c r="T36" s="1" t="s">
        <v>26</v>
      </c>
      <c r="U36" s="1">
        <f>H36*D36</f>
        <v>81606</v>
      </c>
    </row>
    <row r="37" spans="1:21" x14ac:dyDescent="0.25">
      <c r="A37" s="2">
        <v>45881</v>
      </c>
      <c r="B37" s="1" t="s">
        <v>90</v>
      </c>
      <c r="C37" s="1" t="s">
        <v>22</v>
      </c>
      <c r="D37" s="1">
        <v>408.5</v>
      </c>
      <c r="E37" s="1">
        <v>388.95</v>
      </c>
      <c r="F37" s="1">
        <v>479</v>
      </c>
      <c r="G37" s="1"/>
      <c r="H37" s="1">
        <v>150</v>
      </c>
      <c r="I37" s="1">
        <f>(D37-E37)*H37</f>
        <v>2932.5000000000018</v>
      </c>
      <c r="J37" s="1">
        <f>(F37-D37)/(D37-E37)</f>
        <v>3.6061381074168777</v>
      </c>
      <c r="K37" s="1"/>
      <c r="L37" s="1"/>
      <c r="M37" s="1" t="s">
        <v>92</v>
      </c>
      <c r="N37" s="1"/>
      <c r="O37" s="1"/>
      <c r="P37" s="1"/>
      <c r="Q37" s="1" t="s">
        <v>24</v>
      </c>
      <c r="R37" s="1" t="s">
        <v>25</v>
      </c>
      <c r="S37" s="1">
        <f>L37</f>
        <v>0</v>
      </c>
      <c r="T37" s="1" t="s">
        <v>26</v>
      </c>
      <c r="U37" s="1">
        <f>H37*D37</f>
        <v>61275</v>
      </c>
    </row>
    <row r="38" spans="1:21" x14ac:dyDescent="0.25">
      <c r="A38" s="2">
        <v>45883</v>
      </c>
      <c r="B38" s="1" t="s">
        <v>70</v>
      </c>
      <c r="C38" s="1" t="s">
        <v>85</v>
      </c>
      <c r="D38" s="1">
        <v>634.39</v>
      </c>
      <c r="E38" s="1">
        <v>652</v>
      </c>
      <c r="F38" s="1">
        <v>600</v>
      </c>
      <c r="G38" s="1">
        <v>652</v>
      </c>
      <c r="H38" s="1">
        <v>34</v>
      </c>
      <c r="I38" s="1">
        <f>(E38- D38)*H38</f>
        <v>598.74000000000046</v>
      </c>
      <c r="J38" s="1">
        <f>(F38-D38)/(D38-E38)</f>
        <v>1.952867688813172</v>
      </c>
      <c r="K38" s="1" t="s">
        <v>44</v>
      </c>
      <c r="L38" s="1">
        <f>(D38-G38)*H38</f>
        <v>-598.74000000000046</v>
      </c>
      <c r="M38" s="1" t="s">
        <v>86</v>
      </c>
      <c r="N38" s="1" t="s">
        <v>91</v>
      </c>
      <c r="O38" s="1"/>
      <c r="P38" s="1"/>
      <c r="Q38" s="1" t="s">
        <v>87</v>
      </c>
      <c r="R38" s="1" t="s">
        <v>25</v>
      </c>
      <c r="S38" s="1">
        <f>L38</f>
        <v>-598.74000000000046</v>
      </c>
      <c r="T38" s="1" t="s">
        <v>46</v>
      </c>
      <c r="U38" s="1">
        <f>H38*D38</f>
        <v>21569.26</v>
      </c>
    </row>
    <row r="39" spans="1:21" x14ac:dyDescent="0.25">
      <c r="A39" s="2">
        <v>45883</v>
      </c>
      <c r="B39" s="1" t="s">
        <v>70</v>
      </c>
      <c r="C39" s="1" t="s">
        <v>22</v>
      </c>
      <c r="D39" s="1">
        <v>652</v>
      </c>
      <c r="E39" s="1">
        <v>615</v>
      </c>
      <c r="F39" s="1">
        <v>750</v>
      </c>
      <c r="G39" s="1"/>
      <c r="H39" s="1">
        <v>86</v>
      </c>
      <c r="I39" s="1">
        <f>(D39-E39)*H39</f>
        <v>3182</v>
      </c>
      <c r="J39" s="1">
        <f>(F39-D39)/(D39-E39)</f>
        <v>2.6486486486486487</v>
      </c>
      <c r="K39" s="1"/>
      <c r="L39" s="1"/>
      <c r="M39" s="1"/>
      <c r="N39" s="1"/>
      <c r="O39" s="1"/>
      <c r="P39" s="1"/>
      <c r="Q39" s="1" t="s">
        <v>24</v>
      </c>
      <c r="R39" s="1" t="s">
        <v>25</v>
      </c>
      <c r="S39" s="1">
        <f>L39</f>
        <v>0</v>
      </c>
      <c r="T39" s="1" t="s">
        <v>26</v>
      </c>
      <c r="U39" s="1">
        <f>H39*D39</f>
        <v>56072</v>
      </c>
    </row>
    <row r="40" spans="1:21" x14ac:dyDescent="0.25">
      <c r="A40" s="1"/>
      <c r="B40" s="1"/>
      <c r="C40" s="1"/>
      <c r="D40" s="1"/>
      <c r="E40" s="1"/>
      <c r="F40" s="1"/>
      <c r="G40" s="1"/>
      <c r="H40" s="1"/>
      <c r="I40" s="1">
        <f>(D40-E40)*H40</f>
        <v>0</v>
      </c>
      <c r="J40" s="1" t="e">
        <f>(F40-D40)/(D40-E40)</f>
        <v>#DIV/0!</v>
      </c>
      <c r="K40" s="1"/>
      <c r="L40" s="1">
        <f>(G40-D40)*H40</f>
        <v>0</v>
      </c>
      <c r="M40" s="1"/>
      <c r="N40" s="1"/>
      <c r="O40" s="1"/>
      <c r="P40" s="1"/>
      <c r="Q40" s="1"/>
      <c r="R40" s="1" t="s">
        <v>25</v>
      </c>
      <c r="S40" s="1">
        <f>L40</f>
        <v>0</v>
      </c>
      <c r="T40" s="1"/>
      <c r="U40" s="1"/>
    </row>
    <row r="41" spans="1:21" x14ac:dyDescent="0.25">
      <c r="A41" s="1"/>
      <c r="B41" s="1"/>
      <c r="C41" s="1"/>
      <c r="D41" s="1"/>
      <c r="E41" s="1"/>
      <c r="F41" s="1"/>
      <c r="G41" s="1"/>
      <c r="H41" s="1"/>
      <c r="I41" s="1">
        <f>(D41-E41)*H41</f>
        <v>0</v>
      </c>
      <c r="J41" s="1" t="e">
        <f>(F41-D41)/(D41-E41)</f>
        <v>#DIV/0!</v>
      </c>
      <c r="K41" s="1"/>
      <c r="L41" s="1">
        <f>(G41-D41)*H41</f>
        <v>0</v>
      </c>
      <c r="M41" s="1"/>
      <c r="N41" s="1"/>
      <c r="O41" s="1"/>
      <c r="P41" s="1"/>
      <c r="Q41" s="1"/>
      <c r="R41" s="1" t="s">
        <v>25</v>
      </c>
      <c r="S41" s="1">
        <f>L41</f>
        <v>0</v>
      </c>
      <c r="T41" s="1"/>
      <c r="U41" s="1"/>
    </row>
  </sheetData>
  <autoFilter ref="A1:U41" xr:uid="{8090FE0B-E5CF-476B-8F9F-EA27021FD68D}">
    <sortState xmlns:xlrd2="http://schemas.microsoft.com/office/spreadsheetml/2017/richdata2" ref="A2:U41">
      <sortCondition ref="A1:A41"/>
    </sortState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trading_journal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Deshmukh, Prasad</cp:lastModifiedBy>
  <dcterms:created xsi:type="dcterms:W3CDTF">2025-06-15T17:14:23Z</dcterms:created>
  <dcterms:modified xsi:type="dcterms:W3CDTF">2025-08-18T16:14:55Z</dcterms:modified>
</cp:coreProperties>
</file>