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avo center\Desktop\"/>
    </mc:Choice>
  </mc:AlternateContent>
  <xr:revisionPtr revIDLastSave="0" documentId="8_{082B64B6-52EE-4040-98AF-F43F249AC4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ote Vendor to Rabhan" sheetId="1" r:id="rId1"/>
    <sheet name="Quote Rabhan to Customer" sheetId="2" r:id="rId2"/>
    <sheet name="Rabhan VAT calcul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C8" i="3"/>
  <c r="C6" i="3"/>
  <c r="B6" i="3"/>
  <c r="D5" i="3"/>
  <c r="D4" i="3"/>
  <c r="C5" i="3"/>
  <c r="B4" i="3"/>
  <c r="F59" i="2"/>
  <c r="E54" i="2"/>
  <c r="F54" i="2"/>
  <c r="E55" i="2"/>
  <c r="F55" i="2"/>
  <c r="E56" i="2"/>
  <c r="F56" i="2"/>
  <c r="E53" i="2"/>
  <c r="F53" i="2"/>
  <c r="F54" i="1"/>
  <c r="G54" i="1"/>
  <c r="F55" i="1"/>
  <c r="H55" i="1"/>
  <c r="I55" i="1"/>
  <c r="G55" i="1"/>
  <c r="J55" i="1"/>
  <c r="F56" i="1"/>
  <c r="J53" i="1"/>
  <c r="I53" i="1"/>
  <c r="H53" i="1"/>
  <c r="G53" i="1"/>
  <c r="F53" i="1"/>
  <c r="D6" i="3"/>
  <c r="F57" i="2"/>
  <c r="G56" i="1"/>
  <c r="J56" i="1"/>
  <c r="H56" i="1"/>
  <c r="I56" i="1"/>
  <c r="F57" i="1"/>
  <c r="J54" i="1"/>
  <c r="H54" i="1"/>
  <c r="I54" i="1"/>
  <c r="G57" i="1"/>
  <c r="J57" i="1"/>
  <c r="J59" i="1"/>
  <c r="H57" i="1"/>
  <c r="I57" i="1"/>
  <c r="F60" i="2"/>
  <c r="F61" i="2"/>
  <c r="J60" i="1"/>
  <c r="J61" i="1"/>
</calcChain>
</file>

<file path=xl/sharedStrings.xml><?xml version="1.0" encoding="utf-8"?>
<sst xmlns="http://schemas.openxmlformats.org/spreadsheetml/2006/main" count="197" uniqueCount="108">
  <si>
    <t>Quotation Format     " Vendor --&gt; Rabhan "</t>
  </si>
  <si>
    <t xml:space="preserve">1. Quote Information </t>
  </si>
  <si>
    <t>2. Solar System General Information</t>
  </si>
  <si>
    <t>Solar System Capacity</t>
  </si>
  <si>
    <t>Storage Capacity</t>
  </si>
  <si>
    <t>Average Monthly Power Production</t>
  </si>
  <si>
    <t>KWP</t>
  </si>
  <si>
    <t>KWH</t>
  </si>
  <si>
    <t>3. Quotation Body</t>
  </si>
  <si>
    <t>S/N</t>
  </si>
  <si>
    <t>Item</t>
  </si>
  <si>
    <t>Description</t>
  </si>
  <si>
    <t>No# Units</t>
  </si>
  <si>
    <t>Unit Price</t>
  </si>
  <si>
    <t>Rabhan Commission</t>
  </si>
  <si>
    <t>Total Price</t>
  </si>
  <si>
    <t>Equipment 1</t>
  </si>
  <si>
    <t>Description 1</t>
  </si>
  <si>
    <t>Price 1</t>
  </si>
  <si>
    <t>Equipment 2</t>
  </si>
  <si>
    <t>Description 2</t>
  </si>
  <si>
    <t>Price 2</t>
  </si>
  <si>
    <t>Equipment 3</t>
  </si>
  <si>
    <t>Description 3</t>
  </si>
  <si>
    <t>Price 3</t>
  </si>
  <si>
    <t>Equipment 4</t>
  </si>
  <si>
    <t>Description 4</t>
  </si>
  <si>
    <t>Price 4</t>
  </si>
  <si>
    <t>Equipment 5</t>
  </si>
  <si>
    <t>Description 5</t>
  </si>
  <si>
    <t>Price 5</t>
  </si>
  <si>
    <t>Equipment 6</t>
  </si>
  <si>
    <t>Description 6</t>
  </si>
  <si>
    <t>Price 6</t>
  </si>
  <si>
    <t>Equipment 7</t>
  </si>
  <si>
    <t>Description 7</t>
  </si>
  <si>
    <t>Price 7</t>
  </si>
  <si>
    <t>Equipment 8</t>
  </si>
  <si>
    <t>Description 8</t>
  </si>
  <si>
    <t>Price 8</t>
  </si>
  <si>
    <t>Equipment 9</t>
  </si>
  <si>
    <t>Description 9</t>
  </si>
  <si>
    <t>Price 9</t>
  </si>
  <si>
    <t>Equipment 10</t>
  </si>
  <si>
    <t>Description 10</t>
  </si>
  <si>
    <t>Price 10</t>
  </si>
  <si>
    <t>"= No# Units * Unit Price"</t>
  </si>
  <si>
    <r>
      <t xml:space="preserve">"= 15% * Total Price" 
</t>
    </r>
    <r>
      <rPr>
        <sz val="11"/>
        <color rgb="FFFF0000"/>
        <rFont val="Calibri"/>
        <family val="2"/>
        <scheme val="minor"/>
      </rPr>
      <t>Note: the commission should be editable by the Admin for each contractor/Vendor</t>
    </r>
    <r>
      <rPr>
        <sz val="11"/>
        <color theme="1"/>
        <rFont val="Calibri"/>
        <family val="2"/>
        <scheme val="minor"/>
      </rPr>
      <t xml:space="preserve">
</t>
    </r>
  </si>
  <si>
    <t>Over price</t>
  </si>
  <si>
    <r>
      <t xml:space="preserve">"= 10% * Total Price" 
</t>
    </r>
    <r>
      <rPr>
        <sz val="11"/>
        <color rgb="FFFF0000"/>
        <rFont val="Calibri"/>
        <family val="2"/>
        <scheme val="minor"/>
      </rPr>
      <t>Note: the over price should be editable by the Admin for each contractor/Vendor</t>
    </r>
    <r>
      <rPr>
        <sz val="11"/>
        <color theme="1"/>
        <rFont val="Calibri"/>
        <family val="2"/>
        <scheme val="minor"/>
      </rPr>
      <t xml:space="preserve">
</t>
    </r>
  </si>
  <si>
    <t>Vendor Net Price</t>
  </si>
  <si>
    <t>"= Total Price - Rabhan Commission"</t>
  </si>
  <si>
    <t>Total</t>
  </si>
  <si>
    <t>User Price</t>
  </si>
  <si>
    <r>
      <t xml:space="preserve">"= Total Price + Over price"
</t>
    </r>
    <r>
      <rPr>
        <sz val="11"/>
        <color rgb="FFFF0000"/>
        <rFont val="Calibri"/>
        <family val="2"/>
        <scheme val="minor"/>
      </rPr>
      <t xml:space="preserve">Note: This is the quoted price to the customer (User) </t>
    </r>
  </si>
  <si>
    <t>Total Payable</t>
  </si>
  <si>
    <t>VAT</t>
  </si>
  <si>
    <t>Before VAT</t>
  </si>
  <si>
    <t>Total Vendor Claim</t>
  </si>
  <si>
    <t>15%*Total Vendor Claim</t>
  </si>
  <si>
    <t>"=sum"</t>
  </si>
  <si>
    <t>Example</t>
  </si>
  <si>
    <t>Solar Panel</t>
  </si>
  <si>
    <t>450W - 21% Effeciency</t>
  </si>
  <si>
    <t>Inverter</t>
  </si>
  <si>
    <t>Hybrid - 10KW</t>
  </si>
  <si>
    <t>Batteries</t>
  </si>
  <si>
    <t>Life PO4 - 15KWH</t>
  </si>
  <si>
    <t>Stands &amp; wires</t>
  </si>
  <si>
    <t>Other</t>
  </si>
  <si>
    <t>Auto fill by the platform system</t>
  </si>
  <si>
    <t xml:space="preserve">To be filled by the Vendor/Contractor </t>
  </si>
  <si>
    <t>Indicators</t>
  </si>
  <si>
    <t>Quotation Format     " Rabhan --&gt; User/Customer  "</t>
  </si>
  <si>
    <t>Vendor/ Contractor fills the required data on his dash board --&gt; "Provide Customized Quote"</t>
  </si>
  <si>
    <t>User/ Customer  receives the customized Quote on his dashboard by notification</t>
  </si>
  <si>
    <t>Quotation apperal will be as the following</t>
  </si>
  <si>
    <t>Rabhan Unit Price= Vendor unit price*110%</t>
  </si>
  <si>
    <t>Vendor Price 1 * 110%</t>
  </si>
  <si>
    <t>Vendor Price 2 * 110%</t>
  </si>
  <si>
    <t>Vendor Price 3 * 110%</t>
  </si>
  <si>
    <t>Vendor Price 4 * 110%</t>
  </si>
  <si>
    <t>Vendor Price 5 * 110%</t>
  </si>
  <si>
    <t>Vendor Price 6 * 110%</t>
  </si>
  <si>
    <t>Vendor Price 7 * 110%</t>
  </si>
  <si>
    <t>Vendor Price 8 * 110%</t>
  </si>
  <si>
    <t>Vendor Price 9 * 110%</t>
  </si>
  <si>
    <t>Vendor Price 10 * 110%</t>
  </si>
  <si>
    <t>"= No# Units * Rabhan Unit Price"</t>
  </si>
  <si>
    <t>Total Quoted Value</t>
  </si>
  <si>
    <t>15%*Total Quoted Value</t>
  </si>
  <si>
    <t>Applying the same Example "User Quote Apperal"</t>
  </si>
  <si>
    <t>Total Quote Value</t>
  </si>
  <si>
    <t>Rabhan Over price</t>
  </si>
  <si>
    <t>VAT Accounting System</t>
  </si>
  <si>
    <t>Account</t>
  </si>
  <si>
    <t>Purchases VAT</t>
  </si>
  <si>
    <t>Debit</t>
  </si>
  <si>
    <t>Credit</t>
  </si>
  <si>
    <t>Balance</t>
  </si>
  <si>
    <t>Sales VAT</t>
  </si>
  <si>
    <t>Net VAT</t>
  </si>
  <si>
    <t>Rabhan has to pay =</t>
  </si>
  <si>
    <t>at the end of the tax period for this transaction</t>
  </si>
  <si>
    <t>VAT calculation check</t>
  </si>
  <si>
    <t>Commission</t>
  </si>
  <si>
    <t>Total revenue</t>
  </si>
  <si>
    <t>VAT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</si>
</sst>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SAR&quot;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0" fillId="0" borderId="0" xfId="0" applyNumberFormat="1" applyAlignment="1">
      <alignment horizontal="center" vertical="center"/>
    </xf>
    <xf numFmtId="3" fontId="7" fillId="0" borderId="0" xfId="0" applyNumberFormat="1" applyFont="1"/>
    <xf numFmtId="3" fontId="5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2" fillId="0" borderId="6" xfId="0" applyNumberFormat="1" applyFont="1" applyBorder="1"/>
    <xf numFmtId="3" fontId="0" fillId="0" borderId="7" xfId="0" applyNumberFormat="1" applyBorder="1" applyAlignment="1">
      <alignment horizontal="center"/>
    </xf>
    <xf numFmtId="3" fontId="2" fillId="0" borderId="8" xfId="0" applyNumberFormat="1" applyFont="1" applyBorder="1"/>
    <xf numFmtId="3" fontId="0" fillId="0" borderId="9" xfId="0" applyNumberFormat="1" applyBorder="1" applyAlignment="1">
      <alignment horizontal="center"/>
    </xf>
    <xf numFmtId="3" fontId="2" fillId="0" borderId="10" xfId="0" applyNumberFormat="1" applyFont="1" applyBorder="1"/>
    <xf numFmtId="3" fontId="4" fillId="0" borderId="11" xfId="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0" borderId="5" xfId="0" applyNumberFormat="1" applyBorder="1"/>
    <xf numFmtId="3" fontId="0" fillId="0" borderId="20" xfId="0" applyNumberForma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3" fontId="0" fillId="4" borderId="0" xfId="0" applyNumberFormat="1" applyFill="1" applyBorder="1"/>
    <xf numFmtId="3" fontId="3" fillId="4" borderId="0" xfId="0" applyNumberFormat="1" applyFont="1" applyFill="1"/>
    <xf numFmtId="3" fontId="0" fillId="4" borderId="0" xfId="0" applyNumberFormat="1" applyFill="1"/>
    <xf numFmtId="3" fontId="5" fillId="4" borderId="0" xfId="0" applyNumberFormat="1" applyFont="1" applyFill="1"/>
    <xf numFmtId="3" fontId="0" fillId="4" borderId="2" xfId="0" applyNumberFormat="1" applyFill="1" applyBorder="1"/>
    <xf numFmtId="3" fontId="0" fillId="4" borderId="3" xfId="0" applyNumberFormat="1" applyFill="1" applyBorder="1"/>
    <xf numFmtId="3" fontId="0" fillId="4" borderId="4" xfId="0" applyNumberFormat="1" applyFill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0" xfId="0" applyNumberFormat="1" applyFont="1" applyFill="1"/>
    <xf numFmtId="3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3" fontId="2" fillId="4" borderId="6" xfId="0" applyNumberFormat="1" applyFont="1" applyFill="1" applyBorder="1"/>
    <xf numFmtId="3" fontId="0" fillId="4" borderId="7" xfId="0" applyNumberFormat="1" applyFill="1" applyBorder="1" applyAlignment="1">
      <alignment horizontal="center"/>
    </xf>
    <xf numFmtId="3" fontId="2" fillId="4" borderId="8" xfId="0" applyNumberFormat="1" applyFont="1" applyFill="1" applyBorder="1"/>
    <xf numFmtId="3" fontId="0" fillId="4" borderId="9" xfId="0" applyNumberFormat="1" applyFill="1" applyBorder="1" applyAlignment="1">
      <alignment horizontal="center"/>
    </xf>
    <xf numFmtId="3" fontId="2" fillId="4" borderId="10" xfId="0" applyNumberFormat="1" applyFont="1" applyFill="1" applyBorder="1"/>
    <xf numFmtId="3" fontId="0" fillId="4" borderId="11" xfId="0" applyNumberFormat="1" applyFill="1" applyBorder="1" applyAlignment="1">
      <alignment horizontal="center"/>
    </xf>
    <xf numFmtId="3" fontId="7" fillId="4" borderId="0" xfId="0" applyNumberFormat="1" applyFont="1" applyFill="1"/>
    <xf numFmtId="3" fontId="5" fillId="4" borderId="0" xfId="0" applyNumberFormat="1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/>
    </xf>
    <xf numFmtId="3" fontId="9" fillId="0" borderId="0" xfId="0" applyNumberFormat="1" applyFont="1"/>
    <xf numFmtId="3" fontId="8" fillId="4" borderId="0" xfId="0" applyNumberFormat="1" applyFont="1" applyFill="1"/>
    <xf numFmtId="3" fontId="10" fillId="4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/>
    <xf numFmtId="164" fontId="12" fillId="0" borderId="0" xfId="0" applyNumberFormat="1" applyFont="1"/>
    <xf numFmtId="0" fontId="2" fillId="0" borderId="0" xfId="0" applyFont="1"/>
    <xf numFmtId="0" fontId="0" fillId="0" borderId="5" xfId="0" applyBorder="1"/>
    <xf numFmtId="3" fontId="0" fillId="2" borderId="12" xfId="0" applyNumberFormat="1" applyFill="1" applyBorder="1" applyAlignment="1">
      <alignment horizontal="center" wrapText="1"/>
    </xf>
    <xf numFmtId="3" fontId="0" fillId="2" borderId="13" xfId="0" applyNumberFormat="1" applyFill="1" applyBorder="1" applyAlignment="1">
      <alignment horizontal="center" wrapText="1"/>
    </xf>
    <xf numFmtId="3" fontId="0" fillId="3" borderId="12" xfId="0" applyNumberFormat="1" applyFill="1" applyBorder="1" applyAlignment="1">
      <alignment horizontal="center" wrapText="1"/>
    </xf>
    <xf numFmtId="3" fontId="0" fillId="3" borderId="13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left" vertical="top" wrapText="1"/>
    </xf>
    <xf numFmtId="3" fontId="0" fillId="4" borderId="2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</xdr:row>
      <xdr:rowOff>127000</xdr:rowOff>
    </xdr:from>
    <xdr:to>
      <xdr:col>2</xdr:col>
      <xdr:colOff>692150</xdr:colOff>
      <xdr:row>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EF4FA9-9ED9-3AD7-5F00-AECE6D5F98AC}"/>
            </a:ext>
          </a:extLst>
        </xdr:cNvPr>
        <xdr:cNvSpPr txBox="1"/>
      </xdr:nvSpPr>
      <xdr:spPr>
        <a:xfrm>
          <a:off x="101600" y="876300"/>
          <a:ext cx="1797050" cy="260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Vendor/Contractor Code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</xdr:col>
      <xdr:colOff>285750</xdr:colOff>
      <xdr:row>6</xdr:row>
      <xdr:rowOff>38100</xdr:rowOff>
    </xdr:from>
    <xdr:to>
      <xdr:col>2</xdr:col>
      <xdr:colOff>1193800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904FFD-6773-35A6-9B48-41018BE9EA58}"/>
            </a:ext>
          </a:extLst>
        </xdr:cNvPr>
        <xdr:cNvSpPr txBox="1"/>
      </xdr:nvSpPr>
      <xdr:spPr>
        <a:xfrm>
          <a:off x="1492250" y="1339850"/>
          <a:ext cx="908050" cy="260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Quote Code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120650</xdr:colOff>
      <xdr:row>6</xdr:row>
      <xdr:rowOff>31750</xdr:rowOff>
    </xdr:from>
    <xdr:to>
      <xdr:col>1</xdr:col>
      <xdr:colOff>889000</xdr:colOff>
      <xdr:row>7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6DF869-EA4A-BB25-611F-C51590AF0F9A}"/>
            </a:ext>
          </a:extLst>
        </xdr:cNvPr>
        <xdr:cNvSpPr txBox="1"/>
      </xdr:nvSpPr>
      <xdr:spPr>
        <a:xfrm>
          <a:off x="120650" y="1333500"/>
          <a:ext cx="1054100" cy="241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Quote Date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38100</xdr:colOff>
      <xdr:row>3</xdr:row>
      <xdr:rowOff>133350</xdr:rowOff>
    </xdr:from>
    <xdr:to>
      <xdr:col>6</xdr:col>
      <xdr:colOff>31750</xdr:colOff>
      <xdr:row>5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AD97BF-F1B8-4444-BD35-28424A04537A}"/>
            </a:ext>
          </a:extLst>
        </xdr:cNvPr>
        <xdr:cNvSpPr txBox="1"/>
      </xdr:nvSpPr>
      <xdr:spPr>
        <a:xfrm>
          <a:off x="2686050" y="882650"/>
          <a:ext cx="2101850" cy="260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Vendor/Contractor VAT number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114300</xdr:colOff>
      <xdr:row>8</xdr:row>
      <xdr:rowOff>152400</xdr:rowOff>
    </xdr:from>
    <xdr:to>
      <xdr:col>2</xdr:col>
      <xdr:colOff>647700</xdr:colOff>
      <xdr:row>11</xdr:row>
      <xdr:rowOff>107950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2D21D0-63B6-4A19-8C2A-372A54BDA4F3}"/>
            </a:ext>
          </a:extLst>
        </xdr:cNvPr>
        <xdr:cNvSpPr txBox="1"/>
      </xdr:nvSpPr>
      <xdr:spPr>
        <a:xfrm>
          <a:off x="114300" y="1822450"/>
          <a:ext cx="1739900" cy="508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Installation deadline: dd/mm/yyyy</a:t>
          </a:r>
          <a:endParaRPr lang="en-US" sz="1100"/>
        </a:p>
      </xdr:txBody>
    </xdr:sp>
    <xdr:clientData/>
  </xdr:twoCellAnchor>
  <xdr:twoCellAnchor>
    <xdr:from>
      <xdr:col>2</xdr:col>
      <xdr:colOff>1117600</xdr:colOff>
      <xdr:row>8</xdr:row>
      <xdr:rowOff>120650</xdr:rowOff>
    </xdr:from>
    <xdr:to>
      <xdr:col>4</xdr:col>
      <xdr:colOff>209550</xdr:colOff>
      <xdr:row>12</xdr:row>
      <xdr:rowOff>44450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BD3F7E-6B8D-4C40-8450-988D3FC53722}"/>
            </a:ext>
          </a:extLst>
        </xdr:cNvPr>
        <xdr:cNvSpPr txBox="1"/>
      </xdr:nvSpPr>
      <xdr:spPr>
        <a:xfrm>
          <a:off x="2324100" y="1790700"/>
          <a:ext cx="1263650" cy="660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Payment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Terms: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Wallet Credit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Bank Transfer</a:t>
          </a:r>
        </a:p>
      </xdr:txBody>
    </xdr:sp>
    <xdr:clientData/>
  </xdr:twoCellAnchor>
  <xdr:twoCellAnchor>
    <xdr:from>
      <xdr:col>3</xdr:col>
      <xdr:colOff>57150</xdr:colOff>
      <xdr:row>6</xdr:row>
      <xdr:rowOff>50800</xdr:rowOff>
    </xdr:from>
    <xdr:to>
      <xdr:col>6</xdr:col>
      <xdr:colOff>63500</xdr:colOff>
      <xdr:row>7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5A8355-B9AD-9D92-156A-360155F93371}"/>
            </a:ext>
          </a:extLst>
        </xdr:cNvPr>
        <xdr:cNvSpPr txBox="1"/>
      </xdr:nvSpPr>
      <xdr:spPr>
        <a:xfrm>
          <a:off x="2705100" y="1352550"/>
          <a:ext cx="211455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Provided to User number: (Code)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</xdr:row>
      <xdr:rowOff>127000</xdr:rowOff>
    </xdr:from>
    <xdr:to>
      <xdr:col>2</xdr:col>
      <xdr:colOff>692150</xdr:colOff>
      <xdr:row>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24A5F0-1A05-4192-BE5B-3353A9FE1B84}"/>
            </a:ext>
          </a:extLst>
        </xdr:cNvPr>
        <xdr:cNvSpPr txBox="1"/>
      </xdr:nvSpPr>
      <xdr:spPr>
        <a:xfrm>
          <a:off x="101600" y="889000"/>
          <a:ext cx="1797050" cy="2667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Vendor/Contractor Code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</xdr:col>
      <xdr:colOff>285750</xdr:colOff>
      <xdr:row>6</xdr:row>
      <xdr:rowOff>38100</xdr:rowOff>
    </xdr:from>
    <xdr:to>
      <xdr:col>2</xdr:col>
      <xdr:colOff>1193800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0A5B89-83ED-4112-B741-0F823448129D}"/>
            </a:ext>
          </a:extLst>
        </xdr:cNvPr>
        <xdr:cNvSpPr txBox="1"/>
      </xdr:nvSpPr>
      <xdr:spPr>
        <a:xfrm>
          <a:off x="1492250" y="1365250"/>
          <a:ext cx="908050" cy="260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Quote Code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120650</xdr:colOff>
      <xdr:row>6</xdr:row>
      <xdr:rowOff>31750</xdr:rowOff>
    </xdr:from>
    <xdr:to>
      <xdr:col>1</xdr:col>
      <xdr:colOff>889000</xdr:colOff>
      <xdr:row>7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3A6BBA-96ED-4704-A3E2-9D1C53C2EFBA}"/>
            </a:ext>
          </a:extLst>
        </xdr:cNvPr>
        <xdr:cNvSpPr txBox="1"/>
      </xdr:nvSpPr>
      <xdr:spPr>
        <a:xfrm>
          <a:off x="120650" y="1358900"/>
          <a:ext cx="1054100" cy="2413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Quote Date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38100</xdr:colOff>
      <xdr:row>3</xdr:row>
      <xdr:rowOff>133350</xdr:rowOff>
    </xdr:from>
    <xdr:to>
      <xdr:col>6</xdr:col>
      <xdr:colOff>31750</xdr:colOff>
      <xdr:row>5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6457B-1C75-4529-9A14-98F6ED0E7F9E}"/>
            </a:ext>
          </a:extLst>
        </xdr:cNvPr>
        <xdr:cNvSpPr txBox="1"/>
      </xdr:nvSpPr>
      <xdr:spPr>
        <a:xfrm>
          <a:off x="2686050" y="895350"/>
          <a:ext cx="2101850" cy="2667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Vendor/Contractor VAT number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114300</xdr:colOff>
      <xdr:row>8</xdr:row>
      <xdr:rowOff>152400</xdr:rowOff>
    </xdr:from>
    <xdr:to>
      <xdr:col>2</xdr:col>
      <xdr:colOff>647700</xdr:colOff>
      <xdr:row>11</xdr:row>
      <xdr:rowOff>107950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8B4BED-3089-41C0-8452-5D720EFED51C}"/>
            </a:ext>
          </a:extLst>
        </xdr:cNvPr>
        <xdr:cNvSpPr txBox="1"/>
      </xdr:nvSpPr>
      <xdr:spPr>
        <a:xfrm>
          <a:off x="114300" y="1854200"/>
          <a:ext cx="1739900" cy="514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Installation deadline: dd/mm/yyyy</a:t>
          </a:r>
          <a:endParaRPr lang="en-US" sz="1100"/>
        </a:p>
      </xdr:txBody>
    </xdr:sp>
    <xdr:clientData/>
  </xdr:twoCellAnchor>
  <xdr:twoCellAnchor>
    <xdr:from>
      <xdr:col>3</xdr:col>
      <xdr:colOff>57150</xdr:colOff>
      <xdr:row>6</xdr:row>
      <xdr:rowOff>50800</xdr:rowOff>
    </xdr:from>
    <xdr:to>
      <xdr:col>6</xdr:col>
      <xdr:colOff>63500</xdr:colOff>
      <xdr:row>7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E639008-85F5-451A-88FB-C45216875323}"/>
            </a:ext>
          </a:extLst>
        </xdr:cNvPr>
        <xdr:cNvSpPr txBox="1"/>
      </xdr:nvSpPr>
      <xdr:spPr>
        <a:xfrm>
          <a:off x="2705100" y="1377950"/>
          <a:ext cx="2114550" cy="2476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Provided to User number: (Code)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tabSelected="1" workbookViewId="0">
      <selection activeCell="J41" sqref="J41"/>
    </sheetView>
  </sheetViews>
  <sheetFormatPr defaultColWidth="8.7421875" defaultRowHeight="15" x14ac:dyDescent="0.2"/>
  <cols>
    <col min="1" max="1" width="4.03515625" style="2" customWidth="1"/>
    <col min="2" max="2" width="13.1796875" style="2" customWidth="1"/>
    <col min="3" max="3" width="20.58203125" style="2" customWidth="1"/>
    <col min="4" max="4" width="10.4921875" style="2" customWidth="1"/>
    <col min="5" max="5" width="8.7421875" style="2"/>
    <col min="6" max="6" width="11.02734375" style="2" customWidth="1"/>
    <col min="7" max="7" width="18.0234375" style="2" bestFit="1" customWidth="1"/>
    <col min="8" max="8" width="16.27734375" style="2" customWidth="1"/>
    <col min="9" max="9" width="11.56640625" style="2" bestFit="1" customWidth="1"/>
    <col min="10" max="10" width="20.984375" style="2" customWidth="1"/>
    <col min="11" max="16384" width="8.7421875" style="2"/>
  </cols>
  <sheetData>
    <row r="1" spans="1:11" ht="23.25" x14ac:dyDescent="0.3">
      <c r="A1" s="1" t="s">
        <v>0</v>
      </c>
      <c r="G1" s="61" t="s">
        <v>74</v>
      </c>
    </row>
    <row r="2" spans="1:11" ht="15.75" thickBot="1" x14ac:dyDescent="0.25"/>
    <row r="3" spans="1:11" ht="21.75" thickBot="1" x14ac:dyDescent="0.35">
      <c r="A3" s="3" t="s">
        <v>1</v>
      </c>
      <c r="I3" s="21"/>
      <c r="J3" s="22" t="s">
        <v>72</v>
      </c>
      <c r="K3" s="23"/>
    </row>
    <row r="4" spans="1:11" x14ac:dyDescent="0.2">
      <c r="I4" s="24"/>
      <c r="J4" s="71" t="s">
        <v>70</v>
      </c>
      <c r="K4" s="25"/>
    </row>
    <row r="5" spans="1:11" ht="15.75" thickBot="1" x14ac:dyDescent="0.25">
      <c r="I5" s="24"/>
      <c r="J5" s="72"/>
      <c r="K5" s="25"/>
    </row>
    <row r="6" spans="1:11" ht="15.75" thickBot="1" x14ac:dyDescent="0.25">
      <c r="I6" s="24"/>
      <c r="K6" s="25"/>
    </row>
    <row r="7" spans="1:11" x14ac:dyDescent="0.2">
      <c r="I7" s="24"/>
      <c r="J7" s="73" t="s">
        <v>71</v>
      </c>
      <c r="K7" s="25"/>
    </row>
    <row r="8" spans="1:11" ht="15.75" thickBot="1" x14ac:dyDescent="0.25">
      <c r="I8" s="24"/>
      <c r="J8" s="74"/>
      <c r="K8" s="25"/>
    </row>
    <row r="9" spans="1:11" ht="15.75" thickBot="1" x14ac:dyDescent="0.25">
      <c r="I9" s="26"/>
      <c r="J9" s="27"/>
      <c r="K9" s="28"/>
    </row>
    <row r="13" spans="1:11" ht="25.5" customHeight="1" x14ac:dyDescent="0.2"/>
    <row r="14" spans="1:11" ht="21" x14ac:dyDescent="0.3">
      <c r="A14" s="3" t="s">
        <v>2</v>
      </c>
    </row>
    <row r="16" spans="1:11" x14ac:dyDescent="0.2">
      <c r="B16" s="29" t="s">
        <v>3</v>
      </c>
      <c r="C16" s="30"/>
      <c r="D16" s="30"/>
      <c r="E16" s="30"/>
      <c r="F16" s="31" t="s">
        <v>6</v>
      </c>
    </row>
    <row r="17" spans="1:10" x14ac:dyDescent="0.2">
      <c r="F17" s="7"/>
    </row>
    <row r="18" spans="1:10" x14ac:dyDescent="0.2">
      <c r="B18" s="29" t="s">
        <v>4</v>
      </c>
      <c r="C18" s="30"/>
      <c r="D18" s="30"/>
      <c r="E18" s="30"/>
      <c r="F18" s="31" t="s">
        <v>7</v>
      </c>
    </row>
    <row r="19" spans="1:10" x14ac:dyDescent="0.2">
      <c r="F19" s="7"/>
    </row>
    <row r="20" spans="1:10" x14ac:dyDescent="0.2">
      <c r="B20" s="29" t="s">
        <v>5</v>
      </c>
      <c r="C20" s="30"/>
      <c r="D20" s="30"/>
      <c r="E20" s="30"/>
      <c r="F20" s="31" t="s">
        <v>7</v>
      </c>
    </row>
    <row r="22" spans="1:10" ht="21" x14ac:dyDescent="0.3">
      <c r="A22" s="3" t="s">
        <v>8</v>
      </c>
    </row>
    <row r="23" spans="1:10" s="9" customFormat="1" x14ac:dyDescent="0.2">
      <c r="A23" s="13" t="s">
        <v>9</v>
      </c>
      <c r="B23" s="13" t="s">
        <v>10</v>
      </c>
      <c r="C23" s="13" t="s">
        <v>11</v>
      </c>
      <c r="D23" s="13" t="s">
        <v>12</v>
      </c>
      <c r="E23" s="13" t="s">
        <v>13</v>
      </c>
      <c r="F23" s="13" t="s">
        <v>15</v>
      </c>
      <c r="G23" s="13" t="s">
        <v>14</v>
      </c>
      <c r="H23" s="13" t="s">
        <v>93</v>
      </c>
      <c r="I23" s="13" t="s">
        <v>53</v>
      </c>
      <c r="J23" s="13" t="s">
        <v>50</v>
      </c>
    </row>
    <row r="24" spans="1:10" x14ac:dyDescent="0.2">
      <c r="A24" s="37">
        <v>1</v>
      </c>
      <c r="B24" s="35" t="s">
        <v>16</v>
      </c>
      <c r="C24" s="35" t="s">
        <v>17</v>
      </c>
      <c r="D24" s="35">
        <v>1</v>
      </c>
      <c r="E24" s="35" t="s">
        <v>18</v>
      </c>
      <c r="F24" s="75" t="s">
        <v>46</v>
      </c>
      <c r="G24" s="76" t="s">
        <v>47</v>
      </c>
      <c r="H24" s="76" t="s">
        <v>49</v>
      </c>
      <c r="I24" s="75" t="s">
        <v>54</v>
      </c>
      <c r="J24" s="75" t="s">
        <v>51</v>
      </c>
    </row>
    <row r="25" spans="1:10" x14ac:dyDescent="0.2">
      <c r="A25" s="37">
        <v>2</v>
      </c>
      <c r="B25" s="35" t="s">
        <v>19</v>
      </c>
      <c r="C25" s="35" t="s">
        <v>20</v>
      </c>
      <c r="D25" s="35">
        <v>1</v>
      </c>
      <c r="E25" s="35" t="s">
        <v>21</v>
      </c>
      <c r="F25" s="75"/>
      <c r="G25" s="76"/>
      <c r="H25" s="76"/>
      <c r="I25" s="75"/>
      <c r="J25" s="75"/>
    </row>
    <row r="26" spans="1:10" x14ac:dyDescent="0.2">
      <c r="A26" s="37">
        <v>3</v>
      </c>
      <c r="B26" s="35" t="s">
        <v>22</v>
      </c>
      <c r="C26" s="35" t="s">
        <v>23</v>
      </c>
      <c r="D26" s="35">
        <v>1</v>
      </c>
      <c r="E26" s="35" t="s">
        <v>24</v>
      </c>
      <c r="F26" s="75"/>
      <c r="G26" s="76"/>
      <c r="H26" s="76"/>
      <c r="I26" s="75"/>
      <c r="J26" s="75"/>
    </row>
    <row r="27" spans="1:10" x14ac:dyDescent="0.2">
      <c r="A27" s="37">
        <v>4</v>
      </c>
      <c r="B27" s="35" t="s">
        <v>25</v>
      </c>
      <c r="C27" s="35" t="s">
        <v>26</v>
      </c>
      <c r="D27" s="35">
        <v>1</v>
      </c>
      <c r="E27" s="35" t="s">
        <v>27</v>
      </c>
      <c r="F27" s="75"/>
      <c r="G27" s="76"/>
      <c r="H27" s="76"/>
      <c r="I27" s="75"/>
      <c r="J27" s="75"/>
    </row>
    <row r="28" spans="1:10" x14ac:dyDescent="0.2">
      <c r="A28" s="37">
        <v>5</v>
      </c>
      <c r="B28" s="35" t="s">
        <v>28</v>
      </c>
      <c r="C28" s="35" t="s">
        <v>29</v>
      </c>
      <c r="D28" s="35">
        <v>1</v>
      </c>
      <c r="E28" s="35" t="s">
        <v>30</v>
      </c>
      <c r="F28" s="75"/>
      <c r="G28" s="76"/>
      <c r="H28" s="76"/>
      <c r="I28" s="75"/>
      <c r="J28" s="75"/>
    </row>
    <row r="29" spans="1:10" x14ac:dyDescent="0.2">
      <c r="A29" s="37">
        <v>6</v>
      </c>
      <c r="B29" s="35" t="s">
        <v>31</v>
      </c>
      <c r="C29" s="35" t="s">
        <v>32</v>
      </c>
      <c r="D29" s="35">
        <v>1</v>
      </c>
      <c r="E29" s="35" t="s">
        <v>33</v>
      </c>
      <c r="F29" s="75"/>
      <c r="G29" s="76"/>
      <c r="H29" s="76"/>
      <c r="I29" s="75"/>
      <c r="J29" s="75"/>
    </row>
    <row r="30" spans="1:10" x14ac:dyDescent="0.2">
      <c r="A30" s="37">
        <v>7</v>
      </c>
      <c r="B30" s="35" t="s">
        <v>34</v>
      </c>
      <c r="C30" s="35" t="s">
        <v>35</v>
      </c>
      <c r="D30" s="35">
        <v>1</v>
      </c>
      <c r="E30" s="35" t="s">
        <v>36</v>
      </c>
      <c r="F30" s="75"/>
      <c r="G30" s="76"/>
      <c r="H30" s="76"/>
      <c r="I30" s="75"/>
      <c r="J30" s="75"/>
    </row>
    <row r="31" spans="1:10" x14ac:dyDescent="0.2">
      <c r="A31" s="37">
        <v>8</v>
      </c>
      <c r="B31" s="35" t="s">
        <v>37</v>
      </c>
      <c r="C31" s="35" t="s">
        <v>38</v>
      </c>
      <c r="D31" s="35">
        <v>1</v>
      </c>
      <c r="E31" s="35" t="s">
        <v>39</v>
      </c>
      <c r="F31" s="75"/>
      <c r="G31" s="76"/>
      <c r="H31" s="76"/>
      <c r="I31" s="75"/>
      <c r="J31" s="75"/>
    </row>
    <row r="32" spans="1:10" x14ac:dyDescent="0.2">
      <c r="A32" s="37">
        <v>9</v>
      </c>
      <c r="B32" s="35" t="s">
        <v>40</v>
      </c>
      <c r="C32" s="35" t="s">
        <v>41</v>
      </c>
      <c r="D32" s="35">
        <v>1</v>
      </c>
      <c r="E32" s="35" t="s">
        <v>42</v>
      </c>
      <c r="F32" s="75"/>
      <c r="G32" s="76"/>
      <c r="H32" s="76"/>
      <c r="I32" s="75"/>
      <c r="J32" s="75"/>
    </row>
    <row r="33" spans="1:10" x14ac:dyDescent="0.2">
      <c r="A33" s="37">
        <v>10</v>
      </c>
      <c r="B33" s="35" t="s">
        <v>43</v>
      </c>
      <c r="C33" s="35" t="s">
        <v>44</v>
      </c>
      <c r="D33" s="35">
        <v>1</v>
      </c>
      <c r="E33" s="35" t="s">
        <v>45</v>
      </c>
      <c r="F33" s="75"/>
      <c r="G33" s="76"/>
      <c r="H33" s="76"/>
      <c r="I33" s="75"/>
      <c r="J33" s="75"/>
    </row>
    <row r="34" spans="1:10" x14ac:dyDescent="0.2">
      <c r="F34" s="36" t="s">
        <v>52</v>
      </c>
      <c r="G34" s="36" t="s">
        <v>52</v>
      </c>
      <c r="H34" s="36" t="s">
        <v>52</v>
      </c>
      <c r="I34" s="36" t="s">
        <v>52</v>
      </c>
      <c r="J34" s="36" t="s">
        <v>58</v>
      </c>
    </row>
    <row r="36" spans="1:10" x14ac:dyDescent="0.2">
      <c r="I36" s="15" t="s">
        <v>57</v>
      </c>
      <c r="J36" s="32" t="s">
        <v>58</v>
      </c>
    </row>
    <row r="37" spans="1:10" ht="15.75" thickBot="1" x14ac:dyDescent="0.25">
      <c r="I37" s="17" t="s">
        <v>56</v>
      </c>
      <c r="J37" s="33" t="s">
        <v>59</v>
      </c>
    </row>
    <row r="38" spans="1:10" x14ac:dyDescent="0.2">
      <c r="I38" s="19" t="s">
        <v>55</v>
      </c>
      <c r="J38" s="34" t="s">
        <v>60</v>
      </c>
    </row>
    <row r="41" spans="1:10" ht="25.5" x14ac:dyDescent="0.35">
      <c r="A41" s="11" t="s">
        <v>61</v>
      </c>
    </row>
    <row r="43" spans="1:10" ht="21" x14ac:dyDescent="0.3">
      <c r="A43" s="3" t="s">
        <v>2</v>
      </c>
    </row>
    <row r="45" spans="1:10" x14ac:dyDescent="0.2">
      <c r="B45" s="4" t="s">
        <v>3</v>
      </c>
      <c r="C45" s="5"/>
      <c r="D45" s="5"/>
      <c r="E45" s="5">
        <v>10</v>
      </c>
      <c r="F45" s="6" t="s">
        <v>6</v>
      </c>
    </row>
    <row r="46" spans="1:10" x14ac:dyDescent="0.2">
      <c r="F46" s="7"/>
    </row>
    <row r="47" spans="1:10" x14ac:dyDescent="0.2">
      <c r="B47" s="4" t="s">
        <v>4</v>
      </c>
      <c r="C47" s="5"/>
      <c r="D47" s="5"/>
      <c r="E47" s="5">
        <v>15</v>
      </c>
      <c r="F47" s="6" t="s">
        <v>7</v>
      </c>
    </row>
    <row r="48" spans="1:10" x14ac:dyDescent="0.2">
      <c r="F48" s="7"/>
    </row>
    <row r="49" spans="1:10" x14ac:dyDescent="0.2">
      <c r="B49" s="4" t="s">
        <v>5</v>
      </c>
      <c r="C49" s="5"/>
      <c r="D49" s="5"/>
      <c r="E49" s="5">
        <v>1583</v>
      </c>
      <c r="F49" s="6" t="s">
        <v>7</v>
      </c>
    </row>
    <row r="51" spans="1:10" s="10" customFormat="1" ht="21" x14ac:dyDescent="0.2">
      <c r="A51" s="12" t="s">
        <v>8</v>
      </c>
    </row>
    <row r="52" spans="1:10" s="10" customFormat="1" x14ac:dyDescent="0.2">
      <c r="A52" s="13" t="s">
        <v>9</v>
      </c>
      <c r="B52" s="13" t="s">
        <v>10</v>
      </c>
      <c r="C52" s="13" t="s">
        <v>11</v>
      </c>
      <c r="D52" s="13" t="s">
        <v>12</v>
      </c>
      <c r="E52" s="13" t="s">
        <v>13</v>
      </c>
      <c r="F52" s="13" t="s">
        <v>15</v>
      </c>
      <c r="G52" s="13" t="s">
        <v>14</v>
      </c>
      <c r="H52" s="13" t="s">
        <v>93</v>
      </c>
      <c r="I52" s="13" t="s">
        <v>53</v>
      </c>
      <c r="J52" s="13" t="s">
        <v>50</v>
      </c>
    </row>
    <row r="53" spans="1:10" s="10" customFormat="1" x14ac:dyDescent="0.2">
      <c r="A53" s="14">
        <v>1</v>
      </c>
      <c r="B53" s="14" t="s">
        <v>62</v>
      </c>
      <c r="C53" s="14" t="s">
        <v>63</v>
      </c>
      <c r="D53" s="14">
        <v>18</v>
      </c>
      <c r="E53" s="14">
        <v>400</v>
      </c>
      <c r="F53" s="14">
        <f>E53*D53</f>
        <v>7200</v>
      </c>
      <c r="G53" s="14">
        <f>F53*15%</f>
        <v>1080</v>
      </c>
      <c r="H53" s="14">
        <f>F53*10%</f>
        <v>720</v>
      </c>
      <c r="I53" s="14">
        <f>H53+F53</f>
        <v>7920</v>
      </c>
      <c r="J53" s="14">
        <f>F53-G53</f>
        <v>6120</v>
      </c>
    </row>
    <row r="54" spans="1:10" s="10" customFormat="1" x14ac:dyDescent="0.2">
      <c r="A54" s="14">
        <v>2</v>
      </c>
      <c r="B54" s="14" t="s">
        <v>64</v>
      </c>
      <c r="C54" s="14" t="s">
        <v>65</v>
      </c>
      <c r="D54" s="14">
        <v>1</v>
      </c>
      <c r="E54" s="14">
        <v>4500</v>
      </c>
      <c r="F54" s="14">
        <f t="shared" ref="F54:F56" si="0">E54*D54</f>
        <v>4500</v>
      </c>
      <c r="G54" s="14">
        <f t="shared" ref="G54:G57" si="1">F54*15%</f>
        <v>675</v>
      </c>
      <c r="H54" s="14">
        <f t="shared" ref="H54:H57" si="2">F54*10%</f>
        <v>450</v>
      </c>
      <c r="I54" s="14">
        <f t="shared" ref="I54:I57" si="3">H54+F54</f>
        <v>4950</v>
      </c>
      <c r="J54" s="14">
        <f t="shared" ref="J54:J57" si="4">F54-G54</f>
        <v>3825</v>
      </c>
    </row>
    <row r="55" spans="1:10" s="10" customFormat="1" x14ac:dyDescent="0.2">
      <c r="A55" s="14">
        <v>3</v>
      </c>
      <c r="B55" s="14" t="s">
        <v>66</v>
      </c>
      <c r="C55" s="14" t="s">
        <v>67</v>
      </c>
      <c r="D55" s="14">
        <v>1</v>
      </c>
      <c r="E55" s="14">
        <v>9000</v>
      </c>
      <c r="F55" s="14">
        <f t="shared" si="0"/>
        <v>9000</v>
      </c>
      <c r="G55" s="14">
        <f t="shared" si="1"/>
        <v>1350</v>
      </c>
      <c r="H55" s="14">
        <f t="shared" si="2"/>
        <v>900</v>
      </c>
      <c r="I55" s="14">
        <f t="shared" si="3"/>
        <v>9900</v>
      </c>
      <c r="J55" s="14">
        <f t="shared" si="4"/>
        <v>7650</v>
      </c>
    </row>
    <row r="56" spans="1:10" s="10" customFormat="1" x14ac:dyDescent="0.2">
      <c r="A56" s="14">
        <v>4</v>
      </c>
      <c r="B56" s="14" t="s">
        <v>69</v>
      </c>
      <c r="C56" s="14" t="s">
        <v>68</v>
      </c>
      <c r="D56" s="14">
        <v>1</v>
      </c>
      <c r="E56" s="14">
        <v>2000</v>
      </c>
      <c r="F56" s="14">
        <f t="shared" si="0"/>
        <v>2000</v>
      </c>
      <c r="G56" s="14">
        <f t="shared" si="1"/>
        <v>300</v>
      </c>
      <c r="H56" s="14">
        <f t="shared" si="2"/>
        <v>200</v>
      </c>
      <c r="I56" s="14">
        <f t="shared" si="3"/>
        <v>2200</v>
      </c>
      <c r="J56" s="14">
        <f t="shared" si="4"/>
        <v>1700</v>
      </c>
    </row>
    <row r="57" spans="1:10" s="8" customFormat="1" x14ac:dyDescent="0.2">
      <c r="F57" s="13">
        <f>SUM(F53:F56)</f>
        <v>22700</v>
      </c>
      <c r="G57" s="13">
        <f t="shared" si="1"/>
        <v>3405</v>
      </c>
      <c r="H57" s="13">
        <f t="shared" si="2"/>
        <v>2270</v>
      </c>
      <c r="I57" s="13">
        <f t="shared" si="3"/>
        <v>24970</v>
      </c>
      <c r="J57" s="13">
        <f t="shared" si="4"/>
        <v>19295</v>
      </c>
    </row>
    <row r="59" spans="1:10" x14ac:dyDescent="0.2">
      <c r="I59" s="15" t="s">
        <v>57</v>
      </c>
      <c r="J59" s="16">
        <f>J57</f>
        <v>19295</v>
      </c>
    </row>
    <row r="60" spans="1:10" ht="15.75" thickBot="1" x14ac:dyDescent="0.25">
      <c r="I60" s="17" t="s">
        <v>56</v>
      </c>
      <c r="J60" s="18">
        <f>J59*15%</f>
        <v>2894.25</v>
      </c>
    </row>
    <row r="61" spans="1:10" x14ac:dyDescent="0.2">
      <c r="I61" s="19" t="s">
        <v>55</v>
      </c>
      <c r="J61" s="20">
        <f>SUM(J59:J60)</f>
        <v>22189.25</v>
      </c>
    </row>
  </sheetData>
  <mergeCells count="7">
    <mergeCell ref="J4:J5"/>
    <mergeCell ref="J7:J8"/>
    <mergeCell ref="F24:F33"/>
    <mergeCell ref="G24:G33"/>
    <mergeCell ref="H24:H33"/>
    <mergeCell ref="I24:I33"/>
    <mergeCell ref="J24:J33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B2A4-14CC-4C6C-A2E7-FC266346F4CD}">
  <dimension ref="A1:K61"/>
  <sheetViews>
    <sheetView showGridLines="0" topLeftCell="A51" workbookViewId="0"/>
  </sheetViews>
  <sheetFormatPr defaultColWidth="8.7421875" defaultRowHeight="15" x14ac:dyDescent="0.2"/>
  <cols>
    <col min="1" max="1" width="4.03515625" style="40" customWidth="1"/>
    <col min="2" max="2" width="13.1796875" style="40" customWidth="1"/>
    <col min="3" max="3" width="20.58203125" style="40" customWidth="1"/>
    <col min="4" max="4" width="10.4921875" style="40" customWidth="1"/>
    <col min="5" max="5" width="16.140625" style="40" bestFit="1" customWidth="1"/>
    <col min="6" max="6" width="11.02734375" style="40" customWidth="1"/>
    <col min="7" max="7" width="18.0234375" style="40" bestFit="1" customWidth="1"/>
    <col min="8" max="8" width="21.1171875" style="40" customWidth="1"/>
    <col min="9" max="9" width="11.56640625" style="40" bestFit="1" customWidth="1"/>
    <col min="10" max="10" width="20.984375" style="40" customWidth="1"/>
    <col min="11" max="16384" width="8.7421875" style="40"/>
  </cols>
  <sheetData>
    <row r="1" spans="1:11" ht="23.25" x14ac:dyDescent="0.3">
      <c r="A1" s="39" t="s">
        <v>73</v>
      </c>
      <c r="H1" s="62" t="s">
        <v>75</v>
      </c>
    </row>
    <row r="2" spans="1:11" x14ac:dyDescent="0.2">
      <c r="H2" s="63" t="s">
        <v>76</v>
      </c>
    </row>
    <row r="3" spans="1:11" ht="21" x14ac:dyDescent="0.3">
      <c r="A3" s="41" t="s">
        <v>1</v>
      </c>
      <c r="I3" s="38"/>
      <c r="J3" s="38"/>
      <c r="K3" s="38"/>
    </row>
    <row r="4" spans="1:11" x14ac:dyDescent="0.2">
      <c r="I4" s="38"/>
      <c r="J4" s="83"/>
      <c r="K4" s="38"/>
    </row>
    <row r="5" spans="1:11" x14ac:dyDescent="0.2">
      <c r="I5" s="38"/>
      <c r="J5" s="83"/>
      <c r="K5" s="38"/>
    </row>
    <row r="6" spans="1:11" x14ac:dyDescent="0.2">
      <c r="I6" s="38"/>
      <c r="J6" s="38"/>
      <c r="K6" s="38"/>
    </row>
    <row r="7" spans="1:11" x14ac:dyDescent="0.2">
      <c r="I7" s="38"/>
      <c r="J7" s="83"/>
      <c r="K7" s="38"/>
    </row>
    <row r="8" spans="1:11" x14ac:dyDescent="0.2">
      <c r="I8" s="38"/>
      <c r="J8" s="83"/>
      <c r="K8" s="38"/>
    </row>
    <row r="9" spans="1:11" x14ac:dyDescent="0.2">
      <c r="I9" s="38"/>
      <c r="J9" s="38"/>
      <c r="K9" s="38"/>
    </row>
    <row r="13" spans="1:11" ht="25.5" customHeight="1" x14ac:dyDescent="0.2"/>
    <row r="14" spans="1:11" ht="21" x14ac:dyDescent="0.3">
      <c r="A14" s="41" t="s">
        <v>2</v>
      </c>
    </row>
    <row r="16" spans="1:11" x14ac:dyDescent="0.2">
      <c r="B16" s="42" t="s">
        <v>3</v>
      </c>
      <c r="C16" s="43"/>
      <c r="D16" s="43"/>
      <c r="E16" s="43"/>
      <c r="F16" s="44" t="s">
        <v>6</v>
      </c>
    </row>
    <row r="17" spans="1:8" x14ac:dyDescent="0.2">
      <c r="F17" s="45"/>
    </row>
    <row r="18" spans="1:8" x14ac:dyDescent="0.2">
      <c r="B18" s="42" t="s">
        <v>4</v>
      </c>
      <c r="C18" s="43"/>
      <c r="D18" s="43"/>
      <c r="E18" s="43"/>
      <c r="F18" s="44" t="s">
        <v>7</v>
      </c>
    </row>
    <row r="19" spans="1:8" x14ac:dyDescent="0.2">
      <c r="F19" s="45"/>
    </row>
    <row r="20" spans="1:8" x14ac:dyDescent="0.2">
      <c r="B20" s="42" t="s">
        <v>5</v>
      </c>
      <c r="C20" s="43"/>
      <c r="D20" s="43"/>
      <c r="E20" s="43"/>
      <c r="F20" s="44" t="s">
        <v>7</v>
      </c>
    </row>
    <row r="22" spans="1:8" ht="21" x14ac:dyDescent="0.3">
      <c r="A22" s="41" t="s">
        <v>8</v>
      </c>
    </row>
    <row r="23" spans="1:8" s="47" customFormat="1" x14ac:dyDescent="0.2">
      <c r="A23" s="46" t="s">
        <v>9</v>
      </c>
      <c r="B23" s="46" t="s">
        <v>10</v>
      </c>
      <c r="C23" s="46" t="s">
        <v>11</v>
      </c>
      <c r="D23" s="46" t="s">
        <v>12</v>
      </c>
      <c r="E23" s="80" t="s">
        <v>77</v>
      </c>
      <c r="F23" s="81"/>
      <c r="G23" s="82"/>
      <c r="H23" s="46" t="s">
        <v>15</v>
      </c>
    </row>
    <row r="24" spans="1:8" x14ac:dyDescent="0.2">
      <c r="A24" s="48">
        <v>1</v>
      </c>
      <c r="B24" s="48" t="s">
        <v>16</v>
      </c>
      <c r="C24" s="48" t="s">
        <v>17</v>
      </c>
      <c r="D24" s="48">
        <v>1</v>
      </c>
      <c r="E24" s="77" t="s">
        <v>78</v>
      </c>
      <c r="F24" s="78"/>
      <c r="G24" s="79"/>
      <c r="H24" s="84" t="s">
        <v>88</v>
      </c>
    </row>
    <row r="25" spans="1:8" x14ac:dyDescent="0.2">
      <c r="A25" s="48">
        <v>2</v>
      </c>
      <c r="B25" s="48" t="s">
        <v>19</v>
      </c>
      <c r="C25" s="48" t="s">
        <v>20</v>
      </c>
      <c r="D25" s="48">
        <v>1</v>
      </c>
      <c r="E25" s="77" t="s">
        <v>79</v>
      </c>
      <c r="F25" s="78"/>
      <c r="G25" s="79"/>
      <c r="H25" s="84"/>
    </row>
    <row r="26" spans="1:8" x14ac:dyDescent="0.2">
      <c r="A26" s="48">
        <v>3</v>
      </c>
      <c r="B26" s="48" t="s">
        <v>22</v>
      </c>
      <c r="C26" s="48" t="s">
        <v>23</v>
      </c>
      <c r="D26" s="48">
        <v>1</v>
      </c>
      <c r="E26" s="77" t="s">
        <v>80</v>
      </c>
      <c r="F26" s="78"/>
      <c r="G26" s="79"/>
      <c r="H26" s="84"/>
    </row>
    <row r="27" spans="1:8" x14ac:dyDescent="0.2">
      <c r="A27" s="48">
        <v>4</v>
      </c>
      <c r="B27" s="48" t="s">
        <v>25</v>
      </c>
      <c r="C27" s="48" t="s">
        <v>26</v>
      </c>
      <c r="D27" s="48">
        <v>1</v>
      </c>
      <c r="E27" s="77" t="s">
        <v>81</v>
      </c>
      <c r="F27" s="78"/>
      <c r="G27" s="79"/>
      <c r="H27" s="84"/>
    </row>
    <row r="28" spans="1:8" x14ac:dyDescent="0.2">
      <c r="A28" s="48">
        <v>5</v>
      </c>
      <c r="B28" s="48" t="s">
        <v>28</v>
      </c>
      <c r="C28" s="48" t="s">
        <v>29</v>
      </c>
      <c r="D28" s="48">
        <v>1</v>
      </c>
      <c r="E28" s="77" t="s">
        <v>82</v>
      </c>
      <c r="F28" s="78"/>
      <c r="G28" s="79"/>
      <c r="H28" s="84"/>
    </row>
    <row r="29" spans="1:8" x14ac:dyDescent="0.2">
      <c r="A29" s="48">
        <v>6</v>
      </c>
      <c r="B29" s="48" t="s">
        <v>31</v>
      </c>
      <c r="C29" s="48" t="s">
        <v>32</v>
      </c>
      <c r="D29" s="48">
        <v>1</v>
      </c>
      <c r="E29" s="77" t="s">
        <v>83</v>
      </c>
      <c r="F29" s="78"/>
      <c r="G29" s="79"/>
      <c r="H29" s="84"/>
    </row>
    <row r="30" spans="1:8" x14ac:dyDescent="0.2">
      <c r="A30" s="48">
        <v>7</v>
      </c>
      <c r="B30" s="48" t="s">
        <v>34</v>
      </c>
      <c r="C30" s="48" t="s">
        <v>35</v>
      </c>
      <c r="D30" s="48">
        <v>1</v>
      </c>
      <c r="E30" s="77" t="s">
        <v>84</v>
      </c>
      <c r="F30" s="78"/>
      <c r="G30" s="79"/>
      <c r="H30" s="84"/>
    </row>
    <row r="31" spans="1:8" x14ac:dyDescent="0.2">
      <c r="A31" s="48">
        <v>8</v>
      </c>
      <c r="B31" s="48" t="s">
        <v>37</v>
      </c>
      <c r="C31" s="48" t="s">
        <v>38</v>
      </c>
      <c r="D31" s="48">
        <v>1</v>
      </c>
      <c r="E31" s="77" t="s">
        <v>85</v>
      </c>
      <c r="F31" s="78"/>
      <c r="G31" s="79"/>
      <c r="H31" s="84"/>
    </row>
    <row r="32" spans="1:8" x14ac:dyDescent="0.2">
      <c r="A32" s="48">
        <v>9</v>
      </c>
      <c r="B32" s="48" t="s">
        <v>40</v>
      </c>
      <c r="C32" s="48" t="s">
        <v>41</v>
      </c>
      <c r="D32" s="48">
        <v>1</v>
      </c>
      <c r="E32" s="77" t="s">
        <v>86</v>
      </c>
      <c r="F32" s="78"/>
      <c r="G32" s="79"/>
      <c r="H32" s="84"/>
    </row>
    <row r="33" spans="1:8" x14ac:dyDescent="0.2">
      <c r="A33" s="48">
        <v>10</v>
      </c>
      <c r="B33" s="48" t="s">
        <v>43</v>
      </c>
      <c r="C33" s="48" t="s">
        <v>44</v>
      </c>
      <c r="D33" s="48">
        <v>1</v>
      </c>
      <c r="E33" s="77" t="s">
        <v>87</v>
      </c>
      <c r="F33" s="78"/>
      <c r="G33" s="79"/>
      <c r="H33" s="84"/>
    </row>
    <row r="34" spans="1:8" x14ac:dyDescent="0.2">
      <c r="H34" s="49" t="s">
        <v>89</v>
      </c>
    </row>
    <row r="36" spans="1:8" x14ac:dyDescent="0.2">
      <c r="G36" s="50" t="s">
        <v>57</v>
      </c>
      <c r="H36" s="51" t="s">
        <v>89</v>
      </c>
    </row>
    <row r="37" spans="1:8" ht="15.75" thickBot="1" x14ac:dyDescent="0.25">
      <c r="G37" s="52" t="s">
        <v>56</v>
      </c>
      <c r="H37" s="53" t="s">
        <v>90</v>
      </c>
    </row>
    <row r="38" spans="1:8" x14ac:dyDescent="0.2">
      <c r="G38" s="54" t="s">
        <v>55</v>
      </c>
      <c r="H38" s="55" t="s">
        <v>60</v>
      </c>
    </row>
    <row r="41" spans="1:8" ht="25.5" x14ac:dyDescent="0.35">
      <c r="A41" s="56" t="s">
        <v>91</v>
      </c>
    </row>
    <row r="43" spans="1:8" ht="21" x14ac:dyDescent="0.3">
      <c r="A43" s="41" t="s">
        <v>2</v>
      </c>
    </row>
    <row r="45" spans="1:8" x14ac:dyDescent="0.2">
      <c r="B45" s="42" t="s">
        <v>3</v>
      </c>
      <c r="C45" s="43"/>
      <c r="D45" s="43"/>
      <c r="E45" s="43">
        <v>10</v>
      </c>
      <c r="F45" s="44" t="s">
        <v>6</v>
      </c>
    </row>
    <row r="46" spans="1:8" x14ac:dyDescent="0.2">
      <c r="F46" s="45"/>
    </row>
    <row r="47" spans="1:8" x14ac:dyDescent="0.2">
      <c r="B47" s="42" t="s">
        <v>4</v>
      </c>
      <c r="C47" s="43"/>
      <c r="D47" s="43"/>
      <c r="E47" s="43">
        <v>15</v>
      </c>
      <c r="F47" s="44" t="s">
        <v>7</v>
      </c>
    </row>
    <row r="48" spans="1:8" x14ac:dyDescent="0.2">
      <c r="F48" s="45"/>
    </row>
    <row r="49" spans="1:6" x14ac:dyDescent="0.2">
      <c r="B49" s="42" t="s">
        <v>5</v>
      </c>
      <c r="C49" s="43"/>
      <c r="D49" s="43"/>
      <c r="E49" s="43">
        <v>1583</v>
      </c>
      <c r="F49" s="44" t="s">
        <v>7</v>
      </c>
    </row>
    <row r="51" spans="1:6" s="58" customFormat="1" ht="21" x14ac:dyDescent="0.2">
      <c r="A51" s="57" t="s">
        <v>8</v>
      </c>
    </row>
    <row r="52" spans="1:6" s="58" customFormat="1" x14ac:dyDescent="0.2">
      <c r="A52" s="46" t="s">
        <v>9</v>
      </c>
      <c r="B52" s="46" t="s">
        <v>10</v>
      </c>
      <c r="C52" s="46" t="s">
        <v>11</v>
      </c>
      <c r="D52" s="46" t="s">
        <v>12</v>
      </c>
      <c r="E52" s="46" t="s">
        <v>13</v>
      </c>
      <c r="F52" s="46" t="s">
        <v>15</v>
      </c>
    </row>
    <row r="53" spans="1:6" s="58" customFormat="1" x14ac:dyDescent="0.2">
      <c r="A53" s="48">
        <v>1</v>
      </c>
      <c r="B53" s="48" t="s">
        <v>62</v>
      </c>
      <c r="C53" s="48" t="s">
        <v>63</v>
      </c>
      <c r="D53" s="48">
        <v>18</v>
      </c>
      <c r="E53" s="48">
        <f>'Quote Vendor to Rabhan'!E53*110%</f>
        <v>440.00000000000006</v>
      </c>
      <c r="F53" s="48">
        <f>E53*D53</f>
        <v>7920.0000000000009</v>
      </c>
    </row>
    <row r="54" spans="1:6" s="58" customFormat="1" x14ac:dyDescent="0.2">
      <c r="A54" s="48">
        <v>2</v>
      </c>
      <c r="B54" s="48" t="s">
        <v>64</v>
      </c>
      <c r="C54" s="48" t="s">
        <v>65</v>
      </c>
      <c r="D54" s="48">
        <v>1</v>
      </c>
      <c r="E54" s="48">
        <f>'Quote Vendor to Rabhan'!E54*110%</f>
        <v>4950</v>
      </c>
      <c r="F54" s="48">
        <f t="shared" ref="F54:F56" si="0">E54*D54</f>
        <v>4950</v>
      </c>
    </row>
    <row r="55" spans="1:6" s="58" customFormat="1" x14ac:dyDescent="0.2">
      <c r="A55" s="48">
        <v>3</v>
      </c>
      <c r="B55" s="48" t="s">
        <v>66</v>
      </c>
      <c r="C55" s="48" t="s">
        <v>67</v>
      </c>
      <c r="D55" s="48">
        <v>1</v>
      </c>
      <c r="E55" s="48">
        <f>'Quote Vendor to Rabhan'!E55*110%</f>
        <v>9900</v>
      </c>
      <c r="F55" s="48">
        <f t="shared" si="0"/>
        <v>9900</v>
      </c>
    </row>
    <row r="56" spans="1:6" s="58" customFormat="1" x14ac:dyDescent="0.2">
      <c r="A56" s="48">
        <v>4</v>
      </c>
      <c r="B56" s="48" t="s">
        <v>69</v>
      </c>
      <c r="C56" s="48" t="s">
        <v>68</v>
      </c>
      <c r="D56" s="48">
        <v>1</v>
      </c>
      <c r="E56" s="48">
        <f>'Quote Vendor to Rabhan'!E56*110%</f>
        <v>2200</v>
      </c>
      <c r="F56" s="48">
        <f t="shared" si="0"/>
        <v>2200</v>
      </c>
    </row>
    <row r="57" spans="1:6" s="59" customFormat="1" x14ac:dyDescent="0.2">
      <c r="F57" s="46">
        <f>SUM(F53:F56)</f>
        <v>24970</v>
      </c>
    </row>
    <row r="59" spans="1:6" x14ac:dyDescent="0.2">
      <c r="E59" s="50" t="s">
        <v>57</v>
      </c>
      <c r="F59" s="51">
        <f>F57</f>
        <v>24970</v>
      </c>
    </row>
    <row r="60" spans="1:6" ht="15.75" thickBot="1" x14ac:dyDescent="0.25">
      <c r="E60" s="52" t="s">
        <v>56</v>
      </c>
      <c r="F60" s="53">
        <f>F59*15%</f>
        <v>3745.5</v>
      </c>
    </row>
    <row r="61" spans="1:6" x14ac:dyDescent="0.2">
      <c r="E61" s="54" t="s">
        <v>92</v>
      </c>
      <c r="F61" s="60">
        <f>SUM(F59:F60)</f>
        <v>28715.5</v>
      </c>
    </row>
  </sheetData>
  <mergeCells count="14">
    <mergeCell ref="E28:G28"/>
    <mergeCell ref="J4:J5"/>
    <mergeCell ref="J7:J8"/>
    <mergeCell ref="H24:H33"/>
    <mergeCell ref="E23:G23"/>
    <mergeCell ref="E24:G24"/>
    <mergeCell ref="E25:G25"/>
    <mergeCell ref="E26:G26"/>
    <mergeCell ref="E27:G27"/>
    <mergeCell ref="E29:G29"/>
    <mergeCell ref="E30:G30"/>
    <mergeCell ref="E31:G31"/>
    <mergeCell ref="E32:G32"/>
    <mergeCell ref="E33:G3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73C-D525-4927-8624-50584959393E}">
  <dimension ref="A1:L8"/>
  <sheetViews>
    <sheetView workbookViewId="0">
      <selection activeCell="K11" sqref="K11"/>
    </sheetView>
  </sheetViews>
  <sheetFormatPr defaultRowHeight="15" x14ac:dyDescent="0.2"/>
  <cols>
    <col min="1" max="1" width="14.390625" customWidth="1"/>
    <col min="11" max="11" width="13.5859375" customWidth="1"/>
  </cols>
  <sheetData>
    <row r="1" spans="1:12" x14ac:dyDescent="0.2">
      <c r="A1" s="69" t="s">
        <v>94</v>
      </c>
      <c r="K1" s="69" t="s">
        <v>104</v>
      </c>
    </row>
    <row r="2" spans="1:12" x14ac:dyDescent="0.2">
      <c r="K2" t="s">
        <v>105</v>
      </c>
      <c r="L2" s="2">
        <f>'Quote Vendor to Rabhan'!G57</f>
        <v>3405</v>
      </c>
    </row>
    <row r="3" spans="1:12" x14ac:dyDescent="0.2">
      <c r="A3" s="65" t="s">
        <v>95</v>
      </c>
      <c r="B3" s="64" t="s">
        <v>97</v>
      </c>
      <c r="C3" s="64" t="s">
        <v>98</v>
      </c>
      <c r="D3" s="64" t="s">
        <v>99</v>
      </c>
      <c r="K3" t="s">
        <v>48</v>
      </c>
      <c r="L3" s="2">
        <f>'Quote Vendor to Rabhan'!H57</f>
        <v>2270</v>
      </c>
    </row>
    <row r="4" spans="1:12" ht="15.75" thickBot="1" x14ac:dyDescent="0.25">
      <c r="A4" s="65" t="s">
        <v>96</v>
      </c>
      <c r="B4" s="14">
        <f>'Quote Vendor to Rabhan'!J60</f>
        <v>2894.25</v>
      </c>
      <c r="C4" s="64"/>
      <c r="D4" s="14">
        <f>SUM(B4:C4)</f>
        <v>2894.25</v>
      </c>
      <c r="K4" s="70" t="s">
        <v>106</v>
      </c>
      <c r="L4" s="27">
        <f>SUM(L2:L3)</f>
        <v>5675</v>
      </c>
    </row>
    <row r="5" spans="1:12" x14ac:dyDescent="0.2">
      <c r="A5" s="65" t="s">
        <v>100</v>
      </c>
      <c r="B5" s="64"/>
      <c r="C5" s="14">
        <f>-'Quote Rabhan to Customer'!F60</f>
        <v>-3745.5</v>
      </c>
      <c r="D5" s="14">
        <f t="shared" ref="D5:D6" si="0">SUM(B5:C5)</f>
        <v>-3745.5</v>
      </c>
      <c r="K5" t="s">
        <v>107</v>
      </c>
      <c r="L5">
        <f>L4*15%</f>
        <v>851.25</v>
      </c>
    </row>
    <row r="6" spans="1:12" x14ac:dyDescent="0.2">
      <c r="A6" s="65" t="s">
        <v>101</v>
      </c>
      <c r="B6" s="14">
        <f>SUM(B4:B5)</f>
        <v>2894.25</v>
      </c>
      <c r="C6" s="14">
        <f>SUM(C4:C5)</f>
        <v>-3745.5</v>
      </c>
      <c r="D6" s="14">
        <f t="shared" si="0"/>
        <v>-851.25</v>
      </c>
      <c r="L6" t="b">
        <f>L5=C8</f>
        <v>1</v>
      </c>
    </row>
    <row r="8" spans="1:12" s="67" customFormat="1" x14ac:dyDescent="0.2">
      <c r="A8" s="66" t="s">
        <v>102</v>
      </c>
      <c r="C8" s="68">
        <f>-D6</f>
        <v>851.25</v>
      </c>
      <c r="D8" s="6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 Vendor to Rabhan</vt:lpstr>
      <vt:lpstr>Quote Rabhan to Customer</vt:lpstr>
      <vt:lpstr>Rabhan VAT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Bahaa eldin osama mohamed</dc:creator>
  <cp:lastModifiedBy>Bahaa eldin osama mohamed</cp:lastModifiedBy>
  <dcterms:created xsi:type="dcterms:W3CDTF">2015-06-05T18:17:20Z</dcterms:created>
  <dcterms:modified xsi:type="dcterms:W3CDTF">2025-08-08T16:06:25Z</dcterms:modified>
</cp:coreProperties>
</file>