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Purchase Details" sheetId="1" r:id="rId1"/>
    <sheet name="Sheet2" sheetId="3" r:id="rId2"/>
  </sheets>
  <definedNames>
    <definedName name="_xlnm._FilterDatabase" localSheetId="0" hidden="1">'Purchase Details'!$A$7:$AV$20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K40" i="1"/>
  <c r="M40" i="1"/>
  <c r="AT34" i="1"/>
  <c r="AS34" i="1"/>
  <c r="AQ34" i="1"/>
  <c r="AP34" i="1"/>
  <c r="AO34" i="1"/>
  <c r="AM34" i="1"/>
  <c r="AK34" i="1"/>
  <c r="AI34" i="1"/>
  <c r="AF34" i="1"/>
  <c r="AE34" i="1"/>
  <c r="AC34" i="1"/>
  <c r="AB34" i="1"/>
  <c r="AA34" i="1"/>
  <c r="Y34" i="1"/>
  <c r="W34" i="1"/>
  <c r="U34" i="1"/>
  <c r="R34" i="1"/>
  <c r="Q34" i="1"/>
  <c r="O34" i="1"/>
  <c r="N34" i="1"/>
  <c r="M34" i="1"/>
  <c r="K34" i="1"/>
  <c r="I34" i="1"/>
  <c r="G34" i="1"/>
  <c r="A24" i="1"/>
  <c r="A22" i="1"/>
  <c r="A19" i="1"/>
  <c r="A20" i="1" s="1"/>
  <c r="A21" i="1" s="1"/>
  <c r="A18" i="1"/>
  <c r="AI40" i="1" l="1"/>
  <c r="AO39" i="1"/>
  <c r="AM39" i="1"/>
  <c r="AK39" i="1"/>
  <c r="AP39" i="1" s="1"/>
  <c r="AQ39" i="1" s="1"/>
  <c r="AO38" i="1"/>
  <c r="AM38" i="1"/>
  <c r="AK38" i="1"/>
  <c r="AO37" i="1"/>
  <c r="AM37" i="1"/>
  <c r="AK37" i="1"/>
  <c r="AO33" i="1"/>
  <c r="AM33" i="1"/>
  <c r="AK33" i="1"/>
  <c r="AO32" i="1"/>
  <c r="AM32" i="1"/>
  <c r="AK32" i="1"/>
  <c r="AO31" i="1"/>
  <c r="AM31" i="1"/>
  <c r="AK31" i="1"/>
  <c r="AO30" i="1"/>
  <c r="AM30" i="1"/>
  <c r="AK30" i="1"/>
  <c r="AO29" i="1"/>
  <c r="AM29" i="1"/>
  <c r="AK29" i="1"/>
  <c r="AO28" i="1"/>
  <c r="AM28" i="1"/>
  <c r="AK28" i="1"/>
  <c r="AO27" i="1"/>
  <c r="AM27" i="1"/>
  <c r="AK27" i="1"/>
  <c r="AI22" i="1"/>
  <c r="AO21" i="1"/>
  <c r="AM21" i="1"/>
  <c r="AK21" i="1"/>
  <c r="AO20" i="1"/>
  <c r="AM20" i="1"/>
  <c r="AK20" i="1"/>
  <c r="AO19" i="1"/>
  <c r="AM19" i="1"/>
  <c r="AK19" i="1"/>
  <c r="AO18" i="1"/>
  <c r="AM18" i="1"/>
  <c r="AK18" i="1"/>
  <c r="AO26" i="1"/>
  <c r="AM26" i="1"/>
  <c r="AK26" i="1"/>
  <c r="AO25" i="1"/>
  <c r="AM25" i="1"/>
  <c r="AK25" i="1"/>
  <c r="AO24" i="1"/>
  <c r="AM24" i="1"/>
  <c r="AK24" i="1"/>
  <c r="AO17" i="1"/>
  <c r="AM17" i="1"/>
  <c r="AK17" i="1"/>
  <c r="AO16" i="1"/>
  <c r="AM16" i="1"/>
  <c r="AK16" i="1"/>
  <c r="AO15" i="1"/>
  <c r="AM15" i="1"/>
  <c r="AK15" i="1"/>
  <c r="AO14" i="1"/>
  <c r="AM14" i="1"/>
  <c r="AK14" i="1"/>
  <c r="AO13" i="1"/>
  <c r="AM13" i="1"/>
  <c r="AK13" i="1"/>
  <c r="AO12" i="1"/>
  <c r="AM12" i="1"/>
  <c r="AK12" i="1"/>
  <c r="AO11" i="1"/>
  <c r="AM11" i="1"/>
  <c r="AK11" i="1"/>
  <c r="AO10" i="1"/>
  <c r="AM10" i="1"/>
  <c r="AK10" i="1"/>
  <c r="AO9" i="1"/>
  <c r="AM9" i="1"/>
  <c r="AK9" i="1"/>
  <c r="U40" i="1"/>
  <c r="AA39" i="1"/>
  <c r="Y39" i="1"/>
  <c r="W39" i="1"/>
  <c r="AA38" i="1"/>
  <c r="Y38" i="1"/>
  <c r="W38" i="1"/>
  <c r="AA37" i="1"/>
  <c r="Y37" i="1"/>
  <c r="W37" i="1"/>
  <c r="U35" i="1"/>
  <c r="AA33" i="1"/>
  <c r="Y33" i="1"/>
  <c r="W33" i="1"/>
  <c r="AA32" i="1"/>
  <c r="Y32" i="1"/>
  <c r="W32" i="1"/>
  <c r="AA31" i="1"/>
  <c r="Y31" i="1"/>
  <c r="W31" i="1"/>
  <c r="AA30" i="1"/>
  <c r="Y30" i="1"/>
  <c r="W30" i="1"/>
  <c r="AA29" i="1"/>
  <c r="Y29" i="1"/>
  <c r="W29" i="1"/>
  <c r="AA28" i="1"/>
  <c r="Y28" i="1"/>
  <c r="W28" i="1"/>
  <c r="AA27" i="1"/>
  <c r="Y27" i="1"/>
  <c r="W27" i="1"/>
  <c r="U22" i="1"/>
  <c r="AA21" i="1"/>
  <c r="Y21" i="1"/>
  <c r="W21" i="1"/>
  <c r="AA20" i="1"/>
  <c r="Y20" i="1"/>
  <c r="W20" i="1"/>
  <c r="AA19" i="1"/>
  <c r="Y19" i="1"/>
  <c r="W19" i="1"/>
  <c r="AA18" i="1"/>
  <c r="Y18" i="1"/>
  <c r="W18" i="1"/>
  <c r="AA26" i="1"/>
  <c r="Y26" i="1"/>
  <c r="W26" i="1"/>
  <c r="AA25" i="1"/>
  <c r="Y25" i="1"/>
  <c r="W25" i="1"/>
  <c r="AA24" i="1"/>
  <c r="Y24" i="1"/>
  <c r="W24" i="1"/>
  <c r="AA17" i="1"/>
  <c r="Y17" i="1"/>
  <c r="W17" i="1"/>
  <c r="AA16" i="1"/>
  <c r="Y16" i="1"/>
  <c r="W16" i="1"/>
  <c r="AA15" i="1"/>
  <c r="Y15" i="1"/>
  <c r="W15" i="1"/>
  <c r="AA14" i="1"/>
  <c r="Y14" i="1"/>
  <c r="W14" i="1"/>
  <c r="AA13" i="1"/>
  <c r="Y13" i="1"/>
  <c r="W13" i="1"/>
  <c r="AA12" i="1"/>
  <c r="Y12" i="1"/>
  <c r="W12" i="1"/>
  <c r="AA11" i="1"/>
  <c r="Y11" i="1"/>
  <c r="W11" i="1"/>
  <c r="AA10" i="1"/>
  <c r="Y10" i="1"/>
  <c r="W10" i="1"/>
  <c r="AA9" i="1"/>
  <c r="Y9" i="1"/>
  <c r="W9" i="1"/>
  <c r="M39" i="1"/>
  <c r="M38" i="1"/>
  <c r="M37" i="1"/>
  <c r="M33" i="1"/>
  <c r="M32" i="1"/>
  <c r="M31" i="1"/>
  <c r="M30" i="1"/>
  <c r="M29" i="1"/>
  <c r="M28" i="1"/>
  <c r="M27" i="1"/>
  <c r="K39" i="1"/>
  <c r="K38" i="1"/>
  <c r="K37" i="1"/>
  <c r="K33" i="1"/>
  <c r="K32" i="1"/>
  <c r="K31" i="1"/>
  <c r="K30" i="1"/>
  <c r="K29" i="1"/>
  <c r="K28" i="1"/>
  <c r="K27" i="1"/>
  <c r="I39" i="1"/>
  <c r="I38" i="1"/>
  <c r="I37" i="1"/>
  <c r="I33" i="1"/>
  <c r="I32" i="1"/>
  <c r="I31" i="1"/>
  <c r="I30" i="1"/>
  <c r="I29" i="1"/>
  <c r="I28" i="1"/>
  <c r="I27" i="1"/>
  <c r="M10" i="1"/>
  <c r="M11" i="1"/>
  <c r="M12" i="1"/>
  <c r="M13" i="1"/>
  <c r="M14" i="1"/>
  <c r="M15" i="1"/>
  <c r="M16" i="1"/>
  <c r="M17" i="1"/>
  <c r="M24" i="1"/>
  <c r="M25" i="1"/>
  <c r="M26" i="1"/>
  <c r="M18" i="1"/>
  <c r="M19" i="1"/>
  <c r="M20" i="1"/>
  <c r="M21" i="1"/>
  <c r="K10" i="1"/>
  <c r="K11" i="1"/>
  <c r="K12" i="1"/>
  <c r="K13" i="1"/>
  <c r="K14" i="1"/>
  <c r="K15" i="1"/>
  <c r="K16" i="1"/>
  <c r="K17" i="1"/>
  <c r="K24" i="1"/>
  <c r="K25" i="1"/>
  <c r="K26" i="1"/>
  <c r="K18" i="1"/>
  <c r="K19" i="1"/>
  <c r="K20" i="1"/>
  <c r="K21" i="1"/>
  <c r="M9" i="1"/>
  <c r="K9" i="1"/>
  <c r="I10" i="1"/>
  <c r="I11" i="1"/>
  <c r="I12" i="1"/>
  <c r="I13" i="1"/>
  <c r="I14" i="1"/>
  <c r="I15" i="1"/>
  <c r="I16" i="1"/>
  <c r="I17" i="1"/>
  <c r="N17" i="1" s="1"/>
  <c r="I24" i="1"/>
  <c r="I25" i="1"/>
  <c r="I26" i="1"/>
  <c r="I18" i="1"/>
  <c r="N18" i="1" s="1"/>
  <c r="I19" i="1"/>
  <c r="I20" i="1"/>
  <c r="I21" i="1"/>
  <c r="I9" i="1"/>
  <c r="N9" i="1" s="1"/>
  <c r="AP30" i="1" l="1"/>
  <c r="AQ30" i="1" s="1"/>
  <c r="AI35" i="1"/>
  <c r="N20" i="1"/>
  <c r="N25" i="1"/>
  <c r="N15" i="1"/>
  <c r="N11" i="1"/>
  <c r="N13" i="1"/>
  <c r="AP21" i="1"/>
  <c r="AQ21" i="1" s="1"/>
  <c r="AS21" i="1" s="1"/>
  <c r="AT21" i="1" s="1"/>
  <c r="AB30" i="1"/>
  <c r="AC30" i="1" s="1"/>
  <c r="AE30" i="1" s="1"/>
  <c r="AF30" i="1" s="1"/>
  <c r="N29" i="1"/>
  <c r="N33" i="1"/>
  <c r="AB11" i="1"/>
  <c r="AC11" i="1" s="1"/>
  <c r="AE11" i="1" s="1"/>
  <c r="AF11" i="1" s="1"/>
  <c r="AB13" i="1"/>
  <c r="AC13" i="1" s="1"/>
  <c r="AE13" i="1" s="1"/>
  <c r="AF13" i="1" s="1"/>
  <c r="AB17" i="1"/>
  <c r="AC17" i="1" s="1"/>
  <c r="AE17" i="1" s="1"/>
  <c r="AF17" i="1" s="1"/>
  <c r="AB12" i="1"/>
  <c r="AC12" i="1" s="1"/>
  <c r="AE12" i="1" s="1"/>
  <c r="AF12" i="1" s="1"/>
  <c r="AB38" i="1"/>
  <c r="AC38" i="1" s="1"/>
  <c r="AE38" i="1" s="1"/>
  <c r="AF38" i="1" s="1"/>
  <c r="AP10" i="1"/>
  <c r="AQ10" i="1" s="1"/>
  <c r="AS10" i="1" s="1"/>
  <c r="AT10" i="1" s="1"/>
  <c r="AP12" i="1"/>
  <c r="AQ12" i="1" s="1"/>
  <c r="AS12" i="1" s="1"/>
  <c r="AT12" i="1" s="1"/>
  <c r="AP14" i="1"/>
  <c r="AQ14" i="1" s="1"/>
  <c r="AS14" i="1" s="1"/>
  <c r="AT14" i="1" s="1"/>
  <c r="AP38" i="1"/>
  <c r="AQ38" i="1" s="1"/>
  <c r="AS38" i="1" s="1"/>
  <c r="AT38" i="1" s="1"/>
  <c r="AB27" i="1"/>
  <c r="AC27" i="1" s="1"/>
  <c r="AE27" i="1" s="1"/>
  <c r="AB32" i="1"/>
  <c r="AC32" i="1" s="1"/>
  <c r="AE32" i="1" s="1"/>
  <c r="AP9" i="1"/>
  <c r="AQ9" i="1" s="1"/>
  <c r="AP18" i="1"/>
  <c r="AQ18" i="1" s="1"/>
  <c r="AS18" i="1" s="1"/>
  <c r="AT18" i="1" s="1"/>
  <c r="AP20" i="1"/>
  <c r="AQ20" i="1" s="1"/>
  <c r="AS20" i="1" s="1"/>
  <c r="AT20" i="1" s="1"/>
  <c r="AP37" i="1"/>
  <c r="AQ37" i="1" s="1"/>
  <c r="AB21" i="1"/>
  <c r="AC21" i="1" s="1"/>
  <c r="AE21" i="1" s="1"/>
  <c r="AF21" i="1" s="1"/>
  <c r="AP16" i="1"/>
  <c r="AQ16" i="1" s="1"/>
  <c r="AS16" i="1" s="1"/>
  <c r="AT16" i="1" s="1"/>
  <c r="AP26" i="1"/>
  <c r="AQ26" i="1" s="1"/>
  <c r="AS26" i="1" s="1"/>
  <c r="AT26" i="1" s="1"/>
  <c r="AP28" i="1"/>
  <c r="AQ28" i="1" s="1"/>
  <c r="AS28" i="1" s="1"/>
  <c r="AB37" i="1"/>
  <c r="AC37" i="1" s="1"/>
  <c r="AE37" i="1" s="1"/>
  <c r="N24" i="1"/>
  <c r="N10" i="1"/>
  <c r="N27" i="1"/>
  <c r="N38" i="1"/>
  <c r="AB16" i="1"/>
  <c r="AC16" i="1" s="1"/>
  <c r="AE16" i="1" s="1"/>
  <c r="AF16" i="1" s="1"/>
  <c r="AB25" i="1"/>
  <c r="AC25" i="1" s="1"/>
  <c r="AE25" i="1" s="1"/>
  <c r="AF25" i="1" s="1"/>
  <c r="AB18" i="1"/>
  <c r="AC18" i="1" s="1"/>
  <c r="AE18" i="1" s="1"/>
  <c r="AF18" i="1" s="1"/>
  <c r="AB19" i="1"/>
  <c r="AC19" i="1" s="1"/>
  <c r="AE19" i="1" s="1"/>
  <c r="AF19" i="1" s="1"/>
  <c r="AB20" i="1"/>
  <c r="AC20" i="1" s="1"/>
  <c r="AE20" i="1" s="1"/>
  <c r="AB29" i="1"/>
  <c r="AC29" i="1" s="1"/>
  <c r="AE29" i="1" s="1"/>
  <c r="AB39" i="1"/>
  <c r="AC39" i="1" s="1"/>
  <c r="AP11" i="1"/>
  <c r="AQ11" i="1" s="1"/>
  <c r="AS11" i="1" s="1"/>
  <c r="AT11" i="1" s="1"/>
  <c r="AI41" i="1"/>
  <c r="AB15" i="1"/>
  <c r="AC15" i="1" s="1"/>
  <c r="AE15" i="1" s="1"/>
  <c r="AF15" i="1" s="1"/>
  <c r="AB28" i="1"/>
  <c r="AC28" i="1" s="1"/>
  <c r="AE28" i="1" s="1"/>
  <c r="AB33" i="1"/>
  <c r="AC33" i="1" s="1"/>
  <c r="AE33" i="1" s="1"/>
  <c r="N19" i="1"/>
  <c r="N14" i="1"/>
  <c r="N31" i="1"/>
  <c r="N21" i="1"/>
  <c r="N26" i="1"/>
  <c r="N16" i="1"/>
  <c r="N12" i="1"/>
  <c r="N28" i="1"/>
  <c r="N32" i="1"/>
  <c r="N39" i="1"/>
  <c r="AB26" i="1"/>
  <c r="AC26" i="1" s="1"/>
  <c r="AE26" i="1" s="1"/>
  <c r="AF26" i="1" s="1"/>
  <c r="U41" i="1"/>
  <c r="AB31" i="1"/>
  <c r="AC31" i="1" s="1"/>
  <c r="AE31" i="1" s="1"/>
  <c r="AF31" i="1" s="1"/>
  <c r="AM22" i="1"/>
  <c r="AP13" i="1"/>
  <c r="AQ13" i="1" s="1"/>
  <c r="AS13" i="1" s="1"/>
  <c r="AT13" i="1" s="1"/>
  <c r="AP15" i="1"/>
  <c r="AQ15" i="1" s="1"/>
  <c r="AS15" i="1" s="1"/>
  <c r="AT15" i="1" s="1"/>
  <c r="AP24" i="1"/>
  <c r="AQ24" i="1" s="1"/>
  <c r="AS24" i="1" s="1"/>
  <c r="AT24" i="1" s="1"/>
  <c r="AP27" i="1"/>
  <c r="AQ27" i="1" s="1"/>
  <c r="AP29" i="1"/>
  <c r="AQ29" i="1" s="1"/>
  <c r="AS29" i="1" s="1"/>
  <c r="AT29" i="1" s="1"/>
  <c r="AP32" i="1"/>
  <c r="AQ32" i="1" s="1"/>
  <c r="AS32" i="1" s="1"/>
  <c r="AT32" i="1" s="1"/>
  <c r="AO22" i="1"/>
  <c r="AP17" i="1"/>
  <c r="AQ17" i="1" s="1"/>
  <c r="AS17" i="1" s="1"/>
  <c r="AT17" i="1" s="1"/>
  <c r="AP25" i="1"/>
  <c r="AQ25" i="1" s="1"/>
  <c r="AS25" i="1" s="1"/>
  <c r="AT25" i="1" s="1"/>
  <c r="AP19" i="1"/>
  <c r="AQ19" i="1" s="1"/>
  <c r="AS19" i="1" s="1"/>
  <c r="AT19" i="1" s="1"/>
  <c r="AP31" i="1"/>
  <c r="AQ31" i="1" s="1"/>
  <c r="AS31" i="1" s="1"/>
  <c r="AT31" i="1" s="1"/>
  <c r="AP33" i="1"/>
  <c r="AQ33" i="1" s="1"/>
  <c r="AS33" i="1" s="1"/>
  <c r="AT33" i="1" s="1"/>
  <c r="AS39" i="1"/>
  <c r="AT39" i="1" s="1"/>
  <c r="AS30" i="1"/>
  <c r="AT30" i="1" s="1"/>
  <c r="AK22" i="1"/>
  <c r="AB9" i="1"/>
  <c r="W22" i="1"/>
  <c r="Y22" i="1"/>
  <c r="AA22" i="1"/>
  <c r="AB10" i="1"/>
  <c r="AC10" i="1" s="1"/>
  <c r="AB14" i="1"/>
  <c r="AC14" i="1" s="1"/>
  <c r="AB24" i="1"/>
  <c r="AC24" i="1" s="1"/>
  <c r="M22" i="1"/>
  <c r="N30" i="1"/>
  <c r="N37" i="1"/>
  <c r="K22" i="1"/>
  <c r="I22" i="1"/>
  <c r="AO41" i="1" l="1"/>
  <c r="AO35" i="1"/>
  <c r="I41" i="1"/>
  <c r="I35" i="1"/>
  <c r="M41" i="1"/>
  <c r="M35" i="1"/>
  <c r="AA41" i="1"/>
  <c r="AA35" i="1"/>
  <c r="K41" i="1"/>
  <c r="K35" i="1"/>
  <c r="Y41" i="1"/>
  <c r="Y35" i="1"/>
  <c r="W41" i="1"/>
  <c r="W35" i="1"/>
  <c r="AK41" i="1"/>
  <c r="AK35" i="1"/>
  <c r="AM41" i="1"/>
  <c r="AM35" i="1"/>
  <c r="AF33" i="1"/>
  <c r="AF29" i="1"/>
  <c r="AF20" i="1"/>
  <c r="AF37" i="1"/>
  <c r="AF28" i="1"/>
  <c r="AC40" i="1"/>
  <c r="AP40" i="1"/>
  <c r="AE39" i="1"/>
  <c r="AF39" i="1" s="1"/>
  <c r="AT28" i="1"/>
  <c r="AF32" i="1"/>
  <c r="AB40" i="1"/>
  <c r="AE40" i="1"/>
  <c r="AP22" i="1"/>
  <c r="AS37" i="1"/>
  <c r="AS40" i="1" s="1"/>
  <c r="AQ40" i="1"/>
  <c r="AS27" i="1"/>
  <c r="AQ22" i="1"/>
  <c r="AS9" i="1"/>
  <c r="AS22" i="1" s="1"/>
  <c r="AS35" i="1" s="1"/>
  <c r="AE14" i="1"/>
  <c r="AF14" i="1" s="1"/>
  <c r="AE10" i="1"/>
  <c r="AF10" i="1" s="1"/>
  <c r="AB22" i="1"/>
  <c r="AC9" i="1"/>
  <c r="AE24" i="1"/>
  <c r="AF24" i="1" s="1"/>
  <c r="AF27" i="1"/>
  <c r="G40" i="1"/>
  <c r="AQ35" i="1" l="1"/>
  <c r="AP35" i="1"/>
  <c r="AB35" i="1"/>
  <c r="AF40" i="1"/>
  <c r="AB41" i="1"/>
  <c r="AP41" i="1"/>
  <c r="AQ41" i="1"/>
  <c r="AT37" i="1"/>
  <c r="AT40" i="1" s="1"/>
  <c r="AT9" i="1"/>
  <c r="AT22" i="1" s="1"/>
  <c r="AS41" i="1"/>
  <c r="AT27" i="1"/>
  <c r="AC22" i="1"/>
  <c r="AE9" i="1"/>
  <c r="AE22" i="1" s="1"/>
  <c r="G22" i="1"/>
  <c r="AT35" i="1" l="1"/>
  <c r="AE41" i="1"/>
  <c r="AE35" i="1"/>
  <c r="AC41" i="1"/>
  <c r="AC35" i="1"/>
  <c r="AT41" i="1"/>
  <c r="AF9" i="1"/>
  <c r="AF22" i="1" s="1"/>
  <c r="O9" i="1"/>
  <c r="Q9" i="1" s="1"/>
  <c r="O33" i="1"/>
  <c r="O32" i="1"/>
  <c r="O31" i="1"/>
  <c r="O30" i="1"/>
  <c r="O29" i="1"/>
  <c r="O28" i="1"/>
  <c r="Q28" i="1" s="1"/>
  <c r="O27" i="1"/>
  <c r="O12" i="1"/>
  <c r="O13" i="1"/>
  <c r="Q13" i="1" s="1"/>
  <c r="O14" i="1"/>
  <c r="O15" i="1"/>
  <c r="O16" i="1"/>
  <c r="O17" i="1"/>
  <c r="O24" i="1"/>
  <c r="O25" i="1"/>
  <c r="O26" i="1"/>
  <c r="O18" i="1"/>
  <c r="O19" i="1"/>
  <c r="O20" i="1"/>
  <c r="O21" i="1"/>
  <c r="O10" i="1"/>
  <c r="AF41" i="1" l="1"/>
  <c r="AF35" i="1"/>
  <c r="N40" i="1"/>
  <c r="Q10" i="1"/>
  <c r="R10" i="1" s="1"/>
  <c r="O11" i="1"/>
  <c r="Q11" i="1" s="1"/>
  <c r="R11" i="1" s="1"/>
  <c r="N22" i="1"/>
  <c r="AV25" i="1"/>
  <c r="Q12" i="1"/>
  <c r="R12" i="1" s="1"/>
  <c r="Q17" i="1"/>
  <c r="R17" i="1" s="1"/>
  <c r="Q32" i="1"/>
  <c r="R32" i="1" s="1"/>
  <c r="Q26" i="1"/>
  <c r="R26" i="1" s="1"/>
  <c r="Q33" i="1"/>
  <c r="R33" i="1" s="1"/>
  <c r="AV15" i="1"/>
  <c r="AV11" i="1"/>
  <c r="Q20" i="1"/>
  <c r="R20" i="1" s="1"/>
  <c r="Q25" i="1"/>
  <c r="R25" i="1" s="1"/>
  <c r="Q15" i="1"/>
  <c r="R15" i="1" s="1"/>
  <c r="Q30" i="1"/>
  <c r="R30" i="1" s="1"/>
  <c r="AV19" i="1"/>
  <c r="AV24" i="1"/>
  <c r="AV14" i="1"/>
  <c r="Q18" i="1"/>
  <c r="R18" i="1" s="1"/>
  <c r="Q21" i="1"/>
  <c r="R21" i="1" s="1"/>
  <c r="Q16" i="1"/>
  <c r="R16" i="1" s="1"/>
  <c r="Q29" i="1"/>
  <c r="R29" i="1" s="1"/>
  <c r="AV20" i="1"/>
  <c r="Q19" i="1"/>
  <c r="R19" i="1" s="1"/>
  <c r="Q24" i="1"/>
  <c r="R24" i="1" s="1"/>
  <c r="Q14" i="1"/>
  <c r="R14" i="1" s="1"/>
  <c r="Q27" i="1"/>
  <c r="R27" i="1" s="1"/>
  <c r="Q31" i="1"/>
  <c r="R31" i="1" s="1"/>
  <c r="AV18" i="1"/>
  <c r="AV17" i="1"/>
  <c r="AV13" i="1"/>
  <c r="AV21" i="1"/>
  <c r="AV26" i="1"/>
  <c r="AV16" i="1"/>
  <c r="AV12" i="1"/>
  <c r="R13" i="1"/>
  <c r="R9" i="1"/>
  <c r="R22" i="1" l="1"/>
  <c r="O22" i="1"/>
  <c r="Q22" i="1"/>
  <c r="R28" i="1"/>
  <c r="R35" i="1" s="1"/>
  <c r="O39" i="1"/>
  <c r="O38" i="1"/>
  <c r="O37" i="1"/>
  <c r="G41" i="1" l="1"/>
  <c r="G35" i="1"/>
  <c r="Q35" i="1"/>
  <c r="AV34" i="1"/>
  <c r="Q37" i="1"/>
  <c r="O40" i="1"/>
  <c r="Q38" i="1"/>
  <c r="Q39" i="1"/>
  <c r="R39" i="1" s="1"/>
  <c r="O35" i="1"/>
  <c r="N41" i="1" l="1"/>
  <c r="N35" i="1"/>
  <c r="O41" i="1"/>
  <c r="Q40" i="1"/>
  <c r="Q41" i="1" s="1"/>
  <c r="AV10" i="1"/>
  <c r="AV9" i="1"/>
  <c r="R38" i="1"/>
  <c r="R37" i="1"/>
  <c r="R40" i="1" l="1"/>
  <c r="R41" i="1" s="1"/>
  <c r="A10" i="1"/>
  <c r="A11" i="1" s="1"/>
  <c r="A12" i="1" s="1"/>
  <c r="A13" i="1" s="1"/>
  <c r="A14" i="1" s="1"/>
  <c r="A15" i="1" s="1"/>
  <c r="A16" i="1" s="1"/>
  <c r="A17" i="1" s="1"/>
  <c r="AV40" i="1" l="1"/>
  <c r="A25" i="1"/>
  <c r="A26" i="1" s="1"/>
</calcChain>
</file>

<file path=xl/sharedStrings.xml><?xml version="1.0" encoding="utf-8"?>
<sst xmlns="http://schemas.openxmlformats.org/spreadsheetml/2006/main" count="135" uniqueCount="84">
  <si>
    <t>Type</t>
  </si>
  <si>
    <t>Event</t>
  </si>
  <si>
    <t>Projected
Date</t>
  </si>
  <si>
    <t>Sr No</t>
  </si>
  <si>
    <t>Basic</t>
  </si>
  <si>
    <t>Downpayment</t>
  </si>
  <si>
    <t>1st Slab</t>
  </si>
  <si>
    <t>2nd Slab</t>
  </si>
  <si>
    <t>3rd Slab</t>
  </si>
  <si>
    <t>4th Slab</t>
  </si>
  <si>
    <t>5th Slab</t>
  </si>
  <si>
    <t>Tiling and Plastering</t>
  </si>
  <si>
    <t>Handover</t>
  </si>
  <si>
    <t>OC</t>
  </si>
  <si>
    <t>Service Tax on Basic</t>
  </si>
  <si>
    <t>VAT on Basic</t>
  </si>
  <si>
    <t>Registration</t>
  </si>
  <si>
    <t>Stamp Duty</t>
  </si>
  <si>
    <t>Brokerage</t>
  </si>
  <si>
    <t>15 days after Registration</t>
  </si>
  <si>
    <t>PLCs</t>
  </si>
  <si>
    <t>Advance Maintenance</t>
  </si>
  <si>
    <t>Other Charges</t>
  </si>
  <si>
    <t>Payment Type</t>
  </si>
  <si>
    <t>Row Labels</t>
  </si>
  <si>
    <t>Grand Total</t>
  </si>
  <si>
    <t>Projected
Amount 
(Rs.)</t>
  </si>
  <si>
    <t>Revised Net Amount 
(Rs.)</t>
  </si>
  <si>
    <t>Difference with Actual 
(Rs.)</t>
  </si>
  <si>
    <t xml:space="preserve"> Projected
Amount 
(Rs.)</t>
  </si>
  <si>
    <t xml:space="preserve"> Projected Direct Tax Payment 
(Rs.)</t>
  </si>
  <si>
    <t xml:space="preserve"> Net Amount 
(Rs.)</t>
  </si>
  <si>
    <t xml:space="preserve"> Revised Amount 
(Rs)</t>
  </si>
  <si>
    <t xml:space="preserve"> Revised Direct Tax Payment 
(Rs.)</t>
  </si>
  <si>
    <t xml:space="preserve"> Revised Net Amount 
(Rs.)</t>
  </si>
  <si>
    <t xml:space="preserve"> Actual Amount 
(Rs.)</t>
  </si>
  <si>
    <t xml:space="preserve"> Actual Direct Tax Payment 
(Rs)</t>
  </si>
  <si>
    <t xml:space="preserve"> Actual Net Amount 
(Rs.)</t>
  </si>
  <si>
    <t xml:space="preserve"> Difference with Actual 
(Rs.)</t>
  </si>
  <si>
    <t>Amenity Charges</t>
  </si>
  <si>
    <t>Devlopement charges</t>
  </si>
  <si>
    <t xml:space="preserve">Legal Charges </t>
  </si>
  <si>
    <t xml:space="preserve">Due diligence </t>
  </si>
  <si>
    <t xml:space="preserve">Valuation </t>
  </si>
  <si>
    <t xml:space="preserve">Title report </t>
  </si>
  <si>
    <t>Legal Diligence</t>
  </si>
  <si>
    <t>Pre Purchase</t>
  </si>
  <si>
    <t>Property</t>
  </si>
  <si>
    <t>Property Detail</t>
  </si>
  <si>
    <t>Owner Name</t>
  </si>
  <si>
    <t>Tax 1  
(%)</t>
  </si>
  <si>
    <t>Tax 2
(%)</t>
  </si>
  <si>
    <t>Tax 3
(%)</t>
  </si>
  <si>
    <t>Projected Gross Amount 
(Rs.)</t>
  </si>
  <si>
    <t>Revised Gross Amount 
(Rs.)</t>
  </si>
  <si>
    <t>TDS 
(%)</t>
  </si>
  <si>
    <t>Projected Net Amount 
(Rs.)</t>
  </si>
  <si>
    <t>A</t>
  </si>
  <si>
    <t>Agreement Value</t>
  </si>
  <si>
    <t>Total Cost of Acquisition</t>
  </si>
  <si>
    <t>Tax 1 
(Amount)</t>
  </si>
  <si>
    <t>Tax 2 
(Amount)</t>
  </si>
  <si>
    <t>Tax 3 
(Amount)</t>
  </si>
  <si>
    <t>Revised
Date</t>
  </si>
  <si>
    <t>Revised
Amount 
(Rs.)</t>
  </si>
  <si>
    <t>Payment Schedule</t>
  </si>
  <si>
    <t>B</t>
  </si>
  <si>
    <t>C</t>
  </si>
  <si>
    <t>Projected Tax 
(Rs.)</t>
  </si>
  <si>
    <t>Revised Tax  
(Rs.)</t>
  </si>
  <si>
    <t>Actual
Date</t>
  </si>
  <si>
    <t>Actual
Amount 
(Rs.)</t>
  </si>
  <si>
    <t>Actual Tax Payment 
(Rs.)</t>
  </si>
  <si>
    <t>Actual Gross Amount 
(Rs.)</t>
  </si>
  <si>
    <t>Actual Net Amount 
(Rs.)</t>
  </si>
  <si>
    <t>Projected TDS 
(Rs.)</t>
  </si>
  <si>
    <t>Revised TDS 
(Rs.)</t>
  </si>
  <si>
    <t>Actual TDS 
(Rs.)</t>
  </si>
  <si>
    <t>Statuatory</t>
  </si>
  <si>
    <t>Gross Investment</t>
  </si>
  <si>
    <t>Other Direct Charges</t>
  </si>
  <si>
    <t>Total Other Direct Charges</t>
  </si>
  <si>
    <t>Other Non-Direct Charges</t>
  </si>
  <si>
    <t>Total Other Non-Direct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</si>
</sst>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2" fillId="3" borderId="0" xfId="0" applyFont="1" applyFill="1" applyBorder="1" applyAlignment="1">
      <alignment horizontal="left" vertical="top" wrapText="1"/>
    </xf>
    <xf numFmtId="164" fontId="0" fillId="2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15" fontId="0" fillId="0" borderId="0" xfId="0" applyNumberForma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9" fontId="4" fillId="0" borderId="0" xfId="0" applyNumberFormat="1" applyFont="1" applyBorder="1" applyAlignment="1">
      <alignment vertical="top"/>
    </xf>
    <xf numFmtId="164" fontId="3" fillId="0" borderId="0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ill="1" applyBorder="1" applyAlignment="1">
      <alignment vertical="top"/>
    </xf>
    <xf numFmtId="9" fontId="4" fillId="0" borderId="0" xfId="2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2" fillId="5" borderId="0" xfId="0" applyFont="1" applyFill="1" applyBorder="1" applyAlignment="1">
      <alignment horizontal="right" vertical="top"/>
    </xf>
    <xf numFmtId="0" fontId="2" fillId="5" borderId="0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164" fontId="6" fillId="3" borderId="0" xfId="0" applyNumberFormat="1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164" fontId="5" fillId="3" borderId="0" xfId="0" applyNumberFormat="1" applyFont="1" applyFill="1" applyBorder="1" applyAlignment="1">
      <alignment vertical="top"/>
    </xf>
    <xf numFmtId="164" fontId="6" fillId="3" borderId="0" xfId="1" applyNumberFormat="1" applyFont="1" applyFill="1" applyBorder="1" applyAlignment="1">
      <alignment vertical="top"/>
    </xf>
    <xf numFmtId="0" fontId="0" fillId="3" borderId="0" xfId="0" applyFill="1" applyAlignment="1">
      <alignment vertical="top"/>
    </xf>
    <xf numFmtId="1" fontId="4" fillId="0" borderId="0" xfId="0" applyNumberFormat="1" applyFont="1" applyBorder="1" applyAlignment="1">
      <alignment vertical="top"/>
    </xf>
    <xf numFmtId="0" fontId="5" fillId="4" borderId="0" xfId="0" applyFont="1" applyFill="1" applyBorder="1" applyAlignment="1">
      <alignment horizontal="right" vertical="top"/>
    </xf>
    <xf numFmtId="0" fontId="5" fillId="4" borderId="0" xfId="0" applyFont="1" applyFill="1" applyBorder="1" applyAlignment="1">
      <alignment horizontal="left" vertical="top"/>
    </xf>
    <xf numFmtId="164" fontId="6" fillId="4" borderId="0" xfId="1" applyNumberFormat="1" applyFont="1" applyFill="1" applyBorder="1" applyAlignment="1">
      <alignment horizontal="right" vertical="top"/>
    </xf>
    <xf numFmtId="0" fontId="5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15" fontId="0" fillId="4" borderId="0" xfId="0" applyNumberFormat="1" applyFill="1" applyBorder="1" applyAlignment="1">
      <alignment vertical="top"/>
    </xf>
    <xf numFmtId="164" fontId="6" fillId="4" borderId="0" xfId="1" applyNumberFormat="1" applyFont="1" applyFill="1" applyBorder="1" applyAlignment="1">
      <alignment vertical="top"/>
    </xf>
    <xf numFmtId="0" fontId="5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/>
    </xf>
    <xf numFmtId="0" fontId="0" fillId="2" borderId="0" xfId="0" applyFill="1" applyBorder="1" applyAlignment="1">
      <alignment vertical="top"/>
    </xf>
    <xf numFmtId="0" fontId="5" fillId="2" borderId="0" xfId="0" applyFont="1" applyFill="1" applyBorder="1" applyAlignment="1">
      <alignment horizontal="right" vertical="top"/>
    </xf>
    <xf numFmtId="0" fontId="5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164" fontId="8" fillId="4" borderId="0" xfId="1" applyNumberFormat="1" applyFont="1" applyFill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164" formatCode="_ * #,##0_ ;_ * \-#,##0_ ;_ * &quot;-&quot;??_ ;_ @_ 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Chandak" refreshedDate="42486.69285324074" createdVersion="5" refreshedVersion="5" minRefreshableVersion="3" recordCount="24">
  <cacheSource type="worksheet">
    <worksheetSource ref="A7:AV20" sheet="Purchase Details"/>
  </cacheSource>
  <cacheFields count="22">
    <cacheField name="Sr No" numFmtId="0">
      <sharedItems containsSemiMixedTypes="0" containsString="0" containsNumber="1" containsInteger="1" minValue="1" maxValue="24"/>
    </cacheField>
    <cacheField name="Type" numFmtId="0">
      <sharedItems count="8">
        <s v="Basic"/>
        <s v="Service Tax on Basic"/>
        <s v="VAT on Basic"/>
        <s v="Stamp Duty"/>
        <s v="Brokerage"/>
        <s v="PLCs"/>
        <s v="Advance Maintenance"/>
        <s v="Other Charges"/>
      </sharedItems>
    </cacheField>
    <cacheField name="Event" numFmtId="0">
      <sharedItems/>
    </cacheField>
    <cacheField name="Payment Type" numFmtId="0">
      <sharedItems containsNonDate="0" containsString="0" containsBlank="1" count="1">
        <m/>
      </sharedItems>
    </cacheField>
    <cacheField name="Projected Direct Tax  _x000a_(%)" numFmtId="9">
      <sharedItems containsSemiMixedTypes="0" containsString="0" containsNumber="1" minValue="0" maxValue="0.1"/>
    </cacheField>
    <cacheField name="Projected Direct Tax Remarks" numFmtId="9">
      <sharedItems containsNonDate="0" containsString="0" containsBlank="1"/>
    </cacheField>
    <cacheField name="Projected_x000a_Date" numFmtId="15">
      <sharedItems containsSemiMixedTypes="0" containsNonDate="0" containsDate="1" containsString="0" minDate="2016-02-19T00:00:00" maxDate="2017-01-15T00:00:00"/>
    </cacheField>
    <cacheField name="Projected_x000a_Amount _x000a_(Rs.)" numFmtId="164">
      <sharedItems containsSemiMixedTypes="0" containsString="0" containsNumber="1" containsInteger="1" minValue="10000" maxValue="1500000"/>
    </cacheField>
    <cacheField name="Projected Direct Tax Payment _x000a_(Rs.)" numFmtId="164">
      <sharedItems containsSemiMixedTypes="0" containsString="0" containsNumber="1" containsInteger="1" minValue="0" maxValue="15000"/>
    </cacheField>
    <cacheField name="Net Amount _x000a_(Rs.)" numFmtId="164">
      <sharedItems containsSemiMixedTypes="0" containsString="0" containsNumber="1" containsInteger="1" minValue="10000" maxValue="1485000"/>
    </cacheField>
    <cacheField name="BBB" numFmtId="164">
      <sharedItems containsNonDate="0" containsString="0" containsBlank="1"/>
    </cacheField>
    <cacheField name="Revised Date" numFmtId="15">
      <sharedItems containsSemiMixedTypes="0" containsNonDate="0" containsDate="1" containsString="0" minDate="2016-02-19T00:00:00" maxDate="2017-01-15T00:00:00"/>
    </cacheField>
    <cacheField name="Revised Amount _x000a_(Rs)" numFmtId="164">
      <sharedItems containsSemiMixedTypes="0" containsString="0" containsNumber="1" containsInteger="1" minValue="10000" maxValue="2000000"/>
    </cacheField>
    <cacheField name="Revised Direct Tax Payment _x000a_(Rs.)" numFmtId="164">
      <sharedItems containsSemiMixedTypes="0" containsString="0" containsNumber="1" containsInteger="1" minValue="0" maxValue="20000"/>
    </cacheField>
    <cacheField name="Revised Net Amount _x000a_(Rs.)" numFmtId="164">
      <sharedItems containsSemiMixedTypes="0" containsString="0" containsNumber="1" containsInteger="1" minValue="10000" maxValue="1980000"/>
    </cacheField>
    <cacheField name="AAA" numFmtId="164">
      <sharedItems containsNonDate="0" containsString="0" containsBlank="1"/>
    </cacheField>
    <cacheField name="Actual_x000a_Date" numFmtId="15">
      <sharedItems containsSemiMixedTypes="0" containsNonDate="0" containsDate="1" containsString="0" minDate="2016-02-19T00:00:00" maxDate="2017-01-15T00:00:00"/>
    </cacheField>
    <cacheField name="Actual Amount _x000a_(Rs.)" numFmtId="164">
      <sharedItems containsSemiMixedTypes="0" containsString="0" containsNumber="1" containsInteger="1" minValue="10000" maxValue="2200000"/>
    </cacheField>
    <cacheField name="Actual Direct Tax Payment _x000a_(Rs)" numFmtId="164">
      <sharedItems containsSemiMixedTypes="0" containsString="0" containsNumber="1" containsInteger="1" minValue="0" maxValue="22000"/>
    </cacheField>
    <cacheField name="Actual Net Amount _x000a_(Rs.)" numFmtId="164">
      <sharedItems containsSemiMixedTypes="0" containsString="0" containsNumber="1" containsInteger="1" minValue="10000" maxValue="2178000"/>
    </cacheField>
    <cacheField name="ccc" numFmtId="0">
      <sharedItems containsNonDate="0" containsString="0" containsBlank="1"/>
    </cacheField>
    <cacheField name="Difference with Actual _x000a_(Rs.)" numFmtId="164">
      <sharedItems containsSemiMixedTypes="0" containsString="0" containsNumber="1" containsInteger="1" minValue="-198000" maxValue="1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s v="Downpayment"/>
    <x v="0"/>
    <n v="0.01"/>
    <m/>
    <d v="2016-02-19T00:00:00"/>
    <n v="1500000"/>
    <n v="15000"/>
    <n v="1485000"/>
    <m/>
    <d v="2016-03-20T00:00:00"/>
    <n v="2000000"/>
    <n v="20000"/>
    <n v="1980000"/>
    <m/>
    <d v="2016-03-20T00:00:00"/>
    <n v="2200000"/>
    <n v="22000"/>
    <n v="2178000"/>
    <m/>
    <n v="-198000"/>
  </r>
  <r>
    <n v="2"/>
    <x v="0"/>
    <s v="1st Slab"/>
    <x v="0"/>
    <n v="0.01"/>
    <m/>
    <d v="2016-03-20T00:00:00"/>
    <n v="500000"/>
    <n v="5000"/>
    <n v="495000"/>
    <m/>
    <d v="2016-04-19T00:00:00"/>
    <n v="500000"/>
    <n v="5000"/>
    <n v="495000"/>
    <m/>
    <d v="2016-04-19T00:00:00"/>
    <n v="500000"/>
    <n v="5000"/>
    <n v="495000"/>
    <m/>
    <n v="0"/>
  </r>
  <r>
    <n v="3"/>
    <x v="0"/>
    <s v="2nd Slab"/>
    <x v="0"/>
    <n v="0.01"/>
    <m/>
    <d v="2016-04-19T00:00:00"/>
    <n v="500000"/>
    <n v="5000"/>
    <n v="495000"/>
    <m/>
    <d v="2016-05-19T00:00:00"/>
    <n v="500000"/>
    <n v="5000"/>
    <n v="495000"/>
    <m/>
    <d v="2016-05-19T00:00:00"/>
    <n v="500000"/>
    <n v="5000"/>
    <n v="495000"/>
    <m/>
    <n v="0"/>
  </r>
  <r>
    <n v="4"/>
    <x v="0"/>
    <s v="3rd Slab"/>
    <x v="0"/>
    <n v="0.01"/>
    <m/>
    <d v="2016-05-19T00:00:00"/>
    <n v="500000"/>
    <n v="5000"/>
    <n v="495000"/>
    <m/>
    <d v="2016-06-18T00:00:00"/>
    <n v="500000"/>
    <n v="5000"/>
    <n v="495000"/>
    <m/>
    <d v="2016-06-18T00:00:00"/>
    <n v="500000"/>
    <n v="5000"/>
    <n v="495000"/>
    <m/>
    <n v="0"/>
  </r>
  <r>
    <n v="5"/>
    <x v="0"/>
    <s v="4th Slab"/>
    <x v="0"/>
    <n v="0.01"/>
    <m/>
    <d v="2016-06-18T00:00:00"/>
    <n v="500000"/>
    <n v="5000"/>
    <n v="495000"/>
    <m/>
    <d v="2016-07-18T00:00:00"/>
    <n v="250000"/>
    <n v="2500"/>
    <n v="247500"/>
    <m/>
    <d v="2016-07-18T00:00:00"/>
    <n v="250000"/>
    <n v="2500"/>
    <n v="247500"/>
    <m/>
    <n v="0"/>
  </r>
  <r>
    <n v="6"/>
    <x v="0"/>
    <s v="5th Slab"/>
    <x v="0"/>
    <n v="0.01"/>
    <m/>
    <d v="2016-07-18T00:00:00"/>
    <n v="500000"/>
    <n v="5000"/>
    <n v="495000"/>
    <m/>
    <d v="2016-09-16T00:00:00"/>
    <n v="250000"/>
    <n v="2500"/>
    <n v="247500"/>
    <m/>
    <d v="2016-09-16T00:00:00"/>
    <n v="250000"/>
    <n v="2500"/>
    <n v="247500"/>
    <m/>
    <n v="0"/>
  </r>
  <r>
    <n v="7"/>
    <x v="0"/>
    <s v="Tiling and Plastering"/>
    <x v="0"/>
    <n v="0.01"/>
    <m/>
    <d v="2016-09-16T00:00:00"/>
    <n v="250000"/>
    <n v="2500"/>
    <n v="247500"/>
    <m/>
    <d v="2016-11-15T00:00:00"/>
    <n v="250000"/>
    <n v="2500"/>
    <n v="247500"/>
    <m/>
    <d v="2016-11-15T00:00:00"/>
    <n v="250000"/>
    <n v="2500"/>
    <n v="247500"/>
    <m/>
    <n v="0"/>
  </r>
  <r>
    <n v="8"/>
    <x v="0"/>
    <s v="Handover"/>
    <x v="0"/>
    <n v="0.01"/>
    <m/>
    <d v="2016-11-15T00:00:00"/>
    <n v="250000"/>
    <n v="2500"/>
    <n v="247500"/>
    <m/>
    <d v="2017-01-14T00:00:00"/>
    <n v="250000"/>
    <n v="2500"/>
    <n v="247500"/>
    <m/>
    <d v="2017-01-14T00:00:00"/>
    <n v="250000"/>
    <n v="2500"/>
    <n v="247500"/>
    <m/>
    <n v="0"/>
  </r>
  <r>
    <n v="9"/>
    <x v="0"/>
    <s v="OC"/>
    <x v="0"/>
    <n v="0.01"/>
    <m/>
    <d v="2017-01-14T00:00:00"/>
    <n v="500000"/>
    <n v="5000"/>
    <n v="495000"/>
    <m/>
    <d v="2016-02-19T00:00:00"/>
    <n v="500000"/>
    <n v="5000"/>
    <n v="495000"/>
    <m/>
    <d v="2016-02-19T00:00:00"/>
    <n v="300000"/>
    <n v="3000"/>
    <n v="297000"/>
    <m/>
    <n v="198000"/>
  </r>
  <r>
    <n v="10"/>
    <x v="1"/>
    <s v="Downpayment"/>
    <x v="0"/>
    <n v="0"/>
    <m/>
    <d v="2016-02-19T00:00:00"/>
    <n v="60000"/>
    <n v="0"/>
    <n v="60000"/>
    <m/>
    <d v="2016-03-20T00:00:00"/>
    <n v="60000"/>
    <n v="0"/>
    <n v="60000"/>
    <m/>
    <d v="2016-03-20T00:00:00"/>
    <n v="60000"/>
    <n v="0"/>
    <n v="60000"/>
    <m/>
    <n v="0"/>
  </r>
  <r>
    <n v="11"/>
    <x v="1"/>
    <s v="1st Slab"/>
    <x v="0"/>
    <n v="0"/>
    <m/>
    <d v="2016-03-20T00:00:00"/>
    <n v="20000"/>
    <n v="0"/>
    <n v="20000"/>
    <m/>
    <d v="2016-04-19T00:00:00"/>
    <n v="20000"/>
    <n v="0"/>
    <n v="20000"/>
    <m/>
    <d v="2016-04-19T00:00:00"/>
    <n v="20000"/>
    <n v="0"/>
    <n v="20000"/>
    <m/>
    <n v="0"/>
  </r>
  <r>
    <n v="12"/>
    <x v="1"/>
    <s v="2nd Slab"/>
    <x v="0"/>
    <n v="0"/>
    <m/>
    <d v="2016-04-19T00:00:00"/>
    <n v="20000"/>
    <n v="0"/>
    <n v="20000"/>
    <m/>
    <d v="2016-05-19T00:00:00"/>
    <n v="20000"/>
    <n v="0"/>
    <n v="20000"/>
    <m/>
    <d v="2016-05-19T00:00:00"/>
    <n v="20000"/>
    <n v="0"/>
    <n v="20000"/>
    <m/>
    <n v="0"/>
  </r>
  <r>
    <n v="13"/>
    <x v="1"/>
    <s v="3rd Slab"/>
    <x v="0"/>
    <n v="0"/>
    <m/>
    <d v="2016-05-19T00:00:00"/>
    <n v="20000"/>
    <n v="0"/>
    <n v="20000"/>
    <m/>
    <d v="2016-06-18T00:00:00"/>
    <n v="20000"/>
    <n v="0"/>
    <n v="20000"/>
    <m/>
    <d v="2016-06-18T00:00:00"/>
    <n v="20000"/>
    <n v="0"/>
    <n v="20000"/>
    <m/>
    <n v="0"/>
  </r>
  <r>
    <n v="14"/>
    <x v="1"/>
    <s v="4th Slab"/>
    <x v="0"/>
    <n v="0"/>
    <m/>
    <d v="2016-06-18T00:00:00"/>
    <n v="20000"/>
    <n v="0"/>
    <n v="20000"/>
    <m/>
    <d v="2016-07-18T00:00:00"/>
    <n v="20000"/>
    <n v="0"/>
    <n v="20000"/>
    <m/>
    <d v="2016-07-18T00:00:00"/>
    <n v="20000"/>
    <n v="0"/>
    <n v="20000"/>
    <m/>
    <n v="0"/>
  </r>
  <r>
    <n v="15"/>
    <x v="1"/>
    <s v="5th Slab"/>
    <x v="0"/>
    <n v="0"/>
    <m/>
    <d v="2016-07-18T00:00:00"/>
    <n v="20000"/>
    <n v="0"/>
    <n v="20000"/>
    <m/>
    <d v="2016-09-16T00:00:00"/>
    <n v="20000"/>
    <n v="0"/>
    <n v="20000"/>
    <m/>
    <d v="2016-09-16T00:00:00"/>
    <n v="20000"/>
    <n v="0"/>
    <n v="20000"/>
    <m/>
    <n v="0"/>
  </r>
  <r>
    <n v="16"/>
    <x v="1"/>
    <s v="Tiling and Plastering"/>
    <x v="0"/>
    <n v="0"/>
    <m/>
    <d v="2016-09-16T00:00:00"/>
    <n v="10000"/>
    <n v="0"/>
    <n v="10000"/>
    <m/>
    <d v="2016-11-15T00:00:00"/>
    <n v="10000"/>
    <n v="0"/>
    <n v="10000"/>
    <m/>
    <d v="2016-11-15T00:00:00"/>
    <n v="10000"/>
    <n v="0"/>
    <n v="10000"/>
    <m/>
    <n v="0"/>
  </r>
  <r>
    <n v="17"/>
    <x v="1"/>
    <s v="Handover"/>
    <x v="0"/>
    <n v="0"/>
    <m/>
    <d v="2016-11-15T00:00:00"/>
    <n v="10000"/>
    <n v="0"/>
    <n v="10000"/>
    <m/>
    <d v="2017-01-14T00:00:00"/>
    <n v="10000"/>
    <n v="0"/>
    <n v="10000"/>
    <m/>
    <d v="2017-01-14T00:00:00"/>
    <n v="10000"/>
    <n v="0"/>
    <n v="10000"/>
    <m/>
    <n v="0"/>
  </r>
  <r>
    <n v="18"/>
    <x v="1"/>
    <s v="OC"/>
    <x v="0"/>
    <n v="0"/>
    <m/>
    <d v="2017-01-14T00:00:00"/>
    <n v="20000"/>
    <n v="0"/>
    <n v="20000"/>
    <m/>
    <d v="2016-02-19T00:00:00"/>
    <n v="20000"/>
    <n v="0"/>
    <n v="20000"/>
    <m/>
    <d v="2016-02-19T00:00:00"/>
    <n v="20000"/>
    <n v="0"/>
    <n v="20000"/>
    <m/>
    <n v="0"/>
  </r>
  <r>
    <n v="19"/>
    <x v="2"/>
    <s v="Registration"/>
    <x v="0"/>
    <n v="0"/>
    <m/>
    <d v="2016-04-19T00:00:00"/>
    <n v="50000"/>
    <n v="0"/>
    <n v="50000"/>
    <m/>
    <d v="2016-03-20T00:00:00"/>
    <n v="50000"/>
    <n v="0"/>
    <n v="50000"/>
    <m/>
    <d v="2016-03-20T00:00:00"/>
    <n v="50000"/>
    <n v="0"/>
    <n v="50000"/>
    <m/>
    <n v="0"/>
  </r>
  <r>
    <n v="20"/>
    <x v="3"/>
    <s v="Registration"/>
    <x v="0"/>
    <n v="0"/>
    <m/>
    <d v="2016-04-19T00:00:00"/>
    <n v="250000"/>
    <n v="0"/>
    <n v="250000"/>
    <m/>
    <d v="2016-05-04T00:00:00"/>
    <n v="250000"/>
    <n v="0"/>
    <n v="250000"/>
    <m/>
    <d v="2016-05-04T00:00:00"/>
    <n v="250000"/>
    <n v="0"/>
    <n v="250000"/>
    <m/>
    <n v="0"/>
  </r>
  <r>
    <n v="21"/>
    <x v="4"/>
    <s v="15 days after Registration"/>
    <x v="0"/>
    <n v="0.1"/>
    <m/>
    <d v="2016-05-04T00:00:00"/>
    <n v="50000"/>
    <n v="5000"/>
    <n v="45000"/>
    <m/>
    <d v="2016-11-15T00:00:00"/>
    <n v="50000"/>
    <n v="5000"/>
    <n v="45000"/>
    <m/>
    <d v="2016-11-15T00:00:00"/>
    <n v="50000"/>
    <n v="5000"/>
    <n v="45000"/>
    <m/>
    <n v="0"/>
  </r>
  <r>
    <n v="22"/>
    <x v="5"/>
    <s v="Handover"/>
    <x v="0"/>
    <n v="0.01"/>
    <m/>
    <d v="2016-11-15T00:00:00"/>
    <n v="100000"/>
    <n v="1000"/>
    <n v="99000"/>
    <m/>
    <d v="2017-01-14T00:00:00"/>
    <n v="100000"/>
    <n v="1000"/>
    <n v="99000"/>
    <m/>
    <d v="2017-01-14T00:00:00"/>
    <n v="100000"/>
    <n v="1000"/>
    <n v="99000"/>
    <m/>
    <n v="0"/>
  </r>
  <r>
    <n v="23"/>
    <x v="6"/>
    <s v="OC"/>
    <x v="0"/>
    <n v="0"/>
    <m/>
    <d v="2017-01-14T00:00:00"/>
    <n v="250000"/>
    <n v="0"/>
    <n v="250000"/>
    <m/>
    <d v="2016-11-15T00:00:00"/>
    <n v="250000"/>
    <n v="0"/>
    <n v="250000"/>
    <m/>
    <d v="2016-11-15T00:00:00"/>
    <n v="250000"/>
    <n v="0"/>
    <n v="250000"/>
    <m/>
    <n v="0"/>
  </r>
  <r>
    <n v="24"/>
    <x v="7"/>
    <s v="Handover"/>
    <x v="0"/>
    <n v="0"/>
    <m/>
    <d v="2016-11-15T00:00:00"/>
    <n v="250000"/>
    <n v="0"/>
    <n v="250000"/>
    <m/>
    <d v="2016-11-15T00:00:00"/>
    <n v="250000"/>
    <n v="0"/>
    <n v="250000"/>
    <m/>
    <d v="2016-11-15T00:00:00"/>
    <n v="250000"/>
    <n v="0"/>
    <n v="25000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K10" firstHeaderRow="0" firstDataRow="1" firstDataCol="1"/>
  <pivotFields count="22">
    <pivotField showAll="0"/>
    <pivotField axis="axisRow" showAll="0">
      <items count="9">
        <item x="6"/>
        <item x="0"/>
        <item x="4"/>
        <item x="7"/>
        <item x="5"/>
        <item x="1"/>
        <item x="3"/>
        <item x="2"/>
        <item t="default"/>
      </items>
    </pivotField>
    <pivotField showAll="0"/>
    <pivotField showAll="0">
      <items count="2">
        <item x="0"/>
        <item t="default"/>
      </items>
    </pivotField>
    <pivotField numFmtId="9" showAll="0" defaultSubtotal="0"/>
    <pivotField showAll="0"/>
    <pivotField numFmtId="15" showAll="0"/>
    <pivotField dataField="1" numFmtId="164" showAll="0" defaultSubtotal="0"/>
    <pivotField dataField="1" numFmtId="164" showAll="0" defaultSubtotal="0"/>
    <pivotField dataField="1" numFmtId="164" showAll="0" defaultSubtotal="0"/>
    <pivotField showAll="0"/>
    <pivotField showAll="0"/>
    <pivotField dataField="1" numFmtId="164" showAll="0" defaultSubtotal="0"/>
    <pivotField dataField="1" numFmtId="164" showAll="0" defaultSubtotal="0"/>
    <pivotField dataField="1" numFmtId="164" showAll="0" defaultSubtotal="0"/>
    <pivotField showAll="0"/>
    <pivotField showAll="0"/>
    <pivotField dataField="1" numFmtId="164" showAll="0" defaultSubtotal="0"/>
    <pivotField dataField="1" numFmtId="164" showAll="0" defaultSubtotal="0"/>
    <pivotField dataField="1" numFmtId="164" showAll="0" defaultSubtotal="0"/>
    <pivotField showAll="0"/>
    <pivotField dataField="1" numFmtId="164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 Projected_x000a_Amount _x000a_(Rs.)" fld="7" baseField="0" baseItem="0"/>
    <dataField name=" Projected Direct Tax Payment _x000a_(Rs.)" fld="8" baseField="0" baseItem="0"/>
    <dataField name=" Net Amount _x000a_(Rs.)" fld="9" baseField="0" baseItem="0"/>
    <dataField name=" Revised Amount _x000a_(Rs)" fld="12" baseField="0" baseItem="0"/>
    <dataField name=" Revised Direct Tax Payment _x000a_(Rs.)" fld="13" baseField="0" baseItem="0"/>
    <dataField name=" Revised Net Amount _x000a_(Rs.)" fld="14" baseField="0" baseItem="0"/>
    <dataField name=" Actual Amount _x000a_(Rs.)" fld="17" baseField="0" baseItem="0"/>
    <dataField name=" Actual Direct Tax Payment _x000a_(Rs)" fld="18" baseField="0" baseItem="0"/>
    <dataField name=" Actual Net Amount _x000a_(Rs.)" fld="19" baseField="0" baseItem="0"/>
    <dataField name=" Difference with Actual _x000a_(Rs.)" fld="21" baseField="0" baseItem="0"/>
  </dataFields>
  <formats count="8">
    <format dxfId="7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41"/>
  <sheetViews>
    <sheetView showGridLines="0" tabSelected="1" zoomScale="70" zoomScaleNormal="70" workbookViewId="0">
      <pane xSplit="3" ySplit="7" topLeftCell="D33" activePane="bottomRight" state="frozen"/>
      <selection pane="topRight" activeCell="D1" sqref="D1"/>
      <selection pane="bottomLeft" activeCell="A9" sqref="A9"/>
      <selection pane="bottomRight" activeCell="C56" sqref="C56"/>
    </sheetView>
  </sheetViews>
  <sheetFormatPr defaultRowHeight="15" x14ac:dyDescent="0.25"/>
  <cols>
    <col min="1" max="1" width="7.85546875" style="2" customWidth="1"/>
    <col min="2" max="2" width="23.140625" style="2" customWidth="1"/>
    <col min="3" max="3" width="25" style="2" customWidth="1"/>
    <col min="4" max="4" width="11.140625" style="2" customWidth="1"/>
    <col min="5" max="5" width="2" style="2" customWidth="1"/>
    <col min="6" max="6" width="12.85546875" style="2" customWidth="1"/>
    <col min="7" max="7" width="14.5703125" style="2" customWidth="1"/>
    <col min="8" max="8" width="7.42578125" style="2" bestFit="1" customWidth="1"/>
    <col min="9" max="9" width="12" style="2" customWidth="1"/>
    <col min="10" max="10" width="7.85546875" style="2" bestFit="1" customWidth="1"/>
    <col min="11" max="11" width="12" style="2" customWidth="1"/>
    <col min="12" max="12" width="7.85546875" style="2" customWidth="1"/>
    <col min="13" max="13" width="12" style="2" customWidth="1"/>
    <col min="14" max="14" width="17.7109375" style="2" customWidth="1"/>
    <col min="15" max="15" width="20.140625" style="2" customWidth="1"/>
    <col min="16" max="16" width="6.42578125" style="2" bestFit="1" customWidth="1"/>
    <col min="17" max="17" width="12.85546875" style="2" customWidth="1"/>
    <col min="18" max="18" width="17.42578125" style="2" customWidth="1"/>
    <col min="19" max="19" width="1.7109375" style="2" customWidth="1"/>
    <col min="20" max="20" width="15.28515625" style="5" customWidth="1"/>
    <col min="21" max="21" width="14.5703125" style="5" customWidth="1"/>
    <col min="22" max="22" width="7.42578125" style="5" customWidth="1"/>
    <col min="23" max="23" width="12" style="5" customWidth="1"/>
    <col min="24" max="24" width="7.85546875" style="5" customWidth="1"/>
    <col min="25" max="25" width="12" style="5" customWidth="1"/>
    <col min="26" max="26" width="7.85546875" style="5" customWidth="1"/>
    <col min="27" max="27" width="12" style="5" customWidth="1"/>
    <col min="28" max="28" width="15.42578125" style="5" customWidth="1"/>
    <col min="29" max="29" width="14.5703125" style="5" customWidth="1"/>
    <col min="30" max="30" width="6.42578125" style="5" customWidth="1"/>
    <col min="31" max="31" width="12.42578125" style="5" customWidth="1"/>
    <col min="32" max="32" width="15.28515625" style="5" customWidth="1"/>
    <col min="33" max="33" width="1.7109375" style="5" customWidth="1"/>
    <col min="34" max="34" width="11.42578125" style="2" customWidth="1"/>
    <col min="35" max="35" width="14.5703125" style="2" customWidth="1"/>
    <col min="36" max="36" width="7.42578125" style="2" customWidth="1"/>
    <col min="37" max="37" width="12" style="2" customWidth="1"/>
    <col min="38" max="38" width="7.85546875" style="2" customWidth="1"/>
    <col min="39" max="39" width="12" style="2" customWidth="1"/>
    <col min="40" max="40" width="7.85546875" style="2" customWidth="1"/>
    <col min="41" max="41" width="12" style="2" customWidth="1"/>
    <col min="42" max="42" width="15.42578125" style="2" customWidth="1"/>
    <col min="43" max="43" width="14.5703125" style="2" customWidth="1"/>
    <col min="44" max="44" width="6.42578125" style="2" customWidth="1"/>
    <col min="45" max="45" width="12.42578125" style="2" customWidth="1"/>
    <col min="46" max="46" width="15.28515625" style="2" customWidth="1"/>
    <col min="47" max="47" width="1.7109375" style="2" customWidth="1"/>
    <col min="48" max="48" width="18.85546875" style="2" bestFit="1" customWidth="1"/>
    <col min="49" max="16384" width="9.140625" style="2"/>
  </cols>
  <sheetData>
    <row r="2" spans="1:48" x14ac:dyDescent="0.25">
      <c r="B2" s="52" t="s">
        <v>48</v>
      </c>
      <c r="C2" s="53"/>
      <c r="M2" s="5"/>
      <c r="N2" s="5"/>
      <c r="O2" s="5"/>
      <c r="P2" s="5"/>
      <c r="Q2" s="5"/>
      <c r="R2" s="5"/>
      <c r="S2" s="5"/>
      <c r="AB2" s="2"/>
      <c r="AC2" s="2"/>
      <c r="AD2" s="2"/>
      <c r="AE2" s="2"/>
      <c r="AF2" s="2"/>
      <c r="AG2" s="2"/>
    </row>
    <row r="3" spans="1:48" x14ac:dyDescent="0.25">
      <c r="B3" s="11" t="s">
        <v>47</v>
      </c>
      <c r="C3" s="54"/>
      <c r="M3" s="5"/>
      <c r="N3" s="5"/>
      <c r="O3" s="5"/>
      <c r="P3" s="5"/>
      <c r="Q3" s="5"/>
      <c r="R3" s="5"/>
      <c r="S3" s="5"/>
      <c r="AB3" s="2"/>
      <c r="AC3" s="2"/>
      <c r="AD3" s="2"/>
      <c r="AE3" s="2"/>
      <c r="AF3" s="2"/>
      <c r="AG3" s="2"/>
    </row>
    <row r="4" spans="1:48" x14ac:dyDescent="0.25">
      <c r="B4" s="11" t="s">
        <v>49</v>
      </c>
      <c r="C4" s="54"/>
      <c r="M4" s="5"/>
      <c r="N4" s="5"/>
      <c r="O4" s="5"/>
      <c r="P4" s="5"/>
      <c r="Q4" s="5"/>
      <c r="R4" s="5"/>
      <c r="S4" s="5"/>
      <c r="AB4" s="2"/>
      <c r="AC4" s="2"/>
      <c r="AD4" s="2"/>
      <c r="AE4" s="2"/>
      <c r="AF4" s="2"/>
      <c r="AG4" s="2"/>
    </row>
    <row r="5" spans="1:48" x14ac:dyDescent="0.25">
      <c r="T5" s="2"/>
      <c r="U5" s="4"/>
      <c r="V5" s="4"/>
      <c r="W5" s="4"/>
      <c r="X5" s="4"/>
      <c r="Y5" s="4"/>
      <c r="Z5" s="4"/>
      <c r="AA5" s="4"/>
      <c r="AB5" s="4"/>
      <c r="AC5" s="4"/>
      <c r="AD5" s="2"/>
      <c r="AE5" s="2"/>
      <c r="AF5" s="2"/>
      <c r="AG5" s="2"/>
      <c r="AS5" s="12"/>
      <c r="AT5" s="12"/>
      <c r="AU5" s="7"/>
    </row>
    <row r="6" spans="1:48" x14ac:dyDescent="0.25">
      <c r="D6" s="3"/>
      <c r="E6" s="3"/>
      <c r="T6" s="2"/>
      <c r="U6" s="4"/>
      <c r="V6" s="4"/>
      <c r="W6" s="4"/>
      <c r="X6" s="4"/>
      <c r="Y6" s="4"/>
      <c r="Z6" s="4"/>
      <c r="AA6" s="4"/>
      <c r="AB6" s="4"/>
      <c r="AC6" s="4"/>
      <c r="AD6" s="2"/>
      <c r="AE6" s="2"/>
      <c r="AF6" s="2"/>
      <c r="AG6" s="2"/>
      <c r="AS6" s="12"/>
      <c r="AT6" s="12"/>
      <c r="AU6" s="12"/>
    </row>
    <row r="7" spans="1:48" s="6" customFormat="1" ht="45" x14ac:dyDescent="0.25">
      <c r="A7" s="13" t="s">
        <v>3</v>
      </c>
      <c r="B7" s="13" t="s">
        <v>0</v>
      </c>
      <c r="C7" s="13" t="s">
        <v>1</v>
      </c>
      <c r="D7" s="13" t="s">
        <v>23</v>
      </c>
      <c r="E7" s="44"/>
      <c r="F7" s="13" t="s">
        <v>2</v>
      </c>
      <c r="G7" s="13" t="s">
        <v>26</v>
      </c>
      <c r="H7" s="13" t="s">
        <v>50</v>
      </c>
      <c r="I7" s="13" t="s">
        <v>60</v>
      </c>
      <c r="J7" s="13" t="s">
        <v>51</v>
      </c>
      <c r="K7" s="13" t="s">
        <v>61</v>
      </c>
      <c r="L7" s="13" t="s">
        <v>52</v>
      </c>
      <c r="M7" s="13" t="s">
        <v>62</v>
      </c>
      <c r="N7" s="13" t="s">
        <v>68</v>
      </c>
      <c r="O7" s="13" t="s">
        <v>53</v>
      </c>
      <c r="P7" s="13" t="s">
        <v>55</v>
      </c>
      <c r="Q7" s="13" t="s">
        <v>75</v>
      </c>
      <c r="R7" s="13" t="s">
        <v>56</v>
      </c>
      <c r="S7" s="14"/>
      <c r="T7" s="13" t="s">
        <v>63</v>
      </c>
      <c r="U7" s="13" t="s">
        <v>64</v>
      </c>
      <c r="V7" s="13" t="s">
        <v>50</v>
      </c>
      <c r="W7" s="13" t="s">
        <v>60</v>
      </c>
      <c r="X7" s="13" t="s">
        <v>51</v>
      </c>
      <c r="Y7" s="13" t="s">
        <v>61</v>
      </c>
      <c r="Z7" s="13" t="s">
        <v>52</v>
      </c>
      <c r="AA7" s="13" t="s">
        <v>62</v>
      </c>
      <c r="AB7" s="13" t="s">
        <v>69</v>
      </c>
      <c r="AC7" s="13" t="s">
        <v>54</v>
      </c>
      <c r="AD7" s="13" t="s">
        <v>55</v>
      </c>
      <c r="AE7" s="13" t="s">
        <v>76</v>
      </c>
      <c r="AF7" s="13" t="s">
        <v>27</v>
      </c>
      <c r="AG7" s="14"/>
      <c r="AH7" s="13" t="s">
        <v>70</v>
      </c>
      <c r="AI7" s="13" t="s">
        <v>71</v>
      </c>
      <c r="AJ7" s="13" t="s">
        <v>50</v>
      </c>
      <c r="AK7" s="13" t="s">
        <v>60</v>
      </c>
      <c r="AL7" s="13" t="s">
        <v>51</v>
      </c>
      <c r="AM7" s="13" t="s">
        <v>61</v>
      </c>
      <c r="AN7" s="13" t="s">
        <v>52</v>
      </c>
      <c r="AO7" s="13" t="s">
        <v>62</v>
      </c>
      <c r="AP7" s="13" t="s">
        <v>72</v>
      </c>
      <c r="AQ7" s="13" t="s">
        <v>73</v>
      </c>
      <c r="AR7" s="13" t="s">
        <v>55</v>
      </c>
      <c r="AS7" s="13" t="s">
        <v>77</v>
      </c>
      <c r="AT7" s="13" t="s">
        <v>74</v>
      </c>
      <c r="AU7" s="14"/>
      <c r="AV7" s="13" t="s">
        <v>28</v>
      </c>
    </row>
    <row r="8" spans="1:48" s="6" customFormat="1" x14ac:dyDescent="0.25">
      <c r="A8" s="25" t="s">
        <v>57</v>
      </c>
      <c r="B8" s="26" t="s">
        <v>65</v>
      </c>
      <c r="C8" s="25"/>
      <c r="D8" s="25"/>
      <c r="E8" s="4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4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14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14"/>
      <c r="AV8" s="25"/>
    </row>
    <row r="9" spans="1:48" x14ac:dyDescent="0.25">
      <c r="A9" s="15">
        <v>1</v>
      </c>
      <c r="B9" s="15" t="s">
        <v>4</v>
      </c>
      <c r="C9" s="15" t="s">
        <v>5</v>
      </c>
      <c r="D9" s="15" t="s">
        <v>4</v>
      </c>
      <c r="E9" s="46"/>
      <c r="F9" s="16">
        <v>42419</v>
      </c>
      <c r="G9" s="17">
        <v>1500000</v>
      </c>
      <c r="H9" s="18">
        <v>0.01</v>
      </c>
      <c r="I9" s="34">
        <f>$G9*H9</f>
        <v>15000</v>
      </c>
      <c r="J9" s="18">
        <v>0.01</v>
      </c>
      <c r="K9" s="34">
        <f>$G9*J9</f>
        <v>15000</v>
      </c>
      <c r="L9" s="18">
        <v>0.01</v>
      </c>
      <c r="M9" s="34">
        <f>$G9*L9</f>
        <v>15000</v>
      </c>
      <c r="N9" s="19">
        <f>I9+K9+M9</f>
        <v>45000</v>
      </c>
      <c r="O9" s="19">
        <f>G9+N9</f>
        <v>1545000</v>
      </c>
      <c r="P9" s="18">
        <v>0.01</v>
      </c>
      <c r="Q9" s="19">
        <f>O9*P9</f>
        <v>15450</v>
      </c>
      <c r="R9" s="19">
        <f>O9-Q9</f>
        <v>1529550</v>
      </c>
      <c r="S9" s="14"/>
      <c r="T9" s="16">
        <v>42419</v>
      </c>
      <c r="U9" s="17">
        <v>1500000</v>
      </c>
      <c r="V9" s="18">
        <v>0.01</v>
      </c>
      <c r="W9" s="34">
        <f>$G9*V9</f>
        <v>15000</v>
      </c>
      <c r="X9" s="18">
        <v>0.01</v>
      </c>
      <c r="Y9" s="34">
        <f>$G9*X9</f>
        <v>15000</v>
      </c>
      <c r="Z9" s="18">
        <v>0.01</v>
      </c>
      <c r="AA9" s="34">
        <f>$G9*Z9</f>
        <v>15000</v>
      </c>
      <c r="AB9" s="19">
        <f>W9+Y9+AA9</f>
        <v>45000</v>
      </c>
      <c r="AC9" s="19">
        <f>U9+AB9</f>
        <v>1545000</v>
      </c>
      <c r="AD9" s="18">
        <v>0.01</v>
      </c>
      <c r="AE9" s="19">
        <f>AC9*AD9</f>
        <v>15450</v>
      </c>
      <c r="AF9" s="19">
        <f>AC9-AE9</f>
        <v>1529550</v>
      </c>
      <c r="AG9" s="14"/>
      <c r="AH9" s="16">
        <v>42419</v>
      </c>
      <c r="AI9" s="17">
        <v>1500000</v>
      </c>
      <c r="AJ9" s="18">
        <v>0.01</v>
      </c>
      <c r="AK9" s="34">
        <f>$G9*AJ9</f>
        <v>15000</v>
      </c>
      <c r="AL9" s="18">
        <v>0.01</v>
      </c>
      <c r="AM9" s="34">
        <f>$G9*AL9</f>
        <v>15000</v>
      </c>
      <c r="AN9" s="18">
        <v>0.01</v>
      </c>
      <c r="AO9" s="34">
        <f>$G9*AN9</f>
        <v>15000</v>
      </c>
      <c r="AP9" s="19">
        <f>AK9+AM9+AO9</f>
        <v>45000</v>
      </c>
      <c r="AQ9" s="19">
        <f>AI9+AP9</f>
        <v>1545000</v>
      </c>
      <c r="AR9" s="18">
        <v>0.01</v>
      </c>
      <c r="AS9" s="19">
        <f>AQ9*AR9</f>
        <v>15450</v>
      </c>
      <c r="AT9" s="19">
        <f>AQ9-AS9</f>
        <v>1529550</v>
      </c>
      <c r="AU9" s="14"/>
      <c r="AV9" s="20">
        <f t="shared" ref="AV9:AV21" si="0">IF(AT9&gt;0,IF(AF9&gt;0,AF9-AT9,R9-AT9),0)</f>
        <v>0</v>
      </c>
    </row>
    <row r="10" spans="1:48" x14ac:dyDescent="0.25">
      <c r="A10" s="15">
        <f>A9+1</f>
        <v>2</v>
      </c>
      <c r="B10" s="15" t="s">
        <v>4</v>
      </c>
      <c r="C10" s="15" t="s">
        <v>6</v>
      </c>
      <c r="D10" s="15" t="s">
        <v>4</v>
      </c>
      <c r="E10" s="46"/>
      <c r="F10" s="16">
        <v>42449</v>
      </c>
      <c r="G10" s="17">
        <v>500000</v>
      </c>
      <c r="H10" s="18">
        <v>0.01</v>
      </c>
      <c r="I10" s="34">
        <f t="shared" ref="I10:I21" si="1">$G10*H10</f>
        <v>5000</v>
      </c>
      <c r="J10" s="18">
        <v>0.01</v>
      </c>
      <c r="K10" s="34">
        <f t="shared" ref="K10:K21" si="2">$G10*J10</f>
        <v>5000</v>
      </c>
      <c r="L10" s="18">
        <v>0.01</v>
      </c>
      <c r="M10" s="34">
        <f t="shared" ref="M10:M21" si="3">$G10*L10</f>
        <v>5000</v>
      </c>
      <c r="N10" s="19">
        <f t="shared" ref="N10:N21" si="4">I10+K10+M10</f>
        <v>15000</v>
      </c>
      <c r="O10" s="19">
        <f t="shared" ref="O10:O33" si="5">G10+N10</f>
        <v>515000</v>
      </c>
      <c r="P10" s="18">
        <v>0.01</v>
      </c>
      <c r="Q10" s="19">
        <f t="shared" ref="Q10:Q33" si="6">O10*P10</f>
        <v>5150</v>
      </c>
      <c r="R10" s="19">
        <f t="shared" ref="R10:R39" si="7">O10-Q10</f>
        <v>509850</v>
      </c>
      <c r="S10" s="14"/>
      <c r="T10" s="16">
        <v>42449</v>
      </c>
      <c r="U10" s="17">
        <v>500000</v>
      </c>
      <c r="V10" s="18">
        <v>0.01</v>
      </c>
      <c r="W10" s="34">
        <f t="shared" ref="W10:W21" si="8">$G10*V10</f>
        <v>5000</v>
      </c>
      <c r="X10" s="18">
        <v>0.01</v>
      </c>
      <c r="Y10" s="34">
        <f t="shared" ref="Y10:Y21" si="9">$G10*X10</f>
        <v>5000</v>
      </c>
      <c r="Z10" s="18">
        <v>0.01</v>
      </c>
      <c r="AA10" s="34">
        <f t="shared" ref="AA10:AA21" si="10">$G10*Z10</f>
        <v>5000</v>
      </c>
      <c r="AB10" s="19">
        <f t="shared" ref="AB10:AB21" si="11">W10+Y10+AA10</f>
        <v>15000</v>
      </c>
      <c r="AC10" s="19">
        <f t="shared" ref="AC10:AC21" si="12">U10+AB10</f>
        <v>515000</v>
      </c>
      <c r="AD10" s="18">
        <v>0.01</v>
      </c>
      <c r="AE10" s="19">
        <f t="shared" ref="AE10:AE21" si="13">AC10*AD10</f>
        <v>5150</v>
      </c>
      <c r="AF10" s="19">
        <f t="shared" ref="AF10:AF21" si="14">AC10-AE10</f>
        <v>509850</v>
      </c>
      <c r="AG10" s="14"/>
      <c r="AH10" s="16">
        <v>42449</v>
      </c>
      <c r="AI10" s="17">
        <v>500000</v>
      </c>
      <c r="AJ10" s="18">
        <v>0.01</v>
      </c>
      <c r="AK10" s="34">
        <f t="shared" ref="AK10:AK21" si="15">$G10*AJ10</f>
        <v>5000</v>
      </c>
      <c r="AL10" s="18">
        <v>0.01</v>
      </c>
      <c r="AM10" s="34">
        <f t="shared" ref="AM10:AM21" si="16">$G10*AL10</f>
        <v>5000</v>
      </c>
      <c r="AN10" s="18">
        <v>0.01</v>
      </c>
      <c r="AO10" s="34">
        <f t="shared" ref="AO10:AO21" si="17">$G10*AN10</f>
        <v>5000</v>
      </c>
      <c r="AP10" s="19">
        <f t="shared" ref="AP10:AP21" si="18">AK10+AM10+AO10</f>
        <v>15000</v>
      </c>
      <c r="AQ10" s="19">
        <f t="shared" ref="AQ10:AQ21" si="19">AI10+AP10</f>
        <v>515000</v>
      </c>
      <c r="AR10" s="18">
        <v>0.01</v>
      </c>
      <c r="AS10" s="19">
        <f t="shared" ref="AS10:AS21" si="20">AQ10*AR10</f>
        <v>5150</v>
      </c>
      <c r="AT10" s="19">
        <f t="shared" ref="AT10:AT21" si="21">AQ10-AS10</f>
        <v>509850</v>
      </c>
      <c r="AU10" s="14"/>
      <c r="AV10" s="20">
        <f t="shared" si="0"/>
        <v>0</v>
      </c>
    </row>
    <row r="11" spans="1:48" x14ac:dyDescent="0.25">
      <c r="A11" s="15">
        <f t="shared" ref="A11:A17" si="22">A10+1</f>
        <v>3</v>
      </c>
      <c r="B11" s="15" t="s">
        <v>4</v>
      </c>
      <c r="C11" s="15" t="s">
        <v>7</v>
      </c>
      <c r="D11" s="15" t="s">
        <v>4</v>
      </c>
      <c r="E11" s="46"/>
      <c r="F11" s="16">
        <v>42479</v>
      </c>
      <c r="G11" s="17">
        <v>500000</v>
      </c>
      <c r="H11" s="18">
        <v>0.01</v>
      </c>
      <c r="I11" s="34">
        <f t="shared" si="1"/>
        <v>5000</v>
      </c>
      <c r="J11" s="18">
        <v>0.01</v>
      </c>
      <c r="K11" s="34">
        <f t="shared" si="2"/>
        <v>5000</v>
      </c>
      <c r="L11" s="18">
        <v>0.01</v>
      </c>
      <c r="M11" s="34">
        <f t="shared" si="3"/>
        <v>5000</v>
      </c>
      <c r="N11" s="19">
        <f t="shared" si="4"/>
        <v>15000</v>
      </c>
      <c r="O11" s="19">
        <f t="shared" si="5"/>
        <v>515000</v>
      </c>
      <c r="P11" s="18">
        <v>0.01</v>
      </c>
      <c r="Q11" s="19">
        <f t="shared" si="6"/>
        <v>5150</v>
      </c>
      <c r="R11" s="19">
        <f t="shared" si="7"/>
        <v>509850</v>
      </c>
      <c r="S11" s="14"/>
      <c r="T11" s="16">
        <v>42479</v>
      </c>
      <c r="U11" s="17">
        <v>500000</v>
      </c>
      <c r="V11" s="18">
        <v>0.01</v>
      </c>
      <c r="W11" s="34">
        <f t="shared" si="8"/>
        <v>5000</v>
      </c>
      <c r="X11" s="18">
        <v>0.01</v>
      </c>
      <c r="Y11" s="34">
        <f t="shared" si="9"/>
        <v>5000</v>
      </c>
      <c r="Z11" s="18">
        <v>0.01</v>
      </c>
      <c r="AA11" s="34">
        <f t="shared" si="10"/>
        <v>5000</v>
      </c>
      <c r="AB11" s="19">
        <f t="shared" si="11"/>
        <v>15000</v>
      </c>
      <c r="AC11" s="19">
        <f t="shared" si="12"/>
        <v>515000</v>
      </c>
      <c r="AD11" s="18">
        <v>0.01</v>
      </c>
      <c r="AE11" s="19">
        <f t="shared" si="13"/>
        <v>5150</v>
      </c>
      <c r="AF11" s="19">
        <f t="shared" si="14"/>
        <v>509850</v>
      </c>
      <c r="AG11" s="14"/>
      <c r="AH11" s="16">
        <v>42479</v>
      </c>
      <c r="AI11" s="17">
        <v>500000</v>
      </c>
      <c r="AJ11" s="18">
        <v>0.01</v>
      </c>
      <c r="AK11" s="34">
        <f t="shared" si="15"/>
        <v>5000</v>
      </c>
      <c r="AL11" s="18">
        <v>0.01</v>
      </c>
      <c r="AM11" s="34">
        <f t="shared" si="16"/>
        <v>5000</v>
      </c>
      <c r="AN11" s="18">
        <v>0.01</v>
      </c>
      <c r="AO11" s="34">
        <f t="shared" si="17"/>
        <v>5000</v>
      </c>
      <c r="AP11" s="19">
        <f t="shared" si="18"/>
        <v>15000</v>
      </c>
      <c r="AQ11" s="19">
        <f t="shared" si="19"/>
        <v>515000</v>
      </c>
      <c r="AR11" s="18">
        <v>0.01</v>
      </c>
      <c r="AS11" s="19">
        <f t="shared" si="20"/>
        <v>5150</v>
      </c>
      <c r="AT11" s="19">
        <f t="shared" si="21"/>
        <v>509850</v>
      </c>
      <c r="AU11" s="14"/>
      <c r="AV11" s="20">
        <f t="shared" si="0"/>
        <v>0</v>
      </c>
    </row>
    <row r="12" spans="1:48" x14ac:dyDescent="0.25">
      <c r="A12" s="15">
        <f t="shared" si="22"/>
        <v>4</v>
      </c>
      <c r="B12" s="15" t="s">
        <v>4</v>
      </c>
      <c r="C12" s="15" t="s">
        <v>8</v>
      </c>
      <c r="D12" s="15" t="s">
        <v>4</v>
      </c>
      <c r="E12" s="46"/>
      <c r="F12" s="16">
        <v>42509</v>
      </c>
      <c r="G12" s="17">
        <v>500000</v>
      </c>
      <c r="H12" s="18">
        <v>0.01</v>
      </c>
      <c r="I12" s="34">
        <f t="shared" si="1"/>
        <v>5000</v>
      </c>
      <c r="J12" s="18">
        <v>0.01</v>
      </c>
      <c r="K12" s="34">
        <f t="shared" si="2"/>
        <v>5000</v>
      </c>
      <c r="L12" s="18">
        <v>0.01</v>
      </c>
      <c r="M12" s="34">
        <f t="shared" si="3"/>
        <v>5000</v>
      </c>
      <c r="N12" s="19">
        <f t="shared" si="4"/>
        <v>15000</v>
      </c>
      <c r="O12" s="19">
        <f t="shared" si="5"/>
        <v>515000</v>
      </c>
      <c r="P12" s="18">
        <v>0.01</v>
      </c>
      <c r="Q12" s="19">
        <f t="shared" si="6"/>
        <v>5150</v>
      </c>
      <c r="R12" s="19">
        <f t="shared" si="7"/>
        <v>509850</v>
      </c>
      <c r="S12" s="14"/>
      <c r="T12" s="16">
        <v>42509</v>
      </c>
      <c r="U12" s="17">
        <v>500000</v>
      </c>
      <c r="V12" s="18">
        <v>0.01</v>
      </c>
      <c r="W12" s="34">
        <f t="shared" si="8"/>
        <v>5000</v>
      </c>
      <c r="X12" s="18">
        <v>0.01</v>
      </c>
      <c r="Y12" s="34">
        <f t="shared" si="9"/>
        <v>5000</v>
      </c>
      <c r="Z12" s="18">
        <v>0.01</v>
      </c>
      <c r="AA12" s="34">
        <f t="shared" si="10"/>
        <v>5000</v>
      </c>
      <c r="AB12" s="19">
        <f t="shared" si="11"/>
        <v>15000</v>
      </c>
      <c r="AC12" s="19">
        <f t="shared" si="12"/>
        <v>515000</v>
      </c>
      <c r="AD12" s="18">
        <v>0.01</v>
      </c>
      <c r="AE12" s="19">
        <f t="shared" si="13"/>
        <v>5150</v>
      </c>
      <c r="AF12" s="19">
        <f t="shared" si="14"/>
        <v>509850</v>
      </c>
      <c r="AG12" s="14"/>
      <c r="AH12" s="16">
        <v>42509</v>
      </c>
      <c r="AI12" s="17">
        <v>500000</v>
      </c>
      <c r="AJ12" s="18">
        <v>0.01</v>
      </c>
      <c r="AK12" s="34">
        <f t="shared" si="15"/>
        <v>5000</v>
      </c>
      <c r="AL12" s="18">
        <v>0.01</v>
      </c>
      <c r="AM12" s="34">
        <f t="shared" si="16"/>
        <v>5000</v>
      </c>
      <c r="AN12" s="18">
        <v>0.01</v>
      </c>
      <c r="AO12" s="34">
        <f t="shared" si="17"/>
        <v>5000</v>
      </c>
      <c r="AP12" s="19">
        <f t="shared" si="18"/>
        <v>15000</v>
      </c>
      <c r="AQ12" s="19">
        <f t="shared" si="19"/>
        <v>515000</v>
      </c>
      <c r="AR12" s="18">
        <v>0.01</v>
      </c>
      <c r="AS12" s="19">
        <f t="shared" si="20"/>
        <v>5150</v>
      </c>
      <c r="AT12" s="19">
        <f t="shared" si="21"/>
        <v>509850</v>
      </c>
      <c r="AU12" s="14"/>
      <c r="AV12" s="20">
        <f t="shared" si="0"/>
        <v>0</v>
      </c>
    </row>
    <row r="13" spans="1:48" x14ac:dyDescent="0.25">
      <c r="A13" s="15">
        <f t="shared" si="22"/>
        <v>5</v>
      </c>
      <c r="B13" s="15" t="s">
        <v>4</v>
      </c>
      <c r="C13" s="15" t="s">
        <v>9</v>
      </c>
      <c r="D13" s="15" t="s">
        <v>4</v>
      </c>
      <c r="E13" s="46"/>
      <c r="F13" s="16">
        <v>42539</v>
      </c>
      <c r="G13" s="17">
        <v>500000</v>
      </c>
      <c r="H13" s="18">
        <v>0.01</v>
      </c>
      <c r="I13" s="34">
        <f t="shared" si="1"/>
        <v>5000</v>
      </c>
      <c r="J13" s="18">
        <v>0.01</v>
      </c>
      <c r="K13" s="34">
        <f t="shared" si="2"/>
        <v>5000</v>
      </c>
      <c r="L13" s="18">
        <v>0.01</v>
      </c>
      <c r="M13" s="34">
        <f t="shared" si="3"/>
        <v>5000</v>
      </c>
      <c r="N13" s="19">
        <f t="shared" si="4"/>
        <v>15000</v>
      </c>
      <c r="O13" s="19">
        <f t="shared" si="5"/>
        <v>515000</v>
      </c>
      <c r="P13" s="18">
        <v>0.01</v>
      </c>
      <c r="Q13" s="19">
        <f t="shared" si="6"/>
        <v>5150</v>
      </c>
      <c r="R13" s="19">
        <f t="shared" si="7"/>
        <v>509850</v>
      </c>
      <c r="S13" s="14"/>
      <c r="T13" s="16">
        <v>42539</v>
      </c>
      <c r="U13" s="17">
        <v>500000</v>
      </c>
      <c r="V13" s="18">
        <v>0.01</v>
      </c>
      <c r="W13" s="34">
        <f t="shared" si="8"/>
        <v>5000</v>
      </c>
      <c r="X13" s="18">
        <v>0.01</v>
      </c>
      <c r="Y13" s="34">
        <f t="shared" si="9"/>
        <v>5000</v>
      </c>
      <c r="Z13" s="18">
        <v>0.01</v>
      </c>
      <c r="AA13" s="34">
        <f t="shared" si="10"/>
        <v>5000</v>
      </c>
      <c r="AB13" s="19">
        <f t="shared" si="11"/>
        <v>15000</v>
      </c>
      <c r="AC13" s="19">
        <f t="shared" si="12"/>
        <v>515000</v>
      </c>
      <c r="AD13" s="18">
        <v>0.01</v>
      </c>
      <c r="AE13" s="19">
        <f t="shared" si="13"/>
        <v>5150</v>
      </c>
      <c r="AF13" s="19">
        <f t="shared" si="14"/>
        <v>509850</v>
      </c>
      <c r="AG13" s="14"/>
      <c r="AH13" s="16">
        <v>42539</v>
      </c>
      <c r="AI13" s="17">
        <v>500000</v>
      </c>
      <c r="AJ13" s="18">
        <v>0.01</v>
      </c>
      <c r="AK13" s="34">
        <f t="shared" si="15"/>
        <v>5000</v>
      </c>
      <c r="AL13" s="18">
        <v>0.01</v>
      </c>
      <c r="AM13" s="34">
        <f t="shared" si="16"/>
        <v>5000</v>
      </c>
      <c r="AN13" s="18">
        <v>0.01</v>
      </c>
      <c r="AO13" s="34">
        <f t="shared" si="17"/>
        <v>5000</v>
      </c>
      <c r="AP13" s="19">
        <f t="shared" si="18"/>
        <v>15000</v>
      </c>
      <c r="AQ13" s="19">
        <f t="shared" si="19"/>
        <v>515000</v>
      </c>
      <c r="AR13" s="18">
        <v>0.01</v>
      </c>
      <c r="AS13" s="19">
        <f t="shared" si="20"/>
        <v>5150</v>
      </c>
      <c r="AT13" s="19">
        <f t="shared" si="21"/>
        <v>509850</v>
      </c>
      <c r="AU13" s="14"/>
      <c r="AV13" s="20">
        <f t="shared" si="0"/>
        <v>0</v>
      </c>
    </row>
    <row r="14" spans="1:48" x14ac:dyDescent="0.25">
      <c r="A14" s="15">
        <f t="shared" si="22"/>
        <v>6</v>
      </c>
      <c r="B14" s="15" t="s">
        <v>4</v>
      </c>
      <c r="C14" s="15" t="s">
        <v>10</v>
      </c>
      <c r="D14" s="15" t="s">
        <v>4</v>
      </c>
      <c r="E14" s="46"/>
      <c r="F14" s="16">
        <v>42569</v>
      </c>
      <c r="G14" s="17">
        <v>500000</v>
      </c>
      <c r="H14" s="18">
        <v>0.01</v>
      </c>
      <c r="I14" s="34">
        <f t="shared" si="1"/>
        <v>5000</v>
      </c>
      <c r="J14" s="18">
        <v>0.01</v>
      </c>
      <c r="K14" s="34">
        <f t="shared" si="2"/>
        <v>5000</v>
      </c>
      <c r="L14" s="18">
        <v>0.01</v>
      </c>
      <c r="M14" s="34">
        <f t="shared" si="3"/>
        <v>5000</v>
      </c>
      <c r="N14" s="19">
        <f t="shared" si="4"/>
        <v>15000</v>
      </c>
      <c r="O14" s="19">
        <f t="shared" si="5"/>
        <v>515000</v>
      </c>
      <c r="P14" s="18">
        <v>0.01</v>
      </c>
      <c r="Q14" s="19">
        <f t="shared" si="6"/>
        <v>5150</v>
      </c>
      <c r="R14" s="19">
        <f t="shared" si="7"/>
        <v>509850</v>
      </c>
      <c r="S14" s="14"/>
      <c r="T14" s="16">
        <v>42569</v>
      </c>
      <c r="U14" s="17">
        <v>500000</v>
      </c>
      <c r="V14" s="18">
        <v>0.01</v>
      </c>
      <c r="W14" s="34">
        <f t="shared" si="8"/>
        <v>5000</v>
      </c>
      <c r="X14" s="18">
        <v>0.01</v>
      </c>
      <c r="Y14" s="34">
        <f t="shared" si="9"/>
        <v>5000</v>
      </c>
      <c r="Z14" s="18">
        <v>0.01</v>
      </c>
      <c r="AA14" s="34">
        <f t="shared" si="10"/>
        <v>5000</v>
      </c>
      <c r="AB14" s="19">
        <f t="shared" si="11"/>
        <v>15000</v>
      </c>
      <c r="AC14" s="19">
        <f t="shared" si="12"/>
        <v>515000</v>
      </c>
      <c r="AD14" s="18">
        <v>0.01</v>
      </c>
      <c r="AE14" s="19">
        <f t="shared" si="13"/>
        <v>5150</v>
      </c>
      <c r="AF14" s="19">
        <f t="shared" si="14"/>
        <v>509850</v>
      </c>
      <c r="AG14" s="14"/>
      <c r="AH14" s="16">
        <v>42569</v>
      </c>
      <c r="AI14" s="17">
        <v>500000</v>
      </c>
      <c r="AJ14" s="18">
        <v>0.01</v>
      </c>
      <c r="AK14" s="34">
        <f t="shared" si="15"/>
        <v>5000</v>
      </c>
      <c r="AL14" s="18">
        <v>0.01</v>
      </c>
      <c r="AM14" s="34">
        <f t="shared" si="16"/>
        <v>5000</v>
      </c>
      <c r="AN14" s="18">
        <v>0.01</v>
      </c>
      <c r="AO14" s="34">
        <f t="shared" si="17"/>
        <v>5000</v>
      </c>
      <c r="AP14" s="19">
        <f t="shared" si="18"/>
        <v>15000</v>
      </c>
      <c r="AQ14" s="19">
        <f t="shared" si="19"/>
        <v>515000</v>
      </c>
      <c r="AR14" s="18">
        <v>0.01</v>
      </c>
      <c r="AS14" s="19">
        <f t="shared" si="20"/>
        <v>5150</v>
      </c>
      <c r="AT14" s="19">
        <f t="shared" si="21"/>
        <v>509850</v>
      </c>
      <c r="AU14" s="14"/>
      <c r="AV14" s="20">
        <f t="shared" si="0"/>
        <v>0</v>
      </c>
    </row>
    <row r="15" spans="1:48" x14ac:dyDescent="0.25">
      <c r="A15" s="15">
        <f t="shared" si="22"/>
        <v>7</v>
      </c>
      <c r="B15" s="15" t="s">
        <v>4</v>
      </c>
      <c r="C15" s="15" t="s">
        <v>11</v>
      </c>
      <c r="D15" s="15" t="s">
        <v>4</v>
      </c>
      <c r="E15" s="46"/>
      <c r="F15" s="16">
        <v>42629</v>
      </c>
      <c r="G15" s="17">
        <v>250000</v>
      </c>
      <c r="H15" s="18">
        <v>0.01</v>
      </c>
      <c r="I15" s="34">
        <f t="shared" si="1"/>
        <v>2500</v>
      </c>
      <c r="J15" s="18">
        <v>0.01</v>
      </c>
      <c r="K15" s="34">
        <f t="shared" si="2"/>
        <v>2500</v>
      </c>
      <c r="L15" s="18">
        <v>0.01</v>
      </c>
      <c r="M15" s="34">
        <f t="shared" si="3"/>
        <v>2500</v>
      </c>
      <c r="N15" s="19">
        <f t="shared" si="4"/>
        <v>7500</v>
      </c>
      <c r="O15" s="19">
        <f t="shared" si="5"/>
        <v>257500</v>
      </c>
      <c r="P15" s="18">
        <v>0.01</v>
      </c>
      <c r="Q15" s="19">
        <f t="shared" si="6"/>
        <v>2575</v>
      </c>
      <c r="R15" s="19">
        <f t="shared" si="7"/>
        <v>254925</v>
      </c>
      <c r="S15" s="14"/>
      <c r="T15" s="16">
        <v>42629</v>
      </c>
      <c r="U15" s="17">
        <v>250000</v>
      </c>
      <c r="V15" s="18">
        <v>0.01</v>
      </c>
      <c r="W15" s="34">
        <f t="shared" si="8"/>
        <v>2500</v>
      </c>
      <c r="X15" s="18">
        <v>0.01</v>
      </c>
      <c r="Y15" s="34">
        <f t="shared" si="9"/>
        <v>2500</v>
      </c>
      <c r="Z15" s="18">
        <v>0.01</v>
      </c>
      <c r="AA15" s="34">
        <f t="shared" si="10"/>
        <v>2500</v>
      </c>
      <c r="AB15" s="19">
        <f t="shared" si="11"/>
        <v>7500</v>
      </c>
      <c r="AC15" s="19">
        <f t="shared" si="12"/>
        <v>257500</v>
      </c>
      <c r="AD15" s="18">
        <v>0.01</v>
      </c>
      <c r="AE15" s="19">
        <f t="shared" si="13"/>
        <v>2575</v>
      </c>
      <c r="AF15" s="19">
        <f t="shared" si="14"/>
        <v>254925</v>
      </c>
      <c r="AG15" s="14"/>
      <c r="AH15" s="16">
        <v>42629</v>
      </c>
      <c r="AI15" s="17">
        <v>250000</v>
      </c>
      <c r="AJ15" s="18">
        <v>0.01</v>
      </c>
      <c r="AK15" s="34">
        <f t="shared" si="15"/>
        <v>2500</v>
      </c>
      <c r="AL15" s="18">
        <v>0.01</v>
      </c>
      <c r="AM15" s="34">
        <f t="shared" si="16"/>
        <v>2500</v>
      </c>
      <c r="AN15" s="18">
        <v>0.01</v>
      </c>
      <c r="AO15" s="34">
        <f t="shared" si="17"/>
        <v>2500</v>
      </c>
      <c r="AP15" s="19">
        <f t="shared" si="18"/>
        <v>7500</v>
      </c>
      <c r="AQ15" s="19">
        <f t="shared" si="19"/>
        <v>257500</v>
      </c>
      <c r="AR15" s="18">
        <v>0.01</v>
      </c>
      <c r="AS15" s="19">
        <f t="shared" si="20"/>
        <v>2575</v>
      </c>
      <c r="AT15" s="19">
        <f t="shared" si="21"/>
        <v>254925</v>
      </c>
      <c r="AU15" s="14"/>
      <c r="AV15" s="20">
        <f t="shared" si="0"/>
        <v>0</v>
      </c>
    </row>
    <row r="16" spans="1:48" x14ac:dyDescent="0.25">
      <c r="A16" s="15">
        <f t="shared" si="22"/>
        <v>8</v>
      </c>
      <c r="B16" s="15" t="s">
        <v>4</v>
      </c>
      <c r="C16" s="15" t="s">
        <v>12</v>
      </c>
      <c r="D16" s="15" t="s">
        <v>4</v>
      </c>
      <c r="E16" s="46"/>
      <c r="F16" s="16">
        <v>42689</v>
      </c>
      <c r="G16" s="17">
        <v>250000</v>
      </c>
      <c r="H16" s="18">
        <v>0.01</v>
      </c>
      <c r="I16" s="34">
        <f t="shared" si="1"/>
        <v>2500</v>
      </c>
      <c r="J16" s="18">
        <v>0.01</v>
      </c>
      <c r="K16" s="34">
        <f t="shared" si="2"/>
        <v>2500</v>
      </c>
      <c r="L16" s="18">
        <v>0.01</v>
      </c>
      <c r="M16" s="34">
        <f t="shared" si="3"/>
        <v>2500</v>
      </c>
      <c r="N16" s="19">
        <f t="shared" si="4"/>
        <v>7500</v>
      </c>
      <c r="O16" s="19">
        <f t="shared" si="5"/>
        <v>257500</v>
      </c>
      <c r="P16" s="18">
        <v>0.01</v>
      </c>
      <c r="Q16" s="19">
        <f t="shared" si="6"/>
        <v>2575</v>
      </c>
      <c r="R16" s="19">
        <f t="shared" si="7"/>
        <v>254925</v>
      </c>
      <c r="S16" s="14"/>
      <c r="T16" s="16">
        <v>42689</v>
      </c>
      <c r="U16" s="17">
        <v>250000</v>
      </c>
      <c r="V16" s="18">
        <v>0.01</v>
      </c>
      <c r="W16" s="34">
        <f t="shared" si="8"/>
        <v>2500</v>
      </c>
      <c r="X16" s="18">
        <v>0.01</v>
      </c>
      <c r="Y16" s="34">
        <f t="shared" si="9"/>
        <v>2500</v>
      </c>
      <c r="Z16" s="18">
        <v>0.01</v>
      </c>
      <c r="AA16" s="34">
        <f t="shared" si="10"/>
        <v>2500</v>
      </c>
      <c r="AB16" s="19">
        <f t="shared" si="11"/>
        <v>7500</v>
      </c>
      <c r="AC16" s="19">
        <f t="shared" si="12"/>
        <v>257500</v>
      </c>
      <c r="AD16" s="18">
        <v>0.01</v>
      </c>
      <c r="AE16" s="19">
        <f t="shared" si="13"/>
        <v>2575</v>
      </c>
      <c r="AF16" s="19">
        <f t="shared" si="14"/>
        <v>254925</v>
      </c>
      <c r="AG16" s="14"/>
      <c r="AH16" s="16">
        <v>42689</v>
      </c>
      <c r="AI16" s="17">
        <v>250000</v>
      </c>
      <c r="AJ16" s="18">
        <v>0.01</v>
      </c>
      <c r="AK16" s="34">
        <f t="shared" si="15"/>
        <v>2500</v>
      </c>
      <c r="AL16" s="18">
        <v>0.01</v>
      </c>
      <c r="AM16" s="34">
        <f t="shared" si="16"/>
        <v>2500</v>
      </c>
      <c r="AN16" s="18">
        <v>0.01</v>
      </c>
      <c r="AO16" s="34">
        <f t="shared" si="17"/>
        <v>2500</v>
      </c>
      <c r="AP16" s="19">
        <f t="shared" si="18"/>
        <v>7500</v>
      </c>
      <c r="AQ16" s="19">
        <f t="shared" si="19"/>
        <v>257500</v>
      </c>
      <c r="AR16" s="18">
        <v>0.01</v>
      </c>
      <c r="AS16" s="19">
        <f t="shared" si="20"/>
        <v>2575</v>
      </c>
      <c r="AT16" s="19">
        <f t="shared" si="21"/>
        <v>254925</v>
      </c>
      <c r="AU16" s="14"/>
      <c r="AV16" s="20">
        <f t="shared" si="0"/>
        <v>0</v>
      </c>
    </row>
    <row r="17" spans="1:48" x14ac:dyDescent="0.25">
      <c r="A17" s="15">
        <f t="shared" si="22"/>
        <v>9</v>
      </c>
      <c r="B17" s="15" t="s">
        <v>4</v>
      </c>
      <c r="C17" s="15" t="s">
        <v>13</v>
      </c>
      <c r="D17" s="15" t="s">
        <v>4</v>
      </c>
      <c r="E17" s="46"/>
      <c r="F17" s="16">
        <v>42749</v>
      </c>
      <c r="G17" s="17">
        <v>500000</v>
      </c>
      <c r="H17" s="18">
        <v>0.01</v>
      </c>
      <c r="I17" s="34">
        <f t="shared" si="1"/>
        <v>5000</v>
      </c>
      <c r="J17" s="18">
        <v>0.01</v>
      </c>
      <c r="K17" s="34">
        <f t="shared" si="2"/>
        <v>5000</v>
      </c>
      <c r="L17" s="18">
        <v>0.01</v>
      </c>
      <c r="M17" s="34">
        <f t="shared" si="3"/>
        <v>5000</v>
      </c>
      <c r="N17" s="19">
        <f t="shared" si="4"/>
        <v>15000</v>
      </c>
      <c r="O17" s="19">
        <f t="shared" si="5"/>
        <v>515000</v>
      </c>
      <c r="P17" s="18">
        <v>0.01</v>
      </c>
      <c r="Q17" s="19">
        <f t="shared" si="6"/>
        <v>5150</v>
      </c>
      <c r="R17" s="19">
        <f t="shared" si="7"/>
        <v>509850</v>
      </c>
      <c r="S17" s="14"/>
      <c r="T17" s="16">
        <v>42749</v>
      </c>
      <c r="U17" s="17">
        <v>500000</v>
      </c>
      <c r="V17" s="18">
        <v>0.01</v>
      </c>
      <c r="W17" s="34">
        <f t="shared" si="8"/>
        <v>5000</v>
      </c>
      <c r="X17" s="18">
        <v>0.01</v>
      </c>
      <c r="Y17" s="34">
        <f t="shared" si="9"/>
        <v>5000</v>
      </c>
      <c r="Z17" s="18">
        <v>0.01</v>
      </c>
      <c r="AA17" s="34">
        <f t="shared" si="10"/>
        <v>5000</v>
      </c>
      <c r="AB17" s="19">
        <f t="shared" si="11"/>
        <v>15000</v>
      </c>
      <c r="AC17" s="19">
        <f t="shared" si="12"/>
        <v>515000</v>
      </c>
      <c r="AD17" s="18">
        <v>0.01</v>
      </c>
      <c r="AE17" s="19">
        <f t="shared" si="13"/>
        <v>5150</v>
      </c>
      <c r="AF17" s="19">
        <f t="shared" si="14"/>
        <v>509850</v>
      </c>
      <c r="AG17" s="14"/>
      <c r="AH17" s="16">
        <v>42749</v>
      </c>
      <c r="AI17" s="17">
        <v>500000</v>
      </c>
      <c r="AJ17" s="18">
        <v>0.01</v>
      </c>
      <c r="AK17" s="34">
        <f t="shared" si="15"/>
        <v>5000</v>
      </c>
      <c r="AL17" s="18">
        <v>0.01</v>
      </c>
      <c r="AM17" s="34">
        <f t="shared" si="16"/>
        <v>5000</v>
      </c>
      <c r="AN17" s="18">
        <v>0.01</v>
      </c>
      <c r="AO17" s="34">
        <f t="shared" si="17"/>
        <v>5000</v>
      </c>
      <c r="AP17" s="19">
        <f t="shared" si="18"/>
        <v>15000</v>
      </c>
      <c r="AQ17" s="19">
        <f t="shared" si="19"/>
        <v>515000</v>
      </c>
      <c r="AR17" s="18">
        <v>0.01</v>
      </c>
      <c r="AS17" s="19">
        <f t="shared" si="20"/>
        <v>5150</v>
      </c>
      <c r="AT17" s="19">
        <f t="shared" si="21"/>
        <v>509850</v>
      </c>
      <c r="AU17" s="14"/>
      <c r="AV17" s="20">
        <f t="shared" si="0"/>
        <v>0</v>
      </c>
    </row>
    <row r="18" spans="1:48" x14ac:dyDescent="0.25">
      <c r="A18" s="15">
        <f>A17+1</f>
        <v>10</v>
      </c>
      <c r="B18" s="15" t="s">
        <v>20</v>
      </c>
      <c r="C18" s="15" t="s">
        <v>12</v>
      </c>
      <c r="D18" s="15"/>
      <c r="E18" s="46"/>
      <c r="F18" s="16">
        <v>42689</v>
      </c>
      <c r="G18" s="17">
        <v>100000</v>
      </c>
      <c r="H18" s="18">
        <v>0.01</v>
      </c>
      <c r="I18" s="34">
        <f t="shared" si="1"/>
        <v>1000</v>
      </c>
      <c r="J18" s="18">
        <v>0.01</v>
      </c>
      <c r="K18" s="34">
        <f t="shared" si="2"/>
        <v>1000</v>
      </c>
      <c r="L18" s="18">
        <v>0.01</v>
      </c>
      <c r="M18" s="34">
        <f t="shared" si="3"/>
        <v>1000</v>
      </c>
      <c r="N18" s="19">
        <f t="shared" si="4"/>
        <v>3000</v>
      </c>
      <c r="O18" s="19">
        <f t="shared" si="5"/>
        <v>103000</v>
      </c>
      <c r="P18" s="18">
        <v>0.01</v>
      </c>
      <c r="Q18" s="19">
        <f t="shared" si="6"/>
        <v>1030</v>
      </c>
      <c r="R18" s="19">
        <f t="shared" si="7"/>
        <v>101970</v>
      </c>
      <c r="S18" s="14"/>
      <c r="T18" s="16">
        <v>42689</v>
      </c>
      <c r="U18" s="17">
        <v>100000</v>
      </c>
      <c r="V18" s="18">
        <v>0.01</v>
      </c>
      <c r="W18" s="34">
        <f t="shared" si="8"/>
        <v>1000</v>
      </c>
      <c r="X18" s="18">
        <v>0.01</v>
      </c>
      <c r="Y18" s="34">
        <f t="shared" si="9"/>
        <v>1000</v>
      </c>
      <c r="Z18" s="18">
        <v>0.01</v>
      </c>
      <c r="AA18" s="34">
        <f t="shared" si="10"/>
        <v>1000</v>
      </c>
      <c r="AB18" s="19">
        <f t="shared" si="11"/>
        <v>3000</v>
      </c>
      <c r="AC18" s="19">
        <f t="shared" si="12"/>
        <v>103000</v>
      </c>
      <c r="AD18" s="18">
        <v>0.01</v>
      </c>
      <c r="AE18" s="19">
        <f t="shared" si="13"/>
        <v>1030</v>
      </c>
      <c r="AF18" s="19">
        <f t="shared" si="14"/>
        <v>101970</v>
      </c>
      <c r="AG18" s="14"/>
      <c r="AH18" s="16">
        <v>42689</v>
      </c>
      <c r="AI18" s="17">
        <v>100000</v>
      </c>
      <c r="AJ18" s="18">
        <v>0.01</v>
      </c>
      <c r="AK18" s="34">
        <f t="shared" si="15"/>
        <v>1000</v>
      </c>
      <c r="AL18" s="18">
        <v>0.01</v>
      </c>
      <c r="AM18" s="34">
        <f t="shared" si="16"/>
        <v>1000</v>
      </c>
      <c r="AN18" s="18">
        <v>0.01</v>
      </c>
      <c r="AO18" s="34">
        <f t="shared" si="17"/>
        <v>1000</v>
      </c>
      <c r="AP18" s="19">
        <f t="shared" si="18"/>
        <v>3000</v>
      </c>
      <c r="AQ18" s="19">
        <f t="shared" si="19"/>
        <v>103000</v>
      </c>
      <c r="AR18" s="18">
        <v>0.01</v>
      </c>
      <c r="AS18" s="19">
        <f t="shared" si="20"/>
        <v>1030</v>
      </c>
      <c r="AT18" s="19">
        <f t="shared" si="21"/>
        <v>101970</v>
      </c>
      <c r="AU18" s="14"/>
      <c r="AV18" s="20">
        <f t="shared" si="0"/>
        <v>0</v>
      </c>
    </row>
    <row r="19" spans="1:48" x14ac:dyDescent="0.25">
      <c r="A19" s="15">
        <f t="shared" ref="A19:A21" si="23">A18+1</f>
        <v>11</v>
      </c>
      <c r="B19" s="15" t="s">
        <v>21</v>
      </c>
      <c r="C19" s="15" t="s">
        <v>13</v>
      </c>
      <c r="D19" s="15"/>
      <c r="E19" s="46"/>
      <c r="F19" s="16">
        <v>42749</v>
      </c>
      <c r="G19" s="17">
        <v>250000</v>
      </c>
      <c r="H19" s="18">
        <v>0</v>
      </c>
      <c r="I19" s="34">
        <f t="shared" si="1"/>
        <v>0</v>
      </c>
      <c r="J19" s="18">
        <v>0.01</v>
      </c>
      <c r="K19" s="34">
        <f t="shared" si="2"/>
        <v>2500</v>
      </c>
      <c r="L19" s="18">
        <v>0.01</v>
      </c>
      <c r="M19" s="34">
        <f t="shared" si="3"/>
        <v>2500</v>
      </c>
      <c r="N19" s="19">
        <f t="shared" si="4"/>
        <v>5000</v>
      </c>
      <c r="O19" s="19">
        <f t="shared" si="5"/>
        <v>255000</v>
      </c>
      <c r="P19" s="18">
        <v>0.01</v>
      </c>
      <c r="Q19" s="19">
        <f t="shared" si="6"/>
        <v>2550</v>
      </c>
      <c r="R19" s="19">
        <f t="shared" si="7"/>
        <v>252450</v>
      </c>
      <c r="S19" s="14"/>
      <c r="T19" s="16">
        <v>42749</v>
      </c>
      <c r="U19" s="17">
        <v>250000</v>
      </c>
      <c r="V19" s="18">
        <v>0</v>
      </c>
      <c r="W19" s="34">
        <f t="shared" si="8"/>
        <v>0</v>
      </c>
      <c r="X19" s="18">
        <v>0.01</v>
      </c>
      <c r="Y19" s="34">
        <f t="shared" si="9"/>
        <v>2500</v>
      </c>
      <c r="Z19" s="18">
        <v>0.01</v>
      </c>
      <c r="AA19" s="34">
        <f t="shared" si="10"/>
        <v>2500</v>
      </c>
      <c r="AB19" s="19">
        <f t="shared" si="11"/>
        <v>5000</v>
      </c>
      <c r="AC19" s="19">
        <f t="shared" si="12"/>
        <v>255000</v>
      </c>
      <c r="AD19" s="18">
        <v>0.01</v>
      </c>
      <c r="AE19" s="19">
        <f t="shared" si="13"/>
        <v>2550</v>
      </c>
      <c r="AF19" s="19">
        <f t="shared" si="14"/>
        <v>252450</v>
      </c>
      <c r="AG19" s="14"/>
      <c r="AH19" s="16">
        <v>42749</v>
      </c>
      <c r="AI19" s="17">
        <v>250000</v>
      </c>
      <c r="AJ19" s="18">
        <v>0</v>
      </c>
      <c r="AK19" s="34">
        <f t="shared" si="15"/>
        <v>0</v>
      </c>
      <c r="AL19" s="18">
        <v>0.01</v>
      </c>
      <c r="AM19" s="34">
        <f t="shared" si="16"/>
        <v>2500</v>
      </c>
      <c r="AN19" s="18">
        <v>0.01</v>
      </c>
      <c r="AO19" s="34">
        <f t="shared" si="17"/>
        <v>2500</v>
      </c>
      <c r="AP19" s="19">
        <f t="shared" si="18"/>
        <v>5000</v>
      </c>
      <c r="AQ19" s="19">
        <f t="shared" si="19"/>
        <v>255000</v>
      </c>
      <c r="AR19" s="18">
        <v>0.01</v>
      </c>
      <c r="AS19" s="19">
        <f t="shared" si="20"/>
        <v>2550</v>
      </c>
      <c r="AT19" s="19">
        <f t="shared" si="21"/>
        <v>252450</v>
      </c>
      <c r="AU19" s="14"/>
      <c r="AV19" s="20">
        <f t="shared" si="0"/>
        <v>0</v>
      </c>
    </row>
    <row r="20" spans="1:48" x14ac:dyDescent="0.25">
      <c r="A20" s="15">
        <f t="shared" si="23"/>
        <v>12</v>
      </c>
      <c r="B20" s="22" t="s">
        <v>39</v>
      </c>
      <c r="C20" s="15" t="s">
        <v>12</v>
      </c>
      <c r="D20" s="15"/>
      <c r="E20" s="46"/>
      <c r="F20" s="16">
        <v>42689</v>
      </c>
      <c r="G20" s="17">
        <v>250000</v>
      </c>
      <c r="H20" s="18">
        <v>0</v>
      </c>
      <c r="I20" s="34">
        <f t="shared" si="1"/>
        <v>0</v>
      </c>
      <c r="J20" s="18">
        <v>0.01</v>
      </c>
      <c r="K20" s="34">
        <f t="shared" si="2"/>
        <v>2500</v>
      </c>
      <c r="L20" s="18">
        <v>0.01</v>
      </c>
      <c r="M20" s="34">
        <f t="shared" si="3"/>
        <v>2500</v>
      </c>
      <c r="N20" s="19">
        <f t="shared" si="4"/>
        <v>5000</v>
      </c>
      <c r="O20" s="19">
        <f t="shared" si="5"/>
        <v>255000</v>
      </c>
      <c r="P20" s="18">
        <v>0.01</v>
      </c>
      <c r="Q20" s="19">
        <f t="shared" si="6"/>
        <v>2550</v>
      </c>
      <c r="R20" s="19">
        <f t="shared" si="7"/>
        <v>252450</v>
      </c>
      <c r="S20" s="14"/>
      <c r="T20" s="16">
        <v>42689</v>
      </c>
      <c r="U20" s="17">
        <v>250000</v>
      </c>
      <c r="V20" s="18">
        <v>0</v>
      </c>
      <c r="W20" s="34">
        <f t="shared" si="8"/>
        <v>0</v>
      </c>
      <c r="X20" s="18">
        <v>0.01</v>
      </c>
      <c r="Y20" s="34">
        <f t="shared" si="9"/>
        <v>2500</v>
      </c>
      <c r="Z20" s="18">
        <v>0.01</v>
      </c>
      <c r="AA20" s="34">
        <f t="shared" si="10"/>
        <v>2500</v>
      </c>
      <c r="AB20" s="19">
        <f t="shared" si="11"/>
        <v>5000</v>
      </c>
      <c r="AC20" s="19">
        <f t="shared" si="12"/>
        <v>255000</v>
      </c>
      <c r="AD20" s="18">
        <v>0.01</v>
      </c>
      <c r="AE20" s="19">
        <f t="shared" si="13"/>
        <v>2550</v>
      </c>
      <c r="AF20" s="19">
        <f t="shared" si="14"/>
        <v>252450</v>
      </c>
      <c r="AG20" s="14"/>
      <c r="AH20" s="16">
        <v>42689</v>
      </c>
      <c r="AI20" s="17">
        <v>250000</v>
      </c>
      <c r="AJ20" s="18">
        <v>0</v>
      </c>
      <c r="AK20" s="34">
        <f t="shared" si="15"/>
        <v>0</v>
      </c>
      <c r="AL20" s="18">
        <v>0.01</v>
      </c>
      <c r="AM20" s="34">
        <f t="shared" si="16"/>
        <v>2500</v>
      </c>
      <c r="AN20" s="18">
        <v>0.01</v>
      </c>
      <c r="AO20" s="34">
        <f t="shared" si="17"/>
        <v>2500</v>
      </c>
      <c r="AP20" s="19">
        <f t="shared" si="18"/>
        <v>5000</v>
      </c>
      <c r="AQ20" s="19">
        <f t="shared" si="19"/>
        <v>255000</v>
      </c>
      <c r="AR20" s="18">
        <v>0.01</v>
      </c>
      <c r="AS20" s="19">
        <f t="shared" si="20"/>
        <v>2550</v>
      </c>
      <c r="AT20" s="19">
        <f t="shared" si="21"/>
        <v>252450</v>
      </c>
      <c r="AU20" s="14"/>
      <c r="AV20" s="20">
        <f t="shared" si="0"/>
        <v>0</v>
      </c>
    </row>
    <row r="21" spans="1:48" x14ac:dyDescent="0.25">
      <c r="A21" s="15">
        <f t="shared" si="23"/>
        <v>13</v>
      </c>
      <c r="B21" s="22" t="s">
        <v>40</v>
      </c>
      <c r="C21" s="15" t="s">
        <v>12</v>
      </c>
      <c r="D21" s="15"/>
      <c r="E21" s="46"/>
      <c r="F21" s="16">
        <v>42689</v>
      </c>
      <c r="G21" s="17">
        <v>250000</v>
      </c>
      <c r="H21" s="18">
        <v>0</v>
      </c>
      <c r="I21" s="34">
        <f t="shared" si="1"/>
        <v>0</v>
      </c>
      <c r="J21" s="18">
        <v>0.01</v>
      </c>
      <c r="K21" s="34">
        <f t="shared" si="2"/>
        <v>2500</v>
      </c>
      <c r="L21" s="18">
        <v>0.01</v>
      </c>
      <c r="M21" s="34">
        <f t="shared" si="3"/>
        <v>2500</v>
      </c>
      <c r="N21" s="19">
        <f t="shared" si="4"/>
        <v>5000</v>
      </c>
      <c r="O21" s="19">
        <f t="shared" si="5"/>
        <v>255000</v>
      </c>
      <c r="P21" s="18">
        <v>0.01</v>
      </c>
      <c r="Q21" s="19">
        <f t="shared" si="6"/>
        <v>2550</v>
      </c>
      <c r="R21" s="19">
        <f t="shared" si="7"/>
        <v>252450</v>
      </c>
      <c r="S21" s="14"/>
      <c r="T21" s="16">
        <v>42689</v>
      </c>
      <c r="U21" s="17">
        <v>250000</v>
      </c>
      <c r="V21" s="18">
        <v>0</v>
      </c>
      <c r="W21" s="34">
        <f t="shared" si="8"/>
        <v>0</v>
      </c>
      <c r="X21" s="18">
        <v>0.01</v>
      </c>
      <c r="Y21" s="34">
        <f t="shared" si="9"/>
        <v>2500</v>
      </c>
      <c r="Z21" s="18">
        <v>0.01</v>
      </c>
      <c r="AA21" s="34">
        <f t="shared" si="10"/>
        <v>2500</v>
      </c>
      <c r="AB21" s="19">
        <f t="shared" si="11"/>
        <v>5000</v>
      </c>
      <c r="AC21" s="19">
        <f t="shared" si="12"/>
        <v>255000</v>
      </c>
      <c r="AD21" s="18">
        <v>0.01</v>
      </c>
      <c r="AE21" s="19">
        <f t="shared" si="13"/>
        <v>2550</v>
      </c>
      <c r="AF21" s="19">
        <f t="shared" si="14"/>
        <v>252450</v>
      </c>
      <c r="AG21" s="14"/>
      <c r="AH21" s="16">
        <v>42689</v>
      </c>
      <c r="AI21" s="17">
        <v>250000</v>
      </c>
      <c r="AJ21" s="18">
        <v>0</v>
      </c>
      <c r="AK21" s="34">
        <f t="shared" si="15"/>
        <v>0</v>
      </c>
      <c r="AL21" s="18">
        <v>0.01</v>
      </c>
      <c r="AM21" s="34">
        <f t="shared" si="16"/>
        <v>2500</v>
      </c>
      <c r="AN21" s="18">
        <v>0.01</v>
      </c>
      <c r="AO21" s="34">
        <f t="shared" si="17"/>
        <v>2500</v>
      </c>
      <c r="AP21" s="19">
        <f t="shared" si="18"/>
        <v>5000</v>
      </c>
      <c r="AQ21" s="19">
        <f t="shared" si="19"/>
        <v>255000</v>
      </c>
      <c r="AR21" s="18">
        <v>0.01</v>
      </c>
      <c r="AS21" s="19">
        <f t="shared" si="20"/>
        <v>2550</v>
      </c>
      <c r="AT21" s="19">
        <f t="shared" si="21"/>
        <v>252450</v>
      </c>
      <c r="AU21" s="14"/>
      <c r="AV21" s="20">
        <f t="shared" si="0"/>
        <v>0</v>
      </c>
    </row>
    <row r="22" spans="1:48" x14ac:dyDescent="0.25">
      <c r="A22" s="35">
        <f>A21+1</f>
        <v>14</v>
      </c>
      <c r="B22" s="36" t="s">
        <v>58</v>
      </c>
      <c r="C22" s="35"/>
      <c r="D22" s="35"/>
      <c r="E22" s="47"/>
      <c r="F22" s="35"/>
      <c r="G22" s="37">
        <f>SUM(G9:G21)</f>
        <v>5850000</v>
      </c>
      <c r="H22" s="37"/>
      <c r="I22" s="37">
        <f>SUM(I9:I21)</f>
        <v>51000</v>
      </c>
      <c r="J22" s="37"/>
      <c r="K22" s="37">
        <f>SUM(K9:K21)</f>
        <v>58500</v>
      </c>
      <c r="L22" s="37"/>
      <c r="M22" s="37">
        <f>SUM(M9:M21)</f>
        <v>58500</v>
      </c>
      <c r="N22" s="37">
        <f>SUM(N9:N21)</f>
        <v>168000</v>
      </c>
      <c r="O22" s="37">
        <f>SUM(O9:O21)</f>
        <v>6018000</v>
      </c>
      <c r="P22" s="37"/>
      <c r="Q22" s="37">
        <f>SUM(Q1:Q17)</f>
        <v>51500</v>
      </c>
      <c r="R22" s="37">
        <f>SUM(R9:R21)</f>
        <v>5957820</v>
      </c>
      <c r="S22" s="14"/>
      <c r="T22" s="35"/>
      <c r="U22" s="37">
        <f>SUM(U9:U21)</f>
        <v>5850000</v>
      </c>
      <c r="V22" s="37"/>
      <c r="W22" s="37">
        <f>SUM(W9:W21)</f>
        <v>51000</v>
      </c>
      <c r="X22" s="37"/>
      <c r="Y22" s="37">
        <f>SUM(Y9:Y21)</f>
        <v>58500</v>
      </c>
      <c r="Z22" s="37"/>
      <c r="AA22" s="37">
        <f>SUM(AA9:AA21)</f>
        <v>58500</v>
      </c>
      <c r="AB22" s="37">
        <f>SUM(AB9:AB21)</f>
        <v>168000</v>
      </c>
      <c r="AC22" s="37">
        <f>SUM(AC9:AC21)</f>
        <v>6018000</v>
      </c>
      <c r="AD22" s="37"/>
      <c r="AE22" s="37">
        <f>SUM(AE1:AE17)</f>
        <v>51500</v>
      </c>
      <c r="AF22" s="37">
        <f>SUM(AF9:AF21)</f>
        <v>5957820</v>
      </c>
      <c r="AG22" s="14"/>
      <c r="AH22" s="35"/>
      <c r="AI22" s="37">
        <f>SUM(AI9:AI21)</f>
        <v>5850000</v>
      </c>
      <c r="AJ22" s="37"/>
      <c r="AK22" s="37">
        <f>SUM(AK9:AK21)</f>
        <v>51000</v>
      </c>
      <c r="AL22" s="37"/>
      <c r="AM22" s="37">
        <f>SUM(AM9:AM21)</f>
        <v>58500</v>
      </c>
      <c r="AN22" s="37"/>
      <c r="AO22" s="37">
        <f>SUM(AO9:AO21)</f>
        <v>58500</v>
      </c>
      <c r="AP22" s="37">
        <f>SUM(AP9:AP21)</f>
        <v>168000</v>
      </c>
      <c r="AQ22" s="37">
        <f>SUM(AQ9:AQ21)</f>
        <v>6018000</v>
      </c>
      <c r="AR22" s="37"/>
      <c r="AS22" s="37">
        <f>SUM(AS1:AS17)</f>
        <v>51500</v>
      </c>
      <c r="AT22" s="37">
        <f>SUM(AT9:AT21)</f>
        <v>5957820</v>
      </c>
      <c r="AU22" s="14"/>
      <c r="AV22" s="35"/>
    </row>
    <row r="23" spans="1:48" x14ac:dyDescent="0.25">
      <c r="A23" s="42" t="s">
        <v>66</v>
      </c>
      <c r="B23" s="30" t="s">
        <v>80</v>
      </c>
      <c r="C23" s="30"/>
      <c r="D23" s="30"/>
      <c r="E23" s="48"/>
      <c r="F23" s="30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14"/>
      <c r="T23" s="30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14"/>
      <c r="AH23" s="30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14"/>
      <c r="AV23" s="33"/>
    </row>
    <row r="24" spans="1:48" x14ac:dyDescent="0.25">
      <c r="A24" s="15">
        <f>A22+1</f>
        <v>15</v>
      </c>
      <c r="B24" s="15" t="s">
        <v>15</v>
      </c>
      <c r="C24" s="15" t="s">
        <v>16</v>
      </c>
      <c r="D24" s="15" t="s">
        <v>78</v>
      </c>
      <c r="E24" s="46"/>
      <c r="F24" s="16">
        <v>42479</v>
      </c>
      <c r="G24" s="17">
        <v>50000</v>
      </c>
      <c r="H24" s="18">
        <v>0</v>
      </c>
      <c r="I24" s="34">
        <f>$G24*H24</f>
        <v>0</v>
      </c>
      <c r="J24" s="18">
        <v>0.01</v>
      </c>
      <c r="K24" s="34">
        <f>$G24*J24</f>
        <v>500</v>
      </c>
      <c r="L24" s="18">
        <v>0.01</v>
      </c>
      <c r="M24" s="34">
        <f>$G24*L24</f>
        <v>500</v>
      </c>
      <c r="N24" s="19">
        <f>I24+K24+M24</f>
        <v>1000</v>
      </c>
      <c r="O24" s="19">
        <f>G24+N24</f>
        <v>51000</v>
      </c>
      <c r="P24" s="18">
        <v>0.01</v>
      </c>
      <c r="Q24" s="19">
        <f>O24*P24</f>
        <v>510</v>
      </c>
      <c r="R24" s="19">
        <f>O24-Q24</f>
        <v>50490</v>
      </c>
      <c r="S24" s="14"/>
      <c r="T24" s="16">
        <v>42479</v>
      </c>
      <c r="U24" s="17">
        <v>50000</v>
      </c>
      <c r="V24" s="18">
        <v>0</v>
      </c>
      <c r="W24" s="34">
        <f>$G24*V24</f>
        <v>0</v>
      </c>
      <c r="X24" s="18">
        <v>0.01</v>
      </c>
      <c r="Y24" s="34">
        <f>$G24*X24</f>
        <v>500</v>
      </c>
      <c r="Z24" s="18">
        <v>0.01</v>
      </c>
      <c r="AA24" s="34">
        <f>$G24*Z24</f>
        <v>500</v>
      </c>
      <c r="AB24" s="19">
        <f>W24+Y24+AA24</f>
        <v>1000</v>
      </c>
      <c r="AC24" s="19">
        <f>U24+AB24</f>
        <v>51000</v>
      </c>
      <c r="AD24" s="18">
        <v>0.01</v>
      </c>
      <c r="AE24" s="19">
        <f>AC24*AD24</f>
        <v>510</v>
      </c>
      <c r="AF24" s="19">
        <f>AC24-AE24</f>
        <v>50490</v>
      </c>
      <c r="AG24" s="14"/>
      <c r="AH24" s="16">
        <v>42479</v>
      </c>
      <c r="AI24" s="17">
        <v>50000</v>
      </c>
      <c r="AJ24" s="18">
        <v>0</v>
      </c>
      <c r="AK24" s="34">
        <f>$G24*AJ24</f>
        <v>0</v>
      </c>
      <c r="AL24" s="18">
        <v>0.01</v>
      </c>
      <c r="AM24" s="34">
        <f>$G24*AL24</f>
        <v>500</v>
      </c>
      <c r="AN24" s="18">
        <v>0.01</v>
      </c>
      <c r="AO24" s="34">
        <f>$G24*AN24</f>
        <v>500</v>
      </c>
      <c r="AP24" s="19">
        <f>AK24+AM24+AO24</f>
        <v>1000</v>
      </c>
      <c r="AQ24" s="19">
        <f>AI24+AP24</f>
        <v>51000</v>
      </c>
      <c r="AR24" s="18">
        <v>0.01</v>
      </c>
      <c r="AS24" s="19">
        <f>AQ24*AR24</f>
        <v>510</v>
      </c>
      <c r="AT24" s="19">
        <f>AQ24-AS24</f>
        <v>50490</v>
      </c>
      <c r="AU24" s="14"/>
      <c r="AV24" s="20">
        <f>IF(AT24&gt;0,IF(AF24&gt;0,AF24-AT24,R24-AT24),0)</f>
        <v>0</v>
      </c>
    </row>
    <row r="25" spans="1:48" x14ac:dyDescent="0.25">
      <c r="A25" s="15">
        <f>A24+1</f>
        <v>16</v>
      </c>
      <c r="B25" s="15" t="s">
        <v>17</v>
      </c>
      <c r="C25" s="15" t="s">
        <v>16</v>
      </c>
      <c r="D25" s="15" t="s">
        <v>78</v>
      </c>
      <c r="E25" s="46"/>
      <c r="F25" s="16">
        <v>42479</v>
      </c>
      <c r="G25" s="17">
        <v>250000</v>
      </c>
      <c r="H25" s="18">
        <v>0</v>
      </c>
      <c r="I25" s="34">
        <f>$G25*H25</f>
        <v>0</v>
      </c>
      <c r="J25" s="18">
        <v>0.01</v>
      </c>
      <c r="K25" s="34">
        <f>$G25*J25</f>
        <v>2500</v>
      </c>
      <c r="L25" s="18">
        <v>0.01</v>
      </c>
      <c r="M25" s="34">
        <f>$G25*L25</f>
        <v>2500</v>
      </c>
      <c r="N25" s="19">
        <f>I25+K25+M25</f>
        <v>5000</v>
      </c>
      <c r="O25" s="19">
        <f>G25+N25</f>
        <v>255000</v>
      </c>
      <c r="P25" s="18">
        <v>0.01</v>
      </c>
      <c r="Q25" s="19">
        <f>O25*P25</f>
        <v>2550</v>
      </c>
      <c r="R25" s="19">
        <f>O25-Q25</f>
        <v>252450</v>
      </c>
      <c r="S25" s="14"/>
      <c r="T25" s="16">
        <v>42479</v>
      </c>
      <c r="U25" s="17">
        <v>250000</v>
      </c>
      <c r="V25" s="18">
        <v>0</v>
      </c>
      <c r="W25" s="34">
        <f>$G25*V25</f>
        <v>0</v>
      </c>
      <c r="X25" s="18">
        <v>0.01</v>
      </c>
      <c r="Y25" s="34">
        <f>$G25*X25</f>
        <v>2500</v>
      </c>
      <c r="Z25" s="18">
        <v>0.01</v>
      </c>
      <c r="AA25" s="34">
        <f>$G25*Z25</f>
        <v>2500</v>
      </c>
      <c r="AB25" s="19">
        <f>W25+Y25+AA25</f>
        <v>5000</v>
      </c>
      <c r="AC25" s="19">
        <f>U25+AB25</f>
        <v>255000</v>
      </c>
      <c r="AD25" s="18">
        <v>0.01</v>
      </c>
      <c r="AE25" s="19">
        <f>AC25*AD25</f>
        <v>2550</v>
      </c>
      <c r="AF25" s="19">
        <f>AC25-AE25</f>
        <v>252450</v>
      </c>
      <c r="AG25" s="14"/>
      <c r="AH25" s="16">
        <v>42479</v>
      </c>
      <c r="AI25" s="17">
        <v>250000</v>
      </c>
      <c r="AJ25" s="18">
        <v>0</v>
      </c>
      <c r="AK25" s="34">
        <f>$G25*AJ25</f>
        <v>0</v>
      </c>
      <c r="AL25" s="18">
        <v>0.01</v>
      </c>
      <c r="AM25" s="34">
        <f>$G25*AL25</f>
        <v>2500</v>
      </c>
      <c r="AN25" s="18">
        <v>0.01</v>
      </c>
      <c r="AO25" s="34">
        <f>$G25*AN25</f>
        <v>2500</v>
      </c>
      <c r="AP25" s="19">
        <f>AK25+AM25+AO25</f>
        <v>5000</v>
      </c>
      <c r="AQ25" s="19">
        <f>AI25+AP25</f>
        <v>255000</v>
      </c>
      <c r="AR25" s="18">
        <v>0.01</v>
      </c>
      <c r="AS25" s="19">
        <f>AQ25*AR25</f>
        <v>2550</v>
      </c>
      <c r="AT25" s="19">
        <f>AQ25-AS25</f>
        <v>252450</v>
      </c>
      <c r="AU25" s="14"/>
      <c r="AV25" s="20">
        <f>IF(AT25&gt;0,IF(AF25&gt;0,AF25-AT25,R25-AT25),0)</f>
        <v>0</v>
      </c>
    </row>
    <row r="26" spans="1:48" x14ac:dyDescent="0.25">
      <c r="A26" s="15">
        <f>A25+1</f>
        <v>17</v>
      </c>
      <c r="B26" s="15" t="s">
        <v>18</v>
      </c>
      <c r="C26" s="15" t="s">
        <v>19</v>
      </c>
      <c r="D26" s="15" t="s">
        <v>78</v>
      </c>
      <c r="E26" s="46"/>
      <c r="F26" s="16">
        <v>42494</v>
      </c>
      <c r="G26" s="17">
        <v>50000</v>
      </c>
      <c r="H26" s="18">
        <v>0.1</v>
      </c>
      <c r="I26" s="34">
        <f>$G26*H26</f>
        <v>5000</v>
      </c>
      <c r="J26" s="18">
        <v>0.01</v>
      </c>
      <c r="K26" s="34">
        <f>$G26*J26</f>
        <v>500</v>
      </c>
      <c r="L26" s="18">
        <v>0.01</v>
      </c>
      <c r="M26" s="34">
        <f>$G26*L26</f>
        <v>500</v>
      </c>
      <c r="N26" s="19">
        <f>I26+K26+M26</f>
        <v>6000</v>
      </c>
      <c r="O26" s="19">
        <f>G26+N26</f>
        <v>56000</v>
      </c>
      <c r="P26" s="18">
        <v>0.01</v>
      </c>
      <c r="Q26" s="19">
        <f>O26*P26</f>
        <v>560</v>
      </c>
      <c r="R26" s="19">
        <f>O26-Q26</f>
        <v>55440</v>
      </c>
      <c r="S26" s="14"/>
      <c r="T26" s="16">
        <v>42494</v>
      </c>
      <c r="U26" s="17">
        <v>50000</v>
      </c>
      <c r="V26" s="18">
        <v>0.1</v>
      </c>
      <c r="W26" s="34">
        <f>$G26*V26</f>
        <v>5000</v>
      </c>
      <c r="X26" s="18">
        <v>0.01</v>
      </c>
      <c r="Y26" s="34">
        <f>$G26*X26</f>
        <v>500</v>
      </c>
      <c r="Z26" s="18">
        <v>0.01</v>
      </c>
      <c r="AA26" s="34">
        <f>$G26*Z26</f>
        <v>500</v>
      </c>
      <c r="AB26" s="19">
        <f>W26+Y26+AA26</f>
        <v>6000</v>
      </c>
      <c r="AC26" s="19">
        <f>U26+AB26</f>
        <v>56000</v>
      </c>
      <c r="AD26" s="18">
        <v>0.01</v>
      </c>
      <c r="AE26" s="19">
        <f>AC26*AD26</f>
        <v>560</v>
      </c>
      <c r="AF26" s="19">
        <f>AC26-AE26</f>
        <v>55440</v>
      </c>
      <c r="AG26" s="14"/>
      <c r="AH26" s="16">
        <v>42494</v>
      </c>
      <c r="AI26" s="17">
        <v>50000</v>
      </c>
      <c r="AJ26" s="18">
        <v>0.1</v>
      </c>
      <c r="AK26" s="34">
        <f>$G26*AJ26</f>
        <v>5000</v>
      </c>
      <c r="AL26" s="18">
        <v>0.01</v>
      </c>
      <c r="AM26" s="34">
        <f>$G26*AL26</f>
        <v>500</v>
      </c>
      <c r="AN26" s="18">
        <v>0.01</v>
      </c>
      <c r="AO26" s="34">
        <f>$G26*AN26</f>
        <v>500</v>
      </c>
      <c r="AP26" s="19">
        <f>AK26+AM26+AO26</f>
        <v>6000</v>
      </c>
      <c r="AQ26" s="19">
        <f>AI26+AP26</f>
        <v>56000</v>
      </c>
      <c r="AR26" s="18">
        <v>0.01</v>
      </c>
      <c r="AS26" s="19">
        <f>AQ26*AR26</f>
        <v>560</v>
      </c>
      <c r="AT26" s="19">
        <f>AQ26-AS26</f>
        <v>55440</v>
      </c>
      <c r="AU26" s="14"/>
      <c r="AV26" s="20">
        <f>IF(AT26&gt;0,IF(AF26&gt;0,AF26-AT26,R26-AT26),0)</f>
        <v>0</v>
      </c>
    </row>
    <row r="27" spans="1:48" x14ac:dyDescent="0.25">
      <c r="A27" s="21">
        <v>18</v>
      </c>
      <c r="B27" s="22" t="s">
        <v>21</v>
      </c>
      <c r="C27" s="15"/>
      <c r="D27" s="15"/>
      <c r="E27" s="46"/>
      <c r="F27" s="16">
        <v>42689</v>
      </c>
      <c r="G27" s="17">
        <v>50000</v>
      </c>
      <c r="H27" s="23">
        <v>0</v>
      </c>
      <c r="I27" s="34">
        <f t="shared" ref="I27:I33" si="24">$G27*H27</f>
        <v>0</v>
      </c>
      <c r="J27" s="18">
        <v>0.01</v>
      </c>
      <c r="K27" s="34">
        <f t="shared" ref="K27:K33" si="25">$G27*J27</f>
        <v>500</v>
      </c>
      <c r="L27" s="18">
        <v>0.01</v>
      </c>
      <c r="M27" s="34">
        <f t="shared" ref="M27:M33" si="26">$G27*L27</f>
        <v>500</v>
      </c>
      <c r="N27" s="19">
        <f t="shared" ref="N27:N33" si="27">I27+K27+M27</f>
        <v>1000</v>
      </c>
      <c r="O27" s="19">
        <f t="shared" si="5"/>
        <v>51000</v>
      </c>
      <c r="P27" s="18">
        <v>0.01</v>
      </c>
      <c r="Q27" s="19">
        <f t="shared" si="6"/>
        <v>510</v>
      </c>
      <c r="R27" s="19">
        <f t="shared" si="7"/>
        <v>50490</v>
      </c>
      <c r="S27" s="14"/>
      <c r="T27" s="16">
        <v>42689</v>
      </c>
      <c r="U27" s="17">
        <v>50000</v>
      </c>
      <c r="V27" s="23">
        <v>0</v>
      </c>
      <c r="W27" s="34">
        <f t="shared" ref="W27:W33" si="28">$G27*V27</f>
        <v>0</v>
      </c>
      <c r="X27" s="18">
        <v>0.01</v>
      </c>
      <c r="Y27" s="34">
        <f t="shared" ref="Y27:Y33" si="29">$G27*X27</f>
        <v>500</v>
      </c>
      <c r="Z27" s="18">
        <v>0.01</v>
      </c>
      <c r="AA27" s="34">
        <f t="shared" ref="AA27:AA33" si="30">$G27*Z27</f>
        <v>500</v>
      </c>
      <c r="AB27" s="19">
        <f t="shared" ref="AB27:AB33" si="31">W27+Y27+AA27</f>
        <v>1000</v>
      </c>
      <c r="AC27" s="19">
        <f t="shared" ref="AC27:AC33" si="32">U27+AB27</f>
        <v>51000</v>
      </c>
      <c r="AD27" s="18">
        <v>0.01</v>
      </c>
      <c r="AE27" s="19">
        <f t="shared" ref="AE27:AE33" si="33">AC27*AD27</f>
        <v>510</v>
      </c>
      <c r="AF27" s="19">
        <f t="shared" ref="AF27:AF33" si="34">AC27-AE27</f>
        <v>50490</v>
      </c>
      <c r="AG27" s="14"/>
      <c r="AH27" s="16">
        <v>42689</v>
      </c>
      <c r="AI27" s="17">
        <v>50000</v>
      </c>
      <c r="AJ27" s="23">
        <v>0</v>
      </c>
      <c r="AK27" s="34">
        <f t="shared" ref="AK27:AK33" si="35">$G27*AJ27</f>
        <v>0</v>
      </c>
      <c r="AL27" s="18">
        <v>0.01</v>
      </c>
      <c r="AM27" s="34">
        <f t="shared" ref="AM27:AM33" si="36">$G27*AL27</f>
        <v>500</v>
      </c>
      <c r="AN27" s="18">
        <v>0.01</v>
      </c>
      <c r="AO27" s="34">
        <f t="shared" ref="AO27:AO33" si="37">$G27*AN27</f>
        <v>500</v>
      </c>
      <c r="AP27" s="19">
        <f t="shared" ref="AP27:AP33" si="38">AK27+AM27+AO27</f>
        <v>1000</v>
      </c>
      <c r="AQ27" s="19">
        <f t="shared" ref="AQ27:AQ33" si="39">AI27+AP27</f>
        <v>51000</v>
      </c>
      <c r="AR27" s="18">
        <v>0.01</v>
      </c>
      <c r="AS27" s="19">
        <f t="shared" ref="AS27:AS33" si="40">AQ27*AR27</f>
        <v>510</v>
      </c>
      <c r="AT27" s="19">
        <f t="shared" ref="AT27:AT33" si="41">AQ27-AS27</f>
        <v>50490</v>
      </c>
      <c r="AU27" s="14"/>
      <c r="AV27" s="20"/>
    </row>
    <row r="28" spans="1:48" x14ac:dyDescent="0.25">
      <c r="A28" s="21">
        <v>19</v>
      </c>
      <c r="B28" s="22" t="s">
        <v>39</v>
      </c>
      <c r="C28" s="15"/>
      <c r="D28" s="15"/>
      <c r="E28" s="46"/>
      <c r="F28" s="16">
        <v>42689</v>
      </c>
      <c r="G28" s="17">
        <v>250000</v>
      </c>
      <c r="H28" s="23">
        <v>0</v>
      </c>
      <c r="I28" s="34">
        <f t="shared" si="24"/>
        <v>0</v>
      </c>
      <c r="J28" s="18">
        <v>0.01</v>
      </c>
      <c r="K28" s="34">
        <f t="shared" si="25"/>
        <v>2500</v>
      </c>
      <c r="L28" s="18">
        <v>0.01</v>
      </c>
      <c r="M28" s="34">
        <f t="shared" si="26"/>
        <v>2500</v>
      </c>
      <c r="N28" s="19">
        <f t="shared" si="27"/>
        <v>5000</v>
      </c>
      <c r="O28" s="19">
        <f t="shared" si="5"/>
        <v>255000</v>
      </c>
      <c r="P28" s="18">
        <v>0.01</v>
      </c>
      <c r="Q28" s="19">
        <f t="shared" si="6"/>
        <v>2550</v>
      </c>
      <c r="R28" s="19">
        <f t="shared" si="7"/>
        <v>252450</v>
      </c>
      <c r="S28" s="14"/>
      <c r="T28" s="16">
        <v>42689</v>
      </c>
      <c r="U28" s="17">
        <v>250000</v>
      </c>
      <c r="V28" s="23">
        <v>0</v>
      </c>
      <c r="W28" s="34">
        <f t="shared" si="28"/>
        <v>0</v>
      </c>
      <c r="X28" s="18">
        <v>0.01</v>
      </c>
      <c r="Y28" s="34">
        <f t="shared" si="29"/>
        <v>2500</v>
      </c>
      <c r="Z28" s="18">
        <v>0.01</v>
      </c>
      <c r="AA28" s="34">
        <f t="shared" si="30"/>
        <v>2500</v>
      </c>
      <c r="AB28" s="19">
        <f t="shared" si="31"/>
        <v>5000</v>
      </c>
      <c r="AC28" s="19">
        <f t="shared" si="32"/>
        <v>255000</v>
      </c>
      <c r="AD28" s="18">
        <v>0.01</v>
      </c>
      <c r="AE28" s="19">
        <f t="shared" si="33"/>
        <v>2550</v>
      </c>
      <c r="AF28" s="19">
        <f t="shared" si="34"/>
        <v>252450</v>
      </c>
      <c r="AG28" s="14"/>
      <c r="AH28" s="16">
        <v>42689</v>
      </c>
      <c r="AI28" s="17">
        <v>250000</v>
      </c>
      <c r="AJ28" s="23">
        <v>0</v>
      </c>
      <c r="AK28" s="34">
        <f t="shared" si="35"/>
        <v>0</v>
      </c>
      <c r="AL28" s="18">
        <v>0.01</v>
      </c>
      <c r="AM28" s="34">
        <f t="shared" si="36"/>
        <v>2500</v>
      </c>
      <c r="AN28" s="18">
        <v>0.01</v>
      </c>
      <c r="AO28" s="34">
        <f t="shared" si="37"/>
        <v>2500</v>
      </c>
      <c r="AP28" s="19">
        <f t="shared" si="38"/>
        <v>5000</v>
      </c>
      <c r="AQ28" s="19">
        <f t="shared" si="39"/>
        <v>255000</v>
      </c>
      <c r="AR28" s="18">
        <v>0.01</v>
      </c>
      <c r="AS28" s="19">
        <f t="shared" si="40"/>
        <v>2550</v>
      </c>
      <c r="AT28" s="19">
        <f t="shared" si="41"/>
        <v>252450</v>
      </c>
      <c r="AU28" s="14"/>
      <c r="AV28" s="20"/>
    </row>
    <row r="29" spans="1:48" x14ac:dyDescent="0.25">
      <c r="A29" s="21">
        <v>20</v>
      </c>
      <c r="B29" s="22" t="s">
        <v>40</v>
      </c>
      <c r="C29" s="15"/>
      <c r="D29" s="15"/>
      <c r="E29" s="46"/>
      <c r="F29" s="16">
        <v>42689</v>
      </c>
      <c r="G29" s="17">
        <v>50000</v>
      </c>
      <c r="H29" s="23">
        <v>0</v>
      </c>
      <c r="I29" s="34">
        <f t="shared" si="24"/>
        <v>0</v>
      </c>
      <c r="J29" s="18">
        <v>0.01</v>
      </c>
      <c r="K29" s="34">
        <f t="shared" si="25"/>
        <v>500</v>
      </c>
      <c r="L29" s="18">
        <v>0.01</v>
      </c>
      <c r="M29" s="34">
        <f t="shared" si="26"/>
        <v>500</v>
      </c>
      <c r="N29" s="19">
        <f t="shared" si="27"/>
        <v>1000</v>
      </c>
      <c r="O29" s="19">
        <f t="shared" si="5"/>
        <v>51000</v>
      </c>
      <c r="P29" s="18">
        <v>0.01</v>
      </c>
      <c r="Q29" s="19">
        <f t="shared" si="6"/>
        <v>510</v>
      </c>
      <c r="R29" s="19">
        <f t="shared" si="7"/>
        <v>50490</v>
      </c>
      <c r="S29" s="14"/>
      <c r="T29" s="16">
        <v>42689</v>
      </c>
      <c r="U29" s="17">
        <v>50000</v>
      </c>
      <c r="V29" s="23">
        <v>0</v>
      </c>
      <c r="W29" s="34">
        <f t="shared" si="28"/>
        <v>0</v>
      </c>
      <c r="X29" s="18">
        <v>0.01</v>
      </c>
      <c r="Y29" s="34">
        <f t="shared" si="29"/>
        <v>500</v>
      </c>
      <c r="Z29" s="18">
        <v>0.01</v>
      </c>
      <c r="AA29" s="34">
        <f t="shared" si="30"/>
        <v>500</v>
      </c>
      <c r="AB29" s="19">
        <f t="shared" si="31"/>
        <v>1000</v>
      </c>
      <c r="AC29" s="19">
        <f t="shared" si="32"/>
        <v>51000</v>
      </c>
      <c r="AD29" s="18">
        <v>0.01</v>
      </c>
      <c r="AE29" s="19">
        <f t="shared" si="33"/>
        <v>510</v>
      </c>
      <c r="AF29" s="19">
        <f t="shared" si="34"/>
        <v>50490</v>
      </c>
      <c r="AG29" s="14"/>
      <c r="AH29" s="16">
        <v>42689</v>
      </c>
      <c r="AI29" s="17">
        <v>50000</v>
      </c>
      <c r="AJ29" s="23">
        <v>0</v>
      </c>
      <c r="AK29" s="34">
        <f t="shared" si="35"/>
        <v>0</v>
      </c>
      <c r="AL29" s="18">
        <v>0.01</v>
      </c>
      <c r="AM29" s="34">
        <f t="shared" si="36"/>
        <v>500</v>
      </c>
      <c r="AN29" s="18">
        <v>0.01</v>
      </c>
      <c r="AO29" s="34">
        <f t="shared" si="37"/>
        <v>500</v>
      </c>
      <c r="AP29" s="19">
        <f t="shared" si="38"/>
        <v>1000</v>
      </c>
      <c r="AQ29" s="19">
        <f t="shared" si="39"/>
        <v>51000</v>
      </c>
      <c r="AR29" s="18">
        <v>0.01</v>
      </c>
      <c r="AS29" s="19">
        <f t="shared" si="40"/>
        <v>510</v>
      </c>
      <c r="AT29" s="19">
        <f t="shared" si="41"/>
        <v>50490</v>
      </c>
      <c r="AU29" s="14"/>
      <c r="AV29" s="20"/>
    </row>
    <row r="30" spans="1:48" x14ac:dyDescent="0.25">
      <c r="A30" s="21">
        <v>21</v>
      </c>
      <c r="B30" s="22" t="s">
        <v>41</v>
      </c>
      <c r="C30" s="15"/>
      <c r="D30" s="15"/>
      <c r="E30" s="46"/>
      <c r="F30" s="16">
        <v>42689</v>
      </c>
      <c r="G30" s="17">
        <v>100000</v>
      </c>
      <c r="H30" s="23">
        <v>0.1</v>
      </c>
      <c r="I30" s="34">
        <f t="shared" si="24"/>
        <v>10000</v>
      </c>
      <c r="J30" s="18">
        <v>0.01</v>
      </c>
      <c r="K30" s="34">
        <f t="shared" si="25"/>
        <v>1000</v>
      </c>
      <c r="L30" s="18">
        <v>0.01</v>
      </c>
      <c r="M30" s="34">
        <f t="shared" si="26"/>
        <v>1000</v>
      </c>
      <c r="N30" s="19">
        <f t="shared" si="27"/>
        <v>12000</v>
      </c>
      <c r="O30" s="19">
        <f t="shared" si="5"/>
        <v>112000</v>
      </c>
      <c r="P30" s="18">
        <v>0.01</v>
      </c>
      <c r="Q30" s="19">
        <f t="shared" si="6"/>
        <v>1120</v>
      </c>
      <c r="R30" s="19">
        <f t="shared" si="7"/>
        <v>110880</v>
      </c>
      <c r="S30" s="14"/>
      <c r="T30" s="16">
        <v>42689</v>
      </c>
      <c r="U30" s="17">
        <v>100000</v>
      </c>
      <c r="V30" s="23">
        <v>0.1</v>
      </c>
      <c r="W30" s="34">
        <f t="shared" si="28"/>
        <v>10000</v>
      </c>
      <c r="X30" s="18">
        <v>0.01</v>
      </c>
      <c r="Y30" s="34">
        <f t="shared" si="29"/>
        <v>1000</v>
      </c>
      <c r="Z30" s="18">
        <v>0.01</v>
      </c>
      <c r="AA30" s="34">
        <f t="shared" si="30"/>
        <v>1000</v>
      </c>
      <c r="AB30" s="19">
        <f t="shared" si="31"/>
        <v>12000</v>
      </c>
      <c r="AC30" s="19">
        <f t="shared" si="32"/>
        <v>112000</v>
      </c>
      <c r="AD30" s="18">
        <v>0.01</v>
      </c>
      <c r="AE30" s="19">
        <f t="shared" si="33"/>
        <v>1120</v>
      </c>
      <c r="AF30" s="19">
        <f t="shared" si="34"/>
        <v>110880</v>
      </c>
      <c r="AG30" s="14"/>
      <c r="AH30" s="16">
        <v>42689</v>
      </c>
      <c r="AI30" s="17">
        <v>100000</v>
      </c>
      <c r="AJ30" s="23">
        <v>0.1</v>
      </c>
      <c r="AK30" s="34">
        <f t="shared" si="35"/>
        <v>10000</v>
      </c>
      <c r="AL30" s="18">
        <v>0.01</v>
      </c>
      <c r="AM30" s="34">
        <f t="shared" si="36"/>
        <v>1000</v>
      </c>
      <c r="AN30" s="18">
        <v>0.01</v>
      </c>
      <c r="AO30" s="34">
        <f t="shared" si="37"/>
        <v>1000</v>
      </c>
      <c r="AP30" s="19">
        <f t="shared" si="38"/>
        <v>12000</v>
      </c>
      <c r="AQ30" s="19">
        <f t="shared" si="39"/>
        <v>112000</v>
      </c>
      <c r="AR30" s="18">
        <v>0.01</v>
      </c>
      <c r="AS30" s="19">
        <f t="shared" si="40"/>
        <v>1120</v>
      </c>
      <c r="AT30" s="19">
        <f t="shared" si="41"/>
        <v>110880</v>
      </c>
      <c r="AU30" s="14"/>
      <c r="AV30" s="20"/>
    </row>
    <row r="31" spans="1:48" x14ac:dyDescent="0.25">
      <c r="A31" s="21">
        <v>22</v>
      </c>
      <c r="B31" s="22" t="s">
        <v>42</v>
      </c>
      <c r="C31" s="15"/>
      <c r="D31" s="15"/>
      <c r="E31" s="46"/>
      <c r="F31" s="16">
        <v>42689</v>
      </c>
      <c r="G31" s="17">
        <v>50000</v>
      </c>
      <c r="H31" s="23">
        <v>0.1</v>
      </c>
      <c r="I31" s="34">
        <f t="shared" si="24"/>
        <v>5000</v>
      </c>
      <c r="J31" s="18">
        <v>0.01</v>
      </c>
      <c r="K31" s="34">
        <f t="shared" si="25"/>
        <v>500</v>
      </c>
      <c r="L31" s="18">
        <v>0.01</v>
      </c>
      <c r="M31" s="34">
        <f t="shared" si="26"/>
        <v>500</v>
      </c>
      <c r="N31" s="19">
        <f t="shared" si="27"/>
        <v>6000</v>
      </c>
      <c r="O31" s="19">
        <f t="shared" si="5"/>
        <v>56000</v>
      </c>
      <c r="P31" s="18">
        <v>0.01</v>
      </c>
      <c r="Q31" s="19">
        <f t="shared" si="6"/>
        <v>560</v>
      </c>
      <c r="R31" s="19">
        <f t="shared" si="7"/>
        <v>55440</v>
      </c>
      <c r="S31" s="14"/>
      <c r="T31" s="16">
        <v>42689</v>
      </c>
      <c r="U31" s="17">
        <v>50000</v>
      </c>
      <c r="V31" s="23">
        <v>0.1</v>
      </c>
      <c r="W31" s="34">
        <f t="shared" si="28"/>
        <v>5000</v>
      </c>
      <c r="X31" s="18">
        <v>0.01</v>
      </c>
      <c r="Y31" s="34">
        <f t="shared" si="29"/>
        <v>500</v>
      </c>
      <c r="Z31" s="18">
        <v>0.01</v>
      </c>
      <c r="AA31" s="34">
        <f t="shared" si="30"/>
        <v>500</v>
      </c>
      <c r="AB31" s="19">
        <f t="shared" si="31"/>
        <v>6000</v>
      </c>
      <c r="AC31" s="19">
        <f t="shared" si="32"/>
        <v>56000</v>
      </c>
      <c r="AD31" s="18">
        <v>0.01</v>
      </c>
      <c r="AE31" s="19">
        <f t="shared" si="33"/>
        <v>560</v>
      </c>
      <c r="AF31" s="19">
        <f t="shared" si="34"/>
        <v>55440</v>
      </c>
      <c r="AG31" s="14"/>
      <c r="AH31" s="16">
        <v>42689</v>
      </c>
      <c r="AI31" s="17">
        <v>50000</v>
      </c>
      <c r="AJ31" s="23">
        <v>0.1</v>
      </c>
      <c r="AK31" s="34">
        <f t="shared" si="35"/>
        <v>5000</v>
      </c>
      <c r="AL31" s="18">
        <v>0.01</v>
      </c>
      <c r="AM31" s="34">
        <f t="shared" si="36"/>
        <v>500</v>
      </c>
      <c r="AN31" s="18">
        <v>0.01</v>
      </c>
      <c r="AO31" s="34">
        <f t="shared" si="37"/>
        <v>500</v>
      </c>
      <c r="AP31" s="19">
        <f t="shared" si="38"/>
        <v>6000</v>
      </c>
      <c r="AQ31" s="19">
        <f t="shared" si="39"/>
        <v>56000</v>
      </c>
      <c r="AR31" s="18">
        <v>0.01</v>
      </c>
      <c r="AS31" s="19">
        <f t="shared" si="40"/>
        <v>560</v>
      </c>
      <c r="AT31" s="19">
        <f t="shared" si="41"/>
        <v>55440</v>
      </c>
      <c r="AU31" s="14"/>
      <c r="AV31" s="20"/>
    </row>
    <row r="32" spans="1:48" x14ac:dyDescent="0.25">
      <c r="A32" s="21">
        <v>23</v>
      </c>
      <c r="B32" s="22" t="s">
        <v>43</v>
      </c>
      <c r="C32" s="15"/>
      <c r="D32" s="15"/>
      <c r="E32" s="46"/>
      <c r="F32" s="16">
        <v>42689</v>
      </c>
      <c r="G32" s="17">
        <v>10000</v>
      </c>
      <c r="H32" s="23">
        <v>0.1</v>
      </c>
      <c r="I32" s="34">
        <f t="shared" si="24"/>
        <v>1000</v>
      </c>
      <c r="J32" s="18">
        <v>0.01</v>
      </c>
      <c r="K32" s="34">
        <f t="shared" si="25"/>
        <v>100</v>
      </c>
      <c r="L32" s="18">
        <v>0.01</v>
      </c>
      <c r="M32" s="34">
        <f t="shared" si="26"/>
        <v>100</v>
      </c>
      <c r="N32" s="19">
        <f t="shared" si="27"/>
        <v>1200</v>
      </c>
      <c r="O32" s="19">
        <f t="shared" si="5"/>
        <v>11200</v>
      </c>
      <c r="P32" s="18">
        <v>0.01</v>
      </c>
      <c r="Q32" s="19">
        <f t="shared" si="6"/>
        <v>112</v>
      </c>
      <c r="R32" s="19">
        <f t="shared" si="7"/>
        <v>11088</v>
      </c>
      <c r="S32" s="14"/>
      <c r="T32" s="16">
        <v>42689</v>
      </c>
      <c r="U32" s="17">
        <v>10000</v>
      </c>
      <c r="V32" s="23">
        <v>0.1</v>
      </c>
      <c r="W32" s="34">
        <f t="shared" si="28"/>
        <v>1000</v>
      </c>
      <c r="X32" s="18">
        <v>0.01</v>
      </c>
      <c r="Y32" s="34">
        <f t="shared" si="29"/>
        <v>100</v>
      </c>
      <c r="Z32" s="18">
        <v>0.01</v>
      </c>
      <c r="AA32" s="34">
        <f t="shared" si="30"/>
        <v>100</v>
      </c>
      <c r="AB32" s="19">
        <f t="shared" si="31"/>
        <v>1200</v>
      </c>
      <c r="AC32" s="19">
        <f t="shared" si="32"/>
        <v>11200</v>
      </c>
      <c r="AD32" s="18">
        <v>0.01</v>
      </c>
      <c r="AE32" s="19">
        <f t="shared" si="33"/>
        <v>112</v>
      </c>
      <c r="AF32" s="19">
        <f t="shared" si="34"/>
        <v>11088</v>
      </c>
      <c r="AG32" s="14"/>
      <c r="AH32" s="16">
        <v>42689</v>
      </c>
      <c r="AI32" s="17">
        <v>10000</v>
      </c>
      <c r="AJ32" s="23">
        <v>0.1</v>
      </c>
      <c r="AK32" s="34">
        <f t="shared" si="35"/>
        <v>1000</v>
      </c>
      <c r="AL32" s="18">
        <v>0.01</v>
      </c>
      <c r="AM32" s="34">
        <f t="shared" si="36"/>
        <v>100</v>
      </c>
      <c r="AN32" s="18">
        <v>0.01</v>
      </c>
      <c r="AO32" s="34">
        <f t="shared" si="37"/>
        <v>100</v>
      </c>
      <c r="AP32" s="19">
        <f t="shared" si="38"/>
        <v>1200</v>
      </c>
      <c r="AQ32" s="19">
        <f t="shared" si="39"/>
        <v>11200</v>
      </c>
      <c r="AR32" s="18">
        <v>0.01</v>
      </c>
      <c r="AS32" s="19">
        <f t="shared" si="40"/>
        <v>112</v>
      </c>
      <c r="AT32" s="19">
        <f t="shared" si="41"/>
        <v>11088</v>
      </c>
      <c r="AU32" s="14"/>
      <c r="AV32" s="20"/>
    </row>
    <row r="33" spans="1:48" x14ac:dyDescent="0.25">
      <c r="A33" s="21">
        <v>24</v>
      </c>
      <c r="B33" s="22" t="s">
        <v>44</v>
      </c>
      <c r="C33" s="15"/>
      <c r="D33" s="15"/>
      <c r="E33" s="46"/>
      <c r="F33" s="16">
        <v>42689</v>
      </c>
      <c r="G33" s="17">
        <v>10000</v>
      </c>
      <c r="H33" s="23">
        <v>0.1</v>
      </c>
      <c r="I33" s="34">
        <f t="shared" si="24"/>
        <v>1000</v>
      </c>
      <c r="J33" s="18">
        <v>0.01</v>
      </c>
      <c r="K33" s="34">
        <f t="shared" si="25"/>
        <v>100</v>
      </c>
      <c r="L33" s="18">
        <v>0.01</v>
      </c>
      <c r="M33" s="34">
        <f t="shared" si="26"/>
        <v>100</v>
      </c>
      <c r="N33" s="19">
        <f t="shared" si="27"/>
        <v>1200</v>
      </c>
      <c r="O33" s="19">
        <f t="shared" si="5"/>
        <v>11200</v>
      </c>
      <c r="P33" s="18">
        <v>0.01</v>
      </c>
      <c r="Q33" s="19">
        <f t="shared" si="6"/>
        <v>112</v>
      </c>
      <c r="R33" s="19">
        <f t="shared" si="7"/>
        <v>11088</v>
      </c>
      <c r="S33" s="14"/>
      <c r="T33" s="16">
        <v>42689</v>
      </c>
      <c r="U33" s="17">
        <v>10000</v>
      </c>
      <c r="V33" s="23">
        <v>0.1</v>
      </c>
      <c r="W33" s="34">
        <f t="shared" si="28"/>
        <v>1000</v>
      </c>
      <c r="X33" s="18">
        <v>0.01</v>
      </c>
      <c r="Y33" s="34">
        <f t="shared" si="29"/>
        <v>100</v>
      </c>
      <c r="Z33" s="18">
        <v>0.01</v>
      </c>
      <c r="AA33" s="34">
        <f t="shared" si="30"/>
        <v>100</v>
      </c>
      <c r="AB33" s="19">
        <f t="shared" si="31"/>
        <v>1200</v>
      </c>
      <c r="AC33" s="19">
        <f t="shared" si="32"/>
        <v>11200</v>
      </c>
      <c r="AD33" s="18">
        <v>0.01</v>
      </c>
      <c r="AE33" s="19">
        <f t="shared" si="33"/>
        <v>112</v>
      </c>
      <c r="AF33" s="19">
        <f t="shared" si="34"/>
        <v>11088</v>
      </c>
      <c r="AG33" s="14"/>
      <c r="AH33" s="16">
        <v>42689</v>
      </c>
      <c r="AI33" s="17">
        <v>10000</v>
      </c>
      <c r="AJ33" s="23">
        <v>0.1</v>
      </c>
      <c r="AK33" s="34">
        <f t="shared" si="35"/>
        <v>1000</v>
      </c>
      <c r="AL33" s="18">
        <v>0.01</v>
      </c>
      <c r="AM33" s="34">
        <f t="shared" si="36"/>
        <v>100</v>
      </c>
      <c r="AN33" s="18">
        <v>0.01</v>
      </c>
      <c r="AO33" s="34">
        <f t="shared" si="37"/>
        <v>100</v>
      </c>
      <c r="AP33" s="19">
        <f t="shared" si="38"/>
        <v>1200</v>
      </c>
      <c r="AQ33" s="19">
        <f t="shared" si="39"/>
        <v>11200</v>
      </c>
      <c r="AR33" s="18">
        <v>0.01</v>
      </c>
      <c r="AS33" s="19">
        <f t="shared" si="40"/>
        <v>112</v>
      </c>
      <c r="AT33" s="19">
        <f t="shared" si="41"/>
        <v>11088</v>
      </c>
      <c r="AU33" s="14"/>
      <c r="AV33" s="20"/>
    </row>
    <row r="34" spans="1:48" x14ac:dyDescent="0.25">
      <c r="A34" s="38">
        <v>25</v>
      </c>
      <c r="B34" s="38" t="s">
        <v>81</v>
      </c>
      <c r="C34" s="39"/>
      <c r="D34" s="39"/>
      <c r="E34" s="46"/>
      <c r="F34" s="40"/>
      <c r="G34" s="41">
        <f>SUM(G24:G33)</f>
        <v>870000</v>
      </c>
      <c r="H34" s="41"/>
      <c r="I34" s="41">
        <f>SUM(I24:I33)</f>
        <v>22000</v>
      </c>
      <c r="J34" s="41"/>
      <c r="K34" s="41">
        <f>SUM(K24:K33)</f>
        <v>8700</v>
      </c>
      <c r="L34" s="41"/>
      <c r="M34" s="41">
        <f>SUM(M24:M33)</f>
        <v>8700</v>
      </c>
      <c r="N34" s="41">
        <f>SUM(N24:N33)</f>
        <v>39400</v>
      </c>
      <c r="O34" s="41">
        <f>SUM(O24:O33)</f>
        <v>909400</v>
      </c>
      <c r="P34" s="41"/>
      <c r="Q34" s="41">
        <f>SUM(Q24:Q33)</f>
        <v>9094</v>
      </c>
      <c r="R34" s="41">
        <f>SUM(R24:R33)</f>
        <v>900306</v>
      </c>
      <c r="S34" s="14"/>
      <c r="T34" s="40"/>
      <c r="U34" s="41">
        <f>SUM(U24:U33)</f>
        <v>870000</v>
      </c>
      <c r="V34" s="41"/>
      <c r="W34" s="41">
        <f>SUM(W24:W33)</f>
        <v>22000</v>
      </c>
      <c r="X34" s="41"/>
      <c r="Y34" s="41">
        <f>SUM(Y24:Y33)</f>
        <v>8700</v>
      </c>
      <c r="Z34" s="41"/>
      <c r="AA34" s="41">
        <f>SUM(AA24:AA33)</f>
        <v>8700</v>
      </c>
      <c r="AB34" s="41">
        <f>SUM(AB24:AB33)</f>
        <v>39400</v>
      </c>
      <c r="AC34" s="41">
        <f>SUM(AC24:AC33)</f>
        <v>909400</v>
      </c>
      <c r="AD34" s="41"/>
      <c r="AE34" s="41">
        <f>SUM(AE24:AE33)</f>
        <v>9094</v>
      </c>
      <c r="AF34" s="41">
        <f>SUM(AF24:AF33)</f>
        <v>900306</v>
      </c>
      <c r="AG34" s="14"/>
      <c r="AH34" s="40"/>
      <c r="AI34" s="41">
        <f>SUM(AI24:AI33)</f>
        <v>870000</v>
      </c>
      <c r="AJ34" s="41"/>
      <c r="AK34" s="41">
        <f>SUM(AK24:AK33)</f>
        <v>22000</v>
      </c>
      <c r="AL34" s="41"/>
      <c r="AM34" s="41">
        <f>SUM(AM24:AM33)</f>
        <v>8700</v>
      </c>
      <c r="AN34" s="41"/>
      <c r="AO34" s="41">
        <f>SUM(AO24:AO33)</f>
        <v>8700</v>
      </c>
      <c r="AP34" s="41">
        <f>SUM(AP24:AP33)</f>
        <v>39400</v>
      </c>
      <c r="AQ34" s="41">
        <f>SUM(AQ24:AQ33)</f>
        <v>909400</v>
      </c>
      <c r="AR34" s="41"/>
      <c r="AS34" s="41">
        <f>SUM(AS24:AS33)</f>
        <v>9094</v>
      </c>
      <c r="AT34" s="41">
        <f>SUM(AT24:AT33)</f>
        <v>900306</v>
      </c>
      <c r="AU34" s="14"/>
      <c r="AV34" s="41">
        <f>IF(AT34&gt;0,IF(AF34&gt;0,AF34-AT34,R34-AT34),0)</f>
        <v>0</v>
      </c>
    </row>
    <row r="35" spans="1:48" x14ac:dyDescent="0.25">
      <c r="A35" s="38">
        <v>26</v>
      </c>
      <c r="B35" s="38" t="s">
        <v>79</v>
      </c>
      <c r="C35" s="39"/>
      <c r="D35" s="39"/>
      <c r="E35" s="46"/>
      <c r="F35" s="40"/>
      <c r="G35" s="41">
        <f>G34+G22</f>
        <v>6720000</v>
      </c>
      <c r="H35" s="41"/>
      <c r="I35" s="41">
        <f>I34+I22</f>
        <v>73000</v>
      </c>
      <c r="J35" s="41"/>
      <c r="K35" s="41">
        <f>K34+K22</f>
        <v>67200</v>
      </c>
      <c r="L35" s="41"/>
      <c r="M35" s="41">
        <f>M34+M22</f>
        <v>67200</v>
      </c>
      <c r="N35" s="41">
        <f>N34+N22</f>
        <v>207400</v>
      </c>
      <c r="O35" s="41">
        <f>O34+O22</f>
        <v>6927400</v>
      </c>
      <c r="P35" s="41"/>
      <c r="Q35" s="41">
        <f>Q34+Q22</f>
        <v>60594</v>
      </c>
      <c r="R35" s="41">
        <f>R34+R22</f>
        <v>6858126</v>
      </c>
      <c r="S35" s="14"/>
      <c r="T35" s="40"/>
      <c r="U35" s="41">
        <f>U34+U22</f>
        <v>6720000</v>
      </c>
      <c r="V35" s="41"/>
      <c r="W35" s="41">
        <f>W34+W22</f>
        <v>73000</v>
      </c>
      <c r="X35" s="41"/>
      <c r="Y35" s="41">
        <f>Y34+Y22</f>
        <v>67200</v>
      </c>
      <c r="Z35" s="41"/>
      <c r="AA35" s="41">
        <f>AA34+AA22</f>
        <v>67200</v>
      </c>
      <c r="AB35" s="41">
        <f>AB34+AB22</f>
        <v>207400</v>
      </c>
      <c r="AC35" s="41">
        <f>AC34+AC22</f>
        <v>6927400</v>
      </c>
      <c r="AD35" s="41"/>
      <c r="AE35" s="41">
        <f>AE34+AE22</f>
        <v>60594</v>
      </c>
      <c r="AF35" s="41">
        <f>AF34+AF22</f>
        <v>6858126</v>
      </c>
      <c r="AG35" s="14"/>
      <c r="AH35" s="40"/>
      <c r="AI35" s="41">
        <f>AI34+AI22</f>
        <v>6720000</v>
      </c>
      <c r="AJ35" s="41"/>
      <c r="AK35" s="41">
        <f>AK34+AK22</f>
        <v>73000</v>
      </c>
      <c r="AL35" s="41"/>
      <c r="AM35" s="41">
        <f>AM34+AM22</f>
        <v>67200</v>
      </c>
      <c r="AN35" s="41"/>
      <c r="AO35" s="41">
        <f>AO34+AO22</f>
        <v>67200</v>
      </c>
      <c r="AP35" s="41">
        <f>AP34+AP22</f>
        <v>207400</v>
      </c>
      <c r="AQ35" s="41">
        <f>AQ34+AQ22</f>
        <v>6927400</v>
      </c>
      <c r="AR35" s="41"/>
      <c r="AS35" s="41">
        <f>AS34+AS22</f>
        <v>60594</v>
      </c>
      <c r="AT35" s="41">
        <f>AT34+AT22</f>
        <v>6858126</v>
      </c>
      <c r="AU35" s="14"/>
      <c r="AV35" s="41"/>
    </row>
    <row r="36" spans="1:48" x14ac:dyDescent="0.25">
      <c r="A36" s="43" t="s">
        <v>67</v>
      </c>
      <c r="B36" s="30" t="s">
        <v>82</v>
      </c>
      <c r="C36" s="28"/>
      <c r="D36" s="28"/>
      <c r="E36" s="49"/>
      <c r="F36" s="28"/>
      <c r="G36" s="29"/>
      <c r="H36" s="30"/>
      <c r="I36" s="30"/>
      <c r="J36" s="31"/>
      <c r="K36" s="30"/>
      <c r="L36" s="31"/>
      <c r="M36" s="31"/>
      <c r="N36" s="29"/>
      <c r="O36" s="29"/>
      <c r="P36" s="29"/>
      <c r="Q36" s="29"/>
      <c r="R36" s="29"/>
      <c r="S36" s="14"/>
      <c r="T36" s="28"/>
      <c r="U36" s="29"/>
      <c r="V36" s="30"/>
      <c r="W36" s="30"/>
      <c r="X36" s="31"/>
      <c r="Y36" s="30"/>
      <c r="Z36" s="31"/>
      <c r="AA36" s="31"/>
      <c r="AB36" s="29"/>
      <c r="AC36" s="29"/>
      <c r="AD36" s="29"/>
      <c r="AE36" s="29"/>
      <c r="AF36" s="29"/>
      <c r="AG36" s="14"/>
      <c r="AH36" s="28"/>
      <c r="AI36" s="29"/>
      <c r="AJ36" s="30"/>
      <c r="AK36" s="30"/>
      <c r="AL36" s="31"/>
      <c r="AM36" s="30"/>
      <c r="AN36" s="31"/>
      <c r="AO36" s="31"/>
      <c r="AP36" s="29"/>
      <c r="AQ36" s="29"/>
      <c r="AR36" s="29"/>
      <c r="AS36" s="29"/>
      <c r="AT36" s="29"/>
      <c r="AU36" s="14"/>
      <c r="AV36" s="32"/>
    </row>
    <row r="37" spans="1:48" x14ac:dyDescent="0.25">
      <c r="A37" s="21">
        <v>26</v>
      </c>
      <c r="B37" s="22" t="s">
        <v>18</v>
      </c>
      <c r="C37" s="15"/>
      <c r="D37" s="15" t="s">
        <v>46</v>
      </c>
      <c r="E37" s="46"/>
      <c r="F37" s="16">
        <v>42689</v>
      </c>
      <c r="G37" s="17">
        <v>25000</v>
      </c>
      <c r="H37" s="23">
        <v>0</v>
      </c>
      <c r="I37" s="34">
        <f t="shared" ref="I37:I39" si="42">$G37*H37</f>
        <v>0</v>
      </c>
      <c r="J37" s="18">
        <v>0.01</v>
      </c>
      <c r="K37" s="34">
        <f t="shared" ref="K37:K39" si="43">$G37*J37</f>
        <v>250</v>
      </c>
      <c r="L37" s="18">
        <v>0.01</v>
      </c>
      <c r="M37" s="34">
        <f t="shared" ref="M37:M39" si="44">$G37*L37</f>
        <v>250</v>
      </c>
      <c r="N37" s="19">
        <f t="shared" ref="N37:N39" si="45">I37+K37+M37</f>
        <v>500</v>
      </c>
      <c r="O37" s="19">
        <f t="shared" ref="O37:O39" si="46">G37-N37</f>
        <v>24500</v>
      </c>
      <c r="P37" s="18">
        <v>0.01</v>
      </c>
      <c r="Q37" s="19">
        <f t="shared" ref="Q37:Q39" si="47">O37*P37</f>
        <v>245</v>
      </c>
      <c r="R37" s="19">
        <f t="shared" si="7"/>
        <v>24255</v>
      </c>
      <c r="S37" s="14"/>
      <c r="T37" s="16">
        <v>42689</v>
      </c>
      <c r="U37" s="17">
        <v>25000</v>
      </c>
      <c r="V37" s="23">
        <v>0</v>
      </c>
      <c r="W37" s="34">
        <f t="shared" ref="W37:W39" si="48">$G37*V37</f>
        <v>0</v>
      </c>
      <c r="X37" s="18">
        <v>0.01</v>
      </c>
      <c r="Y37" s="34">
        <f t="shared" ref="Y37:Y39" si="49">$G37*X37</f>
        <v>250</v>
      </c>
      <c r="Z37" s="18">
        <v>0.01</v>
      </c>
      <c r="AA37" s="34">
        <f t="shared" ref="AA37:AA39" si="50">$G37*Z37</f>
        <v>250</v>
      </c>
      <c r="AB37" s="19">
        <f t="shared" ref="AB37:AB39" si="51">W37+Y37+AA37</f>
        <v>500</v>
      </c>
      <c r="AC37" s="19">
        <f t="shared" ref="AC37:AC39" si="52">U37-AB37</f>
        <v>24500</v>
      </c>
      <c r="AD37" s="18">
        <v>0.01</v>
      </c>
      <c r="AE37" s="19">
        <f t="shared" ref="AE37:AE39" si="53">AC37*AD37</f>
        <v>245</v>
      </c>
      <c r="AF37" s="19">
        <f t="shared" ref="AF37:AF39" si="54">AC37-AE37</f>
        <v>24255</v>
      </c>
      <c r="AG37" s="14"/>
      <c r="AH37" s="16">
        <v>42689</v>
      </c>
      <c r="AI37" s="17">
        <v>25000</v>
      </c>
      <c r="AJ37" s="23">
        <v>0</v>
      </c>
      <c r="AK37" s="34">
        <f t="shared" ref="AK37:AK39" si="55">$G37*AJ37</f>
        <v>0</v>
      </c>
      <c r="AL37" s="18">
        <v>0.01</v>
      </c>
      <c r="AM37" s="34">
        <f t="shared" ref="AM37:AM39" si="56">$G37*AL37</f>
        <v>250</v>
      </c>
      <c r="AN37" s="18">
        <v>0.01</v>
      </c>
      <c r="AO37" s="34">
        <f t="shared" ref="AO37:AO39" si="57">$G37*AN37</f>
        <v>250</v>
      </c>
      <c r="AP37" s="19">
        <f t="shared" ref="AP37:AP39" si="58">AK37+AM37+AO37</f>
        <v>500</v>
      </c>
      <c r="AQ37" s="19">
        <f t="shared" ref="AQ37:AQ39" si="59">AI37-AP37</f>
        <v>24500</v>
      </c>
      <c r="AR37" s="18">
        <v>0.01</v>
      </c>
      <c r="AS37" s="19">
        <f t="shared" ref="AS37:AS39" si="60">AQ37*AR37</f>
        <v>245</v>
      </c>
      <c r="AT37" s="19">
        <f t="shared" ref="AT37:AT39" si="61">AQ37-AS37</f>
        <v>24255</v>
      </c>
      <c r="AU37" s="14"/>
      <c r="AV37" s="24"/>
    </row>
    <row r="38" spans="1:48" x14ac:dyDescent="0.25">
      <c r="A38" s="21">
        <v>27</v>
      </c>
      <c r="B38" s="22" t="s">
        <v>45</v>
      </c>
      <c r="C38" s="15"/>
      <c r="D38" s="15" t="s">
        <v>46</v>
      </c>
      <c r="E38" s="46"/>
      <c r="F38" s="16">
        <v>42689</v>
      </c>
      <c r="G38" s="17">
        <v>25000</v>
      </c>
      <c r="H38" s="23">
        <v>0</v>
      </c>
      <c r="I38" s="34">
        <f t="shared" si="42"/>
        <v>0</v>
      </c>
      <c r="J38" s="18">
        <v>0.01</v>
      </c>
      <c r="K38" s="34">
        <f t="shared" si="43"/>
        <v>250</v>
      </c>
      <c r="L38" s="18">
        <v>0.01</v>
      </c>
      <c r="M38" s="34">
        <f t="shared" si="44"/>
        <v>250</v>
      </c>
      <c r="N38" s="19">
        <f t="shared" si="45"/>
        <v>500</v>
      </c>
      <c r="O38" s="19">
        <f t="shared" si="46"/>
        <v>24500</v>
      </c>
      <c r="P38" s="18">
        <v>0.01</v>
      </c>
      <c r="Q38" s="19">
        <f t="shared" si="47"/>
        <v>245</v>
      </c>
      <c r="R38" s="19">
        <f t="shared" si="7"/>
        <v>24255</v>
      </c>
      <c r="S38" s="14"/>
      <c r="T38" s="16">
        <v>42689</v>
      </c>
      <c r="U38" s="17">
        <v>25000</v>
      </c>
      <c r="V38" s="23">
        <v>0</v>
      </c>
      <c r="W38" s="34">
        <f t="shared" si="48"/>
        <v>0</v>
      </c>
      <c r="X38" s="18">
        <v>0.01</v>
      </c>
      <c r="Y38" s="34">
        <f t="shared" si="49"/>
        <v>250</v>
      </c>
      <c r="Z38" s="18">
        <v>0.01</v>
      </c>
      <c r="AA38" s="34">
        <f t="shared" si="50"/>
        <v>250</v>
      </c>
      <c r="AB38" s="19">
        <f t="shared" si="51"/>
        <v>500</v>
      </c>
      <c r="AC38" s="19">
        <f t="shared" si="52"/>
        <v>24500</v>
      </c>
      <c r="AD38" s="18">
        <v>0.01</v>
      </c>
      <c r="AE38" s="19">
        <f t="shared" si="53"/>
        <v>245</v>
      </c>
      <c r="AF38" s="19">
        <f t="shared" si="54"/>
        <v>24255</v>
      </c>
      <c r="AG38" s="14"/>
      <c r="AH38" s="16">
        <v>42689</v>
      </c>
      <c r="AI38" s="17">
        <v>25000</v>
      </c>
      <c r="AJ38" s="23">
        <v>0</v>
      </c>
      <c r="AK38" s="34">
        <f t="shared" si="55"/>
        <v>0</v>
      </c>
      <c r="AL38" s="18">
        <v>0.01</v>
      </c>
      <c r="AM38" s="34">
        <f t="shared" si="56"/>
        <v>250</v>
      </c>
      <c r="AN38" s="18">
        <v>0.01</v>
      </c>
      <c r="AO38" s="34">
        <f t="shared" si="57"/>
        <v>250</v>
      </c>
      <c r="AP38" s="19">
        <f t="shared" si="58"/>
        <v>500</v>
      </c>
      <c r="AQ38" s="19">
        <f t="shared" si="59"/>
        <v>24500</v>
      </c>
      <c r="AR38" s="18">
        <v>0.01</v>
      </c>
      <c r="AS38" s="19">
        <f t="shared" si="60"/>
        <v>245</v>
      </c>
      <c r="AT38" s="19">
        <f t="shared" si="61"/>
        <v>24255</v>
      </c>
      <c r="AU38" s="14"/>
      <c r="AV38" s="24"/>
    </row>
    <row r="39" spans="1:48" x14ac:dyDescent="0.25">
      <c r="A39" s="21">
        <v>28</v>
      </c>
      <c r="B39" s="22" t="s">
        <v>43</v>
      </c>
      <c r="C39" s="15"/>
      <c r="D39" s="15" t="s">
        <v>46</v>
      </c>
      <c r="E39" s="46"/>
      <c r="F39" s="16">
        <v>42689</v>
      </c>
      <c r="G39" s="17">
        <v>25000</v>
      </c>
      <c r="H39" s="23">
        <v>0</v>
      </c>
      <c r="I39" s="34">
        <f t="shared" si="42"/>
        <v>0</v>
      </c>
      <c r="J39" s="18">
        <v>0.01</v>
      </c>
      <c r="K39" s="34">
        <f t="shared" si="43"/>
        <v>250</v>
      </c>
      <c r="L39" s="18">
        <v>0.01</v>
      </c>
      <c r="M39" s="34">
        <f t="shared" si="44"/>
        <v>250</v>
      </c>
      <c r="N39" s="19">
        <f t="shared" si="45"/>
        <v>500</v>
      </c>
      <c r="O39" s="19">
        <f t="shared" si="46"/>
        <v>24500</v>
      </c>
      <c r="P39" s="18">
        <v>0.01</v>
      </c>
      <c r="Q39" s="19">
        <f t="shared" si="47"/>
        <v>245</v>
      </c>
      <c r="R39" s="19">
        <f t="shared" si="7"/>
        <v>24255</v>
      </c>
      <c r="S39" s="14"/>
      <c r="T39" s="16">
        <v>42689</v>
      </c>
      <c r="U39" s="17">
        <v>25000</v>
      </c>
      <c r="V39" s="23">
        <v>0</v>
      </c>
      <c r="W39" s="34">
        <f t="shared" si="48"/>
        <v>0</v>
      </c>
      <c r="X39" s="18">
        <v>0.01</v>
      </c>
      <c r="Y39" s="34">
        <f t="shared" si="49"/>
        <v>250</v>
      </c>
      <c r="Z39" s="18">
        <v>0.01</v>
      </c>
      <c r="AA39" s="34">
        <f t="shared" si="50"/>
        <v>250</v>
      </c>
      <c r="AB39" s="19">
        <f t="shared" si="51"/>
        <v>500</v>
      </c>
      <c r="AC39" s="19">
        <f t="shared" si="52"/>
        <v>24500</v>
      </c>
      <c r="AD39" s="18">
        <v>0.01</v>
      </c>
      <c r="AE39" s="19">
        <f t="shared" si="53"/>
        <v>245</v>
      </c>
      <c r="AF39" s="19">
        <f t="shared" si="54"/>
        <v>24255</v>
      </c>
      <c r="AG39" s="14"/>
      <c r="AH39" s="16">
        <v>42689</v>
      </c>
      <c r="AI39" s="17">
        <v>25000</v>
      </c>
      <c r="AJ39" s="23">
        <v>0</v>
      </c>
      <c r="AK39" s="34">
        <f t="shared" si="55"/>
        <v>0</v>
      </c>
      <c r="AL39" s="18">
        <v>0.01</v>
      </c>
      <c r="AM39" s="34">
        <f t="shared" si="56"/>
        <v>250</v>
      </c>
      <c r="AN39" s="18">
        <v>0.01</v>
      </c>
      <c r="AO39" s="34">
        <f t="shared" si="57"/>
        <v>250</v>
      </c>
      <c r="AP39" s="19">
        <f t="shared" si="58"/>
        <v>500</v>
      </c>
      <c r="AQ39" s="19">
        <f t="shared" si="59"/>
        <v>24500</v>
      </c>
      <c r="AR39" s="18">
        <v>0.01</v>
      </c>
      <c r="AS39" s="19">
        <f t="shared" si="60"/>
        <v>245</v>
      </c>
      <c r="AT39" s="19">
        <f t="shared" si="61"/>
        <v>24255</v>
      </c>
      <c r="AU39" s="14"/>
      <c r="AV39" s="24"/>
    </row>
    <row r="40" spans="1:48" ht="18.75" x14ac:dyDescent="0.25">
      <c r="A40" s="38">
        <v>29</v>
      </c>
      <c r="B40" s="38" t="s">
        <v>83</v>
      </c>
      <c r="C40" s="27"/>
      <c r="D40" s="27"/>
      <c r="E40" s="50"/>
      <c r="F40" s="27"/>
      <c r="G40" s="41">
        <f>SUM(G37:G39)</f>
        <v>75000</v>
      </c>
      <c r="H40" s="41"/>
      <c r="I40" s="41">
        <f>SUM(I37:I39)</f>
        <v>0</v>
      </c>
      <c r="J40" s="41"/>
      <c r="K40" s="41">
        <f>SUM(K37:K39)</f>
        <v>750</v>
      </c>
      <c r="L40" s="41"/>
      <c r="M40" s="41">
        <f>SUM(M37:M39)</f>
        <v>750</v>
      </c>
      <c r="N40" s="41">
        <f>SUM(N37:N39)</f>
        <v>1500</v>
      </c>
      <c r="O40" s="41">
        <f>SUM(O37:O39)</f>
        <v>73500</v>
      </c>
      <c r="P40" s="41"/>
      <c r="Q40" s="41">
        <f>SUM(Q37:Q39)</f>
        <v>735</v>
      </c>
      <c r="R40" s="41">
        <f>SUM(R37:R39)</f>
        <v>72765</v>
      </c>
      <c r="S40" s="14"/>
      <c r="T40" s="41"/>
      <c r="U40" s="41">
        <f>SUM(U37:U39)</f>
        <v>75000</v>
      </c>
      <c r="V40" s="41"/>
      <c r="W40" s="41"/>
      <c r="X40" s="41"/>
      <c r="Y40" s="41"/>
      <c r="Z40" s="41"/>
      <c r="AA40" s="41"/>
      <c r="AB40" s="41">
        <f>SUM(AB37:AB39)</f>
        <v>1500</v>
      </c>
      <c r="AC40" s="41">
        <f>SUM(AC37:AC39)</f>
        <v>73500</v>
      </c>
      <c r="AD40" s="41"/>
      <c r="AE40" s="41">
        <f>SUM(AE37:AE39)</f>
        <v>735</v>
      </c>
      <c r="AF40" s="41">
        <f>SUM(AF37:AF39)</f>
        <v>72765</v>
      </c>
      <c r="AG40" s="14"/>
      <c r="AH40" s="41"/>
      <c r="AI40" s="41">
        <f>SUM(AI37:AI39)</f>
        <v>75000</v>
      </c>
      <c r="AJ40" s="41"/>
      <c r="AK40" s="41"/>
      <c r="AL40" s="41"/>
      <c r="AM40" s="41"/>
      <c r="AN40" s="41"/>
      <c r="AO40" s="41"/>
      <c r="AP40" s="41">
        <f>SUM(AP37:AP39)</f>
        <v>1500</v>
      </c>
      <c r="AQ40" s="41">
        <f>SUM(AQ37:AQ39)</f>
        <v>73500</v>
      </c>
      <c r="AR40" s="41"/>
      <c r="AS40" s="41">
        <f>SUM(AS37:AS39)</f>
        <v>735</v>
      </c>
      <c r="AT40" s="41">
        <f>SUM(AT37:AT39)</f>
        <v>72765</v>
      </c>
      <c r="AU40" s="14"/>
      <c r="AV40" s="51">
        <f>IF(AR40&gt;0,IF(AD40&gt;0,AD40-AR40,O40-AR40),0)</f>
        <v>0</v>
      </c>
    </row>
    <row r="41" spans="1:48" ht="18.75" x14ac:dyDescent="0.25">
      <c r="A41" s="38">
        <v>30</v>
      </c>
      <c r="B41" s="38" t="s">
        <v>59</v>
      </c>
      <c r="C41" s="27"/>
      <c r="D41" s="27"/>
      <c r="E41" s="50"/>
      <c r="F41" s="27"/>
      <c r="G41" s="41">
        <f>SUM(G22+G34+G40)</f>
        <v>6795000</v>
      </c>
      <c r="H41" s="41"/>
      <c r="I41" s="41">
        <f>SUM(I22+I34+I40)</f>
        <v>73000</v>
      </c>
      <c r="J41" s="41"/>
      <c r="K41" s="41">
        <f>SUM(K22+K34+K40)</f>
        <v>67950</v>
      </c>
      <c r="L41" s="41"/>
      <c r="M41" s="41">
        <f>SUM(M22+M34+M40)</f>
        <v>67950</v>
      </c>
      <c r="N41" s="41">
        <f>SUM(N22+N34+N40)</f>
        <v>208900</v>
      </c>
      <c r="O41" s="41">
        <f>SUM(O22+O34+O40)</f>
        <v>7000900</v>
      </c>
      <c r="P41" s="41"/>
      <c r="Q41" s="41">
        <f>SUM(Q22+Q34+Q40)</f>
        <v>61329</v>
      </c>
      <c r="R41" s="41">
        <f>SUM(R22+R34+R40)</f>
        <v>6930891</v>
      </c>
      <c r="S41" s="14"/>
      <c r="T41" s="41"/>
      <c r="U41" s="41">
        <f>SUM(U22+U34+U40)</f>
        <v>6795000</v>
      </c>
      <c r="V41" s="41"/>
      <c r="W41" s="41">
        <f>SUM(W22+W34+W40)</f>
        <v>73000</v>
      </c>
      <c r="X41" s="41"/>
      <c r="Y41" s="41">
        <f>SUM(Y22+Y34+Y40)</f>
        <v>67200</v>
      </c>
      <c r="Z41" s="41"/>
      <c r="AA41" s="41">
        <f>SUM(AA22+AA34+AA40)</f>
        <v>67200</v>
      </c>
      <c r="AB41" s="41">
        <f>SUM(AB22+AB34+AB40)</f>
        <v>208900</v>
      </c>
      <c r="AC41" s="41">
        <f>SUM(AC22+AC34+AC40)</f>
        <v>7000900</v>
      </c>
      <c r="AD41" s="41"/>
      <c r="AE41" s="41">
        <f>SUM(AE22+AE34+AE40)</f>
        <v>61329</v>
      </c>
      <c r="AF41" s="41">
        <f>SUM(AF22+AF34+AF40)</f>
        <v>6930891</v>
      </c>
      <c r="AG41" s="14"/>
      <c r="AH41" s="41"/>
      <c r="AI41" s="41">
        <f>SUM(AI22+AI34+AI40)</f>
        <v>6795000</v>
      </c>
      <c r="AJ41" s="41"/>
      <c r="AK41" s="41">
        <f>SUM(AK22+AK34+AK40)</f>
        <v>73000</v>
      </c>
      <c r="AL41" s="41"/>
      <c r="AM41" s="41">
        <f>SUM(AM22+AM34+AM40)</f>
        <v>67200</v>
      </c>
      <c r="AN41" s="41"/>
      <c r="AO41" s="41">
        <f>SUM(AO22+AO34+AO40)</f>
        <v>67200</v>
      </c>
      <c r="AP41" s="41">
        <f>SUM(AP22+AP34+AP40)</f>
        <v>208900</v>
      </c>
      <c r="AQ41" s="41">
        <f>SUM(AQ22+AQ34+AQ40)</f>
        <v>7000900</v>
      </c>
      <c r="AR41" s="41"/>
      <c r="AS41" s="41">
        <f>SUM(AS22+AS34+AS40)</f>
        <v>61329</v>
      </c>
      <c r="AT41" s="41">
        <f>SUM(AT22+AT34+AT40)</f>
        <v>6930891</v>
      </c>
      <c r="AU41" s="14"/>
      <c r="AV41" s="51"/>
    </row>
  </sheetData>
  <dataConsolidate/>
  <mergeCells count="1">
    <mergeCell ref="B2:C2"/>
  </mergeCells>
  <pageMargins left="0.7" right="0.7" top="0.75" bottom="0.75" header="0.3" footer="0.3"/>
  <pageSetup paperSize="9" orientation="portrait" r:id="rId1"/>
  <ignoredErrors>
    <ignoredError sqref="O27:O33 R27:R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6" sqref="B6"/>
    </sheetView>
  </sheetViews>
  <sheetFormatPr defaultRowHeight="15" x14ac:dyDescent="0.25"/>
  <cols>
    <col min="1" max="1" width="20.85546875" customWidth="1"/>
    <col min="2" max="11" width="11.140625" customWidth="1"/>
  </cols>
  <sheetData>
    <row r="1" spans="1:13" ht="60" x14ac:dyDescent="0.25">
      <c r="A1" s="8" t="s">
        <v>24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1"/>
      <c r="M1" s="1"/>
    </row>
    <row r="2" spans="1:13" x14ac:dyDescent="0.25">
      <c r="A2" s="9" t="s">
        <v>21</v>
      </c>
      <c r="B2" s="10">
        <v>250000</v>
      </c>
      <c r="C2" s="10">
        <v>0</v>
      </c>
      <c r="D2" s="10">
        <v>250000</v>
      </c>
      <c r="E2" s="10">
        <v>250000</v>
      </c>
      <c r="F2" s="10">
        <v>0</v>
      </c>
      <c r="G2" s="10">
        <v>250000</v>
      </c>
      <c r="H2" s="10">
        <v>250000</v>
      </c>
      <c r="I2" s="10">
        <v>0</v>
      </c>
      <c r="J2" s="10">
        <v>250000</v>
      </c>
      <c r="K2" s="10">
        <v>0</v>
      </c>
    </row>
    <row r="3" spans="1:13" x14ac:dyDescent="0.25">
      <c r="A3" s="9" t="s">
        <v>4</v>
      </c>
      <c r="B3" s="10">
        <v>5000000</v>
      </c>
      <c r="C3" s="10">
        <v>50000</v>
      </c>
      <c r="D3" s="10">
        <v>4950000</v>
      </c>
      <c r="E3" s="10">
        <v>5000000</v>
      </c>
      <c r="F3" s="10">
        <v>50000</v>
      </c>
      <c r="G3" s="10">
        <v>4950000</v>
      </c>
      <c r="H3" s="10">
        <v>5000000</v>
      </c>
      <c r="I3" s="10">
        <v>50000</v>
      </c>
      <c r="J3" s="10">
        <v>4950000</v>
      </c>
      <c r="K3" s="10">
        <v>0</v>
      </c>
    </row>
    <row r="4" spans="1:13" x14ac:dyDescent="0.25">
      <c r="A4" s="9" t="s">
        <v>18</v>
      </c>
      <c r="B4" s="10">
        <v>50000</v>
      </c>
      <c r="C4" s="10">
        <v>5000</v>
      </c>
      <c r="D4" s="10">
        <v>45000</v>
      </c>
      <c r="E4" s="10">
        <v>50000</v>
      </c>
      <c r="F4" s="10">
        <v>5000</v>
      </c>
      <c r="G4" s="10">
        <v>45000</v>
      </c>
      <c r="H4" s="10">
        <v>50000</v>
      </c>
      <c r="I4" s="10">
        <v>5000</v>
      </c>
      <c r="J4" s="10">
        <v>45000</v>
      </c>
      <c r="K4" s="10">
        <v>0</v>
      </c>
    </row>
    <row r="5" spans="1:13" x14ac:dyDescent="0.25">
      <c r="A5" s="9" t="s">
        <v>22</v>
      </c>
      <c r="B5" s="10">
        <v>250000</v>
      </c>
      <c r="C5" s="10">
        <v>0</v>
      </c>
      <c r="D5" s="10">
        <v>250000</v>
      </c>
      <c r="E5" s="10">
        <v>250000</v>
      </c>
      <c r="F5" s="10">
        <v>0</v>
      </c>
      <c r="G5" s="10">
        <v>250000</v>
      </c>
      <c r="H5" s="10">
        <v>250000</v>
      </c>
      <c r="I5" s="10">
        <v>0</v>
      </c>
      <c r="J5" s="10">
        <v>250000</v>
      </c>
      <c r="K5" s="10">
        <v>0</v>
      </c>
    </row>
    <row r="6" spans="1:13" x14ac:dyDescent="0.25">
      <c r="A6" s="9" t="s">
        <v>20</v>
      </c>
      <c r="B6" s="10">
        <v>100000</v>
      </c>
      <c r="C6" s="10">
        <v>1000</v>
      </c>
      <c r="D6" s="10">
        <v>99000</v>
      </c>
      <c r="E6" s="10">
        <v>100000</v>
      </c>
      <c r="F6" s="10">
        <v>1000</v>
      </c>
      <c r="G6" s="10">
        <v>99000</v>
      </c>
      <c r="H6" s="10">
        <v>100000</v>
      </c>
      <c r="I6" s="10">
        <v>1000</v>
      </c>
      <c r="J6" s="10">
        <v>99000</v>
      </c>
      <c r="K6" s="10">
        <v>0</v>
      </c>
    </row>
    <row r="7" spans="1:13" x14ac:dyDescent="0.25">
      <c r="A7" s="9" t="s">
        <v>14</v>
      </c>
      <c r="B7" s="10">
        <v>200000</v>
      </c>
      <c r="C7" s="10">
        <v>0</v>
      </c>
      <c r="D7" s="10">
        <v>200000</v>
      </c>
      <c r="E7" s="10">
        <v>200000</v>
      </c>
      <c r="F7" s="10">
        <v>0</v>
      </c>
      <c r="G7" s="10">
        <v>200000</v>
      </c>
      <c r="H7" s="10">
        <v>200000</v>
      </c>
      <c r="I7" s="10">
        <v>0</v>
      </c>
      <c r="J7" s="10">
        <v>200000</v>
      </c>
      <c r="K7" s="10">
        <v>0</v>
      </c>
    </row>
    <row r="8" spans="1:13" x14ac:dyDescent="0.25">
      <c r="A8" s="9" t="s">
        <v>17</v>
      </c>
      <c r="B8" s="10">
        <v>250000</v>
      </c>
      <c r="C8" s="10">
        <v>0</v>
      </c>
      <c r="D8" s="10">
        <v>250000</v>
      </c>
      <c r="E8" s="10">
        <v>250000</v>
      </c>
      <c r="F8" s="10">
        <v>0</v>
      </c>
      <c r="G8" s="10">
        <v>250000</v>
      </c>
      <c r="H8" s="10">
        <v>250000</v>
      </c>
      <c r="I8" s="10">
        <v>0</v>
      </c>
      <c r="J8" s="10">
        <v>250000</v>
      </c>
      <c r="K8" s="10">
        <v>0</v>
      </c>
    </row>
    <row r="9" spans="1:13" x14ac:dyDescent="0.25">
      <c r="A9" s="9" t="s">
        <v>15</v>
      </c>
      <c r="B9" s="10">
        <v>50000</v>
      </c>
      <c r="C9" s="10">
        <v>0</v>
      </c>
      <c r="D9" s="10">
        <v>50000</v>
      </c>
      <c r="E9" s="10">
        <v>50000</v>
      </c>
      <c r="F9" s="10">
        <v>0</v>
      </c>
      <c r="G9" s="10">
        <v>50000</v>
      </c>
      <c r="H9" s="10">
        <v>50000</v>
      </c>
      <c r="I9" s="10">
        <v>0</v>
      </c>
      <c r="J9" s="10">
        <v>50000</v>
      </c>
      <c r="K9" s="10">
        <v>0</v>
      </c>
    </row>
    <row r="10" spans="1:13" x14ac:dyDescent="0.25">
      <c r="A10" s="9" t="s">
        <v>25</v>
      </c>
      <c r="B10" s="10">
        <v>6150000</v>
      </c>
      <c r="C10" s="10">
        <v>56000</v>
      </c>
      <c r="D10" s="10">
        <v>6094000</v>
      </c>
      <c r="E10" s="10">
        <v>6150000</v>
      </c>
      <c r="F10" s="10">
        <v>56000</v>
      </c>
      <c r="G10" s="10">
        <v>6094000</v>
      </c>
      <c r="H10" s="10">
        <v>6150000</v>
      </c>
      <c r="I10" s="10">
        <v>56000</v>
      </c>
      <c r="J10" s="10">
        <v>6094000</v>
      </c>
      <c r="K10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Details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Garodia</dc:creator>
  <cp:lastModifiedBy>rishits</cp:lastModifiedBy>
  <dcterms:created xsi:type="dcterms:W3CDTF">2016-02-19T07:57:28Z</dcterms:created>
  <dcterms:modified xsi:type="dcterms:W3CDTF">2017-01-12T08:10:10Z</dcterms:modified>
</cp:coreProperties>
</file>