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perty_management_new_ui_new\assets\reports_sampl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V35" i="1"/>
  <c r="R35" i="1"/>
  <c r="Q35" i="1"/>
  <c r="J35" i="1"/>
  <c r="H35" i="1"/>
  <c r="G35" i="1"/>
  <c r="T34" i="1"/>
  <c r="U34" i="1" s="1"/>
  <c r="S34" i="1"/>
  <c r="I34" i="1"/>
  <c r="T33" i="1"/>
  <c r="S33" i="1"/>
  <c r="I33" i="1"/>
  <c r="T32" i="1"/>
  <c r="S32" i="1"/>
  <c r="I32" i="1"/>
  <c r="T31" i="1"/>
  <c r="S31" i="1"/>
  <c r="S35" i="1" s="1"/>
  <c r="I31" i="1"/>
  <c r="I35" i="1" s="1"/>
  <c r="Y29" i="1"/>
  <c r="V29" i="1"/>
  <c r="R29" i="1"/>
  <c r="Q29" i="1"/>
  <c r="J29" i="1"/>
  <c r="H29" i="1"/>
  <c r="G29" i="1"/>
  <c r="T28" i="1"/>
  <c r="S28" i="1"/>
  <c r="I28" i="1"/>
  <c r="T27" i="1"/>
  <c r="T29" i="1" s="1"/>
  <c r="S27" i="1"/>
  <c r="U27" i="1" s="1"/>
  <c r="I27" i="1"/>
  <c r="Y25" i="1"/>
  <c r="V25" i="1"/>
  <c r="R25" i="1"/>
  <c r="Q25" i="1"/>
  <c r="J25" i="1"/>
  <c r="H25" i="1"/>
  <c r="G25" i="1"/>
  <c r="T24" i="1"/>
  <c r="U24" i="1" s="1"/>
  <c r="S24" i="1"/>
  <c r="I24" i="1"/>
  <c r="T23" i="1"/>
  <c r="T25" i="1" s="1"/>
  <c r="S23" i="1"/>
  <c r="S25" i="1" s="1"/>
  <c r="I23" i="1"/>
  <c r="I25" i="1" s="1"/>
  <c r="Y20" i="1"/>
  <c r="V20" i="1"/>
  <c r="R20" i="1"/>
  <c r="Q20" i="1"/>
  <c r="J20" i="1"/>
  <c r="H20" i="1"/>
  <c r="G20" i="1"/>
  <c r="U19" i="1"/>
  <c r="T19" i="1"/>
  <c r="S19" i="1"/>
  <c r="I19" i="1"/>
  <c r="U18" i="1"/>
  <c r="T18" i="1"/>
  <c r="S18" i="1"/>
  <c r="I18" i="1"/>
  <c r="U17" i="1"/>
  <c r="T17" i="1"/>
  <c r="S17" i="1"/>
  <c r="I17" i="1"/>
  <c r="U16" i="1"/>
  <c r="U20" i="1" s="1"/>
  <c r="T16" i="1"/>
  <c r="T20" i="1" s="1"/>
  <c r="S16" i="1"/>
  <c r="S20" i="1" s="1"/>
  <c r="I16" i="1"/>
  <c r="I20" i="1" s="1"/>
  <c r="Y14" i="1"/>
  <c r="V14" i="1"/>
  <c r="R14" i="1"/>
  <c r="Q14" i="1"/>
  <c r="J14" i="1"/>
  <c r="H14" i="1"/>
  <c r="G14" i="1"/>
  <c r="T13" i="1"/>
  <c r="S13" i="1"/>
  <c r="S14" i="1" s="1"/>
  <c r="I13" i="1"/>
  <c r="T12" i="1"/>
  <c r="T14" i="1" s="1"/>
  <c r="S12" i="1"/>
  <c r="I12" i="1"/>
  <c r="I14" i="1" s="1"/>
  <c r="Y10" i="1"/>
  <c r="V10" i="1"/>
  <c r="R10" i="1"/>
  <c r="Q10" i="1"/>
  <c r="J10" i="1"/>
  <c r="H10" i="1"/>
  <c r="G10" i="1"/>
  <c r="T9" i="1"/>
  <c r="S9" i="1"/>
  <c r="U9" i="1" s="1"/>
  <c r="I9" i="1"/>
  <c r="T8" i="1"/>
  <c r="T10" i="1" s="1"/>
  <c r="S8" i="1"/>
  <c r="U8" i="1" s="1"/>
  <c r="I8" i="1"/>
  <c r="I10" i="1" s="1"/>
  <c r="A9" i="1"/>
  <c r="A12" i="1" s="1"/>
  <c r="A13" i="1" s="1"/>
  <c r="A16" i="1" s="1"/>
  <c r="A17" i="1" s="1"/>
  <c r="A18" i="1" s="1"/>
  <c r="A19" i="1" s="1"/>
  <c r="A23" i="1" s="1"/>
  <c r="A24" i="1" s="1"/>
  <c r="A27" i="1" s="1"/>
  <c r="A28" i="1" s="1"/>
  <c r="A31" i="1" s="1"/>
  <c r="A32" i="1" s="1"/>
  <c r="A33" i="1" s="1"/>
  <c r="A34" i="1" s="1"/>
  <c r="V37" i="1" l="1"/>
  <c r="J37" i="1"/>
  <c r="Q37" i="1"/>
  <c r="G37" i="1"/>
  <c r="R37" i="1"/>
  <c r="U32" i="1"/>
  <c r="H37" i="1"/>
  <c r="U13" i="1"/>
  <c r="I29" i="1"/>
  <c r="I37" i="1" s="1"/>
  <c r="U28" i="1"/>
  <c r="U29" i="1" s="1"/>
  <c r="T35" i="1"/>
  <c r="T37" i="1" s="1"/>
  <c r="Y37" i="1"/>
  <c r="U23" i="1"/>
  <c r="U25" i="1" s="1"/>
  <c r="U33" i="1"/>
  <c r="U10" i="1"/>
  <c r="S10" i="1"/>
  <c r="S37" i="1" s="1"/>
  <c r="U12" i="1"/>
  <c r="U14" i="1" s="1"/>
  <c r="S29" i="1"/>
  <c r="U31" i="1"/>
  <c r="U35" i="1" s="1"/>
  <c r="U37" i="1" l="1"/>
</calcChain>
</file>

<file path=xl/sharedStrings.xml><?xml version="1.0" encoding="utf-8"?>
<sst xmlns="http://schemas.openxmlformats.org/spreadsheetml/2006/main" count="104" uniqueCount="46">
  <si>
    <t>Loan Details</t>
  </si>
  <si>
    <t>Institution</t>
  </si>
  <si>
    <t>Property Details</t>
  </si>
  <si>
    <t>Sr. No</t>
  </si>
  <si>
    <t>Property</t>
  </si>
  <si>
    <t>Sub-Property</t>
  </si>
  <si>
    <t>Address</t>
  </si>
  <si>
    <t>% Holding</t>
  </si>
  <si>
    <t>RESIDENTIAL</t>
  </si>
  <si>
    <t>Self Use</t>
  </si>
  <si>
    <t>Vishwa</t>
  </si>
  <si>
    <t>Searock</t>
  </si>
  <si>
    <t>Total</t>
  </si>
  <si>
    <t>Investment</t>
  </si>
  <si>
    <t>Trading</t>
  </si>
  <si>
    <t>COMMERCIAL</t>
  </si>
  <si>
    <t>Grand Total</t>
  </si>
  <si>
    <t>Agreement Area 
(Sq ft.)</t>
  </si>
  <si>
    <t>Agreement Rate 
(Rs. psf)</t>
  </si>
  <si>
    <t>Pending Activities</t>
  </si>
  <si>
    <t>Remarks</t>
  </si>
  <si>
    <t>1. OC to be received
2. IOD to be received</t>
  </si>
  <si>
    <t>Agreement Value 
(Rs. Cr.)</t>
  </si>
  <si>
    <t>Gross Investment 
(Rs. Cr.)</t>
  </si>
  <si>
    <t>O/s Agreement Amount
(Rs. Cr.)</t>
  </si>
  <si>
    <t>Total O/s
(Rs. Cr.)</t>
  </si>
  <si>
    <t>Direct Tax  
(Rs. Cr.)</t>
  </si>
  <si>
    <t>Sanction Amount
(Rs. Cr.)</t>
  </si>
  <si>
    <t>Investment Details</t>
  </si>
  <si>
    <t>Tenor
(Months)</t>
  </si>
  <si>
    <t>Facility Start Date</t>
  </si>
  <si>
    <t>Facility End Date</t>
  </si>
  <si>
    <t>EMI Due Date</t>
  </si>
  <si>
    <t>Disbursed Amount
(Rs. Cr.)</t>
  </si>
  <si>
    <t>Interest Rate
(%)</t>
  </si>
  <si>
    <t>O/s Loan Amount
(Rs. Cr.)</t>
  </si>
  <si>
    <t>EMI 
(Rs. Cr.)</t>
  </si>
  <si>
    <t>"Owner Name" - Loan Details Report</t>
  </si>
  <si>
    <t>Suriya</t>
  </si>
  <si>
    <t>Castle</t>
  </si>
  <si>
    <t>Poly</t>
  </si>
  <si>
    <t>Tri Poly</t>
  </si>
  <si>
    <t>Vishwa Society, Bhairav Nagar, Opp, Khau Gully, Parel, Mumbai - 400077, Maharashtra, India</t>
  </si>
  <si>
    <t>Poly Clinic, Bhairav Nagar, Opp, Khau Gully, Matunga West, Mumbai - 400099, Maharashtra, India</t>
  </si>
  <si>
    <t>Tri Poly Clinic, Bhairav Nagar, Opp, Khau Gully, Matunga West, Mumbai - 400099, Maharashtra, India</t>
  </si>
  <si>
    <t>HDFC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</si>
</sst>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_ ;_ * \-#,##0_ ;_ * &quot;-&quot;??_ ;_ @_ "/>
    <numFmt numFmtId="165" formatCode="_(* #,##0_);_(* \(#,##0\);_(* &quot;-&quot;??_);_(@_)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0" fillId="2" borderId="2" xfId="0" applyFont="1" applyFill="1" applyBorder="1" applyAlignment="1">
      <alignment horizontal="right" vertical="top" wrapText="1"/>
    </xf>
    <xf numFmtId="164" fontId="1" fillId="0" borderId="1" xfId="2" applyNumberFormat="1" applyFont="1" applyBorder="1" applyAlignment="1">
      <alignment horizontal="right" vertical="top" wrapText="1"/>
    </xf>
    <xf numFmtId="164" fontId="0" fillId="0" borderId="1" xfId="2" applyNumberFormat="1" applyFont="1" applyBorder="1" applyAlignment="1">
      <alignment horizontal="right" vertical="top"/>
    </xf>
    <xf numFmtId="0" fontId="0" fillId="2" borderId="1" xfId="0" applyFont="1" applyFill="1" applyBorder="1" applyAlignment="1">
      <alignment horizontal="right" vertical="top" wrapText="1"/>
    </xf>
    <xf numFmtId="164" fontId="5" fillId="0" borderId="1" xfId="2" applyNumberFormat="1" applyFont="1" applyBorder="1" applyAlignment="1">
      <alignment horizontal="right" vertical="top"/>
    </xf>
    <xf numFmtId="164" fontId="2" fillId="2" borderId="1" xfId="2" applyNumberFormat="1" applyFont="1" applyFill="1" applyBorder="1" applyAlignment="1">
      <alignment horizontal="right" vertical="top"/>
    </xf>
    <xf numFmtId="0" fontId="2" fillId="5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1" xfId="0" applyFill="1" applyBorder="1" applyAlignment="1">
      <alignment horizontal="right" vertical="top"/>
    </xf>
    <xf numFmtId="164" fontId="5" fillId="2" borderId="1" xfId="2" applyNumberFormat="1" applyFont="1" applyFill="1" applyBorder="1" applyAlignment="1">
      <alignment horizontal="right" vertical="top"/>
    </xf>
    <xf numFmtId="164" fontId="2" fillId="4" borderId="1" xfId="2" applyNumberFormat="1" applyFont="1" applyFill="1" applyBorder="1" applyAlignment="1">
      <alignment horizontal="right" vertical="top"/>
    </xf>
    <xf numFmtId="10" fontId="2" fillId="4" borderId="1" xfId="1" applyNumberFormat="1" applyFont="1" applyFill="1" applyBorder="1" applyAlignment="1">
      <alignment horizontal="right" vertical="top"/>
    </xf>
    <xf numFmtId="164" fontId="2" fillId="5" borderId="1" xfId="2" applyNumberFormat="1" applyFont="1" applyFill="1" applyBorder="1" applyAlignment="1">
      <alignment vertical="top"/>
    </xf>
    <xf numFmtId="164" fontId="2" fillId="2" borderId="1" xfId="2" applyNumberFormat="1" applyFont="1" applyFill="1" applyBorder="1" applyAlignment="1">
      <alignment vertical="top"/>
    </xf>
    <xf numFmtId="164" fontId="0" fillId="2" borderId="1" xfId="2" applyNumberFormat="1" applyFont="1" applyFill="1" applyBorder="1" applyAlignment="1">
      <alignment horizontal="right" vertical="top"/>
    </xf>
    <xf numFmtId="164" fontId="4" fillId="2" borderId="1" xfId="2" applyNumberFormat="1" applyFont="1" applyFill="1" applyBorder="1" applyAlignment="1">
      <alignment horizontal="right" vertical="top"/>
    </xf>
    <xf numFmtId="0" fontId="3" fillId="3" borderId="5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right" vertical="top" wrapText="1"/>
    </xf>
    <xf numFmtId="0" fontId="0" fillId="0" borderId="7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0" fontId="2" fillId="0" borderId="7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5" borderId="7" xfId="0" applyFont="1" applyFill="1" applyBorder="1" applyAlignment="1">
      <alignment vertical="top"/>
    </xf>
    <xf numFmtId="0" fontId="0" fillId="0" borderId="7" xfId="0" applyBorder="1" applyAlignment="1">
      <alignment vertical="top"/>
    </xf>
    <xf numFmtId="0" fontId="2" fillId="4" borderId="7" xfId="0" applyFont="1" applyFill="1" applyBorder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center"/>
    </xf>
    <xf numFmtId="165" fontId="1" fillId="0" borderId="1" xfId="2" applyNumberFormat="1" applyFont="1" applyBorder="1" applyAlignment="1">
      <alignment horizontal="right" vertical="top" wrapText="1"/>
    </xf>
    <xf numFmtId="164" fontId="2" fillId="0" borderId="4" xfId="2" applyNumberFormat="1" applyFont="1" applyBorder="1" applyAlignment="1"/>
    <xf numFmtId="0" fontId="3" fillId="3" borderId="2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164" fontId="1" fillId="0" borderId="9" xfId="2" applyNumberFormat="1" applyFont="1" applyBorder="1" applyAlignment="1">
      <alignment vertical="top" wrapText="1"/>
    </xf>
    <xf numFmtId="164" fontId="2" fillId="0" borderId="9" xfId="2" applyNumberFormat="1" applyFont="1" applyBorder="1" applyAlignment="1">
      <alignment vertical="top"/>
    </xf>
    <xf numFmtId="0" fontId="2" fillId="5" borderId="9" xfId="0" applyFont="1" applyFill="1" applyBorder="1" applyAlignment="1">
      <alignment vertical="top"/>
    </xf>
    <xf numFmtId="164" fontId="0" fillId="0" borderId="9" xfId="2" applyNumberFormat="1" applyFont="1" applyBorder="1" applyAlignment="1">
      <alignment vertical="top" wrapText="1"/>
    </xf>
    <xf numFmtId="164" fontId="2" fillId="4" borderId="9" xfId="2" applyNumberFormat="1" applyFont="1" applyFill="1" applyBorder="1" applyAlignment="1">
      <alignment vertical="top"/>
    </xf>
    <xf numFmtId="164" fontId="0" fillId="0" borderId="9" xfId="2" applyNumberFormat="1" applyFont="1" applyBorder="1" applyAlignment="1">
      <alignment vertical="top"/>
    </xf>
    <xf numFmtId="0" fontId="2" fillId="2" borderId="1" xfId="0" applyFont="1" applyFill="1" applyBorder="1" applyAlignment="1">
      <alignment horizontal="right" vertical="top"/>
    </xf>
    <xf numFmtId="0" fontId="0" fillId="2" borderId="6" xfId="0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166" fontId="0" fillId="0" borderId="1" xfId="1" applyNumberFormat="1" applyFont="1" applyBorder="1" applyAlignment="1">
      <alignment horizontal="right"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2" borderId="12" xfId="0" applyFont="1" applyFill="1" applyBorder="1" applyAlignment="1">
      <alignment vertical="top"/>
    </xf>
    <xf numFmtId="0" fontId="0" fillId="2" borderId="12" xfId="0" applyFont="1" applyFill="1" applyBorder="1" applyAlignment="1">
      <alignment horizontal="right" vertical="top" wrapText="1"/>
    </xf>
    <xf numFmtId="0" fontId="2" fillId="4" borderId="13" xfId="0" applyFont="1" applyFill="1" applyBorder="1" applyAlignment="1">
      <alignment vertical="top"/>
    </xf>
    <xf numFmtId="0" fontId="0" fillId="2" borderId="3" xfId="0" applyFont="1" applyFill="1" applyBorder="1" applyAlignment="1">
      <alignment horizontal="right" vertical="top" wrapText="1"/>
    </xf>
    <xf numFmtId="43" fontId="4" fillId="0" borderId="1" xfId="2" applyNumberFormat="1" applyFont="1" applyBorder="1" applyAlignment="1">
      <alignment horizontal="right" vertical="top" wrapText="1"/>
    </xf>
    <xf numFmtId="43" fontId="5" fillId="0" borderId="1" xfId="2" applyNumberFormat="1" applyFont="1" applyBorder="1" applyAlignment="1">
      <alignment horizontal="right" vertical="top"/>
    </xf>
    <xf numFmtId="43" fontId="1" fillId="0" borderId="1" xfId="2" applyNumberFormat="1" applyFont="1" applyBorder="1" applyAlignment="1">
      <alignment horizontal="right" vertical="top" wrapText="1"/>
    </xf>
    <xf numFmtId="43" fontId="0" fillId="0" borderId="1" xfId="2" applyNumberFormat="1" applyFont="1" applyBorder="1" applyAlignment="1">
      <alignment horizontal="right" vertical="top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right" vertical="top" wrapText="1"/>
    </xf>
    <xf numFmtId="164" fontId="2" fillId="0" borderId="10" xfId="2" applyNumberFormat="1" applyFont="1" applyBorder="1" applyAlignment="1"/>
    <xf numFmtId="43" fontId="7" fillId="0" borderId="1" xfId="0" applyNumberFormat="1" applyFont="1" applyBorder="1" applyAlignment="1">
      <alignment horizontal="right" vertical="top" wrapText="1"/>
    </xf>
    <xf numFmtId="164" fontId="0" fillId="0" borderId="1" xfId="2" applyNumberFormat="1" applyFont="1" applyBorder="1" applyAlignment="1">
      <alignment horizontal="right" vertical="top" wrapText="1"/>
    </xf>
    <xf numFmtId="14" fontId="1" fillId="0" borderId="1" xfId="2" applyNumberFormat="1" applyFont="1" applyBorder="1" applyAlignment="1">
      <alignment horizontal="right" vertical="top" wrapText="1"/>
    </xf>
    <xf numFmtId="9" fontId="1" fillId="0" borderId="1" xfId="1" applyFont="1" applyBorder="1" applyAlignment="1">
      <alignment horizontal="right" vertical="top" wrapText="1"/>
    </xf>
    <xf numFmtId="14" fontId="0" fillId="0" borderId="1" xfId="2" applyNumberFormat="1" applyFont="1" applyBorder="1" applyAlignment="1">
      <alignment horizontal="right" vertical="top"/>
    </xf>
    <xf numFmtId="43" fontId="7" fillId="0" borderId="1" xfId="2" applyNumberFormat="1" applyFont="1" applyBorder="1" applyAlignment="1">
      <alignment horizontal="right" vertical="top" wrapText="1"/>
    </xf>
    <xf numFmtId="164" fontId="0" fillId="0" borderId="4" xfId="2" applyNumberFormat="1" applyFont="1" applyBorder="1" applyAlignment="1">
      <alignment horizontal="right" vertical="top"/>
    </xf>
    <xf numFmtId="0" fontId="0" fillId="0" borderId="4" xfId="0" applyBorder="1" applyAlignment="1">
      <alignment horizontal="right" vertical="top"/>
    </xf>
    <xf numFmtId="0" fontId="0" fillId="2" borderId="4" xfId="0" applyFont="1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/>
    </xf>
    <xf numFmtId="164" fontId="5" fillId="4" borderId="2" xfId="0" applyNumberFormat="1" applyFont="1" applyFill="1" applyBorder="1" applyAlignment="1">
      <alignment horizontal="right" vertical="top"/>
    </xf>
    <xf numFmtId="43" fontId="5" fillId="4" borderId="2" xfId="0" applyNumberFormat="1" applyFont="1" applyFill="1" applyBorder="1" applyAlignment="1">
      <alignment horizontal="right" vertical="top"/>
    </xf>
    <xf numFmtId="0" fontId="2" fillId="4" borderId="2" xfId="0" applyFont="1" applyFill="1" applyBorder="1" applyAlignment="1">
      <alignment vertical="top" wrapText="1"/>
    </xf>
    <xf numFmtId="0" fontId="0" fillId="4" borderId="5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4" xfId="0" applyBorder="1" applyAlignment="1">
      <alignment vertical="top"/>
    </xf>
    <xf numFmtId="0" fontId="2" fillId="0" borderId="4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164" fontId="0" fillId="0" borderId="20" xfId="2" applyNumberFormat="1" applyFont="1" applyBorder="1" applyAlignment="1">
      <alignment vertical="top"/>
    </xf>
    <xf numFmtId="0" fontId="0" fillId="0" borderId="14" xfId="0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164" fontId="4" fillId="2" borderId="3" xfId="2" applyNumberFormat="1" applyFont="1" applyFill="1" applyBorder="1" applyAlignment="1">
      <alignment horizontal="right" vertical="top"/>
    </xf>
    <xf numFmtId="164" fontId="5" fillId="0" borderId="3" xfId="2" applyNumberFormat="1" applyFont="1" applyBorder="1" applyAlignment="1">
      <alignment horizontal="right" vertical="top"/>
    </xf>
    <xf numFmtId="0" fontId="0" fillId="2" borderId="3" xfId="0" applyFill="1" applyBorder="1" applyAlignment="1">
      <alignment horizontal="right" vertical="top"/>
    </xf>
    <xf numFmtId="164" fontId="0" fillId="0" borderId="15" xfId="2" applyNumberFormat="1" applyFont="1" applyBorder="1" applyAlignment="1">
      <alignment vertical="top"/>
    </xf>
    <xf numFmtId="164" fontId="5" fillId="2" borderId="2" xfId="0" applyNumberFormat="1" applyFont="1" applyFill="1" applyBorder="1" applyAlignment="1">
      <alignment horizontal="right" vertical="top"/>
    </xf>
    <xf numFmtId="0" fontId="0" fillId="2" borderId="2" xfId="0" applyFill="1" applyBorder="1" applyAlignment="1">
      <alignment horizontal="right" vertical="top"/>
    </xf>
    <xf numFmtId="164" fontId="2" fillId="2" borderId="2" xfId="0" applyNumberFormat="1" applyFont="1" applyFill="1" applyBorder="1" applyAlignment="1">
      <alignment horizontal="right" vertical="top"/>
    </xf>
    <xf numFmtId="164" fontId="5" fillId="4" borderId="8" xfId="0" applyNumberFormat="1" applyFont="1" applyFill="1" applyBorder="1" applyAlignment="1">
      <alignment horizontal="right" vertical="top"/>
    </xf>
    <xf numFmtId="0" fontId="2" fillId="0" borderId="4" xfId="0" applyFont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3">
    <cellStyle name="Comma 16" xfId="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8"/>
  <sheetViews>
    <sheetView tabSelected="1" topLeftCell="A2" zoomScale="90" zoomScaleNormal="90" workbookViewId="0">
      <pane xSplit="3" ySplit="4" topLeftCell="D6" activePane="bottomRight" state="frozen"/>
      <selection activeCell="A2" sqref="A2"/>
      <selection pane="topRight" activeCell="D2" sqref="D2"/>
      <selection pane="bottomLeft" activeCell="A7" sqref="A7"/>
      <selection pane="bottomRight" activeCell="A6" sqref="A6:XFD6"/>
    </sheetView>
  </sheetViews>
  <sheetFormatPr defaultRowHeight="15" x14ac:dyDescent="0.25"/>
  <cols>
    <col min="1" max="1" width="6.28515625" customWidth="1"/>
    <col min="2" max="3" width="18.42578125" customWidth="1"/>
    <col min="4" max="4" width="50.5703125" customWidth="1"/>
    <col min="5" max="5" width="10.28515625" customWidth="1"/>
    <col min="6" max="6" width="1.7109375" customWidth="1"/>
    <col min="7" max="8" width="14.85546875" customWidth="1"/>
    <col min="9" max="9" width="11.85546875" customWidth="1"/>
    <col min="10" max="10" width="15.140625" customWidth="1"/>
    <col min="11" max="11" width="1.7109375" customWidth="1"/>
    <col min="12" max="19" width="14.140625" customWidth="1"/>
    <col min="20" max="20" width="15.28515625" bestFit="1" customWidth="1"/>
    <col min="21" max="21" width="12.85546875" customWidth="1"/>
    <col min="22" max="22" width="14.85546875" bestFit="1" customWidth="1"/>
    <col min="23" max="23" width="14.85546875" customWidth="1"/>
    <col min="24" max="24" width="1.7109375" customWidth="1"/>
    <col min="25" max="25" width="14.85546875" customWidth="1"/>
    <col min="26" max="26" width="1.85546875" customWidth="1"/>
    <col min="27" max="27" width="22" customWidth="1"/>
    <col min="28" max="28" width="1.7109375" customWidth="1"/>
    <col min="29" max="29" width="38.28515625" customWidth="1"/>
  </cols>
  <sheetData>
    <row r="2" spans="1:29" x14ac:dyDescent="0.25">
      <c r="A2" t="s">
        <v>37</v>
      </c>
    </row>
    <row r="3" spans="1:29" ht="15.75" thickBot="1" x14ac:dyDescent="0.3"/>
    <row r="4" spans="1:29" ht="15.75" thickBot="1" x14ac:dyDescent="0.3">
      <c r="A4" s="92" t="s">
        <v>2</v>
      </c>
      <c r="B4" s="92"/>
      <c r="C4" s="92"/>
      <c r="D4" s="92"/>
      <c r="E4" s="92"/>
      <c r="F4" s="42"/>
      <c r="G4" s="94" t="s">
        <v>28</v>
      </c>
      <c r="H4" s="95"/>
      <c r="I4" s="95"/>
      <c r="J4" s="96"/>
      <c r="K4" s="29"/>
      <c r="L4" s="93" t="s">
        <v>0</v>
      </c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42"/>
      <c r="Y4" s="59"/>
      <c r="Z4" s="42"/>
      <c r="AA4" s="31"/>
      <c r="AB4" s="42"/>
      <c r="AC4" s="31"/>
    </row>
    <row r="5" spans="1:29" ht="39" thickBot="1" x14ac:dyDescent="0.3">
      <c r="A5" s="17" t="s">
        <v>3</v>
      </c>
      <c r="B5" s="18" t="s">
        <v>4</v>
      </c>
      <c r="C5" s="18" t="s">
        <v>5</v>
      </c>
      <c r="D5" s="18" t="s">
        <v>6</v>
      </c>
      <c r="E5" s="18" t="s">
        <v>7</v>
      </c>
      <c r="F5" s="1"/>
      <c r="G5" s="19" t="s">
        <v>17</v>
      </c>
      <c r="H5" s="19" t="s">
        <v>18</v>
      </c>
      <c r="I5" s="19" t="s">
        <v>22</v>
      </c>
      <c r="J5" s="19" t="s">
        <v>23</v>
      </c>
      <c r="K5" s="1"/>
      <c r="L5" s="57" t="s">
        <v>1</v>
      </c>
      <c r="M5" s="57" t="s">
        <v>29</v>
      </c>
      <c r="N5" s="57" t="s">
        <v>30</v>
      </c>
      <c r="O5" s="57" t="s">
        <v>31</v>
      </c>
      <c r="P5" s="57" t="s">
        <v>34</v>
      </c>
      <c r="Q5" s="58" t="s">
        <v>27</v>
      </c>
      <c r="R5" s="58" t="s">
        <v>33</v>
      </c>
      <c r="S5" s="58" t="s">
        <v>35</v>
      </c>
      <c r="T5" s="58" t="s">
        <v>24</v>
      </c>
      <c r="U5" s="58" t="s">
        <v>25</v>
      </c>
      <c r="V5" s="58" t="s">
        <v>36</v>
      </c>
      <c r="W5" s="58" t="s">
        <v>32</v>
      </c>
      <c r="X5" s="1"/>
      <c r="Y5" s="19" t="s">
        <v>26</v>
      </c>
      <c r="Z5" s="1"/>
      <c r="AA5" s="32" t="s">
        <v>19</v>
      </c>
      <c r="AB5" s="1"/>
      <c r="AC5" s="33" t="s">
        <v>20</v>
      </c>
    </row>
    <row r="6" spans="1:29" x14ac:dyDescent="0.25">
      <c r="A6" s="47" t="s">
        <v>8</v>
      </c>
      <c r="B6" s="48"/>
      <c r="C6" s="48"/>
      <c r="D6" s="48"/>
      <c r="E6" s="48"/>
      <c r="F6" s="49"/>
      <c r="G6" s="48"/>
      <c r="H6" s="48"/>
      <c r="I6" s="48"/>
      <c r="J6" s="48"/>
      <c r="K6" s="50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9"/>
      <c r="Y6" s="48"/>
      <c r="Z6" s="49"/>
      <c r="AA6" s="48"/>
      <c r="AB6" s="49"/>
      <c r="AC6" s="51"/>
    </row>
    <row r="7" spans="1:29" x14ac:dyDescent="0.25">
      <c r="A7" s="25" t="s">
        <v>9</v>
      </c>
      <c r="B7" s="7"/>
      <c r="C7" s="7"/>
      <c r="D7" s="7"/>
      <c r="E7" s="7"/>
      <c r="F7" s="8"/>
      <c r="G7" s="7"/>
      <c r="H7" s="7"/>
      <c r="I7" s="7"/>
      <c r="J7" s="7"/>
      <c r="K7" s="4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Y7" s="7"/>
      <c r="Z7" s="8"/>
      <c r="AA7" s="7"/>
      <c r="AB7" s="8"/>
      <c r="AC7" s="37"/>
    </row>
    <row r="8" spans="1:29" ht="30" x14ac:dyDescent="0.25">
      <c r="A8" s="20">
        <v>1</v>
      </c>
      <c r="B8" s="21" t="s">
        <v>10</v>
      </c>
      <c r="C8" s="21" t="s">
        <v>38</v>
      </c>
      <c r="D8" s="21" t="s">
        <v>42</v>
      </c>
      <c r="E8" s="22">
        <v>0.5</v>
      </c>
      <c r="F8" s="4"/>
      <c r="G8" s="30">
        <v>3000</v>
      </c>
      <c r="H8" s="2">
        <v>1000</v>
      </c>
      <c r="I8" s="53">
        <f>(G8*H8)/10^7</f>
        <v>0.3</v>
      </c>
      <c r="J8" s="60">
        <v>0.3</v>
      </c>
      <c r="K8" s="4"/>
      <c r="L8" s="61" t="s">
        <v>45</v>
      </c>
      <c r="M8" s="2">
        <v>40</v>
      </c>
      <c r="N8" s="62">
        <v>42577</v>
      </c>
      <c r="O8" s="62">
        <v>42577</v>
      </c>
      <c r="P8" s="63">
        <v>0.15</v>
      </c>
      <c r="Q8" s="55">
        <v>2</v>
      </c>
      <c r="R8" s="55">
        <v>2</v>
      </c>
      <c r="S8" s="55">
        <f>2500000/10^7</f>
        <v>0.25</v>
      </c>
      <c r="T8" s="55">
        <f>2500000/10^7</f>
        <v>0.25</v>
      </c>
      <c r="U8" s="53">
        <f>T8+S8</f>
        <v>0.5</v>
      </c>
      <c r="V8" s="56">
        <v>0</v>
      </c>
      <c r="W8" s="64">
        <v>42614</v>
      </c>
      <c r="X8" s="4"/>
      <c r="Y8" s="65">
        <v>0.01</v>
      </c>
      <c r="Z8" s="4"/>
      <c r="AA8" s="34" t="s">
        <v>21</v>
      </c>
      <c r="AB8" s="4"/>
      <c r="AC8" s="35"/>
    </row>
    <row r="9" spans="1:29" ht="30" x14ac:dyDescent="0.25">
      <c r="A9" s="20">
        <f>A8+1</f>
        <v>2</v>
      </c>
      <c r="B9" s="21" t="s">
        <v>11</v>
      </c>
      <c r="C9" s="21" t="s">
        <v>39</v>
      </c>
      <c r="D9" s="21" t="s">
        <v>42</v>
      </c>
      <c r="E9" s="22">
        <v>1</v>
      </c>
      <c r="F9" s="4"/>
      <c r="G9" s="30">
        <v>3000</v>
      </c>
      <c r="H9" s="2">
        <v>1000</v>
      </c>
      <c r="I9" s="53">
        <f>(G9*H9)/10^7</f>
        <v>0.3</v>
      </c>
      <c r="J9" s="60">
        <v>0.3</v>
      </c>
      <c r="K9" s="4"/>
      <c r="L9" s="61" t="s">
        <v>45</v>
      </c>
      <c r="M9" s="2">
        <v>40</v>
      </c>
      <c r="N9" s="62">
        <v>42577</v>
      </c>
      <c r="O9" s="62">
        <v>42577</v>
      </c>
      <c r="P9" s="63">
        <v>0.15</v>
      </c>
      <c r="Q9" s="55">
        <v>2</v>
      </c>
      <c r="R9" s="55">
        <v>2</v>
      </c>
      <c r="S9" s="55">
        <f>2500000/10^7</f>
        <v>0.25</v>
      </c>
      <c r="T9" s="55">
        <f>2500000/10^7</f>
        <v>0.25</v>
      </c>
      <c r="U9" s="55">
        <f>T9+S9</f>
        <v>0.5</v>
      </c>
      <c r="V9" s="56">
        <v>0</v>
      </c>
      <c r="W9" s="64">
        <v>42614</v>
      </c>
      <c r="X9" s="4"/>
      <c r="Y9" s="65">
        <v>0.01</v>
      </c>
      <c r="Z9" s="4"/>
      <c r="AA9" s="2"/>
      <c r="AB9" s="4"/>
      <c r="AC9" s="35"/>
    </row>
    <row r="10" spans="1:29" x14ac:dyDescent="0.25">
      <c r="A10" s="23"/>
      <c r="B10" s="24" t="s">
        <v>12</v>
      </c>
      <c r="C10" s="44"/>
      <c r="D10" s="24"/>
      <c r="E10" s="24"/>
      <c r="F10" s="6"/>
      <c r="G10" s="5">
        <f>SUM(G8:G9)</f>
        <v>6000</v>
      </c>
      <c r="H10" s="5">
        <f>SUM(H8:H9)</f>
        <v>2000</v>
      </c>
      <c r="I10" s="54">
        <f>SUM(I8:I9)</f>
        <v>0.6</v>
      </c>
      <c r="J10" s="54">
        <f>SUM(J8:J9)</f>
        <v>0.6</v>
      </c>
      <c r="K10" s="4"/>
      <c r="L10" s="5"/>
      <c r="M10" s="5"/>
      <c r="N10" s="5"/>
      <c r="O10" s="5"/>
      <c r="P10" s="5"/>
      <c r="Q10" s="54">
        <f>SUM(Q6:Q9)</f>
        <v>4</v>
      </c>
      <c r="R10" s="54">
        <f>SUM(R6:R9)</f>
        <v>4</v>
      </c>
      <c r="S10" s="54">
        <f>SUM(S8:S9)</f>
        <v>0.5</v>
      </c>
      <c r="T10" s="54">
        <f t="shared" ref="T10:V10" si="0">SUM(T8:T9)</f>
        <v>0.5</v>
      </c>
      <c r="U10" s="54">
        <f t="shared" si="0"/>
        <v>1</v>
      </c>
      <c r="V10" s="54">
        <f t="shared" si="0"/>
        <v>0</v>
      </c>
      <c r="W10" s="54"/>
      <c r="X10" s="6"/>
      <c r="Y10" s="54">
        <f>SUM(Y8:Y9)</f>
        <v>0.02</v>
      </c>
      <c r="Z10" s="6"/>
      <c r="AA10" s="5"/>
      <c r="AB10" s="6"/>
      <c r="AC10" s="36"/>
    </row>
    <row r="11" spans="1:29" x14ac:dyDescent="0.25">
      <c r="A11" s="25" t="s">
        <v>13</v>
      </c>
      <c r="B11" s="7"/>
      <c r="C11" s="7"/>
      <c r="D11" s="7"/>
      <c r="E11" s="7"/>
      <c r="F11" s="8"/>
      <c r="G11" s="7"/>
      <c r="H11" s="7"/>
      <c r="I11" s="7"/>
      <c r="J11" s="7"/>
      <c r="K11" s="4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8"/>
      <c r="Y11" s="7"/>
      <c r="Z11" s="8"/>
      <c r="AA11" s="7"/>
      <c r="AB11" s="8"/>
      <c r="AC11" s="37"/>
    </row>
    <row r="12" spans="1:29" ht="30" x14ac:dyDescent="0.25">
      <c r="A12" s="26">
        <f>A9+1</f>
        <v>3</v>
      </c>
      <c r="B12" s="21" t="s">
        <v>40</v>
      </c>
      <c r="C12" s="21"/>
      <c r="D12" s="21" t="s">
        <v>43</v>
      </c>
      <c r="E12" s="22">
        <v>1</v>
      </c>
      <c r="F12" s="9"/>
      <c r="G12" s="30">
        <v>3000</v>
      </c>
      <c r="H12" s="2">
        <v>1000</v>
      </c>
      <c r="I12" s="53">
        <f>(G12*H12)/10^7</f>
        <v>0.3</v>
      </c>
      <c r="J12" s="60">
        <v>0.3</v>
      </c>
      <c r="K12" s="4"/>
      <c r="L12" s="61" t="s">
        <v>45</v>
      </c>
      <c r="M12" s="2">
        <v>40</v>
      </c>
      <c r="N12" s="62">
        <v>42577</v>
      </c>
      <c r="O12" s="62">
        <v>42577</v>
      </c>
      <c r="P12" s="63">
        <v>0.15</v>
      </c>
      <c r="Q12" s="55">
        <v>2</v>
      </c>
      <c r="R12" s="55">
        <v>2</v>
      </c>
      <c r="S12" s="55">
        <f>2500000/10^7</f>
        <v>0.25</v>
      </c>
      <c r="T12" s="55">
        <f>2500000/10^7</f>
        <v>0.25</v>
      </c>
      <c r="U12" s="53">
        <f>T12+S12</f>
        <v>0.5</v>
      </c>
      <c r="V12" s="56">
        <v>0</v>
      </c>
      <c r="W12" s="64">
        <v>42614</v>
      </c>
      <c r="X12" s="4"/>
      <c r="Y12" s="65">
        <v>0.01</v>
      </c>
      <c r="Z12" s="4"/>
      <c r="AA12" s="34" t="s">
        <v>21</v>
      </c>
      <c r="AB12" s="9"/>
      <c r="AC12" s="38"/>
    </row>
    <row r="13" spans="1:29" ht="30" x14ac:dyDescent="0.25">
      <c r="A13" s="26">
        <f>A12+1</f>
        <v>4</v>
      </c>
      <c r="B13" s="21" t="s">
        <v>41</v>
      </c>
      <c r="C13" s="21"/>
      <c r="D13" s="21" t="s">
        <v>44</v>
      </c>
      <c r="E13" s="22">
        <v>1</v>
      </c>
      <c r="F13" s="9"/>
      <c r="G13" s="30">
        <v>3000</v>
      </c>
      <c r="H13" s="2">
        <v>1000</v>
      </c>
      <c r="I13" s="53">
        <f>(G13*H13)/10^7</f>
        <v>0.3</v>
      </c>
      <c r="J13" s="60">
        <v>0.3</v>
      </c>
      <c r="K13" s="4"/>
      <c r="L13" s="61" t="s">
        <v>45</v>
      </c>
      <c r="M13" s="2">
        <v>40</v>
      </c>
      <c r="N13" s="62">
        <v>42577</v>
      </c>
      <c r="O13" s="62">
        <v>42577</v>
      </c>
      <c r="P13" s="63">
        <v>0.15</v>
      </c>
      <c r="Q13" s="55">
        <v>2</v>
      </c>
      <c r="R13" s="55">
        <v>2</v>
      </c>
      <c r="S13" s="55">
        <f>2500000/10^7</f>
        <v>0.25</v>
      </c>
      <c r="T13" s="55">
        <f>2500000/10^7</f>
        <v>0.25</v>
      </c>
      <c r="U13" s="55">
        <f>T13+S13</f>
        <v>0.5</v>
      </c>
      <c r="V13" s="56">
        <v>0</v>
      </c>
      <c r="W13" s="64">
        <v>42614</v>
      </c>
      <c r="X13" s="4"/>
      <c r="Y13" s="65">
        <v>0.01</v>
      </c>
      <c r="Z13" s="4"/>
      <c r="AA13" s="2"/>
      <c r="AB13" s="9"/>
      <c r="AC13" s="38"/>
    </row>
    <row r="14" spans="1:29" x14ac:dyDescent="0.25">
      <c r="A14" s="26"/>
      <c r="B14" s="24" t="s">
        <v>12</v>
      </c>
      <c r="C14" s="44"/>
      <c r="D14" s="24"/>
      <c r="E14" s="24"/>
      <c r="F14" s="10"/>
      <c r="G14" s="5">
        <f>SUM(G12:G13)</f>
        <v>6000</v>
      </c>
      <c r="H14" s="5">
        <f>SUM(H12:H13)</f>
        <v>2000</v>
      </c>
      <c r="I14" s="54">
        <f>SUM(I12:I13)</f>
        <v>0.6</v>
      </c>
      <c r="J14" s="54">
        <f>SUM(J12:J13)</f>
        <v>0.6</v>
      </c>
      <c r="K14" s="4"/>
      <c r="L14" s="5"/>
      <c r="M14" s="5"/>
      <c r="N14" s="5"/>
      <c r="O14" s="5"/>
      <c r="P14" s="5"/>
      <c r="Q14" s="54">
        <f>SUM(Q12:Q13)</f>
        <v>4</v>
      </c>
      <c r="R14" s="54">
        <f>SUM(R12:R13)</f>
        <v>4</v>
      </c>
      <c r="S14" s="54">
        <f>SUM(S12:S13)</f>
        <v>0.5</v>
      </c>
      <c r="T14" s="54">
        <f t="shared" ref="T14:V14" si="1">SUM(T12:T13)</f>
        <v>0.5</v>
      </c>
      <c r="U14" s="54">
        <f t="shared" si="1"/>
        <v>1</v>
      </c>
      <c r="V14" s="54">
        <f t="shared" si="1"/>
        <v>0</v>
      </c>
      <c r="W14" s="54"/>
      <c r="X14" s="6"/>
      <c r="Y14" s="54">
        <f>SUM(Y12:Y13)</f>
        <v>0.02</v>
      </c>
      <c r="Z14" s="6"/>
      <c r="AA14" s="5"/>
      <c r="AB14" s="6"/>
      <c r="AC14" s="38"/>
    </row>
    <row r="15" spans="1:29" x14ac:dyDescent="0.25">
      <c r="A15" s="25" t="s">
        <v>14</v>
      </c>
      <c r="B15" s="7"/>
      <c r="C15" s="7"/>
      <c r="D15" s="7"/>
      <c r="E15" s="7"/>
      <c r="F15" s="8"/>
      <c r="G15" s="7"/>
      <c r="H15" s="7"/>
      <c r="I15" s="7"/>
      <c r="J15" s="7"/>
      <c r="K15" s="4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8"/>
      <c r="Y15" s="7"/>
      <c r="Z15" s="8"/>
      <c r="AA15" s="7"/>
      <c r="AB15" s="8"/>
      <c r="AC15" s="37"/>
    </row>
    <row r="16" spans="1:29" ht="30" x14ac:dyDescent="0.25">
      <c r="A16" s="26">
        <f>A13+1</f>
        <v>5</v>
      </c>
      <c r="B16" s="21" t="s">
        <v>10</v>
      </c>
      <c r="C16" s="21" t="s">
        <v>38</v>
      </c>
      <c r="D16" s="21" t="s">
        <v>42</v>
      </c>
      <c r="E16" s="22">
        <v>0.5</v>
      </c>
      <c r="F16" s="9"/>
      <c r="G16" s="30">
        <v>3000</v>
      </c>
      <c r="H16" s="2">
        <v>1000</v>
      </c>
      <c r="I16" s="53">
        <f>(G16*H16)/10^7</f>
        <v>0.3</v>
      </c>
      <c r="J16" s="60">
        <v>0.3</v>
      </c>
      <c r="K16" s="4"/>
      <c r="L16" s="61" t="s">
        <v>45</v>
      </c>
      <c r="M16" s="2">
        <v>40</v>
      </c>
      <c r="N16" s="62">
        <v>42577</v>
      </c>
      <c r="O16" s="62">
        <v>42577</v>
      </c>
      <c r="P16" s="63">
        <v>0.15</v>
      </c>
      <c r="Q16" s="55">
        <v>2</v>
      </c>
      <c r="R16" s="55">
        <v>2</v>
      </c>
      <c r="S16" s="55">
        <f t="shared" ref="S16:T19" si="2">2500000/10^7</f>
        <v>0.25</v>
      </c>
      <c r="T16" s="55">
        <f t="shared" si="2"/>
        <v>0.25</v>
      </c>
      <c r="U16" s="53">
        <f>T16+S16</f>
        <v>0.5</v>
      </c>
      <c r="V16" s="56">
        <v>0</v>
      </c>
      <c r="W16" s="64">
        <v>42614</v>
      </c>
      <c r="X16" s="4"/>
      <c r="Y16" s="65">
        <v>0.01</v>
      </c>
      <c r="Z16" s="4"/>
      <c r="AA16" s="46"/>
      <c r="AB16" s="9"/>
      <c r="AC16" s="38"/>
    </row>
    <row r="17" spans="1:29" ht="30" x14ac:dyDescent="0.25">
      <c r="A17" s="26">
        <f>A16+1</f>
        <v>6</v>
      </c>
      <c r="B17" s="21" t="s">
        <v>11</v>
      </c>
      <c r="C17" s="21" t="s">
        <v>39</v>
      </c>
      <c r="D17" s="21" t="s">
        <v>42</v>
      </c>
      <c r="E17" s="22">
        <v>1</v>
      </c>
      <c r="F17" s="9"/>
      <c r="G17" s="30">
        <v>3000</v>
      </c>
      <c r="H17" s="2">
        <v>1000</v>
      </c>
      <c r="I17" s="53">
        <f>(G17*H17)/10^7</f>
        <v>0.3</v>
      </c>
      <c r="J17" s="60">
        <v>0.3</v>
      </c>
      <c r="K17" s="4"/>
      <c r="L17" s="61" t="s">
        <v>45</v>
      </c>
      <c r="M17" s="2">
        <v>40</v>
      </c>
      <c r="N17" s="62">
        <v>42577</v>
      </c>
      <c r="O17" s="62">
        <v>42577</v>
      </c>
      <c r="P17" s="63">
        <v>0.15</v>
      </c>
      <c r="Q17" s="55">
        <v>2</v>
      </c>
      <c r="R17" s="55">
        <v>2</v>
      </c>
      <c r="S17" s="55">
        <f t="shared" si="2"/>
        <v>0.25</v>
      </c>
      <c r="T17" s="55">
        <f t="shared" si="2"/>
        <v>0.25</v>
      </c>
      <c r="U17" s="55">
        <f>T17+S17</f>
        <v>0.5</v>
      </c>
      <c r="V17" s="56">
        <v>0</v>
      </c>
      <c r="W17" s="64">
        <v>42614</v>
      </c>
      <c r="X17" s="4"/>
      <c r="Y17" s="65">
        <v>0.01</v>
      </c>
      <c r="Z17" s="4"/>
      <c r="AA17" s="46"/>
      <c r="AB17" s="9"/>
      <c r="AC17" s="38"/>
    </row>
    <row r="18" spans="1:29" ht="30" x14ac:dyDescent="0.25">
      <c r="A18" s="26">
        <f>A17+1</f>
        <v>7</v>
      </c>
      <c r="B18" s="21" t="s">
        <v>40</v>
      </c>
      <c r="C18" s="45"/>
      <c r="D18" s="21" t="s">
        <v>43</v>
      </c>
      <c r="E18" s="22">
        <v>1</v>
      </c>
      <c r="F18" s="9"/>
      <c r="G18" s="30">
        <v>3000</v>
      </c>
      <c r="H18" s="2">
        <v>1000</v>
      </c>
      <c r="I18" s="53">
        <f>(G18*H18)/10^7</f>
        <v>0.3</v>
      </c>
      <c r="J18" s="60">
        <v>0.3</v>
      </c>
      <c r="K18" s="4"/>
      <c r="L18" s="61" t="s">
        <v>45</v>
      </c>
      <c r="M18" s="2">
        <v>40</v>
      </c>
      <c r="N18" s="62">
        <v>42577</v>
      </c>
      <c r="O18" s="62">
        <v>42577</v>
      </c>
      <c r="P18" s="63">
        <v>0.15</v>
      </c>
      <c r="Q18" s="55">
        <v>2</v>
      </c>
      <c r="R18" s="55">
        <v>2</v>
      </c>
      <c r="S18" s="55">
        <f t="shared" si="2"/>
        <v>0.25</v>
      </c>
      <c r="T18" s="55">
        <f t="shared" si="2"/>
        <v>0.25</v>
      </c>
      <c r="U18" s="53">
        <f>T18+S18</f>
        <v>0.5</v>
      </c>
      <c r="V18" s="56">
        <v>0</v>
      </c>
      <c r="W18" s="64">
        <v>42614</v>
      </c>
      <c r="X18" s="4"/>
      <c r="Y18" s="65">
        <v>0.01</v>
      </c>
      <c r="Z18" s="9"/>
      <c r="AA18" s="3"/>
      <c r="AB18" s="9"/>
      <c r="AC18" s="38"/>
    </row>
    <row r="19" spans="1:29" ht="30" x14ac:dyDescent="0.25">
      <c r="A19" s="26">
        <f>A18+1</f>
        <v>8</v>
      </c>
      <c r="B19" s="21" t="s">
        <v>41</v>
      </c>
      <c r="C19" s="45"/>
      <c r="D19" s="21" t="s">
        <v>44</v>
      </c>
      <c r="E19" s="22">
        <v>1</v>
      </c>
      <c r="F19" s="9"/>
      <c r="G19" s="30">
        <v>3000</v>
      </c>
      <c r="H19" s="2">
        <v>1000</v>
      </c>
      <c r="I19" s="53">
        <f>(G19*H19)/10^7</f>
        <v>0.3</v>
      </c>
      <c r="J19" s="60">
        <v>0.3</v>
      </c>
      <c r="K19" s="4"/>
      <c r="L19" s="61" t="s">
        <v>45</v>
      </c>
      <c r="M19" s="2">
        <v>40</v>
      </c>
      <c r="N19" s="62">
        <v>42577</v>
      </c>
      <c r="O19" s="62">
        <v>42577</v>
      </c>
      <c r="P19" s="63">
        <v>0.15</v>
      </c>
      <c r="Q19" s="55">
        <v>2</v>
      </c>
      <c r="R19" s="55">
        <v>2</v>
      </c>
      <c r="S19" s="55">
        <f t="shared" si="2"/>
        <v>0.25</v>
      </c>
      <c r="T19" s="55">
        <f t="shared" si="2"/>
        <v>0.25</v>
      </c>
      <c r="U19" s="55">
        <f>T19+S19</f>
        <v>0.5</v>
      </c>
      <c r="V19" s="56">
        <v>0</v>
      </c>
      <c r="W19" s="64">
        <v>42614</v>
      </c>
      <c r="X19" s="4"/>
      <c r="Y19" s="65">
        <v>0.01</v>
      </c>
      <c r="Z19" s="9"/>
      <c r="AA19" s="3"/>
      <c r="AB19" s="9"/>
      <c r="AC19" s="38"/>
    </row>
    <row r="20" spans="1:29" x14ac:dyDescent="0.25">
      <c r="A20" s="23"/>
      <c r="B20" s="24" t="s">
        <v>12</v>
      </c>
      <c r="C20" s="44"/>
      <c r="D20" s="24"/>
      <c r="E20" s="24"/>
      <c r="F20" s="10"/>
      <c r="G20" s="5">
        <f>SUM(G16:G19)</f>
        <v>12000</v>
      </c>
      <c r="H20" s="5">
        <f>SUM(H16:H19)</f>
        <v>4000</v>
      </c>
      <c r="I20" s="5">
        <f>SUM(I16:I19)</f>
        <v>1.2</v>
      </c>
      <c r="J20" s="54">
        <f>SUM(J16:J19)</f>
        <v>1.2</v>
      </c>
      <c r="K20" s="4"/>
      <c r="L20" s="5"/>
      <c r="M20" s="5"/>
      <c r="N20" s="5"/>
      <c r="O20" s="5"/>
      <c r="P20" s="5"/>
      <c r="Q20" s="54">
        <f t="shared" ref="Q20:V20" si="3">SUM(Q16:Q19)</f>
        <v>8</v>
      </c>
      <c r="R20" s="54">
        <f t="shared" si="3"/>
        <v>8</v>
      </c>
      <c r="S20" s="54">
        <f t="shared" si="3"/>
        <v>1</v>
      </c>
      <c r="T20" s="54">
        <f t="shared" si="3"/>
        <v>1</v>
      </c>
      <c r="U20" s="54">
        <f t="shared" si="3"/>
        <v>2</v>
      </c>
      <c r="V20" s="54">
        <f t="shared" si="3"/>
        <v>0</v>
      </c>
      <c r="W20" s="54"/>
      <c r="X20" s="6"/>
      <c r="Y20" s="54">
        <f>SUM(Y16:Y19)</f>
        <v>0.04</v>
      </c>
      <c r="Z20" s="10"/>
      <c r="AA20" s="5"/>
      <c r="AB20" s="6"/>
      <c r="AC20" s="36"/>
    </row>
    <row r="21" spans="1:29" x14ac:dyDescent="0.25">
      <c r="A21" s="27" t="s">
        <v>15</v>
      </c>
      <c r="B21" s="28"/>
      <c r="C21" s="43"/>
      <c r="D21" s="28"/>
      <c r="E21" s="28"/>
      <c r="F21" s="6"/>
      <c r="G21" s="11"/>
      <c r="H21" s="11"/>
      <c r="I21" s="11"/>
      <c r="J21" s="11"/>
      <c r="K21" s="4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6"/>
      <c r="Y21" s="11"/>
      <c r="Z21" s="6"/>
      <c r="AA21" s="12"/>
      <c r="AB21" s="6"/>
      <c r="AC21" s="39"/>
    </row>
    <row r="22" spans="1:29" x14ac:dyDescent="0.25">
      <c r="A22" s="25" t="s">
        <v>9</v>
      </c>
      <c r="B22" s="7"/>
      <c r="C22" s="7"/>
      <c r="D22" s="7"/>
      <c r="E22" s="7"/>
      <c r="F22" s="8"/>
      <c r="G22" s="7"/>
      <c r="H22" s="7"/>
      <c r="I22" s="7"/>
      <c r="J22" s="7"/>
      <c r="K22" s="4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8"/>
      <c r="Y22" s="7"/>
      <c r="Z22" s="8"/>
      <c r="AA22" s="7"/>
      <c r="AB22" s="8"/>
      <c r="AC22" s="37"/>
    </row>
    <row r="23" spans="1:29" ht="30" x14ac:dyDescent="0.25">
      <c r="A23" s="20">
        <f>A19+1</f>
        <v>9</v>
      </c>
      <c r="B23" s="21" t="s">
        <v>10</v>
      </c>
      <c r="C23" s="21" t="s">
        <v>38</v>
      </c>
      <c r="D23" s="21" t="s">
        <v>42</v>
      </c>
      <c r="E23" s="22">
        <v>0.5</v>
      </c>
      <c r="F23" s="9"/>
      <c r="G23" s="30">
        <v>3000</v>
      </c>
      <c r="H23" s="2">
        <v>1000</v>
      </c>
      <c r="I23" s="53">
        <f>(G23*H23)/10^7</f>
        <v>0.3</v>
      </c>
      <c r="J23" s="60">
        <v>0.3</v>
      </c>
      <c r="K23" s="4"/>
      <c r="L23" s="61" t="s">
        <v>45</v>
      </c>
      <c r="M23" s="2">
        <v>40</v>
      </c>
      <c r="N23" s="62">
        <v>42577</v>
      </c>
      <c r="O23" s="62">
        <v>42577</v>
      </c>
      <c r="P23" s="63">
        <v>0.15</v>
      </c>
      <c r="Q23" s="55">
        <v>2</v>
      </c>
      <c r="R23" s="55">
        <v>2</v>
      </c>
      <c r="S23" s="55">
        <f>2500000/10^7</f>
        <v>0.25</v>
      </c>
      <c r="T23" s="55">
        <f>2500000/10^7</f>
        <v>0.25</v>
      </c>
      <c r="U23" s="53">
        <f>T23+S23</f>
        <v>0.5</v>
      </c>
      <c r="V23" s="56">
        <v>0</v>
      </c>
      <c r="W23" s="56"/>
      <c r="X23" s="4"/>
      <c r="Y23" s="65">
        <v>0.01</v>
      </c>
      <c r="Z23" s="4"/>
      <c r="AA23" s="34" t="s">
        <v>21</v>
      </c>
      <c r="AB23" s="9"/>
      <c r="AC23" s="40"/>
    </row>
    <row r="24" spans="1:29" ht="30" x14ac:dyDescent="0.25">
      <c r="A24" s="20">
        <f>A23+1</f>
        <v>10</v>
      </c>
      <c r="B24" s="21" t="s">
        <v>11</v>
      </c>
      <c r="C24" s="21" t="s">
        <v>39</v>
      </c>
      <c r="D24" s="21" t="s">
        <v>42</v>
      </c>
      <c r="E24" s="22">
        <v>1</v>
      </c>
      <c r="F24" s="9"/>
      <c r="G24" s="30">
        <v>3000</v>
      </c>
      <c r="H24" s="2">
        <v>1000</v>
      </c>
      <c r="I24" s="53">
        <f>(G24*H24)/10^7</f>
        <v>0.3</v>
      </c>
      <c r="J24" s="60">
        <v>0.3</v>
      </c>
      <c r="K24" s="4"/>
      <c r="L24" s="61" t="s">
        <v>45</v>
      </c>
      <c r="M24" s="2">
        <v>40</v>
      </c>
      <c r="N24" s="62">
        <v>42577</v>
      </c>
      <c r="O24" s="62">
        <v>42577</v>
      </c>
      <c r="P24" s="63">
        <v>0.15</v>
      </c>
      <c r="Q24" s="55">
        <v>2</v>
      </c>
      <c r="R24" s="55">
        <v>2</v>
      </c>
      <c r="S24" s="55">
        <f>2500000/10^7</f>
        <v>0.25</v>
      </c>
      <c r="T24" s="55">
        <f>2500000/10^7</f>
        <v>0.25</v>
      </c>
      <c r="U24" s="55">
        <f>T24+S24</f>
        <v>0.5</v>
      </c>
      <c r="V24" s="56">
        <v>0</v>
      </c>
      <c r="W24" s="56"/>
      <c r="X24" s="4"/>
      <c r="Y24" s="65">
        <v>0.01</v>
      </c>
      <c r="Z24" s="4"/>
      <c r="AA24" s="2"/>
      <c r="AB24" s="9"/>
      <c r="AC24" s="40"/>
    </row>
    <row r="25" spans="1:29" x14ac:dyDescent="0.25">
      <c r="A25" s="23"/>
      <c r="B25" s="24" t="s">
        <v>12</v>
      </c>
      <c r="C25" s="44"/>
      <c r="D25" s="24"/>
      <c r="E25" s="24"/>
      <c r="F25" s="10"/>
      <c r="G25" s="5">
        <f>SUM(G23:G24)</f>
        <v>6000</v>
      </c>
      <c r="H25" s="5">
        <f>SUM(H23:H24)</f>
        <v>2000</v>
      </c>
      <c r="I25" s="54">
        <f>SUM(I23:I24)</f>
        <v>0.6</v>
      </c>
      <c r="J25" s="54">
        <f>SUM(J23:J24)</f>
        <v>0.6</v>
      </c>
      <c r="K25" s="4"/>
      <c r="L25" s="5"/>
      <c r="M25" s="5"/>
      <c r="N25" s="5"/>
      <c r="O25" s="5"/>
      <c r="P25" s="5"/>
      <c r="Q25" s="54">
        <f>SUM(Q21:Q24)</f>
        <v>4</v>
      </c>
      <c r="R25" s="54">
        <f>SUM(R21:R24)</f>
        <v>4</v>
      </c>
      <c r="S25" s="54">
        <f>SUM(S23:S24)</f>
        <v>0.5</v>
      </c>
      <c r="T25" s="54">
        <f t="shared" ref="T25:V25" si="4">SUM(T23:T24)</f>
        <v>0.5</v>
      </c>
      <c r="U25" s="54">
        <f t="shared" si="4"/>
        <v>1</v>
      </c>
      <c r="V25" s="54">
        <f t="shared" si="4"/>
        <v>0</v>
      </c>
      <c r="W25" s="54"/>
      <c r="X25" s="6"/>
      <c r="Y25" s="54">
        <f>SUM(Y23:Y24)</f>
        <v>0.02</v>
      </c>
      <c r="Z25" s="6"/>
      <c r="AA25" s="5"/>
      <c r="AB25" s="41"/>
      <c r="AC25" s="40"/>
    </row>
    <row r="26" spans="1:29" x14ac:dyDescent="0.25">
      <c r="A26" s="25" t="s">
        <v>13</v>
      </c>
      <c r="B26" s="7"/>
      <c r="C26" s="7"/>
      <c r="D26" s="7"/>
      <c r="E26" s="7"/>
      <c r="F26" s="14"/>
      <c r="G26" s="13"/>
      <c r="H26" s="13"/>
      <c r="I26" s="13"/>
      <c r="J26" s="13"/>
      <c r="K26" s="4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4"/>
      <c r="Y26" s="13"/>
      <c r="Z26" s="14"/>
      <c r="AA26" s="13"/>
      <c r="AB26" s="8"/>
      <c r="AC26" s="37"/>
    </row>
    <row r="27" spans="1:29" ht="30" x14ac:dyDescent="0.25">
      <c r="A27" s="26">
        <f>A24+1</f>
        <v>11</v>
      </c>
      <c r="B27" s="21" t="s">
        <v>40</v>
      </c>
      <c r="C27" s="21"/>
      <c r="D27" s="21" t="s">
        <v>43</v>
      </c>
      <c r="E27" s="22">
        <v>1</v>
      </c>
      <c r="F27" s="15"/>
      <c r="G27" s="30">
        <v>3000</v>
      </c>
      <c r="H27" s="2">
        <v>1000</v>
      </c>
      <c r="I27" s="53">
        <f>(G27*H27)/10^7</f>
        <v>0.3</v>
      </c>
      <c r="J27" s="60">
        <v>0.3</v>
      </c>
      <c r="K27" s="4"/>
      <c r="L27" s="61" t="s">
        <v>45</v>
      </c>
      <c r="M27" s="2">
        <v>40</v>
      </c>
      <c r="N27" s="62">
        <v>42577</v>
      </c>
      <c r="O27" s="62">
        <v>42577</v>
      </c>
      <c r="P27" s="63">
        <v>0.15</v>
      </c>
      <c r="Q27" s="55">
        <v>2</v>
      </c>
      <c r="R27" s="55">
        <v>2</v>
      </c>
      <c r="S27" s="55">
        <f>2500000/10^7</f>
        <v>0.25</v>
      </c>
      <c r="T27" s="55">
        <f>2500000/10^7</f>
        <v>0.25</v>
      </c>
      <c r="U27" s="53">
        <f>T27+S27</f>
        <v>0.5</v>
      </c>
      <c r="V27" s="56">
        <v>0</v>
      </c>
      <c r="W27" s="56"/>
      <c r="X27" s="4"/>
      <c r="Y27" s="65">
        <v>0.01</v>
      </c>
      <c r="Z27" s="4"/>
      <c r="AA27" s="34" t="s">
        <v>21</v>
      </c>
      <c r="AB27" s="9"/>
      <c r="AC27" s="38"/>
    </row>
    <row r="28" spans="1:29" ht="30" x14ac:dyDescent="0.25">
      <c r="A28" s="26">
        <f>A27+1</f>
        <v>12</v>
      </c>
      <c r="B28" s="21" t="s">
        <v>41</v>
      </c>
      <c r="C28" s="21"/>
      <c r="D28" s="21" t="s">
        <v>44</v>
      </c>
      <c r="E28" s="22">
        <v>1</v>
      </c>
      <c r="F28" s="15"/>
      <c r="G28" s="30">
        <v>3000</v>
      </c>
      <c r="H28" s="2">
        <v>1000</v>
      </c>
      <c r="I28" s="53">
        <f>(G28*H28)/10^7</f>
        <v>0.3</v>
      </c>
      <c r="J28" s="60">
        <v>0.3</v>
      </c>
      <c r="K28" s="4"/>
      <c r="L28" s="61" t="s">
        <v>45</v>
      </c>
      <c r="M28" s="2">
        <v>40</v>
      </c>
      <c r="N28" s="62">
        <v>42577</v>
      </c>
      <c r="O28" s="62">
        <v>42577</v>
      </c>
      <c r="P28" s="63">
        <v>0.15</v>
      </c>
      <c r="Q28" s="55">
        <v>2</v>
      </c>
      <c r="R28" s="55">
        <v>2</v>
      </c>
      <c r="S28" s="55">
        <f>2500000/10^7</f>
        <v>0.25</v>
      </c>
      <c r="T28" s="55">
        <f>2500000/10^7</f>
        <v>0.25</v>
      </c>
      <c r="U28" s="55">
        <f>T28+S28</f>
        <v>0.5</v>
      </c>
      <c r="V28" s="56">
        <v>0</v>
      </c>
      <c r="W28" s="56"/>
      <c r="X28" s="4"/>
      <c r="Y28" s="65">
        <v>0.01</v>
      </c>
      <c r="Z28" s="4"/>
      <c r="AA28" s="2"/>
      <c r="AB28" s="9"/>
      <c r="AC28" s="38"/>
    </row>
    <row r="29" spans="1:29" x14ac:dyDescent="0.25">
      <c r="A29" s="26"/>
      <c r="B29" s="24" t="s">
        <v>12</v>
      </c>
      <c r="C29" s="44"/>
      <c r="D29" s="24"/>
      <c r="E29" s="24"/>
      <c r="F29" s="10"/>
      <c r="G29" s="5">
        <f>SUM(G27:G28)</f>
        <v>6000</v>
      </c>
      <c r="H29" s="5">
        <f>SUM(H27:H28)</f>
        <v>2000</v>
      </c>
      <c r="I29" s="54">
        <f>SUM(I27:I28)</f>
        <v>0.6</v>
      </c>
      <c r="J29" s="54">
        <f>SUM(J27:J28)</f>
        <v>0.6</v>
      </c>
      <c r="K29" s="4"/>
      <c r="L29" s="5"/>
      <c r="M29" s="5"/>
      <c r="N29" s="5"/>
      <c r="O29" s="5"/>
      <c r="P29" s="5"/>
      <c r="Q29" s="54">
        <f>SUM(Q27:Q28)</f>
        <v>4</v>
      </c>
      <c r="R29" s="54">
        <f>SUM(R27:R28)</f>
        <v>4</v>
      </c>
      <c r="S29" s="54">
        <f>SUM(S27:S28)</f>
        <v>0.5</v>
      </c>
      <c r="T29" s="54">
        <f t="shared" ref="T29:V29" si="5">SUM(T27:T28)</f>
        <v>0.5</v>
      </c>
      <c r="U29" s="54">
        <f t="shared" si="5"/>
        <v>1</v>
      </c>
      <c r="V29" s="54">
        <f t="shared" si="5"/>
        <v>0</v>
      </c>
      <c r="W29" s="54"/>
      <c r="X29" s="6"/>
      <c r="Y29" s="54">
        <f>SUM(Y27:Y28)</f>
        <v>0.02</v>
      </c>
      <c r="Z29" s="6"/>
      <c r="AA29" s="5"/>
      <c r="AB29" s="41"/>
      <c r="AC29" s="36"/>
    </row>
    <row r="30" spans="1:29" x14ac:dyDescent="0.25">
      <c r="A30" s="25" t="s">
        <v>14</v>
      </c>
      <c r="B30" s="7"/>
      <c r="C30" s="7"/>
      <c r="D30" s="7"/>
      <c r="E30" s="7"/>
      <c r="F30" s="14"/>
      <c r="G30" s="13"/>
      <c r="H30" s="13"/>
      <c r="I30" s="13"/>
      <c r="J30" s="13"/>
      <c r="K30" s="4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4"/>
      <c r="Y30" s="13"/>
      <c r="Z30" s="14"/>
      <c r="AA30" s="13"/>
      <c r="AB30" s="8"/>
      <c r="AC30" s="37"/>
    </row>
    <row r="31" spans="1:29" ht="30" x14ac:dyDescent="0.25">
      <c r="A31" s="26">
        <f>A28+1</f>
        <v>13</v>
      </c>
      <c r="B31" s="21" t="s">
        <v>10</v>
      </c>
      <c r="C31" s="21" t="s">
        <v>38</v>
      </c>
      <c r="D31" s="21" t="s">
        <v>42</v>
      </c>
      <c r="E31" s="22">
        <v>0.5</v>
      </c>
      <c r="F31" s="6"/>
      <c r="G31" s="30">
        <v>3000</v>
      </c>
      <c r="H31" s="2">
        <v>1000</v>
      </c>
      <c r="I31" s="53">
        <f>(G31*H31)/10^7</f>
        <v>0.3</v>
      </c>
      <c r="J31" s="60">
        <v>0.3</v>
      </c>
      <c r="K31" s="4"/>
      <c r="L31" s="61" t="s">
        <v>45</v>
      </c>
      <c r="M31" s="2">
        <v>40</v>
      </c>
      <c r="N31" s="62">
        <v>42577</v>
      </c>
      <c r="O31" s="62">
        <v>42577</v>
      </c>
      <c r="P31" s="63">
        <v>0.15</v>
      </c>
      <c r="Q31" s="55">
        <v>2</v>
      </c>
      <c r="R31" s="55">
        <v>2</v>
      </c>
      <c r="S31" s="55">
        <f t="shared" ref="S31:T34" si="6">2500000/10^7</f>
        <v>0.25</v>
      </c>
      <c r="T31" s="55">
        <f t="shared" si="6"/>
        <v>0.25</v>
      </c>
      <c r="U31" s="53">
        <f>T31+S31</f>
        <v>0.5</v>
      </c>
      <c r="V31" s="56">
        <v>0</v>
      </c>
      <c r="W31" s="56"/>
      <c r="X31" s="4"/>
      <c r="Y31" s="65">
        <v>0.01</v>
      </c>
      <c r="Z31" s="4"/>
      <c r="AA31" s="46"/>
      <c r="AB31" s="41"/>
      <c r="AC31" s="36"/>
    </row>
    <row r="32" spans="1:29" ht="30" x14ac:dyDescent="0.25">
      <c r="A32" s="26">
        <f>A31+1</f>
        <v>14</v>
      </c>
      <c r="B32" s="21" t="s">
        <v>11</v>
      </c>
      <c r="C32" s="21" t="s">
        <v>39</v>
      </c>
      <c r="D32" s="21" t="s">
        <v>42</v>
      </c>
      <c r="E32" s="22">
        <v>1</v>
      </c>
      <c r="F32" s="6"/>
      <c r="G32" s="30">
        <v>3000</v>
      </c>
      <c r="H32" s="2">
        <v>1000</v>
      </c>
      <c r="I32" s="53">
        <f>(G32*H32)/10^7</f>
        <v>0.3</v>
      </c>
      <c r="J32" s="60">
        <v>0.3</v>
      </c>
      <c r="K32" s="4"/>
      <c r="L32" s="61" t="s">
        <v>45</v>
      </c>
      <c r="M32" s="2">
        <v>40</v>
      </c>
      <c r="N32" s="62">
        <v>42577</v>
      </c>
      <c r="O32" s="62">
        <v>42577</v>
      </c>
      <c r="P32" s="63">
        <v>0.15</v>
      </c>
      <c r="Q32" s="55">
        <v>2</v>
      </c>
      <c r="R32" s="55">
        <v>2</v>
      </c>
      <c r="S32" s="55">
        <f t="shared" si="6"/>
        <v>0.25</v>
      </c>
      <c r="T32" s="55">
        <f t="shared" si="6"/>
        <v>0.25</v>
      </c>
      <c r="U32" s="55">
        <f>T32+S32</f>
        <v>0.5</v>
      </c>
      <c r="V32" s="56">
        <v>0</v>
      </c>
      <c r="W32" s="56"/>
      <c r="X32" s="4"/>
      <c r="Y32" s="65">
        <v>0.01</v>
      </c>
      <c r="Z32" s="4"/>
      <c r="AA32" s="46"/>
      <c r="AB32" s="41"/>
      <c r="AC32" s="36"/>
    </row>
    <row r="33" spans="1:29" ht="30" x14ac:dyDescent="0.25">
      <c r="A33" s="26">
        <f>A32+1</f>
        <v>15</v>
      </c>
      <c r="B33" s="21" t="s">
        <v>40</v>
      </c>
      <c r="C33" s="45"/>
      <c r="D33" s="21" t="s">
        <v>43</v>
      </c>
      <c r="E33" s="22">
        <v>1</v>
      </c>
      <c r="F33" s="6"/>
      <c r="G33" s="30">
        <v>3000</v>
      </c>
      <c r="H33" s="2">
        <v>1000</v>
      </c>
      <c r="I33" s="53">
        <f>(G33*H33)/10^7</f>
        <v>0.3</v>
      </c>
      <c r="J33" s="60">
        <v>0.3</v>
      </c>
      <c r="K33" s="4"/>
      <c r="L33" s="61" t="s">
        <v>45</v>
      </c>
      <c r="M33" s="2">
        <v>40</v>
      </c>
      <c r="N33" s="62">
        <v>42577</v>
      </c>
      <c r="O33" s="62">
        <v>42577</v>
      </c>
      <c r="P33" s="63">
        <v>0.15</v>
      </c>
      <c r="Q33" s="55">
        <v>2</v>
      </c>
      <c r="R33" s="55">
        <v>2</v>
      </c>
      <c r="S33" s="55">
        <f t="shared" si="6"/>
        <v>0.25</v>
      </c>
      <c r="T33" s="55">
        <f t="shared" si="6"/>
        <v>0.25</v>
      </c>
      <c r="U33" s="53">
        <f>T33+S33</f>
        <v>0.5</v>
      </c>
      <c r="V33" s="56">
        <v>0</v>
      </c>
      <c r="W33" s="56"/>
      <c r="X33" s="4"/>
      <c r="Y33" s="65">
        <v>0.01</v>
      </c>
      <c r="Z33" s="9"/>
      <c r="AA33" s="3"/>
      <c r="AB33" s="41"/>
      <c r="AC33" s="36"/>
    </row>
    <row r="34" spans="1:29" ht="30" x14ac:dyDescent="0.25">
      <c r="A34" s="26">
        <f>A33+1</f>
        <v>16</v>
      </c>
      <c r="B34" s="21" t="s">
        <v>41</v>
      </c>
      <c r="C34" s="45"/>
      <c r="D34" s="21" t="s">
        <v>44</v>
      </c>
      <c r="E34" s="22">
        <v>1</v>
      </c>
      <c r="F34" s="6"/>
      <c r="G34" s="30">
        <v>3000</v>
      </c>
      <c r="H34" s="2">
        <v>1000</v>
      </c>
      <c r="I34" s="53">
        <f>(G34*H34)/10^7</f>
        <v>0.3</v>
      </c>
      <c r="J34" s="60">
        <v>0.3</v>
      </c>
      <c r="K34" s="4"/>
      <c r="L34" s="61" t="s">
        <v>45</v>
      </c>
      <c r="M34" s="2">
        <v>40</v>
      </c>
      <c r="N34" s="62">
        <v>42577</v>
      </c>
      <c r="O34" s="62">
        <v>42577</v>
      </c>
      <c r="P34" s="63">
        <v>0.15</v>
      </c>
      <c r="Q34" s="55">
        <v>2</v>
      </c>
      <c r="R34" s="55">
        <v>2</v>
      </c>
      <c r="S34" s="55">
        <f t="shared" si="6"/>
        <v>0.25</v>
      </c>
      <c r="T34" s="55">
        <f t="shared" si="6"/>
        <v>0.25</v>
      </c>
      <c r="U34" s="55">
        <f>T34+S34</f>
        <v>0.5</v>
      </c>
      <c r="V34" s="56">
        <v>0</v>
      </c>
      <c r="W34" s="56"/>
      <c r="X34" s="4"/>
      <c r="Y34" s="65">
        <v>0.01</v>
      </c>
      <c r="Z34" s="9"/>
      <c r="AA34" s="3"/>
      <c r="AB34" s="41"/>
      <c r="AC34" s="36"/>
    </row>
    <row r="35" spans="1:29" x14ac:dyDescent="0.25">
      <c r="A35" s="23"/>
      <c r="B35" s="24" t="s">
        <v>12</v>
      </c>
      <c r="C35" s="44"/>
      <c r="D35" s="24" t="s">
        <v>12</v>
      </c>
      <c r="E35" s="21"/>
      <c r="F35" s="16"/>
      <c r="G35" s="5">
        <f>SUM(G31:G34)</f>
        <v>12000</v>
      </c>
      <c r="H35" s="5">
        <f>SUM(H31:H34)</f>
        <v>4000</v>
      </c>
      <c r="I35" s="5">
        <f>SUM(I31:I34)</f>
        <v>1.2</v>
      </c>
      <c r="J35" s="54">
        <f>SUM(J31:J34)</f>
        <v>1.2</v>
      </c>
      <c r="K35" s="4"/>
      <c r="L35" s="5"/>
      <c r="M35" s="5"/>
      <c r="N35" s="5"/>
      <c r="O35" s="5"/>
      <c r="P35" s="5"/>
      <c r="Q35" s="54">
        <f t="shared" ref="Q35:V35" si="7">SUM(Q31:Q34)</f>
        <v>8</v>
      </c>
      <c r="R35" s="54">
        <f t="shared" si="7"/>
        <v>8</v>
      </c>
      <c r="S35" s="54">
        <f t="shared" si="7"/>
        <v>1</v>
      </c>
      <c r="T35" s="54">
        <f t="shared" si="7"/>
        <v>1</v>
      </c>
      <c r="U35" s="54">
        <f t="shared" si="7"/>
        <v>2</v>
      </c>
      <c r="V35" s="54">
        <f t="shared" si="7"/>
        <v>0</v>
      </c>
      <c r="W35" s="54"/>
      <c r="X35" s="6"/>
      <c r="Y35" s="54">
        <f>SUM(Y31:Y34)</f>
        <v>0.04</v>
      </c>
      <c r="Z35" s="10"/>
      <c r="AA35" s="5"/>
      <c r="AB35" s="9"/>
      <c r="AC35" s="40"/>
    </row>
    <row r="36" spans="1:29" ht="15.75" thickBot="1" x14ac:dyDescent="0.3">
      <c r="A36" s="75"/>
      <c r="B36" s="76"/>
      <c r="C36" s="76"/>
      <c r="D36" s="77"/>
      <c r="E36" s="78"/>
      <c r="F36" s="69"/>
      <c r="G36" s="66"/>
      <c r="H36" s="66"/>
      <c r="I36" s="66"/>
      <c r="J36" s="67"/>
      <c r="K36" s="68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9"/>
      <c r="Y36" s="66"/>
      <c r="Z36" s="69"/>
      <c r="AA36" s="66"/>
      <c r="AB36" s="69"/>
      <c r="AC36" s="79"/>
    </row>
    <row r="37" spans="1:29" ht="15.75" thickBot="1" x14ac:dyDescent="0.3">
      <c r="A37" s="73"/>
      <c r="B37" s="72" t="s">
        <v>16</v>
      </c>
      <c r="C37" s="74"/>
      <c r="D37" s="72"/>
      <c r="E37" s="72"/>
      <c r="F37" s="88"/>
      <c r="G37" s="70">
        <f>G10+G14+G20+G25+G29+G35</f>
        <v>48000</v>
      </c>
      <c r="H37" s="70">
        <f>H10+H14+H20+H25+H29+H35</f>
        <v>16000</v>
      </c>
      <c r="I37" s="71">
        <f>I10+I14+I20+I25+I29+I35</f>
        <v>4.8</v>
      </c>
      <c r="J37" s="71">
        <f>J10+J14+J20+J25+J29+J35</f>
        <v>4.8</v>
      </c>
      <c r="K37" s="1"/>
      <c r="L37" s="70"/>
      <c r="M37" s="70"/>
      <c r="N37" s="70"/>
      <c r="O37" s="70"/>
      <c r="P37" s="70"/>
      <c r="Q37" s="71">
        <f t="shared" ref="Q37:V37" si="8">Q10+Q14+Q20+Q25+Q29+Q35</f>
        <v>32</v>
      </c>
      <c r="R37" s="71">
        <f t="shared" si="8"/>
        <v>32</v>
      </c>
      <c r="S37" s="71">
        <f t="shared" si="8"/>
        <v>4</v>
      </c>
      <c r="T37" s="71">
        <f t="shared" si="8"/>
        <v>4</v>
      </c>
      <c r="U37" s="71">
        <f t="shared" si="8"/>
        <v>8</v>
      </c>
      <c r="V37" s="71">
        <f t="shared" si="8"/>
        <v>0</v>
      </c>
      <c r="W37" s="70"/>
      <c r="X37" s="89"/>
      <c r="Y37" s="71">
        <f>Y10+Y14+Y20+Y25+Y29+Y35</f>
        <v>0.16</v>
      </c>
      <c r="Z37" s="89"/>
      <c r="AA37" s="70"/>
      <c r="AB37" s="90"/>
      <c r="AC37" s="91"/>
    </row>
    <row r="38" spans="1:29" ht="15.75" thickBot="1" x14ac:dyDescent="0.3">
      <c r="A38" s="80"/>
      <c r="B38" s="81"/>
      <c r="C38" s="82"/>
      <c r="D38" s="83"/>
      <c r="E38" s="83"/>
      <c r="F38" s="84"/>
      <c r="G38" s="85"/>
      <c r="H38" s="85"/>
      <c r="I38" s="85"/>
      <c r="J38" s="85"/>
      <c r="K38" s="52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4"/>
      <c r="Y38" s="85"/>
      <c r="Z38" s="84"/>
      <c r="AA38" s="85"/>
      <c r="AB38" s="86"/>
      <c r="AC38" s="87"/>
    </row>
  </sheetData>
  <mergeCells count="3">
    <mergeCell ref="A4:E4"/>
    <mergeCell ref="L4:W4"/>
    <mergeCell ref="G4:J4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Punjabi</dc:creator>
  <cp:lastModifiedBy>rishits</cp:lastModifiedBy>
  <dcterms:created xsi:type="dcterms:W3CDTF">2016-06-25T11:00:01Z</dcterms:created>
  <dcterms:modified xsi:type="dcterms:W3CDTF">2017-01-12T08:12:32Z</dcterms:modified>
</cp:coreProperties>
</file>