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daily_demand">Sheet1!$B$4:$C$8</definedName>
    <definedName name="lead_time">Sheet1!$B$13:$C$15</definedName>
  </definedNames>
  <calcPr/>
</workbook>
</file>

<file path=xl/sharedStrings.xml><?xml version="1.0" encoding="utf-8"?>
<sst xmlns="http://schemas.openxmlformats.org/spreadsheetml/2006/main" count="19" uniqueCount="16">
  <si>
    <t>Inventory System</t>
  </si>
  <si>
    <t>Probability</t>
  </si>
  <si>
    <t>Cut off</t>
  </si>
  <si>
    <t>Demand</t>
  </si>
  <si>
    <t>RD assignemt for Daily Demand</t>
  </si>
  <si>
    <t>Lead Time</t>
  </si>
  <si>
    <t>RD assignment for Lead Time</t>
  </si>
  <si>
    <t>Simulation Table</t>
  </si>
  <si>
    <t>Day</t>
  </si>
  <si>
    <t>Demand (RD)</t>
  </si>
  <si>
    <t>Inventory - Start of day</t>
  </si>
  <si>
    <t>Inventory - End of day</t>
  </si>
  <si>
    <t>Shortage</t>
  </si>
  <si>
    <t>Ordered Units</t>
  </si>
  <si>
    <t>Lead Time (RD)</t>
  </si>
  <si>
    <t>Lead Time.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</si>
</sst>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b/>
      <sz val="11.0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2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4" fillId="0" fontId="1" numFmtId="4" xfId="0" applyAlignment="1" applyBorder="1" applyFont="1" applyNumberFormat="1">
      <alignment horizontal="center"/>
    </xf>
    <xf borderId="4" fillId="0" fontId="2" numFmtId="4" xfId="0" applyAlignment="1" applyBorder="1" applyFont="1" applyNumberFormat="1">
      <alignment horizontal="center"/>
    </xf>
    <xf borderId="1" fillId="0" fontId="3" numFmtId="4" xfId="0" applyAlignment="1" applyBorder="1" applyFont="1" applyNumberFormat="1">
      <alignment horizontal="center"/>
    </xf>
    <xf borderId="5" fillId="0" fontId="2" numFmtId="4" xfId="0" applyAlignment="1" applyBorder="1" applyFont="1" applyNumberFormat="1">
      <alignment horizontal="center" vertical="center"/>
    </xf>
    <xf borderId="6" fillId="0" fontId="2" numFmtId="0" xfId="0" applyBorder="1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1.43"/>
    <col customWidth="1" min="5" max="5" width="20.71"/>
    <col customWidth="1" min="6" max="6" width="14.43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5"/>
      <c r="B2" s="5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>
      <c r="A3" s="6" t="s">
        <v>1</v>
      </c>
      <c r="B3" s="6" t="s">
        <v>2</v>
      </c>
      <c r="C3" s="6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>
      <c r="A4" s="7">
        <v>0.1</v>
      </c>
      <c r="B4" s="7">
        <v>0.0</v>
      </c>
      <c r="C4" s="7">
        <v>0.0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7">
        <v>0.25</v>
      </c>
      <c r="B5" s="7">
        <f t="shared" ref="B5:B8" si="1">B4+A4</f>
        <v>0.1</v>
      </c>
      <c r="C5" s="7">
        <v>1.0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7">
        <v>0.35</v>
      </c>
      <c r="B6" s="7">
        <f t="shared" si="1"/>
        <v>0.35</v>
      </c>
      <c r="C6" s="7">
        <v>2.0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7">
        <v>0.21</v>
      </c>
      <c r="B7" s="7">
        <f t="shared" si="1"/>
        <v>0.7</v>
      </c>
      <c r="C7" s="7">
        <v>3.0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>
      <c r="A8" s="7">
        <v>0.09</v>
      </c>
      <c r="B8" s="7">
        <f t="shared" si="1"/>
        <v>0.91</v>
      </c>
      <c r="C8" s="7">
        <v>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>
      <c r="A9" s="1" t="s">
        <v>4</v>
      </c>
      <c r="B9" s="2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6" t="s">
        <v>1</v>
      </c>
      <c r="B12" s="6" t="s">
        <v>2</v>
      </c>
      <c r="C12" s="6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7">
        <v>0.6</v>
      </c>
      <c r="B13" s="7">
        <v>0.0</v>
      </c>
      <c r="C13" s="7">
        <v>1.0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7">
        <v>0.3</v>
      </c>
      <c r="B14" s="7">
        <f t="shared" ref="B14:B15" si="2">B13+A13</f>
        <v>0.6</v>
      </c>
      <c r="C14" s="7">
        <v>2.0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7">
        <v>0.1</v>
      </c>
      <c r="B15" s="7">
        <f t="shared" si="2"/>
        <v>0.9</v>
      </c>
      <c r="C15" s="7">
        <v>3.0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" t="s">
        <v>6</v>
      </c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7"/>
      <c r="B17" s="7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8" t="s">
        <v>7</v>
      </c>
      <c r="B18" s="2"/>
      <c r="C18" s="2"/>
      <c r="D18" s="2"/>
      <c r="E18" s="2"/>
      <c r="F18" s="2"/>
      <c r="G18" s="2"/>
      <c r="H18" s="2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6" t="s">
        <v>8</v>
      </c>
      <c r="B19" s="6" t="s">
        <v>9</v>
      </c>
      <c r="C19" s="6" t="s">
        <v>3</v>
      </c>
      <c r="D19" s="6" t="s">
        <v>10</v>
      </c>
      <c r="E19" s="6" t="s">
        <v>11</v>
      </c>
      <c r="F19" s="6" t="s">
        <v>12</v>
      </c>
      <c r="G19" s="6" t="s">
        <v>13</v>
      </c>
      <c r="H19" s="6" t="s">
        <v>14</v>
      </c>
      <c r="I19" s="6" t="s">
        <v>15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7"/>
      <c r="B20" s="7"/>
      <c r="C20" s="7"/>
      <c r="D20" s="7"/>
      <c r="E20" s="7"/>
      <c r="F20" s="7"/>
      <c r="G20" s="7">
        <v>8.0</v>
      </c>
      <c r="H20" s="7"/>
      <c r="I20" s="7">
        <v>2.0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7">
        <v>1.0</v>
      </c>
      <c r="B21" s="7">
        <f t="shared" ref="B21:B40" si="3">ROUND(RAND(), 2)</f>
        <v>0.98</v>
      </c>
      <c r="C21" s="7">
        <f>VLOOKUP(B21,daily_demand, 2)</f>
        <v>4</v>
      </c>
      <c r="D21" s="7">
        <v>3.0</v>
      </c>
      <c r="E21" s="7">
        <f t="shared" ref="E21:E40" si="4">if(and(D21&gt;0, D21&gt;C21), D21-C21, 0)</f>
        <v>0</v>
      </c>
      <c r="F21" s="7">
        <f>if(D21&lt;C21, abs(D21-C21),0)</f>
        <v>1</v>
      </c>
      <c r="G21" s="7">
        <f t="shared" ref="G21:G22" si="5">if(MOD(A21, 5) = 0, 11-E21, if(I21="", "", if(I21&gt;=0,G20, "")))</f>
        <v>8</v>
      </c>
      <c r="H21" s="9" t="str">
        <f>if(G25=0,"", ROUND(rand(),1))</f>
        <v/>
      </c>
      <c r="I21" s="7">
        <v>1.0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7">
        <v>2.0</v>
      </c>
      <c r="B22" s="7">
        <f t="shared" si="3"/>
        <v>0.1</v>
      </c>
      <c r="C22" s="7">
        <f>VLOOKUP(B22,daily_demand, 2)</f>
        <v>1</v>
      </c>
      <c r="D22" s="7">
        <f t="shared" ref="D22:D40" si="6">if(I22=0, E21+G20-F21,E21)</f>
        <v>7</v>
      </c>
      <c r="E22" s="7">
        <f t="shared" si="4"/>
        <v>6</v>
      </c>
      <c r="F22" s="7">
        <f t="shared" ref="F22:F40" si="7">if(D22&lt;C22, abs(D22-C22) + F21,0)</f>
        <v>0</v>
      </c>
      <c r="G22" s="7">
        <f t="shared" si="5"/>
        <v>8</v>
      </c>
      <c r="H22" s="10"/>
      <c r="I22" s="7">
        <f>if(MOD(A21, 5) = 0, vlookup(H22, lead_time, 2), if(I21&gt;0, if(I21="","",I21-1), ""))</f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7">
        <v>3.0</v>
      </c>
      <c r="B23" s="7">
        <f t="shared" si="3"/>
        <v>0.99</v>
      </c>
      <c r="C23" s="7">
        <f>VLOOKUP(B23,daily_demand, 2)</f>
        <v>4</v>
      </c>
      <c r="D23" s="7">
        <f t="shared" si="6"/>
        <v>6</v>
      </c>
      <c r="E23" s="7">
        <f t="shared" si="4"/>
        <v>2</v>
      </c>
      <c r="F23" s="7">
        <f t="shared" si="7"/>
        <v>0</v>
      </c>
      <c r="G23" s="7"/>
      <c r="H23" s="10"/>
      <c r="I23" s="7" t="str">
        <f>if(MOD(A22, 5) = 0, vlookup(H23, lead_time, 2), if(I22&gt;0, if(I22="","",I22-1), ""))</f>
        <v/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7">
        <v>4.0</v>
      </c>
      <c r="B24" s="7">
        <f t="shared" si="3"/>
        <v>0.29</v>
      </c>
      <c r="C24" s="7">
        <f>VLOOKUP(B24,daily_demand, 2)</f>
        <v>1</v>
      </c>
      <c r="D24" s="7">
        <f t="shared" si="6"/>
        <v>2</v>
      </c>
      <c r="E24" s="7">
        <f t="shared" si="4"/>
        <v>1</v>
      </c>
      <c r="F24" s="7">
        <f t="shared" si="7"/>
        <v>0</v>
      </c>
      <c r="G24" s="7" t="str">
        <f>if(MOD(A24, 5) = 0, 11-E24, if(I24="", "", if(I24&gt;=0,G23, "")))</f>
        <v/>
      </c>
      <c r="H24" s="10"/>
      <c r="I24" s="7" t="str">
        <f>if(MOD(A23, 5) = 0, vlookup(H24, lead_time, 2), if(I23&gt;0, if(I23="","",I23-1), ""))</f>
        <v/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7">
        <v>5.0</v>
      </c>
      <c r="B25" s="7">
        <f t="shared" si="3"/>
        <v>0.47</v>
      </c>
      <c r="C25" s="7">
        <f>VLOOKUP(B25,daily_demand, 2)</f>
        <v>2</v>
      </c>
      <c r="D25" s="7">
        <f t="shared" si="6"/>
        <v>1</v>
      </c>
      <c r="E25" s="7">
        <f t="shared" si="4"/>
        <v>0</v>
      </c>
      <c r="F25" s="7">
        <f t="shared" si="7"/>
        <v>1</v>
      </c>
      <c r="G25" s="7"/>
      <c r="H25" s="11"/>
      <c r="I25" s="7" t="str">
        <f>if(MOD(A24, 5) = 0, vlookup(H25, lead_time, 2), if(I24&gt;0, if(I24="","",I24-1), ""))</f>
        <v/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7">
        <v>6.0</v>
      </c>
      <c r="B26" s="7">
        <f t="shared" si="3"/>
        <v>0.14</v>
      </c>
      <c r="C26" s="7">
        <f>VLOOKUP(B26,daily_demand, 2)</f>
        <v>1</v>
      </c>
      <c r="D26" s="7">
        <f t="shared" si="6"/>
        <v>0</v>
      </c>
      <c r="E26" s="7">
        <f t="shared" si="4"/>
        <v>0</v>
      </c>
      <c r="F26" s="7">
        <f t="shared" si="7"/>
        <v>2</v>
      </c>
      <c r="G26" s="7" t="str">
        <f t="shared" ref="G26:G40" si="8">if(MOD(A26, 5) = 0, 11-E26, if(I26="", "", if(I26&gt;=0,G25, "")))</f>
        <v/>
      </c>
      <c r="H26" s="9">
        <f>ROUND(rand(),1)</f>
        <v>0.5</v>
      </c>
      <c r="I26" s="7">
        <f>if(MOD(A25, 5) = 0, vlookup(H26, lead_time, 2), if(I25&gt;0, if(I25="","",I25-1), ""))</f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7">
        <v>7.0</v>
      </c>
      <c r="B27" s="7">
        <f t="shared" si="3"/>
        <v>0.97</v>
      </c>
      <c r="C27" s="7">
        <f>VLOOKUP(B27,daily_demand, 2)</f>
        <v>4</v>
      </c>
      <c r="D27" s="7">
        <f t="shared" si="6"/>
        <v>-2</v>
      </c>
      <c r="E27" s="7">
        <f t="shared" si="4"/>
        <v>0</v>
      </c>
      <c r="F27" s="7">
        <f t="shared" si="7"/>
        <v>8</v>
      </c>
      <c r="G27" s="7" t="str">
        <f t="shared" si="8"/>
        <v/>
      </c>
      <c r="H27" s="10"/>
      <c r="I27" s="7">
        <f>if(MOD(A26, 5) = 0, vlookup(H27, lead_time, 2), if(I26&gt;0, if(I26="","",I26-1), ""))</f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7">
        <v>8.0</v>
      </c>
      <c r="B28" s="7">
        <f t="shared" si="3"/>
        <v>0.63</v>
      </c>
      <c r="C28" s="7">
        <f>VLOOKUP(B28,daily_demand, 2)</f>
        <v>2</v>
      </c>
      <c r="D28" s="7">
        <f t="shared" si="6"/>
        <v>0</v>
      </c>
      <c r="E28" s="7">
        <f t="shared" si="4"/>
        <v>0</v>
      </c>
      <c r="F28" s="7">
        <f t="shared" si="7"/>
        <v>10</v>
      </c>
      <c r="G28" s="7" t="str">
        <f t="shared" si="8"/>
        <v/>
      </c>
      <c r="H28" s="10"/>
      <c r="I28" s="7" t="str">
        <f>if(MOD(A27, 5) = 0, vlookup(H28, lead_time, 2), if(I27&gt;0, if(I27="","",I27-1), ""))</f>
        <v/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7">
        <v>9.0</v>
      </c>
      <c r="B29" s="7">
        <f t="shared" si="3"/>
        <v>0.57</v>
      </c>
      <c r="C29" s="7">
        <f>VLOOKUP(B29,daily_demand, 2)</f>
        <v>2</v>
      </c>
      <c r="D29" s="7">
        <f t="shared" si="6"/>
        <v>0</v>
      </c>
      <c r="E29" s="7">
        <f t="shared" si="4"/>
        <v>0</v>
      </c>
      <c r="F29" s="7">
        <f t="shared" si="7"/>
        <v>12</v>
      </c>
      <c r="G29" s="7" t="str">
        <f t="shared" si="8"/>
        <v/>
      </c>
      <c r="H29" s="10"/>
      <c r="I29" s="7" t="str">
        <f>if(MOD(A28, 5) = 0, vlookup(H29, lead_time, 2), if(I28&gt;0, if(I28="","",I28-1), ""))</f>
        <v/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7">
        <v>10.0</v>
      </c>
      <c r="B30" s="7">
        <f t="shared" si="3"/>
        <v>0.98</v>
      </c>
      <c r="C30" s="7">
        <f>VLOOKUP(B30,daily_demand, 2)</f>
        <v>4</v>
      </c>
      <c r="D30" s="7">
        <f t="shared" si="6"/>
        <v>0</v>
      </c>
      <c r="E30" s="7">
        <f t="shared" si="4"/>
        <v>0</v>
      </c>
      <c r="F30" s="7">
        <f t="shared" si="7"/>
        <v>16</v>
      </c>
      <c r="G30" s="7">
        <f t="shared" si="8"/>
        <v>11</v>
      </c>
      <c r="H30" s="11"/>
      <c r="I30" s="7" t="str">
        <f>if(MOD(A29, 5) = 0, vlookup(H30, lead_time, 2), if(I29&gt;0, if(I29="","",I29-1), ""))</f>
        <v/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7">
        <v>11.0</v>
      </c>
      <c r="B31" s="7">
        <f t="shared" si="3"/>
        <v>0.51</v>
      </c>
      <c r="C31" s="7">
        <f>VLOOKUP(B31,daily_demand, 2)</f>
        <v>2</v>
      </c>
      <c r="D31" s="7">
        <f t="shared" si="6"/>
        <v>0</v>
      </c>
      <c r="E31" s="7">
        <f t="shared" si="4"/>
        <v>0</v>
      </c>
      <c r="F31" s="7">
        <f t="shared" si="7"/>
        <v>18</v>
      </c>
      <c r="G31" s="7">
        <f t="shared" si="8"/>
        <v>11</v>
      </c>
      <c r="H31" s="9">
        <f>ROUND(rand(),1)</f>
        <v>0.1</v>
      </c>
      <c r="I31" s="7">
        <f>if(MOD(A30, 5) = 0, vlookup(H31, lead_time, 2), if(I30&gt;0, if(I30="","",I30-1), ""))</f>
        <v>1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7">
        <v>12.0</v>
      </c>
      <c r="B32" s="7">
        <f t="shared" si="3"/>
        <v>0.02</v>
      </c>
      <c r="C32" s="7">
        <f>VLOOKUP(B32,daily_demand, 2)</f>
        <v>0</v>
      </c>
      <c r="D32" s="7">
        <f t="shared" si="6"/>
        <v>-7</v>
      </c>
      <c r="E32" s="7">
        <f t="shared" si="4"/>
        <v>0</v>
      </c>
      <c r="F32" s="7">
        <f t="shared" si="7"/>
        <v>25</v>
      </c>
      <c r="G32" s="7">
        <f t="shared" si="8"/>
        <v>11</v>
      </c>
      <c r="H32" s="10"/>
      <c r="I32" s="7">
        <f>if(MOD(A31, 5) = 0, vlookup(H32, lead_time, 2), if(I31&gt;0, if(I31="","",I31-1), ""))</f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7">
        <v>13.0</v>
      </c>
      <c r="B33" s="7">
        <f t="shared" si="3"/>
        <v>0.76</v>
      </c>
      <c r="C33" s="7">
        <f>VLOOKUP(B33,daily_demand, 2)</f>
        <v>3</v>
      </c>
      <c r="D33" s="7">
        <f t="shared" si="6"/>
        <v>0</v>
      </c>
      <c r="E33" s="7">
        <f t="shared" si="4"/>
        <v>0</v>
      </c>
      <c r="F33" s="7">
        <f t="shared" si="7"/>
        <v>28</v>
      </c>
      <c r="G33" s="7" t="str">
        <f t="shared" si="8"/>
        <v/>
      </c>
      <c r="H33" s="10"/>
      <c r="I33" s="7" t="str">
        <f>if(MOD(A32, 5) = 0, vlookup(H33, lead_time, 2), if(I32&gt;0, if(I32="","",I32-1), ""))</f>
        <v/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7">
        <v>14.0</v>
      </c>
      <c r="B34" s="7">
        <f t="shared" si="3"/>
        <v>0.96</v>
      </c>
      <c r="C34" s="7">
        <f>VLOOKUP(B34,daily_demand, 2)</f>
        <v>4</v>
      </c>
      <c r="D34" s="7">
        <f t="shared" si="6"/>
        <v>0</v>
      </c>
      <c r="E34" s="7">
        <f t="shared" si="4"/>
        <v>0</v>
      </c>
      <c r="F34" s="7">
        <f t="shared" si="7"/>
        <v>32</v>
      </c>
      <c r="G34" s="7" t="str">
        <f t="shared" si="8"/>
        <v/>
      </c>
      <c r="H34" s="10"/>
      <c r="I34" s="7" t="str">
        <f>if(MOD(A33, 5) = 0, vlookup(H34, lead_time, 2), if(I33&gt;0, if(I33="","",I33-1), ""))</f>
        <v/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7">
        <v>15.0</v>
      </c>
      <c r="B35" s="7">
        <f t="shared" si="3"/>
        <v>0.86</v>
      </c>
      <c r="C35" s="7">
        <f>VLOOKUP(B35,daily_demand, 2)</f>
        <v>3</v>
      </c>
      <c r="D35" s="7">
        <f t="shared" si="6"/>
        <v>0</v>
      </c>
      <c r="E35" s="7">
        <f t="shared" si="4"/>
        <v>0</v>
      </c>
      <c r="F35" s="7">
        <f t="shared" si="7"/>
        <v>35</v>
      </c>
      <c r="G35" s="7">
        <f t="shared" si="8"/>
        <v>11</v>
      </c>
      <c r="H35" s="11"/>
      <c r="I35" s="7" t="str">
        <f>if(MOD(A34, 5) = 0, vlookup(H35, lead_time, 2), if(I34&gt;0, if(I34="","",I34-1), ""))</f>
        <v/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7">
        <v>16.0</v>
      </c>
      <c r="B36" s="7">
        <f t="shared" si="3"/>
        <v>0.37</v>
      </c>
      <c r="C36" s="7">
        <f>VLOOKUP(B36,daily_demand, 2)</f>
        <v>2</v>
      </c>
      <c r="D36" s="7">
        <f t="shared" si="6"/>
        <v>0</v>
      </c>
      <c r="E36" s="7">
        <f t="shared" si="4"/>
        <v>0</v>
      </c>
      <c r="F36" s="7">
        <f t="shared" si="7"/>
        <v>37</v>
      </c>
      <c r="G36" s="7">
        <f t="shared" si="8"/>
        <v>11</v>
      </c>
      <c r="H36" s="9">
        <f>ROUND(rand(),1)</f>
        <v>0.1</v>
      </c>
      <c r="I36" s="7">
        <f>if(MOD(A35, 5) = 0, vlookup(H36, lead_time, 2), if(I35&gt;0, if(I35="","",I35-1), ""))</f>
        <v>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7">
        <v>17.0</v>
      </c>
      <c r="B37" s="7">
        <f t="shared" si="3"/>
        <v>0.03</v>
      </c>
      <c r="C37" s="7">
        <f>VLOOKUP(B37,daily_demand, 2)</f>
        <v>0</v>
      </c>
      <c r="D37" s="7">
        <f t="shared" si="6"/>
        <v>-26</v>
      </c>
      <c r="E37" s="7">
        <f t="shared" si="4"/>
        <v>0</v>
      </c>
      <c r="F37" s="7">
        <f t="shared" si="7"/>
        <v>63</v>
      </c>
      <c r="G37" s="7">
        <f t="shared" si="8"/>
        <v>11</v>
      </c>
      <c r="H37" s="10"/>
      <c r="I37" s="7">
        <f>if(MOD(A36, 5) = 0, vlookup(H37, lead_time, 2), if(I36&gt;0, if(I36="","",I36-1), ""))</f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7">
        <v>18.0</v>
      </c>
      <c r="B38" s="7">
        <f t="shared" si="3"/>
        <v>0.94</v>
      </c>
      <c r="C38" s="7">
        <f>VLOOKUP(B38,daily_demand, 2)</f>
        <v>4</v>
      </c>
      <c r="D38" s="7">
        <f t="shared" si="6"/>
        <v>0</v>
      </c>
      <c r="E38" s="7">
        <f t="shared" si="4"/>
        <v>0</v>
      </c>
      <c r="F38" s="7">
        <f t="shared" si="7"/>
        <v>67</v>
      </c>
      <c r="G38" s="7" t="str">
        <f t="shared" si="8"/>
        <v/>
      </c>
      <c r="H38" s="10"/>
      <c r="I38" s="7" t="str">
        <f>if(MOD(A37, 5) = 0, vlookup(H38, lead_time, 2), if(I37&gt;0, if(I37="","",I37-1), ""))</f>
        <v/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7">
        <v>19.0</v>
      </c>
      <c r="B39" s="7">
        <f t="shared" si="3"/>
        <v>0.14</v>
      </c>
      <c r="C39" s="7">
        <f>VLOOKUP(B39,daily_demand, 2)</f>
        <v>1</v>
      </c>
      <c r="D39" s="7">
        <f t="shared" si="6"/>
        <v>0</v>
      </c>
      <c r="E39" s="7">
        <f t="shared" si="4"/>
        <v>0</v>
      </c>
      <c r="F39" s="7">
        <f t="shared" si="7"/>
        <v>68</v>
      </c>
      <c r="G39" s="7" t="str">
        <f t="shared" si="8"/>
        <v/>
      </c>
      <c r="H39" s="10"/>
      <c r="I39" s="7" t="str">
        <f>if(MOD(A38, 5) = 0, vlookup(H39, lead_time, 2), if(I38&gt;0, if(I38="","",I38-1), ""))</f>
        <v/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7">
        <v>20.0</v>
      </c>
      <c r="B40" s="7">
        <f t="shared" si="3"/>
        <v>0.38</v>
      </c>
      <c r="C40" s="7">
        <f>VLOOKUP(B40,daily_demand, 2)</f>
        <v>2</v>
      </c>
      <c r="D40" s="7">
        <f t="shared" si="6"/>
        <v>0</v>
      </c>
      <c r="E40" s="7">
        <f t="shared" si="4"/>
        <v>0</v>
      </c>
      <c r="F40" s="7">
        <f t="shared" si="7"/>
        <v>70</v>
      </c>
      <c r="G40" s="7">
        <f t="shared" si="8"/>
        <v>11</v>
      </c>
      <c r="H40" s="11"/>
      <c r="I40" s="7" t="str">
        <f>if(MOD(A39, 5) = 0, vlookup(H40, lead_time, 2), if(I39&gt;0, if(I39="","",I39-1), ""))</f>
        <v/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C9"/>
    <mergeCell ref="A16:C16"/>
    <mergeCell ref="H21:H25"/>
    <mergeCell ref="H31:H35"/>
    <mergeCell ref="H36:H40"/>
    <mergeCell ref="H26:H30"/>
    <mergeCell ref="A18:I18"/>
    <mergeCell ref="A1:C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