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filterPrivacy="1" defaultThemeVersion="124226"/>
  <xr:revisionPtr revIDLastSave="0" documentId="8_{5A5BD0F9-5251-448C-9208-3E35CE0FC62B}" xr6:coauthVersionLast="36" xr6:coauthVersionMax="36" xr10:uidLastSave="{00000000-0000-0000-0000-000000000000}"/>
  <bookViews>
    <workbookView xWindow="-105" yWindow="-105" windowWidth="19425" windowHeight="10425" activeTab="1" xr2:uid="{00000000-000D-0000-FFFF-FFFF00000000}"/>
  </bookViews>
  <sheets>
    <sheet name="Front Page" sheetId="5" r:id="rId1"/>
    <sheet name="Costing" sheetId="3" r:id="rId2"/>
    <sheet name="TM" sheetId="7" state="hidden" r:id="rId3"/>
    <sheet name="PTYPE" sheetId="8" state="hidden" r:id="rId4"/>
  </sheets>
  <definedNames>
    <definedName name="_xlnm._FilterDatabase" localSheetId="1" hidden="1">Costing!$A$65:$D$127</definedName>
    <definedName name="_xlnm.Print_Area" localSheetId="1">Costing!$A$1:$I$127</definedName>
    <definedName name="_xlnm.Print_Area" localSheetId="0">'Front Page'!$A$1:$D$17</definedName>
    <definedName name="PTYPE">PTYPE!$1:$1048576</definedName>
    <definedName name="TM">TM!$1:$1048576</definedName>
  </definedNames>
  <calcPr calcId="181029"/>
</workbook>
</file>

<file path=xl/calcChain.xml><?xml version="1.0" encoding="utf-8"?>
<calcChain xmlns="http://schemas.openxmlformats.org/spreadsheetml/2006/main">
  <c r="D121" i="3" l="1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25" i="3" s="1"/>
  <c r="D104" i="3"/>
  <c r="D103" i="3"/>
  <c r="D102" i="3"/>
  <c r="D100" i="3"/>
  <c r="D99" i="3"/>
  <c r="D98" i="3"/>
  <c r="D97" i="3"/>
  <c r="D96" i="3"/>
  <c r="D94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4" i="3"/>
  <c r="D73" i="3"/>
  <c r="D71" i="3"/>
  <c r="D70" i="3"/>
  <c r="D69" i="3"/>
  <c r="D67" i="3"/>
  <c r="D66" i="3"/>
  <c r="E62" i="3"/>
  <c r="J61" i="3"/>
  <c r="F61" i="3"/>
  <c r="G61" i="3" s="1"/>
  <c r="J60" i="3"/>
  <c r="F60" i="3"/>
  <c r="J59" i="3"/>
  <c r="F59" i="3"/>
  <c r="G59" i="3" s="1"/>
  <c r="J58" i="3"/>
  <c r="F58" i="3"/>
  <c r="J57" i="3"/>
  <c r="F57" i="3"/>
  <c r="G57" i="3" s="1"/>
  <c r="J56" i="3"/>
  <c r="F56" i="3"/>
  <c r="J55" i="3"/>
  <c r="F55" i="3"/>
  <c r="G55" i="3" s="1"/>
  <c r="J54" i="3"/>
  <c r="F54" i="3"/>
  <c r="J53" i="3"/>
  <c r="F53" i="3"/>
  <c r="G53" i="3" s="1"/>
  <c r="I52" i="3"/>
  <c r="I62" i="3" s="1"/>
  <c r="E52" i="3"/>
  <c r="I51" i="3"/>
  <c r="I50" i="3"/>
  <c r="J49" i="3"/>
  <c r="F49" i="3"/>
  <c r="J48" i="3"/>
  <c r="G48" i="3"/>
  <c r="F48" i="3"/>
  <c r="J47" i="3"/>
  <c r="F47" i="3"/>
  <c r="J46" i="3"/>
  <c r="G46" i="3"/>
  <c r="F46" i="3"/>
  <c r="J45" i="3"/>
  <c r="F45" i="3"/>
  <c r="J44" i="3"/>
  <c r="G44" i="3"/>
  <c r="F44" i="3"/>
  <c r="J43" i="3"/>
  <c r="F43" i="3"/>
  <c r="J42" i="3"/>
  <c r="G42" i="3"/>
  <c r="F42" i="3"/>
  <c r="J41" i="3"/>
  <c r="F41" i="3"/>
  <c r="J40" i="3"/>
  <c r="G40" i="3"/>
  <c r="F40" i="3"/>
  <c r="J39" i="3"/>
  <c r="F39" i="3"/>
  <c r="J38" i="3"/>
  <c r="G38" i="3"/>
  <c r="F38" i="3"/>
  <c r="J37" i="3"/>
  <c r="F37" i="3"/>
  <c r="J36" i="3"/>
  <c r="G36" i="3"/>
  <c r="F36" i="3"/>
  <c r="J35" i="3"/>
  <c r="F35" i="3"/>
  <c r="J34" i="3"/>
  <c r="G34" i="3"/>
  <c r="F34" i="3"/>
  <c r="J33" i="3"/>
  <c r="F33" i="3"/>
  <c r="J32" i="3"/>
  <c r="G32" i="3"/>
  <c r="F32" i="3"/>
  <c r="J31" i="3"/>
  <c r="F31" i="3"/>
  <c r="J30" i="3"/>
  <c r="G30" i="3"/>
  <c r="F30" i="3"/>
  <c r="J29" i="3"/>
  <c r="F29" i="3"/>
  <c r="J28" i="3"/>
  <c r="G28" i="3"/>
  <c r="F28" i="3"/>
  <c r="J27" i="3"/>
  <c r="F27" i="3"/>
  <c r="J26" i="3"/>
  <c r="G26" i="3"/>
  <c r="F26" i="3"/>
  <c r="J25" i="3"/>
  <c r="F25" i="3"/>
  <c r="J24" i="3"/>
  <c r="G24" i="3"/>
  <c r="F24" i="3"/>
  <c r="J23" i="3"/>
  <c r="F23" i="3"/>
  <c r="J22" i="3"/>
  <c r="G22" i="3"/>
  <c r="F22" i="3"/>
  <c r="J21" i="3"/>
  <c r="F21" i="3"/>
  <c r="J20" i="3"/>
  <c r="G20" i="3"/>
  <c r="F20" i="3"/>
  <c r="J19" i="3"/>
  <c r="F19" i="3"/>
  <c r="J18" i="3"/>
  <c r="E50" i="3" s="1"/>
  <c r="G18" i="3"/>
  <c r="F18" i="3"/>
  <c r="H15" i="3"/>
  <c r="A15" i="3"/>
  <c r="G49" i="3" s="1"/>
  <c r="H14" i="3"/>
  <c r="H13" i="3"/>
  <c r="C13" i="3"/>
  <c r="C12" i="3"/>
  <c r="C15" i="3" s="1"/>
  <c r="C9" i="3"/>
  <c r="C8" i="3"/>
  <c r="C7" i="3"/>
  <c r="C6" i="3"/>
  <c r="C5" i="3"/>
  <c r="D7" i="5"/>
  <c r="B4" i="5"/>
  <c r="C4" i="3" s="1"/>
  <c r="H61" i="3" l="1"/>
  <c r="H59" i="3"/>
  <c r="H57" i="3"/>
  <c r="H55" i="3"/>
  <c r="H53" i="3"/>
  <c r="D122" i="3" s="1"/>
  <c r="H49" i="3"/>
  <c r="H48" i="3"/>
  <c r="H46" i="3"/>
  <c r="H44" i="3"/>
  <c r="H42" i="3"/>
  <c r="H40" i="3"/>
  <c r="H38" i="3"/>
  <c r="H36" i="3"/>
  <c r="D105" i="3" s="1"/>
  <c r="H34" i="3"/>
  <c r="H32" i="3"/>
  <c r="D95" i="3" s="1"/>
  <c r="H30" i="3"/>
  <c r="H28" i="3"/>
  <c r="H26" i="3"/>
  <c r="H24" i="3"/>
  <c r="H22" i="3"/>
  <c r="H20" i="3"/>
  <c r="H18" i="3"/>
  <c r="E51" i="3"/>
  <c r="G54" i="3"/>
  <c r="H54" i="3" s="1"/>
  <c r="D123" i="3" s="1"/>
  <c r="G56" i="3"/>
  <c r="H56" i="3" s="1"/>
  <c r="G58" i="3"/>
  <c r="H58" i="3" s="1"/>
  <c r="G60" i="3"/>
  <c r="H60" i="3" s="1"/>
  <c r="G19" i="3"/>
  <c r="H19" i="3" s="1"/>
  <c r="D75" i="3" s="1"/>
  <c r="G21" i="3"/>
  <c r="H21" i="3" s="1"/>
  <c r="G23" i="3"/>
  <c r="H23" i="3" s="1"/>
  <c r="G25" i="3"/>
  <c r="H25" i="3" s="1"/>
  <c r="G27" i="3"/>
  <c r="H27" i="3" s="1"/>
  <c r="G29" i="3"/>
  <c r="H29" i="3" s="1"/>
  <c r="G31" i="3"/>
  <c r="H31" i="3" s="1"/>
  <c r="G33" i="3"/>
  <c r="H33" i="3" s="1"/>
  <c r="G35" i="3"/>
  <c r="H35" i="3" s="1"/>
  <c r="G37" i="3"/>
  <c r="H37" i="3" s="1"/>
  <c r="G39" i="3"/>
  <c r="H39" i="3" s="1"/>
  <c r="G41" i="3"/>
  <c r="H41" i="3" s="1"/>
  <c r="G43" i="3"/>
  <c r="H43" i="3" s="1"/>
  <c r="G45" i="3"/>
  <c r="H45" i="3" s="1"/>
  <c r="G47" i="3"/>
  <c r="H47" i="3" s="1"/>
  <c r="D126" i="3" l="1"/>
  <c r="D93" i="3"/>
  <c r="D72" i="3"/>
  <c r="D68" i="3"/>
  <c r="D101" i="3"/>
  <c r="D124" i="3" l="1"/>
  <c r="D127" i="3"/>
</calcChain>
</file>

<file path=xl/sharedStrings.xml><?xml version="1.0" encoding="utf-8"?>
<sst xmlns="http://schemas.openxmlformats.org/spreadsheetml/2006/main" count="480" uniqueCount="211">
  <si>
    <t>Buyer :</t>
  </si>
  <si>
    <t>Md. Ferdous Kamal</t>
  </si>
  <si>
    <t>Description :</t>
  </si>
  <si>
    <t>SQ Birichina Cost Sheet</t>
  </si>
  <si>
    <t>Product Development Centre</t>
  </si>
  <si>
    <t>Style No:</t>
  </si>
  <si>
    <t>Colour :</t>
  </si>
  <si>
    <t>Season :</t>
  </si>
  <si>
    <t>Version :</t>
  </si>
  <si>
    <t>P. Category :</t>
  </si>
  <si>
    <t xml:space="preserve">Date Created :   </t>
  </si>
  <si>
    <t>Carder :</t>
  </si>
  <si>
    <t xml:space="preserve">Date Updated :   </t>
  </si>
  <si>
    <t xml:space="preserve">Date Revised :   </t>
  </si>
  <si>
    <t>No</t>
  </si>
  <si>
    <t>Machine Type</t>
  </si>
  <si>
    <t>Operation Description</t>
  </si>
  <si>
    <t>SMV</t>
  </si>
  <si>
    <t>Target @100%</t>
  </si>
  <si>
    <t>Target @ AVG%</t>
  </si>
  <si>
    <t>Theoretical Loading</t>
  </si>
  <si>
    <t>Actual Loading</t>
  </si>
  <si>
    <t xml:space="preserve">Total Costed SMV : </t>
  </si>
  <si>
    <t>Md. Ashraful Bari</t>
  </si>
  <si>
    <t>Prepared By. / Date</t>
  </si>
  <si>
    <t>Checked By. / Date</t>
  </si>
  <si>
    <t>Approved By. / Date</t>
  </si>
  <si>
    <t>Asst. Manager (IE)</t>
  </si>
  <si>
    <t>Working Minute :</t>
  </si>
  <si>
    <t>Target :</t>
  </si>
  <si>
    <t>Exam</t>
  </si>
  <si>
    <t>Packing</t>
  </si>
  <si>
    <t>……………...………………</t>
  </si>
  <si>
    <t>………………………………</t>
  </si>
  <si>
    <t>...………………………………</t>
  </si>
  <si>
    <t>GARMENT SKETCH/IMAGE/ARTWORK</t>
  </si>
  <si>
    <t>Costing</t>
  </si>
  <si>
    <t>Total Machine SMV :</t>
  </si>
  <si>
    <t xml:space="preserve">SEWING MACHINE SMV : </t>
  </si>
  <si>
    <t xml:space="preserve">BONDING MACHINE SMV : </t>
  </si>
  <si>
    <t xml:space="preserve">TOTAL MACHINE SMV : </t>
  </si>
  <si>
    <t>Molding</t>
  </si>
  <si>
    <t>Embroidery</t>
  </si>
  <si>
    <t>Placement Print</t>
  </si>
  <si>
    <t>Heatseal</t>
  </si>
  <si>
    <t>Lasercut</t>
  </si>
  <si>
    <t>Steam Iron</t>
  </si>
  <si>
    <t>Narrow Iron</t>
  </si>
  <si>
    <t>SECTION</t>
  </si>
  <si>
    <t>MACHINE TYPE</t>
  </si>
  <si>
    <t>SEWING</t>
  </si>
  <si>
    <t>2T O/L</t>
  </si>
  <si>
    <t>Spaghetti</t>
  </si>
  <si>
    <t>3T O/L</t>
  </si>
  <si>
    <t>3T O/L-BL</t>
  </si>
  <si>
    <t>3T O/L-EL</t>
  </si>
  <si>
    <t>4T O/L-EL</t>
  </si>
  <si>
    <t>4T O/L</t>
  </si>
  <si>
    <t>4T O/L-BL</t>
  </si>
  <si>
    <t>SND/LS</t>
  </si>
  <si>
    <t>SND/LS-EC</t>
  </si>
  <si>
    <t>DND/LS</t>
  </si>
  <si>
    <t>DND/CS</t>
  </si>
  <si>
    <t>2ND F/L-LA</t>
  </si>
  <si>
    <t>3ND F/L-LA</t>
  </si>
  <si>
    <t>1ND F/L-BD</t>
  </si>
  <si>
    <t>2ND F/L-BD</t>
  </si>
  <si>
    <t>1ND F/L-CB</t>
  </si>
  <si>
    <t>2ND F/L-CB</t>
  </si>
  <si>
    <t>3ND F/L-CB</t>
  </si>
  <si>
    <t>2ND F/L-HM</t>
  </si>
  <si>
    <t>3ND F/L-HM</t>
  </si>
  <si>
    <t>2ND F/L-RA</t>
  </si>
  <si>
    <t>3ND F/L-RA</t>
  </si>
  <si>
    <t>1stp/ZZ</t>
  </si>
  <si>
    <t>1stp/ZZ-EC</t>
  </si>
  <si>
    <t>3stp/ZZ</t>
  </si>
  <si>
    <t>4ND F/S</t>
  </si>
  <si>
    <t>KANSAI</t>
  </si>
  <si>
    <t>Eyelet</t>
  </si>
  <si>
    <t>PLK-Manual</t>
  </si>
  <si>
    <t>PLK-ROBO</t>
  </si>
  <si>
    <t>BT</t>
  </si>
  <si>
    <t>BH</t>
  </si>
  <si>
    <t>BS</t>
  </si>
  <si>
    <t>OP</t>
  </si>
  <si>
    <t>BONDING</t>
  </si>
  <si>
    <t>Laydown</t>
  </si>
  <si>
    <t>Foldover</t>
  </si>
  <si>
    <t>Seam Sealing</t>
  </si>
  <si>
    <t>Ultrasonic Cutter</t>
  </si>
  <si>
    <t>Small Press</t>
  </si>
  <si>
    <t>Large Press</t>
  </si>
  <si>
    <t>Finger Press</t>
  </si>
  <si>
    <t>Heatseal Press</t>
  </si>
  <si>
    <t>IRON</t>
  </si>
  <si>
    <t>EXAM</t>
  </si>
  <si>
    <t>PACKING</t>
  </si>
  <si>
    <t>OUT SOURCING</t>
  </si>
  <si>
    <t>LOADING/MACHINE REQUIREMENT</t>
  </si>
  <si>
    <t>SPECIAL NOTE</t>
  </si>
  <si>
    <t>TOTAL SEWING MACHINE :</t>
  </si>
  <si>
    <t>TOTAL BONDING MACHINE :</t>
  </si>
  <si>
    <t>Prepared By :</t>
  </si>
  <si>
    <t>Checked By :</t>
  </si>
  <si>
    <t>Approved By :</t>
  </si>
  <si>
    <t>CEO</t>
  </si>
  <si>
    <t>Asst. Manager (Costing IE)</t>
  </si>
  <si>
    <t>Manager (Costing IE)</t>
  </si>
  <si>
    <t>Pad-Print</t>
  </si>
  <si>
    <t>Req. Sewing Machine :</t>
  </si>
  <si>
    <t>Req. Bonding Machine :</t>
  </si>
  <si>
    <t>Req. Total Machine :</t>
  </si>
  <si>
    <t>CENTRALIZED</t>
  </si>
  <si>
    <t xml:space="preserve">SEASON : </t>
  </si>
  <si>
    <t>Manager (IE)</t>
  </si>
  <si>
    <t>MC CODE</t>
  </si>
  <si>
    <t>USER NAME</t>
  </si>
  <si>
    <t>S</t>
  </si>
  <si>
    <t>B</t>
  </si>
  <si>
    <t>C</t>
  </si>
  <si>
    <t>E</t>
  </si>
  <si>
    <t>P</t>
  </si>
  <si>
    <t>OS</t>
  </si>
  <si>
    <t>SYMBOL</t>
  </si>
  <si>
    <t>3rd F/L-LA</t>
  </si>
  <si>
    <t>3rd F/L-BD</t>
  </si>
  <si>
    <t>3rd F/L-CB</t>
  </si>
  <si>
    <t>3rd F/L-HM</t>
  </si>
  <si>
    <t>3rd F/L-RA</t>
  </si>
  <si>
    <t>S/B/C/OS/I/E/P</t>
  </si>
  <si>
    <t>P. TYPE</t>
  </si>
  <si>
    <t>PEAK EFF%</t>
  </si>
  <si>
    <t>P1</t>
  </si>
  <si>
    <t>P2</t>
  </si>
  <si>
    <t>P2-ZZ</t>
  </si>
  <si>
    <t>P3</t>
  </si>
  <si>
    <t>P3-ZZ</t>
  </si>
  <si>
    <t>P4</t>
  </si>
  <si>
    <t>P5</t>
  </si>
  <si>
    <t>M1</t>
  </si>
  <si>
    <t>M2</t>
  </si>
  <si>
    <t>M3</t>
  </si>
  <si>
    <t>Bond-A</t>
  </si>
  <si>
    <t>Bond-B</t>
  </si>
  <si>
    <t>Bond-C</t>
  </si>
  <si>
    <t>B1</t>
  </si>
  <si>
    <t>B2</t>
  </si>
  <si>
    <t>B3</t>
  </si>
  <si>
    <t>C1</t>
  </si>
  <si>
    <t>C2</t>
  </si>
  <si>
    <t>C3</t>
  </si>
  <si>
    <t>C4</t>
  </si>
  <si>
    <t>AT-1</t>
  </si>
  <si>
    <t>AT-2</t>
  </si>
  <si>
    <t>AB-1</t>
  </si>
  <si>
    <t>AB-2</t>
  </si>
  <si>
    <t>AB-3</t>
  </si>
  <si>
    <t>AJ-1</t>
  </si>
  <si>
    <t>AJ-2</t>
  </si>
  <si>
    <t>A-BOND-T</t>
  </si>
  <si>
    <t>A-BOND-B</t>
  </si>
  <si>
    <t>A-BOND-J</t>
  </si>
  <si>
    <t>MO</t>
  </si>
  <si>
    <t>I</t>
  </si>
  <si>
    <t xml:space="preserve">BUYER : </t>
  </si>
  <si>
    <t xml:space="preserve">DESCRIPTION : </t>
  </si>
  <si>
    <t xml:space="preserve">COLOR : </t>
  </si>
  <si>
    <t xml:space="preserve">VERSION : </t>
  </si>
  <si>
    <t xml:space="preserve">DATE CREATED : </t>
  </si>
  <si>
    <t xml:space="preserve">DATE UPDATED : </t>
  </si>
  <si>
    <t xml:space="preserve">DATE REVISED : </t>
  </si>
  <si>
    <t xml:space="preserve">COSTING IE : </t>
  </si>
  <si>
    <t xml:space="preserve">DEV. MERCHANT : </t>
  </si>
  <si>
    <t>SKETCH</t>
  </si>
  <si>
    <t>TOTAL OTHERS :</t>
  </si>
  <si>
    <t>GRAND TOTAL :</t>
  </si>
  <si>
    <t>BT-Double</t>
  </si>
  <si>
    <t>OL-WN</t>
  </si>
  <si>
    <t>1ND F/L-FB</t>
  </si>
  <si>
    <t>2ND F/L-FB</t>
  </si>
  <si>
    <t>3ND F/L-FB</t>
  </si>
  <si>
    <t>H&amp;M</t>
  </si>
  <si>
    <t>Triangle Bra</t>
  </si>
  <si>
    <t>Solid</t>
  </si>
  <si>
    <t>S-7</t>
  </si>
  <si>
    <t>Monsur-Salman</t>
  </si>
  <si>
    <t>Neaten both cup opening</t>
  </si>
  <si>
    <t>Make dart at both inner bttm cups</t>
  </si>
  <si>
    <t>Make dart at both outer w/mid bttm cups together</t>
  </si>
  <si>
    <t>T/st at both outer cups dart</t>
  </si>
  <si>
    <t>Baste both cups inner w/outer</t>
  </si>
  <si>
    <t>Att lace w/elastic at neck of both cups w/trim</t>
  </si>
  <si>
    <t>Tack both cup at CF</t>
  </si>
  <si>
    <t>Join 1st side seam</t>
  </si>
  <si>
    <t>Tack loops at bttm wing</t>
  </si>
  <si>
    <t>Att lace w/elastic at bottom band &amp; trim</t>
  </si>
  <si>
    <t>Tack label</t>
  </si>
  <si>
    <t>Join 2nd side seam w/label</t>
  </si>
  <si>
    <t>Att lace w/elastic at both u-arm &amp; top wing w/trim</t>
  </si>
  <si>
    <t>Close stitch at both cup apex lace</t>
  </si>
  <si>
    <t>Secure at 2nd side seam w/trim *2</t>
  </si>
  <si>
    <t>Cut to length &amp; BT strap w/ring &amp; slider w/trim *2</t>
  </si>
  <si>
    <t>Tack strap at both cup apex &amp; wing</t>
  </si>
  <si>
    <t>BT at both cup apex &amp; wing w/trim *6</t>
  </si>
  <si>
    <t>Insert &amp; adjust ring &amp; slider</t>
  </si>
  <si>
    <t>Examiner</t>
  </si>
  <si>
    <t>T/st at both cup opening w/trim</t>
  </si>
  <si>
    <t>T/st at bttm band w/trim</t>
  </si>
  <si>
    <t>*** Based on Original Sample.</t>
  </si>
  <si>
    <t>Rex 2Pk Clovis Padded Triangle Soft Bra (Big Sizes) (S-7)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</si>
</sst>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0.0"/>
    <numFmt numFmtId="166" formatCode="[$-409]d/mmm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0"/>
      <color theme="1"/>
      <name val="Cooper Black"/>
      <family val="1"/>
    </font>
    <font>
      <sz val="8"/>
      <color theme="1"/>
      <name val="Cooper Black"/>
      <family val="1"/>
    </font>
    <font>
      <sz val="20"/>
      <color theme="1"/>
      <name val="Calibri"/>
      <family val="2"/>
      <scheme val="minor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Cooper Black"/>
      <family val="1"/>
    </font>
    <font>
      <sz val="11"/>
      <name val="Times New Roman"/>
      <family val="1"/>
    </font>
    <font>
      <b/>
      <sz val="20"/>
      <color theme="0"/>
      <name val="Times New Roman"/>
      <family val="1"/>
    </font>
    <font>
      <sz val="24"/>
      <color theme="6" tint="-0.249977111117893"/>
      <name val="Cooper Black"/>
      <family val="1"/>
    </font>
    <font>
      <sz val="14"/>
      <color theme="6" tint="-0.249977111117893"/>
      <name val="Cooper Black"/>
      <family val="1"/>
    </font>
    <font>
      <b/>
      <sz val="11"/>
      <color theme="6" tint="-0.499984740745262"/>
      <name val="Calibri"/>
      <family val="2"/>
      <scheme val="minor"/>
    </font>
    <font>
      <b/>
      <sz val="14"/>
      <color theme="6" tint="-0.499984740745262"/>
      <name val="Times New Roman"/>
      <family val="1"/>
    </font>
    <font>
      <b/>
      <sz val="12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/>
      <top style="hair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/>
      <right style="hair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/>
      <top/>
      <bottom style="hair">
        <color theme="6" tint="-0.499984740745262"/>
      </bottom>
      <diagonal/>
    </border>
    <border>
      <left style="thin">
        <color theme="6" tint="-0.499984740745262"/>
      </left>
      <right/>
      <top style="hair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/>
      <right style="thin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/>
      <bottom style="hair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hair">
        <color theme="6" tint="-0.499984740745262"/>
      </bottom>
      <diagonal/>
    </border>
    <border>
      <left/>
      <right/>
      <top style="thin">
        <color theme="6" tint="-0.499984740745262"/>
      </top>
      <bottom style="hair">
        <color theme="6" tint="-0.499984740745262"/>
      </bottom>
      <diagonal/>
    </border>
    <border>
      <left/>
      <right style="hair">
        <color indexed="64"/>
      </right>
      <top style="thin">
        <color theme="6" tint="-0.499984740745262"/>
      </top>
      <bottom style="hair">
        <color theme="6" tint="-0.499984740745262"/>
      </bottom>
      <diagonal/>
    </border>
    <border>
      <left/>
      <right style="hair">
        <color indexed="64"/>
      </right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hair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hair">
        <color theme="6" tint="-0.499984740745262"/>
      </right>
      <top/>
      <bottom/>
      <diagonal/>
    </border>
    <border>
      <left style="thin">
        <color theme="6" tint="-0.499984740745262"/>
      </left>
      <right style="hair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hair">
        <color theme="6" tint="-0.499984740745262"/>
      </top>
      <bottom/>
      <diagonal/>
    </border>
    <border>
      <left style="thin">
        <color theme="6" tint="-0.499984740745262"/>
      </left>
      <right/>
      <top/>
      <bottom style="hair">
        <color theme="6" tint="-0.499984740745262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3" borderId="0" xfId="2" applyFont="1" applyFill="1" applyAlignment="1">
      <alignment vertical="center"/>
    </xf>
    <xf numFmtId="0" fontId="8" fillId="3" borderId="0" xfId="2" applyFont="1" applyFill="1" applyAlignment="1">
      <alignment horizontal="center" vertical="center"/>
    </xf>
    <xf numFmtId="0" fontId="9" fillId="3" borderId="0" xfId="2" applyFont="1" applyFill="1" applyAlignment="1">
      <alignment vertical="center"/>
    </xf>
    <xf numFmtId="0" fontId="1" fillId="0" borderId="0" xfId="1" applyAlignment="1">
      <alignment vertical="center"/>
    </xf>
    <xf numFmtId="0" fontId="4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0" fontId="10" fillId="3" borderId="0" xfId="2" applyFont="1" applyFill="1" applyAlignment="1">
      <alignment horizontal="center" vertical="center"/>
    </xf>
    <xf numFmtId="0" fontId="11" fillId="3" borderId="0" xfId="2" applyFont="1" applyFill="1" applyAlignment="1">
      <alignment vertical="center" wrapText="1"/>
    </xf>
    <xf numFmtId="0" fontId="12" fillId="3" borderId="0" xfId="2" applyFont="1" applyFill="1" applyAlignment="1">
      <alignment vertical="center"/>
    </xf>
    <xf numFmtId="43" fontId="10" fillId="3" borderId="0" xfId="3" applyFont="1" applyFill="1" applyBorder="1" applyAlignment="1" applyProtection="1">
      <alignment vertical="center" wrapText="1"/>
      <protection locked="0"/>
    </xf>
    <xf numFmtId="43" fontId="10" fillId="3" borderId="0" xfId="3" applyFont="1" applyFill="1" applyAlignment="1">
      <alignment vertical="center"/>
    </xf>
    <xf numFmtId="0" fontId="15" fillId="3" borderId="0" xfId="2" applyFont="1" applyFill="1" applyAlignment="1">
      <alignment vertical="center"/>
    </xf>
    <xf numFmtId="0" fontId="16" fillId="0" borderId="0" xfId="1" applyFont="1" applyAlignment="1">
      <alignment horizontal="center" vertical="center"/>
    </xf>
    <xf numFmtId="0" fontId="4" fillId="3" borderId="0" xfId="2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17" fillId="0" borderId="2" xfId="2" applyFont="1" applyBorder="1" applyAlignment="1">
      <alignment vertical="center"/>
    </xf>
    <xf numFmtId="0" fontId="17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9" fillId="3" borderId="0" xfId="2" applyFont="1" applyFill="1" applyAlignment="1">
      <alignment vertical="center"/>
    </xf>
    <xf numFmtId="0" fontId="20" fillId="3" borderId="1" xfId="2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12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165" fontId="26" fillId="0" borderId="0" xfId="2" applyNumberFormat="1" applyFont="1" applyAlignment="1">
      <alignment horizontal="center" vertical="center"/>
    </xf>
    <xf numFmtId="0" fontId="14" fillId="0" borderId="0" xfId="2" applyFont="1" applyAlignment="1" applyProtection="1">
      <alignment vertical="center" wrapText="1"/>
      <protection locked="0"/>
    </xf>
    <xf numFmtId="0" fontId="10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24" fillId="2" borderId="6" xfId="2" applyFont="1" applyFill="1" applyBorder="1" applyAlignment="1">
      <alignment horizontal="right" vertical="center"/>
    </xf>
    <xf numFmtId="0" fontId="26" fillId="0" borderId="16" xfId="1" applyFont="1" applyBorder="1"/>
    <xf numFmtId="0" fontId="26" fillId="0" borderId="17" xfId="1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6" fillId="0" borderId="0" xfId="1" applyFont="1" applyAlignment="1">
      <alignment vertical="center"/>
    </xf>
    <xf numFmtId="0" fontId="26" fillId="0" borderId="0" xfId="1" applyFont="1" applyAlignment="1">
      <alignment horizontal="center" vertical="center"/>
    </xf>
    <xf numFmtId="0" fontId="26" fillId="0" borderId="19" xfId="1" applyFont="1" applyBorder="1" applyAlignment="1">
      <alignment horizontal="right" vertical="center"/>
    </xf>
    <xf numFmtId="0" fontId="23" fillId="0" borderId="3" xfId="1" applyFont="1" applyBorder="1" applyAlignment="1">
      <alignment horizontal="left" vertical="center"/>
    </xf>
    <xf numFmtId="0" fontId="23" fillId="0" borderId="0" xfId="1" applyFont="1" applyAlignment="1">
      <alignment vertical="center"/>
    </xf>
    <xf numFmtId="0" fontId="23" fillId="0" borderId="0" xfId="1" applyFont="1" applyAlignment="1">
      <alignment horizontal="center" vertical="center"/>
    </xf>
    <xf numFmtId="0" fontId="23" fillId="0" borderId="19" xfId="1" applyFont="1" applyBorder="1" applyAlignment="1">
      <alignment horizontal="right" vertical="center"/>
    </xf>
    <xf numFmtId="0" fontId="26" fillId="0" borderId="4" xfId="1" applyFont="1" applyBorder="1" applyAlignment="1">
      <alignment horizontal="left" vertical="center"/>
    </xf>
    <xf numFmtId="0" fontId="26" fillId="0" borderId="20" xfId="1" applyFont="1" applyBorder="1" applyAlignment="1">
      <alignment vertical="center"/>
    </xf>
    <xf numFmtId="0" fontId="26" fillId="0" borderId="20" xfId="1" applyFont="1" applyBorder="1" applyAlignment="1">
      <alignment horizontal="center" vertical="center"/>
    </xf>
    <xf numFmtId="0" fontId="26" fillId="0" borderId="21" xfId="1" applyFont="1" applyBorder="1" applyAlignment="1">
      <alignment horizontal="right" vertical="center"/>
    </xf>
    <xf numFmtId="0" fontId="26" fillId="3" borderId="5" xfId="2" applyFont="1" applyFill="1" applyBorder="1" applyAlignment="1" applyProtection="1">
      <alignment vertical="center" wrapText="1"/>
      <protection locked="0"/>
    </xf>
    <xf numFmtId="2" fontId="23" fillId="3" borderId="5" xfId="2" applyNumberFormat="1" applyFont="1" applyFill="1" applyBorder="1" applyAlignment="1">
      <alignment horizontal="center" vertical="center" wrapText="1"/>
    </xf>
    <xf numFmtId="1" fontId="26" fillId="3" borderId="5" xfId="2" applyNumberFormat="1" applyFont="1" applyFill="1" applyBorder="1" applyAlignment="1">
      <alignment horizontal="center" vertical="center" wrapText="1"/>
    </xf>
    <xf numFmtId="165" fontId="26" fillId="3" borderId="5" xfId="2" applyNumberFormat="1" applyFont="1" applyFill="1" applyBorder="1" applyAlignment="1">
      <alignment horizontal="center" vertical="center" wrapText="1"/>
    </xf>
    <xf numFmtId="0" fontId="26" fillId="0" borderId="5" xfId="2" applyFont="1" applyBorder="1" applyAlignment="1" applyProtection="1">
      <alignment vertical="center" wrapText="1"/>
      <protection locked="0"/>
    </xf>
    <xf numFmtId="2" fontId="23" fillId="0" borderId="5" xfId="2" applyNumberFormat="1" applyFont="1" applyBorder="1" applyAlignment="1">
      <alignment horizontal="center" vertical="center" wrapText="1"/>
    </xf>
    <xf numFmtId="2" fontId="25" fillId="2" borderId="5" xfId="2" applyNumberFormat="1" applyFont="1" applyFill="1" applyBorder="1" applyAlignment="1">
      <alignment horizontal="center" vertical="center" wrapText="1"/>
    </xf>
    <xf numFmtId="1" fontId="27" fillId="3" borderId="5" xfId="2" applyNumberFormat="1" applyFont="1" applyFill="1" applyBorder="1" applyAlignment="1">
      <alignment horizontal="center" vertical="center" wrapText="1"/>
    </xf>
    <xf numFmtId="165" fontId="27" fillId="3" borderId="5" xfId="2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165" fontId="23" fillId="4" borderId="13" xfId="0" applyNumberFormat="1" applyFont="1" applyFill="1" applyBorder="1" applyAlignment="1">
      <alignment horizontal="center" vertical="center"/>
    </xf>
    <xf numFmtId="165" fontId="23" fillId="2" borderId="13" xfId="0" applyNumberFormat="1" applyFont="1" applyFill="1" applyBorder="1" applyAlignment="1">
      <alignment horizontal="center" vertical="center"/>
    </xf>
    <xf numFmtId="165" fontId="28" fillId="4" borderId="1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6" fillId="0" borderId="27" xfId="1" applyFont="1" applyBorder="1" applyAlignment="1">
      <alignment horizontal="left" vertical="center"/>
    </xf>
    <xf numFmtId="0" fontId="26" fillId="2" borderId="17" xfId="1" applyFont="1" applyFill="1" applyBorder="1" applyAlignment="1">
      <alignment horizontal="left" vertical="center"/>
    </xf>
    <xf numFmtId="0" fontId="23" fillId="2" borderId="18" xfId="1" applyFont="1" applyFill="1" applyBorder="1" applyAlignment="1">
      <alignment horizontal="left" vertical="center"/>
    </xf>
    <xf numFmtId="2" fontId="23" fillId="2" borderId="11" xfId="2" applyNumberFormat="1" applyFont="1" applyFill="1" applyBorder="1" applyAlignment="1">
      <alignment horizontal="center" vertical="center"/>
    </xf>
    <xf numFmtId="0" fontId="26" fillId="3" borderId="13" xfId="2" applyFont="1" applyFill="1" applyBorder="1" applyAlignment="1">
      <alignment horizontal="center" vertical="center"/>
    </xf>
    <xf numFmtId="9" fontId="29" fillId="0" borderId="28" xfId="4" applyFont="1" applyFill="1" applyBorder="1" applyAlignment="1">
      <alignment horizontal="right" vertical="center"/>
    </xf>
    <xf numFmtId="0" fontId="29" fillId="0" borderId="25" xfId="2" applyFont="1" applyBorder="1" applyAlignment="1">
      <alignment horizontal="right" vertical="center"/>
    </xf>
    <xf numFmtId="1" fontId="30" fillId="0" borderId="30" xfId="2" applyNumberFormat="1" applyFont="1" applyBorder="1" applyAlignment="1">
      <alignment horizontal="center" vertical="center"/>
    </xf>
    <xf numFmtId="0" fontId="31" fillId="2" borderId="22" xfId="2" applyFont="1" applyFill="1" applyBorder="1" applyAlignment="1">
      <alignment horizontal="center" vertical="center" wrapText="1"/>
    </xf>
    <xf numFmtId="0" fontId="27" fillId="3" borderId="22" xfId="2" applyFont="1" applyFill="1" applyBorder="1" applyAlignment="1" applyProtection="1">
      <alignment horizontal="center" vertical="center" wrapText="1"/>
      <protection locked="0"/>
    </xf>
    <xf numFmtId="0" fontId="23" fillId="2" borderId="10" xfId="2" applyFont="1" applyFill="1" applyBorder="1" applyAlignment="1">
      <alignment horizontal="center" vertical="center" wrapText="1"/>
    </xf>
    <xf numFmtId="0" fontId="23" fillId="2" borderId="11" xfId="2" applyFont="1" applyFill="1" applyBorder="1" applyAlignment="1">
      <alignment horizontal="center" vertical="center" wrapText="1"/>
    </xf>
    <xf numFmtId="165" fontId="26" fillId="3" borderId="13" xfId="2" applyNumberFormat="1" applyFont="1" applyFill="1" applyBorder="1" applyAlignment="1" applyProtection="1">
      <alignment horizontal="center" vertical="center" wrapText="1"/>
      <protection locked="0"/>
    </xf>
    <xf numFmtId="165" fontId="25" fillId="2" borderId="13" xfId="2" applyNumberFormat="1" applyFont="1" applyFill="1" applyBorder="1" applyAlignment="1" applyProtection="1">
      <alignment horizontal="center" vertical="center" wrapText="1"/>
      <protection locked="0"/>
    </xf>
    <xf numFmtId="165" fontId="27" fillId="3" borderId="13" xfId="2" applyNumberFormat="1" applyFont="1" applyFill="1" applyBorder="1" applyAlignment="1" applyProtection="1">
      <alignment horizontal="center" vertical="center" wrapText="1"/>
      <protection locked="0"/>
    </xf>
    <xf numFmtId="2" fontId="25" fillId="2" borderId="15" xfId="2" applyNumberFormat="1" applyFont="1" applyFill="1" applyBorder="1" applyAlignment="1">
      <alignment horizontal="center" vertical="center" wrapText="1"/>
    </xf>
    <xf numFmtId="0" fontId="23" fillId="2" borderId="15" xfId="2" applyFont="1" applyFill="1" applyBorder="1" applyAlignment="1">
      <alignment vertical="center"/>
    </xf>
    <xf numFmtId="165" fontId="23" fillId="2" borderId="16" xfId="2" applyNumberFormat="1" applyFont="1" applyFill="1" applyBorder="1" applyAlignment="1">
      <alignment horizontal="center" vertical="center"/>
    </xf>
    <xf numFmtId="0" fontId="26" fillId="3" borderId="26" xfId="2" applyFont="1" applyFill="1" applyBorder="1" applyAlignment="1" applyProtection="1">
      <alignment vertical="center" wrapText="1"/>
      <protection locked="0"/>
    </xf>
    <xf numFmtId="2" fontId="23" fillId="3" borderId="26" xfId="2" applyNumberFormat="1" applyFont="1" applyFill="1" applyBorder="1" applyAlignment="1">
      <alignment horizontal="center" vertical="center" wrapText="1"/>
    </xf>
    <xf numFmtId="1" fontId="27" fillId="3" borderId="26" xfId="2" applyNumberFormat="1" applyFont="1" applyFill="1" applyBorder="1" applyAlignment="1">
      <alignment horizontal="center" vertical="center" wrapText="1"/>
    </xf>
    <xf numFmtId="1" fontId="26" fillId="3" borderId="26" xfId="2" applyNumberFormat="1" applyFont="1" applyFill="1" applyBorder="1" applyAlignment="1">
      <alignment horizontal="center" vertical="center" wrapText="1"/>
    </xf>
    <xf numFmtId="165" fontId="27" fillId="3" borderId="26" xfId="2" applyNumberFormat="1" applyFont="1" applyFill="1" applyBorder="1" applyAlignment="1">
      <alignment horizontal="center" vertical="center" wrapText="1"/>
    </xf>
    <xf numFmtId="165" fontId="27" fillId="3" borderId="32" xfId="2" applyNumberFormat="1" applyFont="1" applyFill="1" applyBorder="1" applyAlignment="1" applyProtection="1">
      <alignment horizontal="center" vertical="center" wrapText="1"/>
      <protection locked="0"/>
    </xf>
    <xf numFmtId="2" fontId="25" fillId="2" borderId="10" xfId="2" applyNumberFormat="1" applyFont="1" applyFill="1" applyBorder="1" applyAlignment="1">
      <alignment horizontal="center" vertical="center" wrapText="1"/>
    </xf>
    <xf numFmtId="165" fontId="25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5" fillId="4" borderId="15" xfId="2" applyNumberFormat="1" applyFont="1" applyFill="1" applyBorder="1" applyAlignment="1">
      <alignment horizontal="center" vertical="center" wrapText="1"/>
    </xf>
    <xf numFmtId="165" fontId="25" fillId="4" borderId="16" xfId="2" applyNumberFormat="1" applyFont="1" applyFill="1" applyBorder="1" applyAlignment="1" applyProtection="1">
      <alignment horizontal="center" vertical="center" wrapText="1"/>
      <protection locked="0"/>
    </xf>
    <xf numFmtId="0" fontId="2" fillId="4" borderId="33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9" fontId="0" fillId="2" borderId="33" xfId="4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9" fontId="0" fillId="5" borderId="33" xfId="4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0" fillId="2" borderId="33" xfId="4" applyNumberFormat="1" applyFont="1" applyFill="1" applyBorder="1" applyAlignment="1">
      <alignment horizontal="center" vertical="center"/>
    </xf>
    <xf numFmtId="0" fontId="0" fillId="5" borderId="33" xfId="4" applyNumberFormat="1" applyFont="1" applyFill="1" applyBorder="1" applyAlignment="1">
      <alignment horizontal="center" vertical="center"/>
    </xf>
    <xf numFmtId="0" fontId="25" fillId="2" borderId="39" xfId="2" applyFont="1" applyFill="1" applyBorder="1" applyAlignment="1" applyProtection="1">
      <alignment horizontal="right" vertical="center" wrapText="1"/>
      <protection locked="0"/>
    </xf>
    <xf numFmtId="0" fontId="25" fillId="2" borderId="37" xfId="2" applyFont="1" applyFill="1" applyBorder="1" applyAlignment="1" applyProtection="1">
      <alignment horizontal="right" vertical="center" wrapText="1"/>
      <protection locked="0"/>
    </xf>
    <xf numFmtId="2" fontId="1" fillId="0" borderId="0" xfId="1" applyNumberFormat="1" applyAlignment="1">
      <alignment vertical="center"/>
    </xf>
    <xf numFmtId="0" fontId="23" fillId="2" borderId="12" xfId="1" applyFont="1" applyFill="1" applyBorder="1" applyAlignment="1">
      <alignment horizontal="right" vertical="center"/>
    </xf>
    <xf numFmtId="0" fontId="23" fillId="2" borderId="14" xfId="1" applyFont="1" applyFill="1" applyBorder="1" applyAlignment="1">
      <alignment horizontal="right" vertical="center"/>
    </xf>
    <xf numFmtId="0" fontId="23" fillId="2" borderId="9" xfId="1" applyFont="1" applyFill="1" applyBorder="1" applyAlignment="1">
      <alignment horizontal="right" vertical="center"/>
    </xf>
    <xf numFmtId="165" fontId="26" fillId="0" borderId="13" xfId="0" applyNumberFormat="1" applyFont="1" applyBorder="1" applyAlignment="1">
      <alignment horizontal="center" vertical="center"/>
    </xf>
    <xf numFmtId="0" fontId="26" fillId="0" borderId="11" xfId="1" applyFont="1" applyBorder="1" applyAlignment="1">
      <alignment horizontal="left" vertical="center"/>
    </xf>
    <xf numFmtId="0" fontId="26" fillId="0" borderId="13" xfId="1" applyFont="1" applyBorder="1" applyAlignment="1">
      <alignment horizontal="left" vertical="center"/>
    </xf>
    <xf numFmtId="0" fontId="26" fillId="0" borderId="16" xfId="1" applyFont="1" applyBorder="1" applyAlignment="1">
      <alignment horizontal="left" vertical="center"/>
    </xf>
    <xf numFmtId="0" fontId="23" fillId="2" borderId="31" xfId="1" applyFont="1" applyFill="1" applyBorder="1" applyAlignment="1">
      <alignment horizontal="right" vertical="center"/>
    </xf>
    <xf numFmtId="0" fontId="26" fillId="0" borderId="32" xfId="1" applyFont="1" applyBorder="1"/>
    <xf numFmtId="166" fontId="26" fillId="0" borderId="11" xfId="1" applyNumberFormat="1" applyFont="1" applyBorder="1" applyAlignment="1">
      <alignment horizontal="left" vertical="center"/>
    </xf>
    <xf numFmtId="166" fontId="26" fillId="0" borderId="13" xfId="1" applyNumberFormat="1" applyFont="1" applyBorder="1" applyAlignment="1">
      <alignment horizontal="left" vertical="center"/>
    </xf>
    <xf numFmtId="166" fontId="26" fillId="0" borderId="16" xfId="1" applyNumberFormat="1" applyFont="1" applyBorder="1" applyAlignment="1">
      <alignment horizontal="left" vertical="center"/>
    </xf>
    <xf numFmtId="0" fontId="23" fillId="0" borderId="42" xfId="1" applyFont="1" applyBorder="1"/>
    <xf numFmtId="0" fontId="23" fillId="0" borderId="43" xfId="1" applyFont="1" applyBorder="1"/>
    <xf numFmtId="0" fontId="23" fillId="0" borderId="0" xfId="1" applyFont="1"/>
    <xf numFmtId="0" fontId="23" fillId="0" borderId="19" xfId="1" applyFont="1" applyBorder="1"/>
    <xf numFmtId="0" fontId="23" fillId="0" borderId="20" xfId="1" applyFont="1" applyBorder="1"/>
    <xf numFmtId="0" fontId="23" fillId="0" borderId="21" xfId="1" applyFont="1" applyBorder="1"/>
    <xf numFmtId="0" fontId="33" fillId="3" borderId="0" xfId="2" applyFont="1" applyFill="1" applyAlignment="1">
      <alignment vertical="center"/>
    </xf>
    <xf numFmtId="0" fontId="2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2" borderId="7" xfId="2" applyFont="1" applyFill="1" applyBorder="1" applyAlignment="1">
      <alignment horizontal="left" vertical="center"/>
    </xf>
    <xf numFmtId="0" fontId="24" fillId="2" borderId="8" xfId="2" applyFont="1" applyFill="1" applyBorder="1" applyAlignment="1">
      <alignment horizontal="left" vertical="center"/>
    </xf>
    <xf numFmtId="0" fontId="23" fillId="2" borderId="9" xfId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12" fillId="0" borderId="12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9" fontId="30" fillId="3" borderId="3" xfId="4" applyFont="1" applyFill="1" applyBorder="1" applyAlignment="1">
      <alignment horizontal="center" vertical="center"/>
    </xf>
    <xf numFmtId="0" fontId="25" fillId="4" borderId="14" xfId="0" applyFont="1" applyFill="1" applyBorder="1" applyAlignment="1">
      <alignment horizontal="right" vertical="center"/>
    </xf>
    <xf numFmtId="0" fontId="25" fillId="4" borderId="15" xfId="0" applyFont="1" applyFill="1" applyBorder="1" applyAlignment="1">
      <alignment horizontal="right" vertical="center"/>
    </xf>
    <xf numFmtId="0" fontId="23" fillId="4" borderId="12" xfId="0" applyFont="1" applyFill="1" applyBorder="1" applyAlignment="1">
      <alignment horizontal="right" vertical="center"/>
    </xf>
    <xf numFmtId="0" fontId="23" fillId="4" borderId="5" xfId="0" applyFont="1" applyFill="1" applyBorder="1" applyAlignment="1">
      <alignment horizontal="right" vertical="center"/>
    </xf>
    <xf numFmtId="0" fontId="23" fillId="2" borderId="12" xfId="0" applyFont="1" applyFill="1" applyBorder="1" applyAlignment="1">
      <alignment horizontal="right" vertical="center"/>
    </xf>
    <xf numFmtId="0" fontId="23" fillId="2" borderId="5" xfId="0" applyFont="1" applyFill="1" applyBorder="1" applyAlignment="1">
      <alignment horizontal="right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3" fillId="4" borderId="22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textRotation="90" wrapText="1"/>
    </xf>
    <xf numFmtId="0" fontId="23" fillId="2" borderId="29" xfId="2" applyFont="1" applyFill="1" applyBorder="1" applyAlignment="1">
      <alignment horizontal="right" vertical="center"/>
    </xf>
    <xf numFmtId="0" fontId="23" fillId="2" borderId="23" xfId="2" applyFont="1" applyFill="1" applyBorder="1" applyAlignment="1">
      <alignment horizontal="right" vertical="center"/>
    </xf>
    <xf numFmtId="0" fontId="24" fillId="2" borderId="6" xfId="2" applyFont="1" applyFill="1" applyBorder="1" applyAlignment="1">
      <alignment horizontal="right" vertical="center"/>
    </xf>
    <xf numFmtId="0" fontId="24" fillId="2" borderId="7" xfId="2" applyFont="1" applyFill="1" applyBorder="1" applyAlignment="1">
      <alignment horizontal="right" vertical="center"/>
    </xf>
    <xf numFmtId="0" fontId="23" fillId="2" borderId="12" xfId="2" applyFont="1" applyFill="1" applyBorder="1" applyAlignment="1">
      <alignment horizontal="right" vertical="center"/>
    </xf>
    <xf numFmtId="0" fontId="23" fillId="2" borderId="5" xfId="2" applyFont="1" applyFill="1" applyBorder="1" applyAlignment="1">
      <alignment horizontal="right" vertical="center"/>
    </xf>
    <xf numFmtId="0" fontId="23" fillId="2" borderId="12" xfId="1" applyFont="1" applyFill="1" applyBorder="1" applyAlignment="1">
      <alignment horizontal="right" vertical="center"/>
    </xf>
    <xf numFmtId="0" fontId="23" fillId="2" borderId="5" xfId="1" applyFont="1" applyFill="1" applyBorder="1" applyAlignment="1">
      <alignment horizontal="right" vertical="center"/>
    </xf>
    <xf numFmtId="0" fontId="25" fillId="4" borderId="28" xfId="2" applyFont="1" applyFill="1" applyBorder="1" applyAlignment="1" applyProtection="1">
      <alignment horizontal="right" vertical="center" wrapText="1"/>
      <protection locked="0"/>
    </xf>
    <xf numFmtId="0" fontId="25" fillId="4" borderId="35" xfId="2" applyFont="1" applyFill="1" applyBorder="1" applyAlignment="1" applyProtection="1">
      <alignment horizontal="right" vertical="center" wrapText="1"/>
      <protection locked="0"/>
    </xf>
    <xf numFmtId="0" fontId="25" fillId="4" borderId="25" xfId="2" applyFont="1" applyFill="1" applyBorder="1" applyAlignment="1" applyProtection="1">
      <alignment horizontal="right" vertical="center" wrapText="1"/>
      <protection locked="0"/>
    </xf>
    <xf numFmtId="165" fontId="25" fillId="4" borderId="15" xfId="2" applyNumberFormat="1" applyFont="1" applyFill="1" applyBorder="1" applyAlignment="1" applyProtection="1">
      <alignment horizontal="right" vertical="center" wrapText="1"/>
      <protection locked="0"/>
    </xf>
    <xf numFmtId="165" fontId="25" fillId="2" borderId="5" xfId="2" applyNumberFormat="1" applyFont="1" applyFill="1" applyBorder="1" applyAlignment="1" applyProtection="1">
      <alignment horizontal="right" vertical="center" wrapText="1"/>
      <protection locked="0"/>
    </xf>
    <xf numFmtId="165" fontId="25" fillId="2" borderId="10" xfId="2" applyNumberFormat="1" applyFont="1" applyFill="1" applyBorder="1" applyAlignment="1" applyProtection="1">
      <alignment horizontal="right" vertical="center" wrapText="1"/>
      <protection locked="0"/>
    </xf>
    <xf numFmtId="0" fontId="27" fillId="2" borderId="12" xfId="2" applyFont="1" applyFill="1" applyBorder="1" applyAlignment="1" applyProtection="1">
      <alignment horizontal="center" vertical="center" wrapText="1"/>
      <protection locked="0"/>
    </xf>
    <xf numFmtId="0" fontId="27" fillId="2" borderId="5" xfId="2" applyFont="1" applyFill="1" applyBorder="1" applyAlignment="1" applyProtection="1">
      <alignment horizontal="center" vertical="center" wrapText="1"/>
      <protection locked="0"/>
    </xf>
    <xf numFmtId="164" fontId="26" fillId="0" borderId="5" xfId="1" applyNumberFormat="1" applyFont="1" applyBorder="1" applyAlignment="1">
      <alignment horizontal="left" vertical="center"/>
    </xf>
    <xf numFmtId="164" fontId="26" fillId="0" borderId="13" xfId="1" applyNumberFormat="1" applyFont="1" applyBorder="1" applyAlignment="1">
      <alignment horizontal="left" vertical="center"/>
    </xf>
    <xf numFmtId="0" fontId="23" fillId="2" borderId="14" xfId="1" applyFont="1" applyFill="1" applyBorder="1" applyAlignment="1">
      <alignment horizontal="right" vertical="center"/>
    </xf>
    <xf numFmtId="0" fontId="23" fillId="2" borderId="15" xfId="1" applyFont="1" applyFill="1" applyBorder="1" applyAlignment="1">
      <alignment horizontal="right" vertical="center"/>
    </xf>
    <xf numFmtId="164" fontId="26" fillId="0" borderId="15" xfId="1" applyNumberFormat="1" applyFont="1" applyBorder="1" applyAlignment="1">
      <alignment horizontal="left" vertical="center"/>
    </xf>
    <xf numFmtId="164" fontId="26" fillId="0" borderId="16" xfId="1" applyNumberFormat="1" applyFont="1" applyBorder="1" applyAlignment="1">
      <alignment horizontal="left" vertical="center"/>
    </xf>
    <xf numFmtId="0" fontId="23" fillId="2" borderId="9" xfId="1" applyFont="1" applyFill="1" applyBorder="1" applyAlignment="1">
      <alignment horizontal="right" vertical="center"/>
    </xf>
    <xf numFmtId="0" fontId="23" fillId="2" borderId="10" xfId="1" applyFont="1" applyFill="1" applyBorder="1" applyAlignment="1">
      <alignment horizontal="right" vertical="center"/>
    </xf>
    <xf numFmtId="164" fontId="26" fillId="0" borderId="10" xfId="1" applyNumberFormat="1" applyFont="1" applyBorder="1" applyAlignment="1">
      <alignment horizontal="left" vertical="center"/>
    </xf>
    <xf numFmtId="164" fontId="26" fillId="0" borderId="11" xfId="1" applyNumberFormat="1" applyFont="1" applyBorder="1" applyAlignment="1">
      <alignment horizontal="left" vertical="center"/>
    </xf>
    <xf numFmtId="0" fontId="23" fillId="2" borderId="9" xfId="2" applyFont="1" applyFill="1" applyBorder="1" applyAlignment="1">
      <alignment horizontal="right" vertical="center"/>
    </xf>
    <xf numFmtId="0" fontId="23" fillId="2" borderId="10" xfId="2" applyFont="1" applyFill="1" applyBorder="1" applyAlignment="1">
      <alignment horizontal="right" vertical="center"/>
    </xf>
    <xf numFmtId="0" fontId="23" fillId="2" borderId="9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 vertical="center" wrapText="1"/>
    </xf>
    <xf numFmtId="0" fontId="23" fillId="2" borderId="44" xfId="1" applyFont="1" applyFill="1" applyBorder="1" applyAlignment="1">
      <alignment horizontal="center" vertical="center" textRotation="90"/>
    </xf>
    <xf numFmtId="0" fontId="23" fillId="2" borderId="45" xfId="1" applyFont="1" applyFill="1" applyBorder="1" applyAlignment="1">
      <alignment horizontal="center" vertical="center" textRotation="90"/>
    </xf>
    <xf numFmtId="0" fontId="23" fillId="2" borderId="46" xfId="1" applyFont="1" applyFill="1" applyBorder="1" applyAlignment="1">
      <alignment horizontal="center" vertical="center" textRotation="90"/>
    </xf>
    <xf numFmtId="0" fontId="25" fillId="2" borderId="38" xfId="2" applyFont="1" applyFill="1" applyBorder="1" applyAlignment="1" applyProtection="1">
      <alignment horizontal="center" vertical="center" wrapText="1"/>
      <protection locked="0"/>
    </xf>
    <xf numFmtId="0" fontId="25" fillId="2" borderId="39" xfId="2" applyFont="1" applyFill="1" applyBorder="1" applyAlignment="1" applyProtection="1">
      <alignment horizontal="center" vertical="center" wrapText="1"/>
      <protection locked="0"/>
    </xf>
    <xf numFmtId="0" fontId="25" fillId="2" borderId="40" xfId="2" applyFont="1" applyFill="1" applyBorder="1" applyAlignment="1" applyProtection="1">
      <alignment horizontal="center" vertical="center" wrapText="1"/>
      <protection locked="0"/>
    </xf>
    <xf numFmtId="0" fontId="27" fillId="2" borderId="31" xfId="2" applyFont="1" applyFill="1" applyBorder="1" applyAlignment="1" applyProtection="1">
      <alignment horizontal="center" vertical="center" wrapText="1"/>
      <protection locked="0"/>
    </xf>
    <xf numFmtId="0" fontId="27" fillId="2" borderId="26" xfId="2" applyFont="1" applyFill="1" applyBorder="1" applyAlignment="1" applyProtection="1">
      <alignment horizontal="center" vertical="center" wrapText="1"/>
      <protection locked="0"/>
    </xf>
    <xf numFmtId="0" fontId="25" fillId="2" borderId="14" xfId="2" applyFont="1" applyFill="1" applyBorder="1" applyAlignment="1" applyProtection="1">
      <alignment horizontal="right" vertical="center" wrapText="1"/>
      <protection locked="0"/>
    </xf>
    <xf numFmtId="0" fontId="25" fillId="2" borderId="15" xfId="2" applyFont="1" applyFill="1" applyBorder="1" applyAlignment="1" applyProtection="1">
      <alignment horizontal="right" vertical="center" wrapText="1"/>
      <protection locked="0"/>
    </xf>
    <xf numFmtId="0" fontId="25" fillId="2" borderId="36" xfId="2" applyFont="1" applyFill="1" applyBorder="1" applyAlignment="1" applyProtection="1">
      <alignment horizontal="center" vertical="center" wrapText="1"/>
      <protection locked="0"/>
    </xf>
    <xf numFmtId="0" fontId="25" fillId="2" borderId="37" xfId="2" applyFont="1" applyFill="1" applyBorder="1" applyAlignment="1" applyProtection="1">
      <alignment horizontal="center" vertical="center" wrapText="1"/>
      <protection locked="0"/>
    </xf>
    <xf numFmtId="0" fontId="25" fillId="2" borderId="41" xfId="2" applyFont="1" applyFill="1" applyBorder="1" applyAlignment="1" applyProtection="1">
      <alignment horizontal="center" vertical="center" wrapText="1"/>
      <protection locked="0"/>
    </xf>
    <xf numFmtId="0" fontId="13" fillId="3" borderId="0" xfId="2" applyFont="1" applyFill="1" applyAlignment="1">
      <alignment horizontal="center" vertical="center"/>
    </xf>
    <xf numFmtId="0" fontId="32" fillId="3" borderId="47" xfId="2" applyFont="1" applyFill="1" applyBorder="1" applyAlignment="1" applyProtection="1">
      <alignment horizontal="center" vertical="center" wrapText="1"/>
      <protection locked="0"/>
    </xf>
    <xf numFmtId="0" fontId="32" fillId="3" borderId="3" xfId="2" applyFont="1" applyFill="1" applyBorder="1" applyAlignment="1" applyProtection="1">
      <alignment horizontal="center" vertical="center" wrapText="1"/>
      <protection locked="0"/>
    </xf>
    <xf numFmtId="0" fontId="32" fillId="3" borderId="48" xfId="2" applyFont="1" applyFill="1" applyBorder="1" applyAlignment="1" applyProtection="1">
      <alignment horizontal="center" vertical="center" wrapText="1"/>
      <protection locked="0"/>
    </xf>
  </cellXfs>
  <cellStyles count="5">
    <cellStyle name="Comma 3" xfId="3" xr:uid="{00000000-0005-0000-0000-000000000000}"/>
    <cellStyle name="Normal" xfId="0" builtinId="0"/>
    <cellStyle name="Normal 2" xfId="1" xr:uid="{00000000-0005-0000-0000-000002000000}"/>
    <cellStyle name="Normal 2 2 2" xfId="2" xr:uid="{00000000-0005-0000-0000-000003000000}"/>
    <cellStyle name="Percent" xfId="4" builtinId="5"/>
  </cellStyles>
  <dxfs count="2">
    <dxf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28574</xdr:rowOff>
    </xdr:from>
    <xdr:to>
      <xdr:col>0</xdr:col>
      <xdr:colOff>1226344</xdr:colOff>
      <xdr:row>2</xdr:row>
      <xdr:rowOff>142874</xdr:rowOff>
    </xdr:to>
    <xdr:pic>
      <xdr:nvPicPr>
        <xdr:cNvPr id="2" name="Picture 3" descr="\\10.12.0.15\asc\ERP\Images\SQ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4"/>
          <a:ext cx="1197769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107156</xdr:colOff>
      <xdr:row>12</xdr:row>
      <xdr:rowOff>142875</xdr:rowOff>
    </xdr:from>
    <xdr:to>
      <xdr:col>1</xdr:col>
      <xdr:colOff>2303918</xdr:colOff>
      <xdr:row>12</xdr:row>
      <xdr:rowOff>1762125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869406"/>
          <a:ext cx="3446918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550863</xdr:colOff>
      <xdr:row>8</xdr:row>
      <xdr:rowOff>130175</xdr:rowOff>
    </xdr:from>
    <xdr:to>
      <xdr:col>2</xdr:col>
      <xdr:colOff>558801</xdr:colOff>
      <xdr:row>10</xdr:row>
      <xdr:rowOff>34925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0AB83B-0100-6265-D761-BF3A3A82F72F}"/>
            </a:ext>
          </a:extLst>
        </xdr:cNvPr>
        <xdr:cNvSpPr/>
      </xdr:nvSpPr>
      <xdr:spPr>
        <a:xfrm>
          <a:off x="550863" y="2092325"/>
          <a:ext cx="1436688" cy="2857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28574</xdr:colOff>
      <xdr:row>0</xdr:row>
      <xdr:rowOff>28574</xdr:rowOff>
    </xdr:from>
    <xdr:to>
      <xdr:col>1</xdr:col>
      <xdr:colOff>750093</xdr:colOff>
      <xdr:row>2</xdr:row>
      <xdr:rowOff>142874</xdr:rowOff>
    </xdr:to>
    <xdr:pic>
      <xdr:nvPicPr>
        <xdr:cNvPr id="2" name="Picture 3" descr="\\10.12.0.15\asc\ERP\Images\SQ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28574"/>
          <a:ext cx="14001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35718</xdr:colOff>
          <xdr:row>4</xdr:row>
          <xdr:rowOff>35718</xdr:rowOff>
        </xdr:from>
        <xdr:to>
          <xdr:col>8</xdr:col>
          <xdr:colOff>1023936</xdr:colOff>
          <xdr:row>11</xdr:row>
          <xdr:rowOff>166687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ront Page'!$A$13" spid="_x0000_s21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91312" y="1238249"/>
              <a:ext cx="3381375" cy="1464469"/>
            </a:xfrm>
            <a:prstGeom prst="rect">
              <a:avLst/>
            </a:prstGeom>
            <a:ln>
              <a:noFill/>
            </a:ln>
            <a:effectLst>
              <a:softEdge rad="1270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</xdr:row>
          <xdr:rowOff>38100</xdr:rowOff>
        </xdr:from>
        <xdr:to>
          <xdr:col>8</xdr:col>
          <xdr:colOff>1016000</xdr:colOff>
          <xdr:row>11</xdr:row>
          <xdr:rowOff>165100</xdr:rowOff>
        </xdr:to>
        <xdr:pic>
          <xdr:nvPicPr>
            <xdr:cNvPr id="2125" name="Picture 5">
              <a:extLst>
                <a:ext uri="{FF2B5EF4-FFF2-40B4-BE49-F238E27FC236}">
                  <a16:creationId xmlns:a16="http://schemas.microsoft.com/office/drawing/2014/main" id="{299BACE0-7745-EEED-5E37-BCF642A64D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ront Page'!$A$13" spid="_x0000_s21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150100" y="1231900"/>
              <a:ext cx="3492500" cy="1416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</xdr:row>
          <xdr:rowOff>38100</xdr:rowOff>
        </xdr:from>
        <xdr:to>
          <xdr:col>8</xdr:col>
          <xdr:colOff>1016000</xdr:colOff>
          <xdr:row>11</xdr:row>
          <xdr:rowOff>165100</xdr:rowOff>
        </xdr:to>
        <xdr:pic>
          <xdr:nvPicPr>
            <xdr:cNvPr id="2127" name="Picture 5">
              <a:extLst>
                <a:ext uri="{FF2B5EF4-FFF2-40B4-BE49-F238E27FC236}">
                  <a16:creationId xmlns:a16="http://schemas.microsoft.com/office/drawing/2014/main" id="{D70C46E9-B73F-CBCF-43C1-D253C69551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ront Page'!$A$13" spid="_x0000_s218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150100" y="1231900"/>
              <a:ext cx="3492500" cy="1416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I38"/>
  <sheetViews>
    <sheetView showGridLines="0" zoomScaleNormal="100" workbookViewId="0">
      <selection activeCell="F4" sqref="F4"/>
    </sheetView>
  </sheetViews>
  <sheetFormatPr defaultRowHeight="12.75" x14ac:dyDescent="0.25"/>
  <cols>
    <col min="1" max="1" width="18.7109375" style="4" bestFit="1" customWidth="1"/>
    <col min="2" max="2" width="35.7109375" style="4" customWidth="1"/>
    <col min="3" max="3" width="22" style="4" bestFit="1" customWidth="1"/>
    <col min="4" max="4" width="35.7109375" style="4" customWidth="1"/>
    <col min="5" max="7" width="9.140625" style="4"/>
    <col min="8" max="8" width="13.140625" style="4" customWidth="1"/>
    <col min="9" max="249" width="9.140625" style="4"/>
    <col min="250" max="251" width="16" style="4" customWidth="1"/>
    <col min="252" max="252" width="54.28515625" style="4" bestFit="1" customWidth="1"/>
    <col min="253" max="257" width="10.28515625" style="4" customWidth="1"/>
    <col min="258" max="505" width="9.140625" style="4"/>
    <col min="506" max="507" width="16" style="4" customWidth="1"/>
    <col min="508" max="508" width="54.28515625" style="4" bestFit="1" customWidth="1"/>
    <col min="509" max="513" width="10.28515625" style="4" customWidth="1"/>
    <col min="514" max="761" width="9.140625" style="4"/>
    <col min="762" max="763" width="16" style="4" customWidth="1"/>
    <col min="764" max="764" width="54.28515625" style="4" bestFit="1" customWidth="1"/>
    <col min="765" max="769" width="10.28515625" style="4" customWidth="1"/>
    <col min="770" max="1017" width="9.140625" style="4"/>
    <col min="1018" max="1019" width="16" style="4" customWidth="1"/>
    <col min="1020" max="1020" width="54.28515625" style="4" bestFit="1" customWidth="1"/>
    <col min="1021" max="1025" width="10.28515625" style="4" customWidth="1"/>
    <col min="1026" max="1273" width="9.140625" style="4"/>
    <col min="1274" max="1275" width="16" style="4" customWidth="1"/>
    <col min="1276" max="1276" width="54.28515625" style="4" bestFit="1" customWidth="1"/>
    <col min="1277" max="1281" width="10.28515625" style="4" customWidth="1"/>
    <col min="1282" max="1529" width="9.140625" style="4"/>
    <col min="1530" max="1531" width="16" style="4" customWidth="1"/>
    <col min="1532" max="1532" width="54.28515625" style="4" bestFit="1" customWidth="1"/>
    <col min="1533" max="1537" width="10.28515625" style="4" customWidth="1"/>
    <col min="1538" max="1785" width="9.140625" style="4"/>
    <col min="1786" max="1787" width="16" style="4" customWidth="1"/>
    <col min="1788" max="1788" width="54.28515625" style="4" bestFit="1" customWidth="1"/>
    <col min="1789" max="1793" width="10.28515625" style="4" customWidth="1"/>
    <col min="1794" max="2041" width="9.140625" style="4"/>
    <col min="2042" max="2043" width="16" style="4" customWidth="1"/>
    <col min="2044" max="2044" width="54.28515625" style="4" bestFit="1" customWidth="1"/>
    <col min="2045" max="2049" width="10.28515625" style="4" customWidth="1"/>
    <col min="2050" max="2297" width="9.140625" style="4"/>
    <col min="2298" max="2299" width="16" style="4" customWidth="1"/>
    <col min="2300" max="2300" width="54.28515625" style="4" bestFit="1" customWidth="1"/>
    <col min="2301" max="2305" width="10.28515625" style="4" customWidth="1"/>
    <col min="2306" max="2553" width="9.140625" style="4"/>
    <col min="2554" max="2555" width="16" style="4" customWidth="1"/>
    <col min="2556" max="2556" width="54.28515625" style="4" bestFit="1" customWidth="1"/>
    <col min="2557" max="2561" width="10.28515625" style="4" customWidth="1"/>
    <col min="2562" max="2809" width="9.140625" style="4"/>
    <col min="2810" max="2811" width="16" style="4" customWidth="1"/>
    <col min="2812" max="2812" width="54.28515625" style="4" bestFit="1" customWidth="1"/>
    <col min="2813" max="2817" width="10.28515625" style="4" customWidth="1"/>
    <col min="2818" max="3065" width="9.140625" style="4"/>
    <col min="3066" max="3067" width="16" style="4" customWidth="1"/>
    <col min="3068" max="3068" width="54.28515625" style="4" bestFit="1" customWidth="1"/>
    <col min="3069" max="3073" width="10.28515625" style="4" customWidth="1"/>
    <col min="3074" max="3321" width="9.140625" style="4"/>
    <col min="3322" max="3323" width="16" style="4" customWidth="1"/>
    <col min="3324" max="3324" width="54.28515625" style="4" bestFit="1" customWidth="1"/>
    <col min="3325" max="3329" width="10.28515625" style="4" customWidth="1"/>
    <col min="3330" max="3577" width="9.140625" style="4"/>
    <col min="3578" max="3579" width="16" style="4" customWidth="1"/>
    <col min="3580" max="3580" width="54.28515625" style="4" bestFit="1" customWidth="1"/>
    <col min="3581" max="3585" width="10.28515625" style="4" customWidth="1"/>
    <col min="3586" max="3833" width="9.140625" style="4"/>
    <col min="3834" max="3835" width="16" style="4" customWidth="1"/>
    <col min="3836" max="3836" width="54.28515625" style="4" bestFit="1" customWidth="1"/>
    <col min="3837" max="3841" width="10.28515625" style="4" customWidth="1"/>
    <col min="3842" max="4089" width="9.140625" style="4"/>
    <col min="4090" max="4091" width="16" style="4" customWidth="1"/>
    <col min="4092" max="4092" width="54.28515625" style="4" bestFit="1" customWidth="1"/>
    <col min="4093" max="4097" width="10.28515625" style="4" customWidth="1"/>
    <col min="4098" max="4345" width="9.140625" style="4"/>
    <col min="4346" max="4347" width="16" style="4" customWidth="1"/>
    <col min="4348" max="4348" width="54.28515625" style="4" bestFit="1" customWidth="1"/>
    <col min="4349" max="4353" width="10.28515625" style="4" customWidth="1"/>
    <col min="4354" max="4601" width="9.140625" style="4"/>
    <col min="4602" max="4603" width="16" style="4" customWidth="1"/>
    <col min="4604" max="4604" width="54.28515625" style="4" bestFit="1" customWidth="1"/>
    <col min="4605" max="4609" width="10.28515625" style="4" customWidth="1"/>
    <col min="4610" max="4857" width="9.140625" style="4"/>
    <col min="4858" max="4859" width="16" style="4" customWidth="1"/>
    <col min="4860" max="4860" width="54.28515625" style="4" bestFit="1" customWidth="1"/>
    <col min="4861" max="4865" width="10.28515625" style="4" customWidth="1"/>
    <col min="4866" max="5113" width="9.140625" style="4"/>
    <col min="5114" max="5115" width="16" style="4" customWidth="1"/>
    <col min="5116" max="5116" width="54.28515625" style="4" bestFit="1" customWidth="1"/>
    <col min="5117" max="5121" width="10.28515625" style="4" customWidth="1"/>
    <col min="5122" max="5369" width="9.140625" style="4"/>
    <col min="5370" max="5371" width="16" style="4" customWidth="1"/>
    <col min="5372" max="5372" width="54.28515625" style="4" bestFit="1" customWidth="1"/>
    <col min="5373" max="5377" width="10.28515625" style="4" customWidth="1"/>
    <col min="5378" max="5625" width="9.140625" style="4"/>
    <col min="5626" max="5627" width="16" style="4" customWidth="1"/>
    <col min="5628" max="5628" width="54.28515625" style="4" bestFit="1" customWidth="1"/>
    <col min="5629" max="5633" width="10.28515625" style="4" customWidth="1"/>
    <col min="5634" max="5881" width="9.140625" style="4"/>
    <col min="5882" max="5883" width="16" style="4" customWidth="1"/>
    <col min="5884" max="5884" width="54.28515625" style="4" bestFit="1" customWidth="1"/>
    <col min="5885" max="5889" width="10.28515625" style="4" customWidth="1"/>
    <col min="5890" max="6137" width="9.140625" style="4"/>
    <col min="6138" max="6139" width="16" style="4" customWidth="1"/>
    <col min="6140" max="6140" width="54.28515625" style="4" bestFit="1" customWidth="1"/>
    <col min="6141" max="6145" width="10.28515625" style="4" customWidth="1"/>
    <col min="6146" max="6393" width="9.140625" style="4"/>
    <col min="6394" max="6395" width="16" style="4" customWidth="1"/>
    <col min="6396" max="6396" width="54.28515625" style="4" bestFit="1" customWidth="1"/>
    <col min="6397" max="6401" width="10.28515625" style="4" customWidth="1"/>
    <col min="6402" max="6649" width="9.140625" style="4"/>
    <col min="6650" max="6651" width="16" style="4" customWidth="1"/>
    <col min="6652" max="6652" width="54.28515625" style="4" bestFit="1" customWidth="1"/>
    <col min="6653" max="6657" width="10.28515625" style="4" customWidth="1"/>
    <col min="6658" max="6905" width="9.140625" style="4"/>
    <col min="6906" max="6907" width="16" style="4" customWidth="1"/>
    <col min="6908" max="6908" width="54.28515625" style="4" bestFit="1" customWidth="1"/>
    <col min="6909" max="6913" width="10.28515625" style="4" customWidth="1"/>
    <col min="6914" max="7161" width="9.140625" style="4"/>
    <col min="7162" max="7163" width="16" style="4" customWidth="1"/>
    <col min="7164" max="7164" width="54.28515625" style="4" bestFit="1" customWidth="1"/>
    <col min="7165" max="7169" width="10.28515625" style="4" customWidth="1"/>
    <col min="7170" max="7417" width="9.140625" style="4"/>
    <col min="7418" max="7419" width="16" style="4" customWidth="1"/>
    <col min="7420" max="7420" width="54.28515625" style="4" bestFit="1" customWidth="1"/>
    <col min="7421" max="7425" width="10.28515625" style="4" customWidth="1"/>
    <col min="7426" max="7673" width="9.140625" style="4"/>
    <col min="7674" max="7675" width="16" style="4" customWidth="1"/>
    <col min="7676" max="7676" width="54.28515625" style="4" bestFit="1" customWidth="1"/>
    <col min="7677" max="7681" width="10.28515625" style="4" customWidth="1"/>
    <col min="7682" max="7929" width="9.140625" style="4"/>
    <col min="7930" max="7931" width="16" style="4" customWidth="1"/>
    <col min="7932" max="7932" width="54.28515625" style="4" bestFit="1" customWidth="1"/>
    <col min="7933" max="7937" width="10.28515625" style="4" customWidth="1"/>
    <col min="7938" max="8185" width="9.140625" style="4"/>
    <col min="8186" max="8187" width="16" style="4" customWidth="1"/>
    <col min="8188" max="8188" width="54.28515625" style="4" bestFit="1" customWidth="1"/>
    <col min="8189" max="8193" width="10.28515625" style="4" customWidth="1"/>
    <col min="8194" max="8441" width="9.140625" style="4"/>
    <col min="8442" max="8443" width="16" style="4" customWidth="1"/>
    <col min="8444" max="8444" width="54.28515625" style="4" bestFit="1" customWidth="1"/>
    <col min="8445" max="8449" width="10.28515625" style="4" customWidth="1"/>
    <col min="8450" max="8697" width="9.140625" style="4"/>
    <col min="8698" max="8699" width="16" style="4" customWidth="1"/>
    <col min="8700" max="8700" width="54.28515625" style="4" bestFit="1" customWidth="1"/>
    <col min="8701" max="8705" width="10.28515625" style="4" customWidth="1"/>
    <col min="8706" max="8953" width="9.140625" style="4"/>
    <col min="8954" max="8955" width="16" style="4" customWidth="1"/>
    <col min="8956" max="8956" width="54.28515625" style="4" bestFit="1" customWidth="1"/>
    <col min="8957" max="8961" width="10.28515625" style="4" customWidth="1"/>
    <col min="8962" max="9209" width="9.140625" style="4"/>
    <col min="9210" max="9211" width="16" style="4" customWidth="1"/>
    <col min="9212" max="9212" width="54.28515625" style="4" bestFit="1" customWidth="1"/>
    <col min="9213" max="9217" width="10.28515625" style="4" customWidth="1"/>
    <col min="9218" max="9465" width="9.140625" style="4"/>
    <col min="9466" max="9467" width="16" style="4" customWidth="1"/>
    <col min="9468" max="9468" width="54.28515625" style="4" bestFit="1" customWidth="1"/>
    <col min="9469" max="9473" width="10.28515625" style="4" customWidth="1"/>
    <col min="9474" max="9721" width="9.140625" style="4"/>
    <col min="9722" max="9723" width="16" style="4" customWidth="1"/>
    <col min="9724" max="9724" width="54.28515625" style="4" bestFit="1" customWidth="1"/>
    <col min="9725" max="9729" width="10.28515625" style="4" customWidth="1"/>
    <col min="9730" max="9977" width="9.140625" style="4"/>
    <col min="9978" max="9979" width="16" style="4" customWidth="1"/>
    <col min="9980" max="9980" width="54.28515625" style="4" bestFit="1" customWidth="1"/>
    <col min="9981" max="9985" width="10.28515625" style="4" customWidth="1"/>
    <col min="9986" max="10233" width="9.140625" style="4"/>
    <col min="10234" max="10235" width="16" style="4" customWidth="1"/>
    <col min="10236" max="10236" width="54.28515625" style="4" bestFit="1" customWidth="1"/>
    <col min="10237" max="10241" width="10.28515625" style="4" customWidth="1"/>
    <col min="10242" max="10489" width="9.140625" style="4"/>
    <col min="10490" max="10491" width="16" style="4" customWidth="1"/>
    <col min="10492" max="10492" width="54.28515625" style="4" bestFit="1" customWidth="1"/>
    <col min="10493" max="10497" width="10.28515625" style="4" customWidth="1"/>
    <col min="10498" max="10745" width="9.140625" style="4"/>
    <col min="10746" max="10747" width="16" style="4" customWidth="1"/>
    <col min="10748" max="10748" width="54.28515625" style="4" bestFit="1" customWidth="1"/>
    <col min="10749" max="10753" width="10.28515625" style="4" customWidth="1"/>
    <col min="10754" max="11001" width="9.140625" style="4"/>
    <col min="11002" max="11003" width="16" style="4" customWidth="1"/>
    <col min="11004" max="11004" width="54.28515625" style="4" bestFit="1" customWidth="1"/>
    <col min="11005" max="11009" width="10.28515625" style="4" customWidth="1"/>
    <col min="11010" max="11257" width="9.140625" style="4"/>
    <col min="11258" max="11259" width="16" style="4" customWidth="1"/>
    <col min="11260" max="11260" width="54.28515625" style="4" bestFit="1" customWidth="1"/>
    <col min="11261" max="11265" width="10.28515625" style="4" customWidth="1"/>
    <col min="11266" max="11513" width="9.140625" style="4"/>
    <col min="11514" max="11515" width="16" style="4" customWidth="1"/>
    <col min="11516" max="11516" width="54.28515625" style="4" bestFit="1" customWidth="1"/>
    <col min="11517" max="11521" width="10.28515625" style="4" customWidth="1"/>
    <col min="11522" max="11769" width="9.140625" style="4"/>
    <col min="11770" max="11771" width="16" style="4" customWidth="1"/>
    <col min="11772" max="11772" width="54.28515625" style="4" bestFit="1" customWidth="1"/>
    <col min="11773" max="11777" width="10.28515625" style="4" customWidth="1"/>
    <col min="11778" max="12025" width="9.140625" style="4"/>
    <col min="12026" max="12027" width="16" style="4" customWidth="1"/>
    <col min="12028" max="12028" width="54.28515625" style="4" bestFit="1" customWidth="1"/>
    <col min="12029" max="12033" width="10.28515625" style="4" customWidth="1"/>
    <col min="12034" max="12281" width="9.140625" style="4"/>
    <col min="12282" max="12283" width="16" style="4" customWidth="1"/>
    <col min="12284" max="12284" width="54.28515625" style="4" bestFit="1" customWidth="1"/>
    <col min="12285" max="12289" width="10.28515625" style="4" customWidth="1"/>
    <col min="12290" max="12537" width="9.140625" style="4"/>
    <col min="12538" max="12539" width="16" style="4" customWidth="1"/>
    <col min="12540" max="12540" width="54.28515625" style="4" bestFit="1" customWidth="1"/>
    <col min="12541" max="12545" width="10.28515625" style="4" customWidth="1"/>
    <col min="12546" max="12793" width="9.140625" style="4"/>
    <col min="12794" max="12795" width="16" style="4" customWidth="1"/>
    <col min="12796" max="12796" width="54.28515625" style="4" bestFit="1" customWidth="1"/>
    <col min="12797" max="12801" width="10.28515625" style="4" customWidth="1"/>
    <col min="12802" max="13049" width="9.140625" style="4"/>
    <col min="13050" max="13051" width="16" style="4" customWidth="1"/>
    <col min="13052" max="13052" width="54.28515625" style="4" bestFit="1" customWidth="1"/>
    <col min="13053" max="13057" width="10.28515625" style="4" customWidth="1"/>
    <col min="13058" max="13305" width="9.140625" style="4"/>
    <col min="13306" max="13307" width="16" style="4" customWidth="1"/>
    <col min="13308" max="13308" width="54.28515625" style="4" bestFit="1" customWidth="1"/>
    <col min="13309" max="13313" width="10.28515625" style="4" customWidth="1"/>
    <col min="13314" max="13561" width="9.140625" style="4"/>
    <col min="13562" max="13563" width="16" style="4" customWidth="1"/>
    <col min="13564" max="13564" width="54.28515625" style="4" bestFit="1" customWidth="1"/>
    <col min="13565" max="13569" width="10.28515625" style="4" customWidth="1"/>
    <col min="13570" max="13817" width="9.140625" style="4"/>
    <col min="13818" max="13819" width="16" style="4" customWidth="1"/>
    <col min="13820" max="13820" width="54.28515625" style="4" bestFit="1" customWidth="1"/>
    <col min="13821" max="13825" width="10.28515625" style="4" customWidth="1"/>
    <col min="13826" max="14073" width="9.140625" style="4"/>
    <col min="14074" max="14075" width="16" style="4" customWidth="1"/>
    <col min="14076" max="14076" width="54.28515625" style="4" bestFit="1" customWidth="1"/>
    <col min="14077" max="14081" width="10.28515625" style="4" customWidth="1"/>
    <col min="14082" max="14329" width="9.140625" style="4"/>
    <col min="14330" max="14331" width="16" style="4" customWidth="1"/>
    <col min="14332" max="14332" width="54.28515625" style="4" bestFit="1" customWidth="1"/>
    <col min="14333" max="14337" width="10.28515625" style="4" customWidth="1"/>
    <col min="14338" max="14585" width="9.140625" style="4"/>
    <col min="14586" max="14587" width="16" style="4" customWidth="1"/>
    <col min="14588" max="14588" width="54.28515625" style="4" bestFit="1" customWidth="1"/>
    <col min="14589" max="14593" width="10.28515625" style="4" customWidth="1"/>
    <col min="14594" max="14841" width="9.140625" style="4"/>
    <col min="14842" max="14843" width="16" style="4" customWidth="1"/>
    <col min="14844" max="14844" width="54.28515625" style="4" bestFit="1" customWidth="1"/>
    <col min="14845" max="14849" width="10.28515625" style="4" customWidth="1"/>
    <col min="14850" max="15097" width="9.140625" style="4"/>
    <col min="15098" max="15099" width="16" style="4" customWidth="1"/>
    <col min="15100" max="15100" width="54.28515625" style="4" bestFit="1" customWidth="1"/>
    <col min="15101" max="15105" width="10.28515625" style="4" customWidth="1"/>
    <col min="15106" max="15353" width="9.140625" style="4"/>
    <col min="15354" max="15355" width="16" style="4" customWidth="1"/>
    <col min="15356" max="15356" width="54.28515625" style="4" bestFit="1" customWidth="1"/>
    <col min="15357" max="15361" width="10.28515625" style="4" customWidth="1"/>
    <col min="15362" max="15609" width="9.140625" style="4"/>
    <col min="15610" max="15611" width="16" style="4" customWidth="1"/>
    <col min="15612" max="15612" width="54.28515625" style="4" bestFit="1" customWidth="1"/>
    <col min="15613" max="15617" width="10.28515625" style="4" customWidth="1"/>
    <col min="15618" max="15865" width="9.140625" style="4"/>
    <col min="15866" max="15867" width="16" style="4" customWidth="1"/>
    <col min="15868" max="15868" width="54.28515625" style="4" bestFit="1" customWidth="1"/>
    <col min="15869" max="15873" width="10.28515625" style="4" customWidth="1"/>
    <col min="15874" max="16121" width="9.140625" style="4"/>
    <col min="16122" max="16123" width="16" style="4" customWidth="1"/>
    <col min="16124" max="16124" width="54.28515625" style="4" bestFit="1" customWidth="1"/>
    <col min="16125" max="16129" width="10.28515625" style="4" customWidth="1"/>
    <col min="16130" max="16384" width="9.140625" style="4"/>
  </cols>
  <sheetData>
    <row r="1" spans="1:9" s="3" customFormat="1" ht="30" x14ac:dyDescent="0.25">
      <c r="A1" s="125" t="s">
        <v>3</v>
      </c>
      <c r="B1" s="125"/>
      <c r="C1" s="125"/>
      <c r="D1" s="125"/>
      <c r="E1" s="1"/>
      <c r="F1" s="1"/>
      <c r="G1" s="2"/>
      <c r="H1" s="1"/>
      <c r="I1" s="1"/>
    </row>
    <row r="2" spans="1:9" s="3" customFormat="1" ht="26.25" x14ac:dyDescent="0.25">
      <c r="A2" s="126" t="s">
        <v>4</v>
      </c>
      <c r="B2" s="126"/>
      <c r="C2" s="126"/>
      <c r="D2" s="126"/>
      <c r="E2" s="1"/>
      <c r="F2" s="1"/>
      <c r="G2" s="2"/>
      <c r="H2" s="1"/>
      <c r="I2" s="1"/>
    </row>
    <row r="3" spans="1:9" x14ac:dyDescent="0.25">
      <c r="G3" s="2"/>
    </row>
    <row r="4" spans="1:9" ht="25.5" x14ac:dyDescent="0.25">
      <c r="A4" s="31" t="s">
        <v>5</v>
      </c>
      <c r="B4" s="127" t="str">
        <f>+F4</f>
        <v>Rex 2Pk Clovis Padded Triangle Soft Bra (Big Sizes) (S-7)</v>
      </c>
      <c r="C4" s="127"/>
      <c r="D4" s="128"/>
      <c r="E4" s="6"/>
      <c r="F4" s="23" t="s">
        <v>210</v>
      </c>
      <c r="G4" s="2"/>
    </row>
    <row r="5" spans="1:9" s="22" customFormat="1" ht="15" x14ac:dyDescent="0.25">
      <c r="A5" s="19"/>
      <c r="B5" s="20"/>
      <c r="C5" s="20"/>
      <c r="D5" s="20"/>
      <c r="E5" s="20"/>
      <c r="F5" s="20"/>
      <c r="G5" s="21"/>
    </row>
    <row r="6" spans="1:9" s="7" customFormat="1" ht="15" x14ac:dyDescent="0.25">
      <c r="A6" s="108" t="s">
        <v>165</v>
      </c>
      <c r="B6" s="110" t="s">
        <v>182</v>
      </c>
      <c r="C6" s="108" t="s">
        <v>169</v>
      </c>
      <c r="D6" s="115">
        <v>44697</v>
      </c>
      <c r="G6" s="2"/>
    </row>
    <row r="7" spans="1:9" s="7" customFormat="1" ht="15" x14ac:dyDescent="0.25">
      <c r="A7" s="106" t="s">
        <v>166</v>
      </c>
      <c r="B7" s="111" t="s">
        <v>183</v>
      </c>
      <c r="C7" s="106" t="s">
        <v>170</v>
      </c>
      <c r="D7" s="116">
        <f ca="1">+TODAY()</f>
        <v>45224</v>
      </c>
      <c r="G7" s="2"/>
    </row>
    <row r="8" spans="1:9" s="7" customFormat="1" ht="15" x14ac:dyDescent="0.25">
      <c r="A8" s="106" t="s">
        <v>167</v>
      </c>
      <c r="B8" s="111" t="s">
        <v>184</v>
      </c>
      <c r="C8" s="107" t="s">
        <v>171</v>
      </c>
      <c r="D8" s="117">
        <v>44726</v>
      </c>
      <c r="G8" s="2"/>
      <c r="I8" s="105"/>
    </row>
    <row r="9" spans="1:9" s="7" customFormat="1" ht="15" x14ac:dyDescent="0.25">
      <c r="A9" s="106" t="s">
        <v>114</v>
      </c>
      <c r="B9" s="111" t="s">
        <v>185</v>
      </c>
      <c r="C9" s="113" t="s">
        <v>172</v>
      </c>
      <c r="D9" s="114" t="s">
        <v>1</v>
      </c>
      <c r="G9" s="2"/>
    </row>
    <row r="10" spans="1:9" s="7" customFormat="1" ht="15" x14ac:dyDescent="0.25">
      <c r="A10" s="107" t="s">
        <v>168</v>
      </c>
      <c r="B10" s="112" t="s">
        <v>36</v>
      </c>
      <c r="C10" s="107" t="s">
        <v>173</v>
      </c>
      <c r="D10" s="32" t="s">
        <v>186</v>
      </c>
      <c r="G10" s="2"/>
    </row>
    <row r="11" spans="1:9" s="7" customFormat="1" ht="15" x14ac:dyDescent="0.25">
      <c r="A11" s="18"/>
      <c r="B11" s="18"/>
      <c r="C11" s="18"/>
      <c r="D11" s="18"/>
      <c r="E11" s="18"/>
      <c r="F11" s="18"/>
      <c r="G11" s="2"/>
    </row>
    <row r="12" spans="1:9" s="7" customFormat="1" ht="15" x14ac:dyDescent="0.25">
      <c r="A12" s="129" t="s">
        <v>35</v>
      </c>
      <c r="B12" s="130"/>
      <c r="C12" s="130"/>
      <c r="D12" s="131"/>
      <c r="G12" s="2"/>
    </row>
    <row r="13" spans="1:9" s="7" customFormat="1" ht="147" customHeight="1" x14ac:dyDescent="0.25">
      <c r="A13" s="134"/>
      <c r="B13" s="135"/>
      <c r="C13" s="132"/>
      <c r="D13" s="133"/>
      <c r="G13" s="2"/>
    </row>
    <row r="14" spans="1:9" ht="15" x14ac:dyDescent="0.25">
      <c r="A14" s="34" t="s">
        <v>1</v>
      </c>
      <c r="B14" s="35"/>
      <c r="C14" s="36" t="s">
        <v>23</v>
      </c>
      <c r="D14" s="37"/>
    </row>
    <row r="15" spans="1:9" ht="15" x14ac:dyDescent="0.25">
      <c r="A15" s="34" t="s">
        <v>32</v>
      </c>
      <c r="B15" s="35"/>
      <c r="C15" s="36" t="s">
        <v>33</v>
      </c>
      <c r="D15" s="37" t="s">
        <v>34</v>
      </c>
    </row>
    <row r="16" spans="1:9" s="15" customFormat="1" ht="15" x14ac:dyDescent="0.25">
      <c r="A16" s="38" t="s">
        <v>24</v>
      </c>
      <c r="B16" s="39"/>
      <c r="C16" s="40" t="s">
        <v>25</v>
      </c>
      <c r="D16" s="41" t="s">
        <v>26</v>
      </c>
    </row>
    <row r="17" spans="1:9" ht="15" x14ac:dyDescent="0.25">
      <c r="A17" s="42" t="s">
        <v>27</v>
      </c>
      <c r="B17" s="43"/>
      <c r="C17" s="44" t="s">
        <v>115</v>
      </c>
      <c r="D17" s="45" t="s">
        <v>106</v>
      </c>
    </row>
    <row r="18" spans="1:9" x14ac:dyDescent="0.25">
      <c r="G18" s="124" t="s">
        <v>53</v>
      </c>
      <c r="H18" s="124" t="s">
        <v>187</v>
      </c>
      <c r="I18" s="124">
        <v>0.22</v>
      </c>
    </row>
    <row r="19" spans="1:9" x14ac:dyDescent="0.25">
      <c r="G19" s="124" t="s">
        <v>59</v>
      </c>
      <c r="H19" s="124" t="s">
        <v>207</v>
      </c>
      <c r="I19" s="124">
        <v>0.24</v>
      </c>
    </row>
    <row r="20" spans="1:9" x14ac:dyDescent="0.25">
      <c r="G20" s="124" t="s">
        <v>53</v>
      </c>
      <c r="H20" s="124" t="s">
        <v>188</v>
      </c>
      <c r="I20" s="124">
        <v>0.36</v>
      </c>
    </row>
    <row r="21" spans="1:9" x14ac:dyDescent="0.25">
      <c r="G21" s="124" t="s">
        <v>53</v>
      </c>
      <c r="H21" s="124" t="s">
        <v>189</v>
      </c>
      <c r="I21" s="124">
        <v>0.52</v>
      </c>
    </row>
    <row r="22" spans="1:9" x14ac:dyDescent="0.25">
      <c r="G22" s="124" t="s">
        <v>59</v>
      </c>
      <c r="H22" s="124" t="s">
        <v>190</v>
      </c>
      <c r="I22" s="124">
        <v>0.38</v>
      </c>
    </row>
    <row r="23" spans="1:9" x14ac:dyDescent="0.25">
      <c r="G23" s="124" t="s">
        <v>59</v>
      </c>
      <c r="H23" s="124" t="s">
        <v>191</v>
      </c>
      <c r="I23" s="124">
        <v>0.98</v>
      </c>
    </row>
    <row r="24" spans="1:9" x14ac:dyDescent="0.25">
      <c r="G24" s="124" t="s">
        <v>74</v>
      </c>
      <c r="H24" s="124" t="s">
        <v>192</v>
      </c>
      <c r="I24" s="124">
        <v>0.4</v>
      </c>
    </row>
    <row r="25" spans="1:9" x14ac:dyDescent="0.25">
      <c r="G25" s="124" t="s">
        <v>59</v>
      </c>
      <c r="H25" s="124" t="s">
        <v>193</v>
      </c>
      <c r="I25" s="124">
        <v>0.28000000000000003</v>
      </c>
    </row>
    <row r="26" spans="1:9" x14ac:dyDescent="0.25">
      <c r="G26" s="124" t="s">
        <v>57</v>
      </c>
      <c r="H26" s="124" t="s">
        <v>194</v>
      </c>
      <c r="I26" s="124">
        <v>0.2</v>
      </c>
    </row>
    <row r="27" spans="1:9" x14ac:dyDescent="0.25">
      <c r="G27" s="124" t="s">
        <v>59</v>
      </c>
      <c r="H27" s="124" t="s">
        <v>195</v>
      </c>
      <c r="I27" s="124">
        <v>0.22</v>
      </c>
    </row>
    <row r="28" spans="1:9" x14ac:dyDescent="0.25">
      <c r="G28" s="124" t="s">
        <v>74</v>
      </c>
      <c r="H28" s="124" t="s">
        <v>196</v>
      </c>
      <c r="I28" s="124">
        <v>0.66</v>
      </c>
    </row>
    <row r="29" spans="1:9" x14ac:dyDescent="0.25">
      <c r="G29" s="124" t="s">
        <v>74</v>
      </c>
      <c r="H29" s="124" t="s">
        <v>208</v>
      </c>
      <c r="I29" s="124">
        <v>0.68</v>
      </c>
    </row>
    <row r="30" spans="1:9" x14ac:dyDescent="0.25">
      <c r="G30" s="124" t="s">
        <v>59</v>
      </c>
      <c r="H30" s="124" t="s">
        <v>197</v>
      </c>
      <c r="I30" s="124">
        <v>0.16</v>
      </c>
    </row>
    <row r="31" spans="1:9" x14ac:dyDescent="0.25">
      <c r="G31" s="124" t="s">
        <v>57</v>
      </c>
      <c r="H31" s="124" t="s">
        <v>198</v>
      </c>
      <c r="I31" s="124">
        <v>0.24</v>
      </c>
    </row>
    <row r="32" spans="1:9" x14ac:dyDescent="0.25">
      <c r="G32" s="124" t="s">
        <v>76</v>
      </c>
      <c r="H32" s="124" t="s">
        <v>199</v>
      </c>
      <c r="I32" s="124">
        <v>0.64</v>
      </c>
    </row>
    <row r="33" spans="7:9" x14ac:dyDescent="0.25">
      <c r="G33" s="124" t="s">
        <v>59</v>
      </c>
      <c r="H33" s="124" t="s">
        <v>200</v>
      </c>
      <c r="I33" s="124">
        <v>0.24</v>
      </c>
    </row>
    <row r="34" spans="7:9" x14ac:dyDescent="0.25">
      <c r="G34" s="124" t="s">
        <v>82</v>
      </c>
      <c r="H34" s="124" t="s">
        <v>201</v>
      </c>
      <c r="I34" s="124">
        <v>0.22</v>
      </c>
    </row>
    <row r="35" spans="7:9" x14ac:dyDescent="0.25">
      <c r="G35" s="124" t="s">
        <v>82</v>
      </c>
      <c r="H35" s="124" t="s">
        <v>202</v>
      </c>
      <c r="I35" s="124">
        <v>0.68</v>
      </c>
    </row>
    <row r="36" spans="7:9" x14ac:dyDescent="0.25">
      <c r="G36" s="124" t="s">
        <v>85</v>
      </c>
      <c r="H36" s="124" t="s">
        <v>205</v>
      </c>
      <c r="I36" s="124">
        <v>0.36</v>
      </c>
    </row>
    <row r="37" spans="7:9" x14ac:dyDescent="0.25">
      <c r="G37" s="124" t="s">
        <v>59</v>
      </c>
      <c r="H37" s="124" t="s">
        <v>203</v>
      </c>
      <c r="I37" s="124">
        <v>0.57999999999999996</v>
      </c>
    </row>
    <row r="38" spans="7:9" x14ac:dyDescent="0.25">
      <c r="G38" s="124" t="s">
        <v>82</v>
      </c>
      <c r="H38" s="124" t="s">
        <v>204</v>
      </c>
      <c r="I38" s="124">
        <v>0.6</v>
      </c>
    </row>
  </sheetData>
  <mergeCells count="6">
    <mergeCell ref="A1:D1"/>
    <mergeCell ref="A2:D2"/>
    <mergeCell ref="B4:D4"/>
    <mergeCell ref="A12:D12"/>
    <mergeCell ref="C13:D13"/>
    <mergeCell ref="A13:B13"/>
  </mergeCells>
  <printOptions horizontalCentered="1"/>
  <pageMargins left="0" right="0" top="0.25" bottom="0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  <pageSetUpPr fitToPage="1"/>
  </sheetPr>
  <dimension ref="A1:Q127"/>
  <sheetViews>
    <sheetView showGridLines="0" tabSelected="1" zoomScaleNormal="100" workbookViewId="0">
      <selection sqref="A1:I1"/>
    </sheetView>
  </sheetViews>
  <sheetFormatPr defaultRowHeight="12.75" x14ac:dyDescent="0.25"/>
  <cols>
    <col min="1" max="1" width="10.140625" style="4" customWidth="1"/>
    <col min="2" max="2" width="11.28515625" style="4" customWidth="1"/>
    <col min="3" max="3" width="17.7109375" style="4" bestFit="1" customWidth="1"/>
    <col min="4" max="4" width="51.42578125" style="4" bestFit="1" customWidth="1"/>
    <col min="5" max="5" width="11.140625" style="4" customWidth="1"/>
    <col min="6" max="6" width="13" style="4" customWidth="1"/>
    <col min="7" max="7" width="11.85546875" style="4" customWidth="1"/>
    <col min="8" max="8" width="11.140625" style="4" customWidth="1"/>
    <col min="9" max="9" width="15.7109375" style="5" customWidth="1"/>
    <col min="10" max="257" width="9.140625" style="4"/>
    <col min="258" max="259" width="16" style="4" customWidth="1"/>
    <col min="260" max="260" width="54.28515625" style="4" bestFit="1" customWidth="1"/>
    <col min="261" max="265" width="10.28515625" style="4" customWidth="1"/>
    <col min="266" max="513" width="9.140625" style="4"/>
    <col min="514" max="515" width="16" style="4" customWidth="1"/>
    <col min="516" max="516" width="54.28515625" style="4" bestFit="1" customWidth="1"/>
    <col min="517" max="521" width="10.28515625" style="4" customWidth="1"/>
    <col min="522" max="769" width="9.140625" style="4"/>
    <col min="770" max="771" width="16" style="4" customWidth="1"/>
    <col min="772" max="772" width="54.28515625" style="4" bestFit="1" customWidth="1"/>
    <col min="773" max="777" width="10.28515625" style="4" customWidth="1"/>
    <col min="778" max="1025" width="9.140625" style="4"/>
    <col min="1026" max="1027" width="16" style="4" customWidth="1"/>
    <col min="1028" max="1028" width="54.28515625" style="4" bestFit="1" customWidth="1"/>
    <col min="1029" max="1033" width="10.28515625" style="4" customWidth="1"/>
    <col min="1034" max="1281" width="9.140625" style="4"/>
    <col min="1282" max="1283" width="16" style="4" customWidth="1"/>
    <col min="1284" max="1284" width="54.28515625" style="4" bestFit="1" customWidth="1"/>
    <col min="1285" max="1289" width="10.28515625" style="4" customWidth="1"/>
    <col min="1290" max="1537" width="9.140625" style="4"/>
    <col min="1538" max="1539" width="16" style="4" customWidth="1"/>
    <col min="1540" max="1540" width="54.28515625" style="4" bestFit="1" customWidth="1"/>
    <col min="1541" max="1545" width="10.28515625" style="4" customWidth="1"/>
    <col min="1546" max="1793" width="9.140625" style="4"/>
    <col min="1794" max="1795" width="16" style="4" customWidth="1"/>
    <col min="1796" max="1796" width="54.28515625" style="4" bestFit="1" customWidth="1"/>
    <col min="1797" max="1801" width="10.28515625" style="4" customWidth="1"/>
    <col min="1802" max="2049" width="9.140625" style="4"/>
    <col min="2050" max="2051" width="16" style="4" customWidth="1"/>
    <col min="2052" max="2052" width="54.28515625" style="4" bestFit="1" customWidth="1"/>
    <col min="2053" max="2057" width="10.28515625" style="4" customWidth="1"/>
    <col min="2058" max="2305" width="9.140625" style="4"/>
    <col min="2306" max="2307" width="16" style="4" customWidth="1"/>
    <col min="2308" max="2308" width="54.28515625" style="4" bestFit="1" customWidth="1"/>
    <col min="2309" max="2313" width="10.28515625" style="4" customWidth="1"/>
    <col min="2314" max="2561" width="9.140625" style="4"/>
    <col min="2562" max="2563" width="16" style="4" customWidth="1"/>
    <col min="2564" max="2564" width="54.28515625" style="4" bestFit="1" customWidth="1"/>
    <col min="2565" max="2569" width="10.28515625" style="4" customWidth="1"/>
    <col min="2570" max="2817" width="9.140625" style="4"/>
    <col min="2818" max="2819" width="16" style="4" customWidth="1"/>
    <col min="2820" max="2820" width="54.28515625" style="4" bestFit="1" customWidth="1"/>
    <col min="2821" max="2825" width="10.28515625" style="4" customWidth="1"/>
    <col min="2826" max="3073" width="9.140625" style="4"/>
    <col min="3074" max="3075" width="16" style="4" customWidth="1"/>
    <col min="3076" max="3076" width="54.28515625" style="4" bestFit="1" customWidth="1"/>
    <col min="3077" max="3081" width="10.28515625" style="4" customWidth="1"/>
    <col min="3082" max="3329" width="9.140625" style="4"/>
    <col min="3330" max="3331" width="16" style="4" customWidth="1"/>
    <col min="3332" max="3332" width="54.28515625" style="4" bestFit="1" customWidth="1"/>
    <col min="3333" max="3337" width="10.28515625" style="4" customWidth="1"/>
    <col min="3338" max="3585" width="9.140625" style="4"/>
    <col min="3586" max="3587" width="16" style="4" customWidth="1"/>
    <col min="3588" max="3588" width="54.28515625" style="4" bestFit="1" customWidth="1"/>
    <col min="3589" max="3593" width="10.28515625" style="4" customWidth="1"/>
    <col min="3594" max="3841" width="9.140625" style="4"/>
    <col min="3842" max="3843" width="16" style="4" customWidth="1"/>
    <col min="3844" max="3844" width="54.28515625" style="4" bestFit="1" customWidth="1"/>
    <col min="3845" max="3849" width="10.28515625" style="4" customWidth="1"/>
    <col min="3850" max="4097" width="9.140625" style="4"/>
    <col min="4098" max="4099" width="16" style="4" customWidth="1"/>
    <col min="4100" max="4100" width="54.28515625" style="4" bestFit="1" customWidth="1"/>
    <col min="4101" max="4105" width="10.28515625" style="4" customWidth="1"/>
    <col min="4106" max="4353" width="9.140625" style="4"/>
    <col min="4354" max="4355" width="16" style="4" customWidth="1"/>
    <col min="4356" max="4356" width="54.28515625" style="4" bestFit="1" customWidth="1"/>
    <col min="4357" max="4361" width="10.28515625" style="4" customWidth="1"/>
    <col min="4362" max="4609" width="9.140625" style="4"/>
    <col min="4610" max="4611" width="16" style="4" customWidth="1"/>
    <col min="4612" max="4612" width="54.28515625" style="4" bestFit="1" customWidth="1"/>
    <col min="4613" max="4617" width="10.28515625" style="4" customWidth="1"/>
    <col min="4618" max="4865" width="9.140625" style="4"/>
    <col min="4866" max="4867" width="16" style="4" customWidth="1"/>
    <col min="4868" max="4868" width="54.28515625" style="4" bestFit="1" customWidth="1"/>
    <col min="4869" max="4873" width="10.28515625" style="4" customWidth="1"/>
    <col min="4874" max="5121" width="9.140625" style="4"/>
    <col min="5122" max="5123" width="16" style="4" customWidth="1"/>
    <col min="5124" max="5124" width="54.28515625" style="4" bestFit="1" customWidth="1"/>
    <col min="5125" max="5129" width="10.28515625" style="4" customWidth="1"/>
    <col min="5130" max="5377" width="9.140625" style="4"/>
    <col min="5378" max="5379" width="16" style="4" customWidth="1"/>
    <col min="5380" max="5380" width="54.28515625" style="4" bestFit="1" customWidth="1"/>
    <col min="5381" max="5385" width="10.28515625" style="4" customWidth="1"/>
    <col min="5386" max="5633" width="9.140625" style="4"/>
    <col min="5634" max="5635" width="16" style="4" customWidth="1"/>
    <col min="5636" max="5636" width="54.28515625" style="4" bestFit="1" customWidth="1"/>
    <col min="5637" max="5641" width="10.28515625" style="4" customWidth="1"/>
    <col min="5642" max="5889" width="9.140625" style="4"/>
    <col min="5890" max="5891" width="16" style="4" customWidth="1"/>
    <col min="5892" max="5892" width="54.28515625" style="4" bestFit="1" customWidth="1"/>
    <col min="5893" max="5897" width="10.28515625" style="4" customWidth="1"/>
    <col min="5898" max="6145" width="9.140625" style="4"/>
    <col min="6146" max="6147" width="16" style="4" customWidth="1"/>
    <col min="6148" max="6148" width="54.28515625" style="4" bestFit="1" customWidth="1"/>
    <col min="6149" max="6153" width="10.28515625" style="4" customWidth="1"/>
    <col min="6154" max="6401" width="9.140625" style="4"/>
    <col min="6402" max="6403" width="16" style="4" customWidth="1"/>
    <col min="6404" max="6404" width="54.28515625" style="4" bestFit="1" customWidth="1"/>
    <col min="6405" max="6409" width="10.28515625" style="4" customWidth="1"/>
    <col min="6410" max="6657" width="9.140625" style="4"/>
    <col min="6658" max="6659" width="16" style="4" customWidth="1"/>
    <col min="6660" max="6660" width="54.28515625" style="4" bestFit="1" customWidth="1"/>
    <col min="6661" max="6665" width="10.28515625" style="4" customWidth="1"/>
    <col min="6666" max="6913" width="9.140625" style="4"/>
    <col min="6914" max="6915" width="16" style="4" customWidth="1"/>
    <col min="6916" max="6916" width="54.28515625" style="4" bestFit="1" customWidth="1"/>
    <col min="6917" max="6921" width="10.28515625" style="4" customWidth="1"/>
    <col min="6922" max="7169" width="9.140625" style="4"/>
    <col min="7170" max="7171" width="16" style="4" customWidth="1"/>
    <col min="7172" max="7172" width="54.28515625" style="4" bestFit="1" customWidth="1"/>
    <col min="7173" max="7177" width="10.28515625" style="4" customWidth="1"/>
    <col min="7178" max="7425" width="9.140625" style="4"/>
    <col min="7426" max="7427" width="16" style="4" customWidth="1"/>
    <col min="7428" max="7428" width="54.28515625" style="4" bestFit="1" customWidth="1"/>
    <col min="7429" max="7433" width="10.28515625" style="4" customWidth="1"/>
    <col min="7434" max="7681" width="9.140625" style="4"/>
    <col min="7682" max="7683" width="16" style="4" customWidth="1"/>
    <col min="7684" max="7684" width="54.28515625" style="4" bestFit="1" customWidth="1"/>
    <col min="7685" max="7689" width="10.28515625" style="4" customWidth="1"/>
    <col min="7690" max="7937" width="9.140625" style="4"/>
    <col min="7938" max="7939" width="16" style="4" customWidth="1"/>
    <col min="7940" max="7940" width="54.28515625" style="4" bestFit="1" customWidth="1"/>
    <col min="7941" max="7945" width="10.28515625" style="4" customWidth="1"/>
    <col min="7946" max="8193" width="9.140625" style="4"/>
    <col min="8194" max="8195" width="16" style="4" customWidth="1"/>
    <col min="8196" max="8196" width="54.28515625" style="4" bestFit="1" customWidth="1"/>
    <col min="8197" max="8201" width="10.28515625" style="4" customWidth="1"/>
    <col min="8202" max="8449" width="9.140625" style="4"/>
    <col min="8450" max="8451" width="16" style="4" customWidth="1"/>
    <col min="8452" max="8452" width="54.28515625" style="4" bestFit="1" customWidth="1"/>
    <col min="8453" max="8457" width="10.28515625" style="4" customWidth="1"/>
    <col min="8458" max="8705" width="9.140625" style="4"/>
    <col min="8706" max="8707" width="16" style="4" customWidth="1"/>
    <col min="8708" max="8708" width="54.28515625" style="4" bestFit="1" customWidth="1"/>
    <col min="8709" max="8713" width="10.28515625" style="4" customWidth="1"/>
    <col min="8714" max="8961" width="9.140625" style="4"/>
    <col min="8962" max="8963" width="16" style="4" customWidth="1"/>
    <col min="8964" max="8964" width="54.28515625" style="4" bestFit="1" customWidth="1"/>
    <col min="8965" max="8969" width="10.28515625" style="4" customWidth="1"/>
    <col min="8970" max="9217" width="9.140625" style="4"/>
    <col min="9218" max="9219" width="16" style="4" customWidth="1"/>
    <col min="9220" max="9220" width="54.28515625" style="4" bestFit="1" customWidth="1"/>
    <col min="9221" max="9225" width="10.28515625" style="4" customWidth="1"/>
    <col min="9226" max="9473" width="9.140625" style="4"/>
    <col min="9474" max="9475" width="16" style="4" customWidth="1"/>
    <col min="9476" max="9476" width="54.28515625" style="4" bestFit="1" customWidth="1"/>
    <col min="9477" max="9481" width="10.28515625" style="4" customWidth="1"/>
    <col min="9482" max="9729" width="9.140625" style="4"/>
    <col min="9730" max="9731" width="16" style="4" customWidth="1"/>
    <col min="9732" max="9732" width="54.28515625" style="4" bestFit="1" customWidth="1"/>
    <col min="9733" max="9737" width="10.28515625" style="4" customWidth="1"/>
    <col min="9738" max="9985" width="9.140625" style="4"/>
    <col min="9986" max="9987" width="16" style="4" customWidth="1"/>
    <col min="9988" max="9988" width="54.28515625" style="4" bestFit="1" customWidth="1"/>
    <col min="9989" max="9993" width="10.28515625" style="4" customWidth="1"/>
    <col min="9994" max="10241" width="9.140625" style="4"/>
    <col min="10242" max="10243" width="16" style="4" customWidth="1"/>
    <col min="10244" max="10244" width="54.28515625" style="4" bestFit="1" customWidth="1"/>
    <col min="10245" max="10249" width="10.28515625" style="4" customWidth="1"/>
    <col min="10250" max="10497" width="9.140625" style="4"/>
    <col min="10498" max="10499" width="16" style="4" customWidth="1"/>
    <col min="10500" max="10500" width="54.28515625" style="4" bestFit="1" customWidth="1"/>
    <col min="10501" max="10505" width="10.28515625" style="4" customWidth="1"/>
    <col min="10506" max="10753" width="9.140625" style="4"/>
    <col min="10754" max="10755" width="16" style="4" customWidth="1"/>
    <col min="10756" max="10756" width="54.28515625" style="4" bestFit="1" customWidth="1"/>
    <col min="10757" max="10761" width="10.28515625" style="4" customWidth="1"/>
    <col min="10762" max="11009" width="9.140625" style="4"/>
    <col min="11010" max="11011" width="16" style="4" customWidth="1"/>
    <col min="11012" max="11012" width="54.28515625" style="4" bestFit="1" customWidth="1"/>
    <col min="11013" max="11017" width="10.28515625" style="4" customWidth="1"/>
    <col min="11018" max="11265" width="9.140625" style="4"/>
    <col min="11266" max="11267" width="16" style="4" customWidth="1"/>
    <col min="11268" max="11268" width="54.28515625" style="4" bestFit="1" customWidth="1"/>
    <col min="11269" max="11273" width="10.28515625" style="4" customWidth="1"/>
    <col min="11274" max="11521" width="9.140625" style="4"/>
    <col min="11522" max="11523" width="16" style="4" customWidth="1"/>
    <col min="11524" max="11524" width="54.28515625" style="4" bestFit="1" customWidth="1"/>
    <col min="11525" max="11529" width="10.28515625" style="4" customWidth="1"/>
    <col min="11530" max="11777" width="9.140625" style="4"/>
    <col min="11778" max="11779" width="16" style="4" customWidth="1"/>
    <col min="11780" max="11780" width="54.28515625" style="4" bestFit="1" customWidth="1"/>
    <col min="11781" max="11785" width="10.28515625" style="4" customWidth="1"/>
    <col min="11786" max="12033" width="9.140625" style="4"/>
    <col min="12034" max="12035" width="16" style="4" customWidth="1"/>
    <col min="12036" max="12036" width="54.28515625" style="4" bestFit="1" customWidth="1"/>
    <col min="12037" max="12041" width="10.28515625" style="4" customWidth="1"/>
    <col min="12042" max="12289" width="9.140625" style="4"/>
    <col min="12290" max="12291" width="16" style="4" customWidth="1"/>
    <col min="12292" max="12292" width="54.28515625" style="4" bestFit="1" customWidth="1"/>
    <col min="12293" max="12297" width="10.28515625" style="4" customWidth="1"/>
    <col min="12298" max="12545" width="9.140625" style="4"/>
    <col min="12546" max="12547" width="16" style="4" customWidth="1"/>
    <col min="12548" max="12548" width="54.28515625" style="4" bestFit="1" customWidth="1"/>
    <col min="12549" max="12553" width="10.28515625" style="4" customWidth="1"/>
    <col min="12554" max="12801" width="9.140625" style="4"/>
    <col min="12802" max="12803" width="16" style="4" customWidth="1"/>
    <col min="12804" max="12804" width="54.28515625" style="4" bestFit="1" customWidth="1"/>
    <col min="12805" max="12809" width="10.28515625" style="4" customWidth="1"/>
    <col min="12810" max="13057" width="9.140625" style="4"/>
    <col min="13058" max="13059" width="16" style="4" customWidth="1"/>
    <col min="13060" max="13060" width="54.28515625" style="4" bestFit="1" customWidth="1"/>
    <col min="13061" max="13065" width="10.28515625" style="4" customWidth="1"/>
    <col min="13066" max="13313" width="9.140625" style="4"/>
    <col min="13314" max="13315" width="16" style="4" customWidth="1"/>
    <col min="13316" max="13316" width="54.28515625" style="4" bestFit="1" customWidth="1"/>
    <col min="13317" max="13321" width="10.28515625" style="4" customWidth="1"/>
    <col min="13322" max="13569" width="9.140625" style="4"/>
    <col min="13570" max="13571" width="16" style="4" customWidth="1"/>
    <col min="13572" max="13572" width="54.28515625" style="4" bestFit="1" customWidth="1"/>
    <col min="13573" max="13577" width="10.28515625" style="4" customWidth="1"/>
    <col min="13578" max="13825" width="9.140625" style="4"/>
    <col min="13826" max="13827" width="16" style="4" customWidth="1"/>
    <col min="13828" max="13828" width="54.28515625" style="4" bestFit="1" customWidth="1"/>
    <col min="13829" max="13833" width="10.28515625" style="4" customWidth="1"/>
    <col min="13834" max="14081" width="9.140625" style="4"/>
    <col min="14082" max="14083" width="16" style="4" customWidth="1"/>
    <col min="14084" max="14084" width="54.28515625" style="4" bestFit="1" customWidth="1"/>
    <col min="14085" max="14089" width="10.28515625" style="4" customWidth="1"/>
    <col min="14090" max="14337" width="9.140625" style="4"/>
    <col min="14338" max="14339" width="16" style="4" customWidth="1"/>
    <col min="14340" max="14340" width="54.28515625" style="4" bestFit="1" customWidth="1"/>
    <col min="14341" max="14345" width="10.28515625" style="4" customWidth="1"/>
    <col min="14346" max="14593" width="9.140625" style="4"/>
    <col min="14594" max="14595" width="16" style="4" customWidth="1"/>
    <col min="14596" max="14596" width="54.28515625" style="4" bestFit="1" customWidth="1"/>
    <col min="14597" max="14601" width="10.28515625" style="4" customWidth="1"/>
    <col min="14602" max="14849" width="9.140625" style="4"/>
    <col min="14850" max="14851" width="16" style="4" customWidth="1"/>
    <col min="14852" max="14852" width="54.28515625" style="4" bestFit="1" customWidth="1"/>
    <col min="14853" max="14857" width="10.28515625" style="4" customWidth="1"/>
    <col min="14858" max="15105" width="9.140625" style="4"/>
    <col min="15106" max="15107" width="16" style="4" customWidth="1"/>
    <col min="15108" max="15108" width="54.28515625" style="4" bestFit="1" customWidth="1"/>
    <col min="15109" max="15113" width="10.28515625" style="4" customWidth="1"/>
    <col min="15114" max="15361" width="9.140625" style="4"/>
    <col min="15362" max="15363" width="16" style="4" customWidth="1"/>
    <col min="15364" max="15364" width="54.28515625" style="4" bestFit="1" customWidth="1"/>
    <col min="15365" max="15369" width="10.28515625" style="4" customWidth="1"/>
    <col min="15370" max="15617" width="9.140625" style="4"/>
    <col min="15618" max="15619" width="16" style="4" customWidth="1"/>
    <col min="15620" max="15620" width="54.28515625" style="4" bestFit="1" customWidth="1"/>
    <col min="15621" max="15625" width="10.28515625" style="4" customWidth="1"/>
    <col min="15626" max="15873" width="9.140625" style="4"/>
    <col min="15874" max="15875" width="16" style="4" customWidth="1"/>
    <col min="15876" max="15876" width="54.28515625" style="4" bestFit="1" customWidth="1"/>
    <col min="15877" max="15881" width="10.28515625" style="4" customWidth="1"/>
    <col min="15882" max="16129" width="9.140625" style="4"/>
    <col min="16130" max="16131" width="16" style="4" customWidth="1"/>
    <col min="16132" max="16132" width="54.28515625" style="4" bestFit="1" customWidth="1"/>
    <col min="16133" max="16137" width="10.28515625" style="4" customWidth="1"/>
    <col min="16138" max="16384" width="9.140625" style="4"/>
  </cols>
  <sheetData>
    <row r="1" spans="1:17" s="3" customFormat="1" ht="30" x14ac:dyDescent="0.25">
      <c r="A1" s="125" t="s">
        <v>3</v>
      </c>
      <c r="B1" s="125"/>
      <c r="C1" s="125"/>
      <c r="D1" s="125"/>
      <c r="E1" s="125"/>
      <c r="F1" s="125"/>
      <c r="G1" s="125"/>
      <c r="H1" s="125"/>
      <c r="I1" s="125"/>
      <c r="J1" s="1"/>
      <c r="K1" s="1"/>
      <c r="L1" s="1"/>
      <c r="M1" s="1"/>
      <c r="N1" s="2"/>
      <c r="O1" s="1"/>
      <c r="P1" s="1"/>
      <c r="Q1" s="1"/>
    </row>
    <row r="2" spans="1:17" s="3" customFormat="1" ht="26.25" x14ac:dyDescent="0.25">
      <c r="A2" s="126" t="s">
        <v>4</v>
      </c>
      <c r="B2" s="126"/>
      <c r="C2" s="126"/>
      <c r="D2" s="126"/>
      <c r="E2" s="126"/>
      <c r="F2" s="126"/>
      <c r="G2" s="126"/>
      <c r="H2" s="126"/>
      <c r="I2" s="126"/>
      <c r="J2" s="1"/>
      <c r="K2" s="1"/>
      <c r="L2" s="1"/>
      <c r="M2" s="1"/>
      <c r="N2" s="2"/>
      <c r="O2" s="1"/>
      <c r="P2" s="1"/>
      <c r="Q2" s="1"/>
    </row>
    <row r="3" spans="1:17" x14ac:dyDescent="0.25">
      <c r="N3" s="2"/>
    </row>
    <row r="4" spans="1:17" ht="25.5" x14ac:dyDescent="0.25">
      <c r="A4" s="174" t="s">
        <v>5</v>
      </c>
      <c r="B4" s="175"/>
      <c r="C4" s="127" t="str">
        <f>+'Front Page'!B4</f>
        <v>Rex 2Pk Clovis Padded Triangle Soft Bra (Big Sizes) (S-7)</v>
      </c>
      <c r="D4" s="127"/>
      <c r="E4" s="127"/>
      <c r="F4" s="127"/>
      <c r="G4" s="127"/>
      <c r="H4" s="127"/>
      <c r="I4" s="128"/>
      <c r="J4" s="6"/>
      <c r="K4" s="6"/>
      <c r="L4" s="6"/>
      <c r="M4" s="6"/>
      <c r="N4" s="2"/>
    </row>
    <row r="5" spans="1:17" s="7" customFormat="1" ht="15" x14ac:dyDescent="0.25">
      <c r="A5" s="194" t="s">
        <v>0</v>
      </c>
      <c r="B5" s="195"/>
      <c r="C5" s="67" t="str">
        <f>+'Front Page'!B6</f>
        <v>H&amp;M</v>
      </c>
      <c r="D5" s="55"/>
      <c r="E5" s="202" t="s">
        <v>174</v>
      </c>
      <c r="F5" s="118"/>
      <c r="G5" s="118"/>
      <c r="H5" s="118"/>
      <c r="I5" s="119"/>
      <c r="N5" s="2"/>
    </row>
    <row r="6" spans="1:17" s="7" customFormat="1" ht="15" x14ac:dyDescent="0.25">
      <c r="A6" s="178" t="s">
        <v>2</v>
      </c>
      <c r="B6" s="179"/>
      <c r="C6" s="33" t="str">
        <f>+'Front Page'!B7</f>
        <v>Triangle Bra</v>
      </c>
      <c r="D6" s="16"/>
      <c r="E6" s="203"/>
      <c r="F6" s="120"/>
      <c r="G6" s="120"/>
      <c r="H6" s="120"/>
      <c r="I6" s="121"/>
      <c r="N6" s="2"/>
    </row>
    <row r="7" spans="1:17" s="7" customFormat="1" ht="15" x14ac:dyDescent="0.25">
      <c r="A7" s="178" t="s">
        <v>6</v>
      </c>
      <c r="B7" s="179"/>
      <c r="C7" s="68" t="str">
        <f>+'Front Page'!B8</f>
        <v>Solid</v>
      </c>
      <c r="D7" s="24"/>
      <c r="E7" s="203"/>
      <c r="F7" s="120"/>
      <c r="G7" s="120"/>
      <c r="H7" s="120"/>
      <c r="I7" s="121"/>
      <c r="N7" s="2"/>
    </row>
    <row r="8" spans="1:17" s="7" customFormat="1" ht="15" x14ac:dyDescent="0.25">
      <c r="A8" s="178" t="s">
        <v>7</v>
      </c>
      <c r="B8" s="179"/>
      <c r="C8" s="33" t="str">
        <f>+'Front Page'!B9</f>
        <v>S-7</v>
      </c>
      <c r="D8" s="55"/>
      <c r="E8" s="203"/>
      <c r="F8" s="120"/>
      <c r="G8" s="120"/>
      <c r="H8" s="120"/>
      <c r="I8" s="121"/>
      <c r="N8" s="2"/>
    </row>
    <row r="9" spans="1:17" s="7" customFormat="1" ht="15" x14ac:dyDescent="0.25">
      <c r="A9" s="178" t="s">
        <v>8</v>
      </c>
      <c r="B9" s="179"/>
      <c r="C9" s="33" t="str">
        <f>+'Front Page'!B10</f>
        <v>Costing</v>
      </c>
      <c r="D9" s="55"/>
      <c r="E9" s="203"/>
      <c r="F9" s="120"/>
      <c r="G9" s="120"/>
      <c r="H9" s="120"/>
      <c r="I9" s="121"/>
      <c r="N9" s="2"/>
    </row>
    <row r="10" spans="1:17" s="7" customFormat="1" ht="15" x14ac:dyDescent="0.25">
      <c r="A10" s="190" t="s">
        <v>9</v>
      </c>
      <c r="B10" s="191"/>
      <c r="C10" s="69" t="s">
        <v>146</v>
      </c>
      <c r="D10" s="24" t="s">
        <v>209</v>
      </c>
      <c r="E10" s="203"/>
      <c r="F10" s="120"/>
      <c r="G10" s="120"/>
      <c r="H10" s="120"/>
      <c r="I10" s="121"/>
      <c r="N10" s="2"/>
    </row>
    <row r="11" spans="1:17" s="7" customFormat="1" ht="15" x14ac:dyDescent="0.25">
      <c r="E11" s="203"/>
      <c r="F11" s="120"/>
      <c r="G11" s="120"/>
      <c r="H11" s="120"/>
      <c r="I11" s="121"/>
      <c r="N11" s="2"/>
    </row>
    <row r="12" spans="1:17" s="7" customFormat="1" ht="15" x14ac:dyDescent="0.25">
      <c r="A12" s="198" t="s">
        <v>37</v>
      </c>
      <c r="B12" s="199"/>
      <c r="C12" s="70">
        <f>E52</f>
        <v>11.06</v>
      </c>
      <c r="E12" s="204"/>
      <c r="F12" s="122"/>
      <c r="G12" s="122"/>
      <c r="H12" s="122"/>
      <c r="I12" s="123"/>
    </row>
    <row r="13" spans="1:17" s="8" customFormat="1" ht="15" x14ac:dyDescent="0.25">
      <c r="A13" s="176" t="s">
        <v>11</v>
      </c>
      <c r="B13" s="177"/>
      <c r="C13" s="71">
        <f>+VLOOKUP(C10,PTYPE,4,FALSE)</f>
        <v>26</v>
      </c>
      <c r="F13" s="194" t="s">
        <v>10</v>
      </c>
      <c r="G13" s="195"/>
      <c r="H13" s="196">
        <f>+'Front Page'!D6</f>
        <v>44697</v>
      </c>
      <c r="I13" s="197"/>
      <c r="J13" s="140"/>
    </row>
    <row r="14" spans="1:17" s="8" customFormat="1" ht="15" x14ac:dyDescent="0.25">
      <c r="A14" s="172" t="s">
        <v>28</v>
      </c>
      <c r="B14" s="173"/>
      <c r="C14" s="71">
        <v>600</v>
      </c>
      <c r="D14" s="17"/>
      <c r="F14" s="178" t="s">
        <v>12</v>
      </c>
      <c r="G14" s="179"/>
      <c r="H14" s="188">
        <f ca="1">+TODAY()</f>
        <v>45224</v>
      </c>
      <c r="I14" s="189"/>
      <c r="J14" s="140"/>
    </row>
    <row r="15" spans="1:17" s="8" customFormat="1" ht="15" x14ac:dyDescent="0.25">
      <c r="A15" s="72">
        <f>+VLOOKUP(C10,PTYPE,3,FALSE)</f>
        <v>0.75</v>
      </c>
      <c r="B15" s="73" t="s">
        <v>29</v>
      </c>
      <c r="C15" s="74">
        <f>(60/C12*C13)*$A$15</f>
        <v>105.78661844484628</v>
      </c>
      <c r="F15" s="190" t="s">
        <v>13</v>
      </c>
      <c r="G15" s="191"/>
      <c r="H15" s="192">
        <f>+'Front Page'!D8</f>
        <v>44726</v>
      </c>
      <c r="I15" s="193"/>
      <c r="J15" s="140"/>
    </row>
    <row r="16" spans="1:17" s="9" customFormat="1" ht="15.75" x14ac:dyDescent="0.25">
      <c r="I16" s="10"/>
    </row>
    <row r="17" spans="1:10" s="11" customFormat="1" ht="30" x14ac:dyDescent="0.25">
      <c r="A17" s="200" t="s">
        <v>14</v>
      </c>
      <c r="B17" s="201"/>
      <c r="C17" s="77" t="s">
        <v>15</v>
      </c>
      <c r="D17" s="77" t="s">
        <v>16</v>
      </c>
      <c r="E17" s="77" t="s">
        <v>17</v>
      </c>
      <c r="F17" s="77" t="s">
        <v>18</v>
      </c>
      <c r="G17" s="77" t="s">
        <v>19</v>
      </c>
      <c r="H17" s="77" t="s">
        <v>20</v>
      </c>
      <c r="I17" s="78" t="s">
        <v>21</v>
      </c>
      <c r="J17" s="75" t="s">
        <v>130</v>
      </c>
    </row>
    <row r="18" spans="1:10" s="12" customFormat="1" ht="18" customHeight="1" x14ac:dyDescent="0.25">
      <c r="A18" s="186">
        <v>1</v>
      </c>
      <c r="B18" s="187"/>
      <c r="C18" s="46" t="s">
        <v>53</v>
      </c>
      <c r="D18" s="46" t="s">
        <v>187</v>
      </c>
      <c r="E18" s="47">
        <v>0.26</v>
      </c>
      <c r="F18" s="48">
        <f t="shared" ref="F18:F39" si="0">60/E18</f>
        <v>230.76923076923077</v>
      </c>
      <c r="G18" s="48">
        <f>F18*($A$15+$J$13)</f>
        <v>173.07692307692309</v>
      </c>
      <c r="H18" s="49">
        <f t="shared" ref="H18:H39" si="1">$C$15/G18</f>
        <v>0.61121157323688957</v>
      </c>
      <c r="I18" s="79"/>
      <c r="J18" s="76" t="str">
        <f t="shared" ref="J18:J49" si="2">+VLOOKUP(C18,TM,3,FALSE)</f>
        <v>S</v>
      </c>
    </row>
    <row r="19" spans="1:10" s="12" customFormat="1" ht="18" customHeight="1" x14ac:dyDescent="0.25">
      <c r="A19" s="186">
        <v>2</v>
      </c>
      <c r="B19" s="187"/>
      <c r="C19" s="46" t="s">
        <v>59</v>
      </c>
      <c r="D19" s="50" t="s">
        <v>207</v>
      </c>
      <c r="E19" s="51">
        <v>0.28000000000000003</v>
      </c>
      <c r="F19" s="48">
        <f t="shared" si="0"/>
        <v>214.28571428571428</v>
      </c>
      <c r="G19" s="48">
        <f t="shared" ref="G19:G49" si="3">F19*($A$15+$J$13)</f>
        <v>160.71428571428572</v>
      </c>
      <c r="H19" s="49">
        <f t="shared" si="1"/>
        <v>0.65822784810126578</v>
      </c>
      <c r="I19" s="79"/>
      <c r="J19" s="76" t="str">
        <f t="shared" si="2"/>
        <v>S</v>
      </c>
    </row>
    <row r="20" spans="1:10" s="12" customFormat="1" ht="18" customHeight="1" x14ac:dyDescent="0.25">
      <c r="A20" s="186">
        <v>3</v>
      </c>
      <c r="B20" s="187"/>
      <c r="C20" s="46" t="s">
        <v>53</v>
      </c>
      <c r="D20" s="50" t="s">
        <v>188</v>
      </c>
      <c r="E20" s="51">
        <v>0.42</v>
      </c>
      <c r="F20" s="48">
        <f t="shared" si="0"/>
        <v>142.85714285714286</v>
      </c>
      <c r="G20" s="48">
        <f t="shared" si="3"/>
        <v>107.14285714285714</v>
      </c>
      <c r="H20" s="49">
        <f t="shared" si="1"/>
        <v>0.98734177215189867</v>
      </c>
      <c r="I20" s="79"/>
      <c r="J20" s="76" t="str">
        <f t="shared" si="2"/>
        <v>S</v>
      </c>
    </row>
    <row r="21" spans="1:10" s="12" customFormat="1" ht="18" customHeight="1" x14ac:dyDescent="0.25">
      <c r="A21" s="186">
        <v>4</v>
      </c>
      <c r="B21" s="187"/>
      <c r="C21" s="46" t="s">
        <v>53</v>
      </c>
      <c r="D21" s="50" t="s">
        <v>189</v>
      </c>
      <c r="E21" s="51">
        <v>0.56000000000000005</v>
      </c>
      <c r="F21" s="48">
        <f t="shared" si="0"/>
        <v>107.14285714285714</v>
      </c>
      <c r="G21" s="48">
        <f t="shared" si="3"/>
        <v>80.357142857142861</v>
      </c>
      <c r="H21" s="49">
        <f t="shared" si="1"/>
        <v>1.3164556962025316</v>
      </c>
      <c r="I21" s="79"/>
      <c r="J21" s="76" t="str">
        <f t="shared" si="2"/>
        <v>S</v>
      </c>
    </row>
    <row r="22" spans="1:10" s="12" customFormat="1" ht="18" customHeight="1" x14ac:dyDescent="0.25">
      <c r="A22" s="186">
        <v>5</v>
      </c>
      <c r="B22" s="187"/>
      <c r="C22" s="46" t="s">
        <v>59</v>
      </c>
      <c r="D22" s="50" t="s">
        <v>190</v>
      </c>
      <c r="E22" s="51">
        <v>0.42</v>
      </c>
      <c r="F22" s="48">
        <f>60/E22</f>
        <v>142.85714285714286</v>
      </c>
      <c r="G22" s="48">
        <f t="shared" si="3"/>
        <v>107.14285714285714</v>
      </c>
      <c r="H22" s="49">
        <f>$C$15/G22</f>
        <v>0.98734177215189867</v>
      </c>
      <c r="I22" s="79"/>
      <c r="J22" s="76" t="str">
        <f t="shared" si="2"/>
        <v>S</v>
      </c>
    </row>
    <row r="23" spans="1:10" s="12" customFormat="1" ht="18" customHeight="1" x14ac:dyDescent="0.25">
      <c r="A23" s="186">
        <v>6</v>
      </c>
      <c r="B23" s="187"/>
      <c r="C23" s="46" t="s">
        <v>59</v>
      </c>
      <c r="D23" s="50" t="s">
        <v>191</v>
      </c>
      <c r="E23" s="51">
        <v>1.36</v>
      </c>
      <c r="F23" s="48">
        <f t="shared" ref="F23:F29" si="4">60/E23</f>
        <v>44.117647058823529</v>
      </c>
      <c r="G23" s="48">
        <f t="shared" si="3"/>
        <v>33.088235294117645</v>
      </c>
      <c r="H23" s="49">
        <f t="shared" ref="H23:H24" si="5">$C$15/G23</f>
        <v>3.1971066907775767</v>
      </c>
      <c r="I23" s="79"/>
      <c r="J23" s="76" t="str">
        <f t="shared" si="2"/>
        <v>S</v>
      </c>
    </row>
    <row r="24" spans="1:10" s="12" customFormat="1" ht="18" customHeight="1" x14ac:dyDescent="0.25">
      <c r="A24" s="186">
        <v>7</v>
      </c>
      <c r="B24" s="187"/>
      <c r="C24" s="46" t="s">
        <v>74</v>
      </c>
      <c r="D24" s="50" t="s">
        <v>192</v>
      </c>
      <c r="E24" s="51">
        <v>0.45</v>
      </c>
      <c r="F24" s="48">
        <f t="shared" si="4"/>
        <v>133.33333333333334</v>
      </c>
      <c r="G24" s="48">
        <f t="shared" si="3"/>
        <v>100</v>
      </c>
      <c r="H24" s="49">
        <f t="shared" si="5"/>
        <v>1.0578661844484629</v>
      </c>
      <c r="I24" s="79"/>
      <c r="J24" s="76" t="str">
        <f t="shared" si="2"/>
        <v>S</v>
      </c>
    </row>
    <row r="25" spans="1:10" s="12" customFormat="1" ht="18" customHeight="1" x14ac:dyDescent="0.25">
      <c r="A25" s="186">
        <v>8</v>
      </c>
      <c r="B25" s="187"/>
      <c r="C25" s="46" t="s">
        <v>59</v>
      </c>
      <c r="D25" s="50" t="s">
        <v>193</v>
      </c>
      <c r="E25" s="51">
        <v>0.36</v>
      </c>
      <c r="F25" s="48">
        <f t="shared" si="4"/>
        <v>166.66666666666669</v>
      </c>
      <c r="G25" s="48">
        <f t="shared" si="3"/>
        <v>125.00000000000001</v>
      </c>
      <c r="H25" s="49">
        <f>$C$15/G25</f>
        <v>0.84629294755877016</v>
      </c>
      <c r="I25" s="79"/>
      <c r="J25" s="76" t="str">
        <f t="shared" si="2"/>
        <v>S</v>
      </c>
    </row>
    <row r="26" spans="1:10" s="12" customFormat="1" ht="18" customHeight="1" x14ac:dyDescent="0.25">
      <c r="A26" s="186">
        <v>9</v>
      </c>
      <c r="B26" s="187"/>
      <c r="C26" s="46" t="s">
        <v>57</v>
      </c>
      <c r="D26" s="50" t="s">
        <v>194</v>
      </c>
      <c r="E26" s="51">
        <v>0.22</v>
      </c>
      <c r="F26" s="48">
        <f t="shared" si="4"/>
        <v>272.72727272727275</v>
      </c>
      <c r="G26" s="48">
        <f t="shared" si="3"/>
        <v>204.54545454545456</v>
      </c>
      <c r="H26" s="49">
        <f t="shared" ref="H26:H29" si="6">$C$15/G26</f>
        <v>0.51717902350813738</v>
      </c>
      <c r="I26" s="79"/>
      <c r="J26" s="76" t="str">
        <f t="shared" si="2"/>
        <v>S</v>
      </c>
    </row>
    <row r="27" spans="1:10" s="12" customFormat="1" ht="18" customHeight="1" x14ac:dyDescent="0.25">
      <c r="A27" s="186">
        <v>10</v>
      </c>
      <c r="B27" s="187"/>
      <c r="C27" s="46" t="s">
        <v>59</v>
      </c>
      <c r="D27" s="50" t="s">
        <v>195</v>
      </c>
      <c r="E27" s="51">
        <v>0.28000000000000003</v>
      </c>
      <c r="F27" s="48">
        <f t="shared" si="4"/>
        <v>214.28571428571428</v>
      </c>
      <c r="G27" s="48">
        <f t="shared" si="3"/>
        <v>160.71428571428572</v>
      </c>
      <c r="H27" s="49">
        <f t="shared" si="6"/>
        <v>0.65822784810126578</v>
      </c>
      <c r="I27" s="79"/>
      <c r="J27" s="76" t="str">
        <f t="shared" si="2"/>
        <v>S</v>
      </c>
    </row>
    <row r="28" spans="1:10" s="12" customFormat="1" ht="18" customHeight="1" x14ac:dyDescent="0.25">
      <c r="A28" s="186">
        <v>11</v>
      </c>
      <c r="B28" s="187"/>
      <c r="C28" s="46" t="s">
        <v>74</v>
      </c>
      <c r="D28" s="50" t="s">
        <v>196</v>
      </c>
      <c r="E28" s="51">
        <v>0.86</v>
      </c>
      <c r="F28" s="48">
        <f t="shared" si="4"/>
        <v>69.767441860465112</v>
      </c>
      <c r="G28" s="48">
        <f t="shared" si="3"/>
        <v>52.325581395348834</v>
      </c>
      <c r="H28" s="49">
        <f t="shared" si="6"/>
        <v>2.0216998191681737</v>
      </c>
      <c r="I28" s="79"/>
      <c r="J28" s="76" t="str">
        <f t="shared" si="2"/>
        <v>S</v>
      </c>
    </row>
    <row r="29" spans="1:10" s="12" customFormat="1" ht="18" customHeight="1" x14ac:dyDescent="0.25">
      <c r="A29" s="186">
        <v>12</v>
      </c>
      <c r="B29" s="187"/>
      <c r="C29" s="46" t="s">
        <v>74</v>
      </c>
      <c r="D29" s="50" t="s">
        <v>208</v>
      </c>
      <c r="E29" s="51">
        <v>0.86</v>
      </c>
      <c r="F29" s="48">
        <f t="shared" si="4"/>
        <v>69.767441860465112</v>
      </c>
      <c r="G29" s="48">
        <f t="shared" si="3"/>
        <v>52.325581395348834</v>
      </c>
      <c r="H29" s="49">
        <f t="shared" si="6"/>
        <v>2.0216998191681737</v>
      </c>
      <c r="I29" s="79"/>
      <c r="J29" s="76" t="str">
        <f t="shared" si="2"/>
        <v>S</v>
      </c>
    </row>
    <row r="30" spans="1:10" s="12" customFormat="1" ht="18" customHeight="1" x14ac:dyDescent="0.25">
      <c r="A30" s="186">
        <v>13</v>
      </c>
      <c r="B30" s="187"/>
      <c r="C30" s="46" t="s">
        <v>59</v>
      </c>
      <c r="D30" s="50" t="s">
        <v>197</v>
      </c>
      <c r="E30" s="51">
        <v>0.36</v>
      </c>
      <c r="F30" s="48">
        <f t="shared" ref="F30" si="7">60/E30</f>
        <v>166.66666666666669</v>
      </c>
      <c r="G30" s="48">
        <f t="shared" si="3"/>
        <v>125.00000000000001</v>
      </c>
      <c r="H30" s="49">
        <f t="shared" ref="H30" si="8">$C$15/G30</f>
        <v>0.84629294755877016</v>
      </c>
      <c r="I30" s="79"/>
      <c r="J30" s="76" t="str">
        <f t="shared" ref="J30:J38" si="9">+VLOOKUP(C30,TM,3,FALSE)</f>
        <v>S</v>
      </c>
    </row>
    <row r="31" spans="1:10" s="12" customFormat="1" ht="18" customHeight="1" x14ac:dyDescent="0.25">
      <c r="A31" s="186">
        <v>14</v>
      </c>
      <c r="B31" s="187"/>
      <c r="C31" s="46" t="s">
        <v>57</v>
      </c>
      <c r="D31" s="50" t="s">
        <v>198</v>
      </c>
      <c r="E31" s="51">
        <v>0.26</v>
      </c>
      <c r="F31" s="48">
        <f>60/E31</f>
        <v>230.76923076923077</v>
      </c>
      <c r="G31" s="48">
        <f t="shared" si="3"/>
        <v>173.07692307692309</v>
      </c>
      <c r="H31" s="49">
        <f>$C$15/G31</f>
        <v>0.61121157323688957</v>
      </c>
      <c r="I31" s="79"/>
      <c r="J31" s="76" t="str">
        <f t="shared" si="9"/>
        <v>S</v>
      </c>
    </row>
    <row r="32" spans="1:10" s="12" customFormat="1" ht="18" customHeight="1" x14ac:dyDescent="0.25">
      <c r="A32" s="186">
        <v>15</v>
      </c>
      <c r="B32" s="187"/>
      <c r="C32" s="46" t="s">
        <v>76</v>
      </c>
      <c r="D32" s="46" t="s">
        <v>199</v>
      </c>
      <c r="E32" s="47">
        <v>1.06</v>
      </c>
      <c r="F32" s="48">
        <f t="shared" ref="F32:F38" si="10">60/E32</f>
        <v>56.60377358490566</v>
      </c>
      <c r="G32" s="48">
        <f t="shared" si="3"/>
        <v>42.452830188679243</v>
      </c>
      <c r="H32" s="49">
        <f t="shared" ref="H32:H33" si="11">$C$15/G32</f>
        <v>2.4918625678119346</v>
      </c>
      <c r="I32" s="79"/>
      <c r="J32" s="76" t="str">
        <f t="shared" si="9"/>
        <v>S</v>
      </c>
    </row>
    <row r="33" spans="1:10" s="12" customFormat="1" ht="18" customHeight="1" x14ac:dyDescent="0.25">
      <c r="A33" s="186">
        <v>16</v>
      </c>
      <c r="B33" s="187"/>
      <c r="C33" s="46" t="s">
        <v>59</v>
      </c>
      <c r="D33" s="50" t="s">
        <v>200</v>
      </c>
      <c r="E33" s="51">
        <v>0.28000000000000003</v>
      </c>
      <c r="F33" s="48">
        <f t="shared" si="10"/>
        <v>214.28571428571428</v>
      </c>
      <c r="G33" s="48">
        <f t="shared" si="3"/>
        <v>160.71428571428572</v>
      </c>
      <c r="H33" s="49">
        <f t="shared" si="11"/>
        <v>0.65822784810126578</v>
      </c>
      <c r="I33" s="79"/>
      <c r="J33" s="76" t="str">
        <f t="shared" si="9"/>
        <v>S</v>
      </c>
    </row>
    <row r="34" spans="1:10" s="12" customFormat="1" ht="18" customHeight="1" x14ac:dyDescent="0.25">
      <c r="A34" s="186">
        <v>17</v>
      </c>
      <c r="B34" s="187"/>
      <c r="C34" s="46" t="s">
        <v>82</v>
      </c>
      <c r="D34" s="50" t="s">
        <v>201</v>
      </c>
      <c r="E34" s="51">
        <v>0.26</v>
      </c>
      <c r="F34" s="48">
        <f t="shared" si="10"/>
        <v>230.76923076923077</v>
      </c>
      <c r="G34" s="48">
        <f t="shared" si="3"/>
        <v>173.07692307692309</v>
      </c>
      <c r="H34" s="49">
        <f>$C$15/G34</f>
        <v>0.61121157323688957</v>
      </c>
      <c r="I34" s="79"/>
      <c r="J34" s="76" t="str">
        <f t="shared" si="9"/>
        <v>S</v>
      </c>
    </row>
    <row r="35" spans="1:10" s="12" customFormat="1" ht="18" customHeight="1" x14ac:dyDescent="0.25">
      <c r="A35" s="186">
        <v>18</v>
      </c>
      <c r="B35" s="187"/>
      <c r="C35" s="46" t="s">
        <v>82</v>
      </c>
      <c r="D35" s="50" t="s">
        <v>202</v>
      </c>
      <c r="E35" s="51">
        <v>0.72</v>
      </c>
      <c r="F35" s="48">
        <f t="shared" si="10"/>
        <v>83.333333333333343</v>
      </c>
      <c r="G35" s="48">
        <f t="shared" si="3"/>
        <v>62.500000000000007</v>
      </c>
      <c r="H35" s="49">
        <f t="shared" ref="H35:H38" si="12">$C$15/G35</f>
        <v>1.6925858951175403</v>
      </c>
      <c r="I35" s="79"/>
      <c r="J35" s="76" t="str">
        <f t="shared" si="9"/>
        <v>S</v>
      </c>
    </row>
    <row r="36" spans="1:10" s="12" customFormat="1" ht="18" customHeight="1" x14ac:dyDescent="0.25">
      <c r="A36" s="186">
        <v>19</v>
      </c>
      <c r="B36" s="187"/>
      <c r="C36" s="46" t="s">
        <v>85</v>
      </c>
      <c r="D36" s="50" t="s">
        <v>205</v>
      </c>
      <c r="E36" s="51">
        <v>0.45</v>
      </c>
      <c r="F36" s="48">
        <f t="shared" si="10"/>
        <v>133.33333333333334</v>
      </c>
      <c r="G36" s="48">
        <f t="shared" si="3"/>
        <v>100</v>
      </c>
      <c r="H36" s="49">
        <f t="shared" si="12"/>
        <v>1.0578661844484629</v>
      </c>
      <c r="I36" s="79"/>
      <c r="J36" s="76" t="str">
        <f t="shared" si="9"/>
        <v>S</v>
      </c>
    </row>
    <row r="37" spans="1:10" s="12" customFormat="1" ht="18" customHeight="1" x14ac:dyDescent="0.25">
      <c r="A37" s="186">
        <v>20</v>
      </c>
      <c r="B37" s="187"/>
      <c r="C37" s="46" t="s">
        <v>59</v>
      </c>
      <c r="D37" s="50" t="s">
        <v>203</v>
      </c>
      <c r="E37" s="51">
        <v>0.62</v>
      </c>
      <c r="F37" s="48">
        <f t="shared" si="10"/>
        <v>96.774193548387103</v>
      </c>
      <c r="G37" s="48">
        <f t="shared" ref="G37:G38" si="13">F37*($A$15+$J$13)</f>
        <v>72.580645161290334</v>
      </c>
      <c r="H37" s="49">
        <f t="shared" si="12"/>
        <v>1.4575045207956596</v>
      </c>
      <c r="I37" s="79"/>
      <c r="J37" s="76" t="str">
        <f t="shared" si="9"/>
        <v>S</v>
      </c>
    </row>
    <row r="38" spans="1:10" s="12" customFormat="1" ht="18" customHeight="1" x14ac:dyDescent="0.25">
      <c r="A38" s="186">
        <v>21</v>
      </c>
      <c r="B38" s="187"/>
      <c r="C38" s="46" t="s">
        <v>82</v>
      </c>
      <c r="D38" s="50" t="s">
        <v>204</v>
      </c>
      <c r="E38" s="51">
        <v>0.72</v>
      </c>
      <c r="F38" s="48">
        <f t="shared" si="10"/>
        <v>83.333333333333343</v>
      </c>
      <c r="G38" s="48">
        <f t="shared" si="13"/>
        <v>62.500000000000007</v>
      </c>
      <c r="H38" s="49">
        <f t="shared" si="12"/>
        <v>1.6925858951175403</v>
      </c>
      <c r="I38" s="79"/>
      <c r="J38" s="76" t="str">
        <f t="shared" si="9"/>
        <v>S</v>
      </c>
    </row>
    <row r="39" spans="1:10" s="12" customFormat="1" ht="18" hidden="1" customHeight="1" x14ac:dyDescent="0.25">
      <c r="A39" s="186"/>
      <c r="B39" s="187"/>
      <c r="C39" s="46"/>
      <c r="D39" s="50"/>
      <c r="E39" s="51"/>
      <c r="F39" s="48" t="e">
        <f t="shared" si="0"/>
        <v>#DIV/0!</v>
      </c>
      <c r="G39" s="48" t="e">
        <f t="shared" si="3"/>
        <v>#DIV/0!</v>
      </c>
      <c r="H39" s="49" t="e">
        <f t="shared" si="1"/>
        <v>#DIV/0!</v>
      </c>
      <c r="I39" s="79"/>
      <c r="J39" s="76" t="e">
        <f t="shared" si="2"/>
        <v>#N/A</v>
      </c>
    </row>
    <row r="40" spans="1:10" s="12" customFormat="1" ht="18" hidden="1" customHeight="1" x14ac:dyDescent="0.25">
      <c r="A40" s="186"/>
      <c r="B40" s="187"/>
      <c r="C40" s="46"/>
      <c r="D40" s="50"/>
      <c r="E40" s="51"/>
      <c r="F40" s="48" t="e">
        <f>60/E40</f>
        <v>#DIV/0!</v>
      </c>
      <c r="G40" s="48" t="e">
        <f t="shared" si="3"/>
        <v>#DIV/0!</v>
      </c>
      <c r="H40" s="49" t="e">
        <f>$C$15/G40</f>
        <v>#DIV/0!</v>
      </c>
      <c r="I40" s="79"/>
      <c r="J40" s="76" t="e">
        <f t="shared" si="2"/>
        <v>#N/A</v>
      </c>
    </row>
    <row r="41" spans="1:10" s="12" customFormat="1" ht="18" hidden="1" customHeight="1" x14ac:dyDescent="0.25">
      <c r="A41" s="186"/>
      <c r="B41" s="187"/>
      <c r="C41" s="46"/>
      <c r="D41" s="50"/>
      <c r="E41" s="51"/>
      <c r="F41" s="48" t="e">
        <f t="shared" ref="F41:F49" si="14">60/E41</f>
        <v>#DIV/0!</v>
      </c>
      <c r="G41" s="48" t="e">
        <f t="shared" si="3"/>
        <v>#DIV/0!</v>
      </c>
      <c r="H41" s="49" t="e">
        <f t="shared" ref="H41:H42" si="15">$C$15/G41</f>
        <v>#DIV/0!</v>
      </c>
      <c r="I41" s="79"/>
      <c r="J41" s="76" t="e">
        <f t="shared" si="2"/>
        <v>#N/A</v>
      </c>
    </row>
    <row r="42" spans="1:10" s="12" customFormat="1" ht="18" hidden="1" customHeight="1" x14ac:dyDescent="0.25">
      <c r="A42" s="186"/>
      <c r="B42" s="187"/>
      <c r="C42" s="46"/>
      <c r="D42" s="50"/>
      <c r="E42" s="51"/>
      <c r="F42" s="48" t="e">
        <f t="shared" si="14"/>
        <v>#DIV/0!</v>
      </c>
      <c r="G42" s="48" t="e">
        <f t="shared" si="3"/>
        <v>#DIV/0!</v>
      </c>
      <c r="H42" s="49" t="e">
        <f t="shared" si="15"/>
        <v>#DIV/0!</v>
      </c>
      <c r="I42" s="79"/>
      <c r="J42" s="76" t="e">
        <f t="shared" si="2"/>
        <v>#N/A</v>
      </c>
    </row>
    <row r="43" spans="1:10" s="12" customFormat="1" ht="18" hidden="1" customHeight="1" x14ac:dyDescent="0.25">
      <c r="A43" s="186"/>
      <c r="B43" s="187"/>
      <c r="C43" s="46"/>
      <c r="D43" s="50"/>
      <c r="E43" s="51"/>
      <c r="F43" s="48" t="e">
        <f t="shared" si="14"/>
        <v>#DIV/0!</v>
      </c>
      <c r="G43" s="48" t="e">
        <f t="shared" si="3"/>
        <v>#DIV/0!</v>
      </c>
      <c r="H43" s="49" t="e">
        <f>$C$15/G43</f>
        <v>#DIV/0!</v>
      </c>
      <c r="I43" s="79"/>
      <c r="J43" s="76" t="e">
        <f t="shared" si="2"/>
        <v>#N/A</v>
      </c>
    </row>
    <row r="44" spans="1:10" s="12" customFormat="1" ht="18" hidden="1" customHeight="1" x14ac:dyDescent="0.25">
      <c r="A44" s="186"/>
      <c r="B44" s="187"/>
      <c r="C44" s="46"/>
      <c r="D44" s="50"/>
      <c r="E44" s="51"/>
      <c r="F44" s="48" t="e">
        <f t="shared" si="14"/>
        <v>#DIV/0!</v>
      </c>
      <c r="G44" s="48" t="e">
        <f t="shared" si="3"/>
        <v>#DIV/0!</v>
      </c>
      <c r="H44" s="49" t="e">
        <f t="shared" ref="H44:H48" si="16">$C$15/G44</f>
        <v>#DIV/0!</v>
      </c>
      <c r="I44" s="79"/>
      <c r="J44" s="76" t="e">
        <f t="shared" si="2"/>
        <v>#N/A</v>
      </c>
    </row>
    <row r="45" spans="1:10" s="12" customFormat="1" ht="18" hidden="1" customHeight="1" x14ac:dyDescent="0.25">
      <c r="A45" s="186"/>
      <c r="B45" s="187"/>
      <c r="C45" s="46"/>
      <c r="D45" s="50"/>
      <c r="E45" s="51"/>
      <c r="F45" s="48" t="e">
        <f t="shared" si="14"/>
        <v>#DIV/0!</v>
      </c>
      <c r="G45" s="48" t="e">
        <f t="shared" si="3"/>
        <v>#DIV/0!</v>
      </c>
      <c r="H45" s="49" t="e">
        <f t="shared" si="16"/>
        <v>#DIV/0!</v>
      </c>
      <c r="I45" s="79"/>
      <c r="J45" s="76" t="e">
        <f t="shared" si="2"/>
        <v>#N/A</v>
      </c>
    </row>
    <row r="46" spans="1:10" s="12" customFormat="1" ht="18" hidden="1" customHeight="1" x14ac:dyDescent="0.25">
      <c r="A46" s="186"/>
      <c r="B46" s="187"/>
      <c r="C46" s="46"/>
      <c r="D46" s="50"/>
      <c r="E46" s="51"/>
      <c r="F46" s="48" t="e">
        <f t="shared" si="14"/>
        <v>#DIV/0!</v>
      </c>
      <c r="G46" s="48" t="e">
        <f t="shared" si="3"/>
        <v>#DIV/0!</v>
      </c>
      <c r="H46" s="49" t="e">
        <f t="shared" si="16"/>
        <v>#DIV/0!</v>
      </c>
      <c r="I46" s="79"/>
      <c r="J46" s="76" t="e">
        <f t="shared" si="2"/>
        <v>#N/A</v>
      </c>
    </row>
    <row r="47" spans="1:10" s="12" customFormat="1" ht="18" hidden="1" customHeight="1" x14ac:dyDescent="0.25">
      <c r="A47" s="186"/>
      <c r="B47" s="187"/>
      <c r="C47" s="46"/>
      <c r="D47" s="50"/>
      <c r="E47" s="51"/>
      <c r="F47" s="48" t="e">
        <f t="shared" si="14"/>
        <v>#DIV/0!</v>
      </c>
      <c r="G47" s="48" t="e">
        <f t="shared" si="3"/>
        <v>#DIV/0!</v>
      </c>
      <c r="H47" s="49" t="e">
        <f t="shared" si="16"/>
        <v>#DIV/0!</v>
      </c>
      <c r="I47" s="79"/>
      <c r="J47" s="76" t="e">
        <f t="shared" si="2"/>
        <v>#N/A</v>
      </c>
    </row>
    <row r="48" spans="1:10" s="12" customFormat="1" ht="18" hidden="1" customHeight="1" x14ac:dyDescent="0.25">
      <c r="A48" s="186"/>
      <c r="B48" s="187"/>
      <c r="C48" s="46"/>
      <c r="D48" s="50"/>
      <c r="E48" s="51"/>
      <c r="F48" s="48" t="e">
        <f t="shared" si="14"/>
        <v>#DIV/0!</v>
      </c>
      <c r="G48" s="48" t="e">
        <f t="shared" si="3"/>
        <v>#DIV/0!</v>
      </c>
      <c r="H48" s="49" t="e">
        <f t="shared" si="16"/>
        <v>#DIV/0!</v>
      </c>
      <c r="I48" s="79"/>
      <c r="J48" s="76" t="e">
        <f t="shared" si="2"/>
        <v>#N/A</v>
      </c>
    </row>
    <row r="49" spans="1:16" s="12" customFormat="1" ht="18" hidden="1" customHeight="1" x14ac:dyDescent="0.25">
      <c r="A49" s="186"/>
      <c r="B49" s="187"/>
      <c r="C49" s="46"/>
      <c r="D49" s="50"/>
      <c r="E49" s="51"/>
      <c r="F49" s="48" t="e">
        <f t="shared" si="14"/>
        <v>#DIV/0!</v>
      </c>
      <c r="G49" s="48" t="e">
        <f t="shared" si="3"/>
        <v>#DIV/0!</v>
      </c>
      <c r="H49" s="49" t="e">
        <f>$C$15/G49</f>
        <v>#DIV/0!</v>
      </c>
      <c r="I49" s="79"/>
      <c r="J49" s="76" t="e">
        <f t="shared" si="2"/>
        <v>#N/A</v>
      </c>
    </row>
    <row r="50" spans="1:16" s="9" customFormat="1" ht="15.75" customHeight="1" x14ac:dyDescent="0.25">
      <c r="A50" s="205" t="s">
        <v>118</v>
      </c>
      <c r="B50" s="206"/>
      <c r="C50" s="207"/>
      <c r="D50" s="103" t="s">
        <v>38</v>
      </c>
      <c r="E50" s="91">
        <f>SUMIF(J$18:$J$49,A50,E$18:$E$49)</f>
        <v>11.06</v>
      </c>
      <c r="F50" s="185" t="s">
        <v>110</v>
      </c>
      <c r="G50" s="185"/>
      <c r="H50" s="185"/>
      <c r="I50" s="92">
        <f>SUMIF($C$18:C$49,$A50,$I$18:I$49)</f>
        <v>0</v>
      </c>
      <c r="J50" s="216">
        <v>13.26</v>
      </c>
      <c r="K50" s="215">
        <v>9.92</v>
      </c>
      <c r="L50" s="215">
        <v>11.06</v>
      </c>
      <c r="M50" s="215"/>
      <c r="N50" s="215"/>
      <c r="O50" s="215"/>
      <c r="P50" s="215"/>
    </row>
    <row r="51" spans="1:16" s="9" customFormat="1" ht="15.75" customHeight="1" x14ac:dyDescent="0.25">
      <c r="A51" s="212" t="s">
        <v>119</v>
      </c>
      <c r="B51" s="213"/>
      <c r="C51" s="214"/>
      <c r="D51" s="104" t="s">
        <v>39</v>
      </c>
      <c r="E51" s="52">
        <f>SUMIF(J$18:$J$49,A51,E$18:$E$49)</f>
        <v>0</v>
      </c>
      <c r="F51" s="184" t="s">
        <v>111</v>
      </c>
      <c r="G51" s="184"/>
      <c r="H51" s="184"/>
      <c r="I51" s="80">
        <f>SUMIF($C$18:C$49,$A51,$I$18:I$49)</f>
        <v>0</v>
      </c>
      <c r="J51" s="217"/>
      <c r="K51" s="215"/>
      <c r="L51" s="215"/>
      <c r="M51" s="215"/>
      <c r="N51" s="215"/>
      <c r="O51" s="215"/>
      <c r="P51" s="215"/>
    </row>
    <row r="52" spans="1:16" s="9" customFormat="1" ht="15.75" customHeight="1" x14ac:dyDescent="0.25">
      <c r="A52" s="180" t="s">
        <v>40</v>
      </c>
      <c r="B52" s="181"/>
      <c r="C52" s="181"/>
      <c r="D52" s="182"/>
      <c r="E52" s="93">
        <f>SUM(E18:E49)</f>
        <v>11.06</v>
      </c>
      <c r="F52" s="183" t="s">
        <v>112</v>
      </c>
      <c r="G52" s="183"/>
      <c r="H52" s="183"/>
      <c r="I52" s="94">
        <f>SUM(I18:I49)</f>
        <v>0</v>
      </c>
      <c r="J52" s="218"/>
      <c r="K52" s="215"/>
      <c r="L52" s="215"/>
      <c r="M52" s="215"/>
      <c r="N52" s="215"/>
      <c r="O52" s="215"/>
      <c r="P52" s="215"/>
    </row>
    <row r="53" spans="1:16" s="12" customFormat="1" ht="18" customHeight="1" x14ac:dyDescent="0.25">
      <c r="A53" s="208">
        <v>22</v>
      </c>
      <c r="B53" s="209"/>
      <c r="C53" s="85" t="s">
        <v>30</v>
      </c>
      <c r="D53" s="85" t="s">
        <v>206</v>
      </c>
      <c r="E53" s="86">
        <v>0.65</v>
      </c>
      <c r="F53" s="87">
        <f t="shared" ref="F53:F61" si="17">60/E53</f>
        <v>92.307692307692307</v>
      </c>
      <c r="G53" s="88">
        <f>F53*($A$15+$J$13)</f>
        <v>69.230769230769226</v>
      </c>
      <c r="H53" s="89">
        <f>$C$15/G53</f>
        <v>1.5280289330922241</v>
      </c>
      <c r="I53" s="90"/>
      <c r="J53" s="76" t="str">
        <f t="shared" ref="J53:J61" si="18">+VLOOKUP(C53,TM,3,FALSE)</f>
        <v>E</v>
      </c>
    </row>
    <row r="54" spans="1:16" s="12" customFormat="1" ht="18" customHeight="1" x14ac:dyDescent="0.25">
      <c r="A54" s="186">
        <v>23</v>
      </c>
      <c r="B54" s="187"/>
      <c r="C54" s="46" t="s">
        <v>31</v>
      </c>
      <c r="D54" s="46" t="s">
        <v>31</v>
      </c>
      <c r="E54" s="47">
        <v>1.1499999999999999</v>
      </c>
      <c r="F54" s="87">
        <f t="shared" si="17"/>
        <v>52.173913043478265</v>
      </c>
      <c r="G54" s="48">
        <f>F54*($A$15+$J$13)</f>
        <v>39.130434782608702</v>
      </c>
      <c r="H54" s="54">
        <f>$C$15/G54</f>
        <v>2.7034358047016269</v>
      </c>
      <c r="I54" s="81"/>
      <c r="J54" s="76" t="str">
        <f t="shared" si="18"/>
        <v>P</v>
      </c>
    </row>
    <row r="55" spans="1:16" s="12" customFormat="1" ht="18" hidden="1" customHeight="1" x14ac:dyDescent="0.25">
      <c r="A55" s="186"/>
      <c r="B55" s="187"/>
      <c r="C55" s="46"/>
      <c r="D55" s="46"/>
      <c r="E55" s="47"/>
      <c r="F55" s="53" t="e">
        <f t="shared" ref="F55:F57" si="19">60/E55</f>
        <v>#DIV/0!</v>
      </c>
      <c r="G55" s="48" t="e">
        <f t="shared" ref="G55:G57" si="20">F55*($A$15+$J$13)</f>
        <v>#DIV/0!</v>
      </c>
      <c r="H55" s="54" t="e">
        <f t="shared" ref="H55:H57" si="21">$C$15/G55</f>
        <v>#DIV/0!</v>
      </c>
      <c r="I55" s="81"/>
      <c r="J55" s="76" t="e">
        <f t="shared" ref="J55:J57" si="22">+VLOOKUP(C55,TM,3,FALSE)</f>
        <v>#N/A</v>
      </c>
    </row>
    <row r="56" spans="1:16" s="12" customFormat="1" ht="18" hidden="1" customHeight="1" x14ac:dyDescent="0.25">
      <c r="A56" s="186"/>
      <c r="B56" s="187"/>
      <c r="C56" s="46"/>
      <c r="D56" s="46"/>
      <c r="E56" s="47"/>
      <c r="F56" s="53" t="e">
        <f t="shared" si="19"/>
        <v>#DIV/0!</v>
      </c>
      <c r="G56" s="48" t="e">
        <f t="shared" si="20"/>
        <v>#DIV/0!</v>
      </c>
      <c r="H56" s="54" t="e">
        <f t="shared" si="21"/>
        <v>#DIV/0!</v>
      </c>
      <c r="I56" s="81"/>
      <c r="J56" s="76" t="e">
        <f t="shared" si="22"/>
        <v>#N/A</v>
      </c>
    </row>
    <row r="57" spans="1:16" s="12" customFormat="1" ht="18" hidden="1" customHeight="1" x14ac:dyDescent="0.25">
      <c r="A57" s="186"/>
      <c r="B57" s="187"/>
      <c r="C57" s="46"/>
      <c r="D57" s="46"/>
      <c r="E57" s="47"/>
      <c r="F57" s="53" t="e">
        <f t="shared" si="19"/>
        <v>#DIV/0!</v>
      </c>
      <c r="G57" s="48" t="e">
        <f t="shared" si="20"/>
        <v>#DIV/0!</v>
      </c>
      <c r="H57" s="54" t="e">
        <f t="shared" si="21"/>
        <v>#DIV/0!</v>
      </c>
      <c r="I57" s="81"/>
      <c r="J57" s="76" t="e">
        <f t="shared" si="22"/>
        <v>#N/A</v>
      </c>
    </row>
    <row r="58" spans="1:16" s="12" customFormat="1" ht="18" hidden="1" customHeight="1" x14ac:dyDescent="0.25">
      <c r="A58" s="186"/>
      <c r="B58" s="187"/>
      <c r="C58" s="46"/>
      <c r="D58" s="46"/>
      <c r="E58" s="47"/>
      <c r="F58" s="53" t="e">
        <f t="shared" si="17"/>
        <v>#DIV/0!</v>
      </c>
      <c r="G58" s="48" t="e">
        <f t="shared" ref="G58:G61" si="23">F58*($A$15+$J$13)</f>
        <v>#DIV/0!</v>
      </c>
      <c r="H58" s="54" t="e">
        <f t="shared" ref="H58" si="24">$C$15/G58</f>
        <v>#DIV/0!</v>
      </c>
      <c r="I58" s="81"/>
      <c r="J58" s="76" t="e">
        <f t="shared" si="18"/>
        <v>#N/A</v>
      </c>
    </row>
    <row r="59" spans="1:16" s="12" customFormat="1" ht="18" hidden="1" customHeight="1" x14ac:dyDescent="0.25">
      <c r="A59" s="186"/>
      <c r="B59" s="187"/>
      <c r="C59" s="46"/>
      <c r="D59" s="46"/>
      <c r="E59" s="47"/>
      <c r="F59" s="53" t="e">
        <f t="shared" ref="F59:F60" si="25">60/E59</f>
        <v>#DIV/0!</v>
      </c>
      <c r="G59" s="48" t="e">
        <f t="shared" si="23"/>
        <v>#DIV/0!</v>
      </c>
      <c r="H59" s="54" t="e">
        <f t="shared" ref="H59:H60" si="26">$C$15/G59</f>
        <v>#DIV/0!</v>
      </c>
      <c r="I59" s="81"/>
      <c r="J59" s="76" t="e">
        <f t="shared" si="18"/>
        <v>#N/A</v>
      </c>
    </row>
    <row r="60" spans="1:16" s="12" customFormat="1" ht="18" hidden="1" customHeight="1" x14ac:dyDescent="0.25">
      <c r="A60" s="186"/>
      <c r="B60" s="187"/>
      <c r="C60" s="46"/>
      <c r="D60" s="46"/>
      <c r="E60" s="47"/>
      <c r="F60" s="53" t="e">
        <f t="shared" si="25"/>
        <v>#DIV/0!</v>
      </c>
      <c r="G60" s="48" t="e">
        <f t="shared" si="23"/>
        <v>#DIV/0!</v>
      </c>
      <c r="H60" s="54" t="e">
        <f t="shared" si="26"/>
        <v>#DIV/0!</v>
      </c>
      <c r="I60" s="81"/>
      <c r="J60" s="76" t="e">
        <f t="shared" si="18"/>
        <v>#N/A</v>
      </c>
    </row>
    <row r="61" spans="1:16" s="12" customFormat="1" ht="18" hidden="1" customHeight="1" x14ac:dyDescent="0.25">
      <c r="A61" s="186"/>
      <c r="B61" s="187"/>
      <c r="C61" s="46"/>
      <c r="D61" s="46"/>
      <c r="E61" s="47"/>
      <c r="F61" s="53" t="e">
        <f t="shared" si="17"/>
        <v>#DIV/0!</v>
      </c>
      <c r="G61" s="48" t="e">
        <f t="shared" si="23"/>
        <v>#DIV/0!</v>
      </c>
      <c r="H61" s="54" t="e">
        <f t="shared" ref="H61" si="27">$C$15/G61</f>
        <v>#DIV/0!</v>
      </c>
      <c r="I61" s="81"/>
      <c r="J61" s="76" t="e">
        <f t="shared" si="18"/>
        <v>#N/A</v>
      </c>
    </row>
    <row r="62" spans="1:16" s="14" customFormat="1" ht="15.75" customHeight="1" x14ac:dyDescent="0.25">
      <c r="A62" s="210" t="s">
        <v>22</v>
      </c>
      <c r="B62" s="211"/>
      <c r="C62" s="211"/>
      <c r="D62" s="211"/>
      <c r="E62" s="82">
        <f>SUM(E52:E61)</f>
        <v>12.860000000000001</v>
      </c>
      <c r="F62" s="83"/>
      <c r="G62" s="83"/>
      <c r="H62" s="83"/>
      <c r="I62" s="84">
        <f>SUM(I52:I61)</f>
        <v>0</v>
      </c>
      <c r="J62" s="13"/>
    </row>
    <row r="63" spans="1:16" s="12" customFormat="1" ht="15" customHeight="1" x14ac:dyDescent="0.25">
      <c r="A63" s="25"/>
      <c r="B63" s="25"/>
      <c r="C63" s="25"/>
      <c r="D63" s="25"/>
      <c r="E63" s="25"/>
      <c r="F63" s="25"/>
      <c r="G63" s="26"/>
      <c r="H63" s="26"/>
      <c r="I63" s="27"/>
      <c r="J63" s="28"/>
      <c r="K63" s="25"/>
      <c r="L63" s="29"/>
      <c r="M63" s="9"/>
      <c r="N63" s="9"/>
    </row>
    <row r="64" spans="1:16" s="12" customFormat="1" ht="15" customHeight="1" x14ac:dyDescent="0.25">
      <c r="A64" s="57" t="s">
        <v>48</v>
      </c>
      <c r="B64" s="165" t="s">
        <v>49</v>
      </c>
      <c r="C64" s="165"/>
      <c r="D64" s="58" t="s">
        <v>99</v>
      </c>
      <c r="E64" s="164" t="s">
        <v>100</v>
      </c>
      <c r="F64" s="165"/>
      <c r="G64" s="165"/>
      <c r="H64" s="165"/>
      <c r="I64" s="166"/>
      <c r="J64" s="25"/>
      <c r="K64" s="25"/>
      <c r="L64" s="25"/>
    </row>
    <row r="65" spans="1:12" s="12" customFormat="1" ht="15" customHeight="1" x14ac:dyDescent="0.25">
      <c r="A65" s="59"/>
      <c r="B65" s="168"/>
      <c r="C65" s="168"/>
      <c r="D65" s="60"/>
      <c r="E65" s="167"/>
      <c r="F65" s="168"/>
      <c r="G65" s="168"/>
      <c r="H65" s="168"/>
      <c r="I65" s="169"/>
      <c r="J65" s="25"/>
      <c r="K65" s="25"/>
      <c r="L65" s="25"/>
    </row>
    <row r="66" spans="1:12" s="12" customFormat="1" ht="18" hidden="1" customHeight="1" x14ac:dyDescent="0.25">
      <c r="A66" s="171" t="s">
        <v>50</v>
      </c>
      <c r="B66" s="136" t="s">
        <v>51</v>
      </c>
      <c r="C66" s="136"/>
      <c r="D66" s="109">
        <f>SUMIF(C$18:$C$61,B66,H$18:$H$61)</f>
        <v>0</v>
      </c>
      <c r="E66" s="137"/>
      <c r="F66" s="138"/>
      <c r="G66" s="138"/>
      <c r="H66" s="138"/>
      <c r="I66" s="139"/>
      <c r="J66" s="25"/>
      <c r="K66" s="25"/>
      <c r="L66" s="25"/>
    </row>
    <row r="67" spans="1:12" s="12" customFormat="1" ht="18" hidden="1" customHeight="1" x14ac:dyDescent="0.25">
      <c r="A67" s="171"/>
      <c r="B67" s="136" t="s">
        <v>52</v>
      </c>
      <c r="C67" s="136"/>
      <c r="D67" s="109">
        <f>SUMIF(C$18:$C$61,B67,H$18:$H$61)</f>
        <v>0</v>
      </c>
      <c r="E67" s="137"/>
      <c r="F67" s="138"/>
      <c r="G67" s="138"/>
      <c r="H67" s="138"/>
      <c r="I67" s="139"/>
      <c r="J67" s="25"/>
      <c r="K67" s="25"/>
      <c r="L67" s="25"/>
    </row>
    <row r="68" spans="1:12" s="12" customFormat="1" ht="18" customHeight="1" x14ac:dyDescent="0.25">
      <c r="A68" s="171"/>
      <c r="B68" s="136" t="s">
        <v>53</v>
      </c>
      <c r="C68" s="136"/>
      <c r="D68" s="109">
        <f>SUMIF(C$18:$C$61,B68,H$18:$H$61)</f>
        <v>2.9150090415913197</v>
      </c>
      <c r="E68" s="137"/>
      <c r="F68" s="138"/>
      <c r="G68" s="138"/>
      <c r="H68" s="138"/>
      <c r="I68" s="139"/>
      <c r="J68" s="25"/>
      <c r="K68" s="25"/>
      <c r="L68" s="25"/>
    </row>
    <row r="69" spans="1:12" s="12" customFormat="1" ht="18" hidden="1" customHeight="1" x14ac:dyDescent="0.25">
      <c r="A69" s="171"/>
      <c r="B69" s="136" t="s">
        <v>54</v>
      </c>
      <c r="C69" s="136"/>
      <c r="D69" s="109">
        <f>SUMIF(C$18:$C$61,B69,H$18:$H$61)</f>
        <v>0</v>
      </c>
      <c r="E69" s="137"/>
      <c r="F69" s="138"/>
      <c r="G69" s="138"/>
      <c r="H69" s="138"/>
      <c r="I69" s="139"/>
      <c r="J69" s="25"/>
      <c r="K69" s="25"/>
      <c r="L69" s="25"/>
    </row>
    <row r="70" spans="1:12" s="12" customFormat="1" ht="18" hidden="1" customHeight="1" x14ac:dyDescent="0.25">
      <c r="A70" s="171"/>
      <c r="B70" s="136" t="s">
        <v>55</v>
      </c>
      <c r="C70" s="136"/>
      <c r="D70" s="109">
        <f>SUMIF(C$18:$C$61,B70,H$18:$H$61)</f>
        <v>0</v>
      </c>
      <c r="E70" s="137"/>
      <c r="F70" s="138"/>
      <c r="G70" s="138"/>
      <c r="H70" s="138"/>
      <c r="I70" s="139"/>
      <c r="J70" s="25"/>
      <c r="K70" s="25"/>
      <c r="L70" s="25"/>
    </row>
    <row r="71" spans="1:12" s="12" customFormat="1" ht="18" hidden="1" customHeight="1" x14ac:dyDescent="0.25">
      <c r="A71" s="171"/>
      <c r="B71" s="136" t="s">
        <v>56</v>
      </c>
      <c r="C71" s="136"/>
      <c r="D71" s="109">
        <f>SUMIF(C$18:$C$61,B71,H$18:$H$61)</f>
        <v>0</v>
      </c>
      <c r="E71" s="137"/>
      <c r="F71" s="138"/>
      <c r="G71" s="138"/>
      <c r="H71" s="138"/>
      <c r="I71" s="139"/>
      <c r="J71" s="25"/>
      <c r="K71" s="25"/>
      <c r="L71" s="25"/>
    </row>
    <row r="72" spans="1:12" s="12" customFormat="1" ht="18" customHeight="1" x14ac:dyDescent="0.25">
      <c r="A72" s="171"/>
      <c r="B72" s="136" t="s">
        <v>57</v>
      </c>
      <c r="C72" s="136"/>
      <c r="D72" s="109">
        <f>SUMIF(C$18:$C$61,B72,H$18:$H$61)</f>
        <v>1.128390596745027</v>
      </c>
      <c r="E72" s="137"/>
      <c r="F72" s="138"/>
      <c r="G72" s="138"/>
      <c r="H72" s="138"/>
      <c r="I72" s="139"/>
      <c r="J72" s="25"/>
      <c r="K72" s="25"/>
      <c r="L72" s="25"/>
    </row>
    <row r="73" spans="1:12" s="12" customFormat="1" ht="18" hidden="1" customHeight="1" x14ac:dyDescent="0.25">
      <c r="A73" s="171"/>
      <c r="B73" s="136" t="s">
        <v>58</v>
      </c>
      <c r="C73" s="136"/>
      <c r="D73" s="109">
        <f>SUMIF(C$18:$C$61,B73,H$18:$H$61)</f>
        <v>0</v>
      </c>
      <c r="E73" s="137"/>
      <c r="F73" s="138"/>
      <c r="G73" s="138"/>
      <c r="H73" s="138"/>
      <c r="I73" s="139"/>
      <c r="J73" s="25"/>
      <c r="K73" s="25"/>
      <c r="L73" s="25"/>
    </row>
    <row r="74" spans="1:12" s="12" customFormat="1" ht="18" hidden="1" customHeight="1" x14ac:dyDescent="0.25">
      <c r="A74" s="171"/>
      <c r="B74" s="136" t="s">
        <v>178</v>
      </c>
      <c r="C74" s="136"/>
      <c r="D74" s="109">
        <f>SUMIF(C$18:$C$61,B74,H$18:$H$61)</f>
        <v>0</v>
      </c>
      <c r="E74" s="137"/>
      <c r="F74" s="138"/>
      <c r="G74" s="138"/>
      <c r="H74" s="138"/>
      <c r="I74" s="139"/>
      <c r="J74" s="25"/>
      <c r="K74" s="25"/>
      <c r="L74" s="25"/>
    </row>
    <row r="75" spans="1:12" s="12" customFormat="1" ht="18" customHeight="1" x14ac:dyDescent="0.25">
      <c r="A75" s="171"/>
      <c r="B75" s="136" t="s">
        <v>59</v>
      </c>
      <c r="C75" s="136"/>
      <c r="D75" s="109">
        <f>SUMIF(C$18:$C$61,B75,H$18:$H$61)</f>
        <v>9.3092224231464726</v>
      </c>
      <c r="E75" s="137"/>
      <c r="F75" s="138"/>
      <c r="G75" s="138"/>
      <c r="H75" s="138"/>
      <c r="I75" s="139"/>
      <c r="J75" s="25"/>
      <c r="K75" s="25"/>
      <c r="L75" s="25"/>
    </row>
    <row r="76" spans="1:12" s="12" customFormat="1" ht="18" hidden="1" customHeight="1" x14ac:dyDescent="0.25">
      <c r="A76" s="171"/>
      <c r="B76" s="136" t="s">
        <v>60</v>
      </c>
      <c r="C76" s="136"/>
      <c r="D76" s="109">
        <f>SUMIF(C$18:$C$61,B76,H$18:$H$61)</f>
        <v>0</v>
      </c>
      <c r="E76" s="137"/>
      <c r="F76" s="138"/>
      <c r="G76" s="138"/>
      <c r="H76" s="138"/>
      <c r="I76" s="139"/>
      <c r="J76" s="25"/>
      <c r="K76" s="25"/>
      <c r="L76" s="25"/>
    </row>
    <row r="77" spans="1:12" s="12" customFormat="1" ht="18" hidden="1" customHeight="1" x14ac:dyDescent="0.25">
      <c r="A77" s="171"/>
      <c r="B77" s="136" t="s">
        <v>61</v>
      </c>
      <c r="C77" s="136"/>
      <c r="D77" s="109">
        <f>SUMIF(C$18:$C$61,B77,H$18:$H$61)</f>
        <v>0</v>
      </c>
      <c r="E77" s="137"/>
      <c r="F77" s="138"/>
      <c r="G77" s="138"/>
      <c r="H77" s="138"/>
      <c r="I77" s="139"/>
      <c r="J77" s="25"/>
      <c r="K77" s="25"/>
      <c r="L77" s="25"/>
    </row>
    <row r="78" spans="1:12" s="12" customFormat="1" ht="18" hidden="1" customHeight="1" x14ac:dyDescent="0.25">
      <c r="A78" s="171"/>
      <c r="B78" s="136" t="s">
        <v>62</v>
      </c>
      <c r="C78" s="136"/>
      <c r="D78" s="109">
        <f>SUMIF(C$18:$C$61,B78,H$18:$H$61)</f>
        <v>0</v>
      </c>
      <c r="E78" s="137"/>
      <c r="F78" s="138"/>
      <c r="G78" s="138"/>
      <c r="H78" s="138"/>
      <c r="I78" s="139"/>
      <c r="J78" s="25"/>
      <c r="K78" s="25"/>
      <c r="L78" s="25"/>
    </row>
    <row r="79" spans="1:12" s="12" customFormat="1" ht="18" hidden="1" customHeight="1" x14ac:dyDescent="0.25">
      <c r="A79" s="171"/>
      <c r="B79" s="136" t="s">
        <v>63</v>
      </c>
      <c r="C79" s="136"/>
      <c r="D79" s="109">
        <f>SUMIF(C$18:$C$61,B79,H$18:$H$61)</f>
        <v>0</v>
      </c>
      <c r="E79" s="137"/>
      <c r="F79" s="138"/>
      <c r="G79" s="138"/>
      <c r="H79" s="138"/>
      <c r="I79" s="139"/>
      <c r="J79" s="25"/>
      <c r="K79" s="25"/>
      <c r="L79" s="25"/>
    </row>
    <row r="80" spans="1:12" s="12" customFormat="1" ht="18" hidden="1" customHeight="1" x14ac:dyDescent="0.25">
      <c r="A80" s="171"/>
      <c r="B80" s="136" t="s">
        <v>64</v>
      </c>
      <c r="C80" s="136"/>
      <c r="D80" s="109">
        <f>SUMIF(C$18:$C$61,B80,H$18:$H$61)</f>
        <v>0</v>
      </c>
      <c r="E80" s="137"/>
      <c r="F80" s="138"/>
      <c r="G80" s="138"/>
      <c r="H80" s="138"/>
      <c r="I80" s="139"/>
      <c r="J80" s="25"/>
      <c r="K80" s="25"/>
      <c r="L80" s="25"/>
    </row>
    <row r="81" spans="1:12" s="12" customFormat="1" ht="18" hidden="1" customHeight="1" x14ac:dyDescent="0.25">
      <c r="A81" s="171"/>
      <c r="B81" s="136" t="s">
        <v>65</v>
      </c>
      <c r="C81" s="136"/>
      <c r="D81" s="109">
        <f>SUMIF(C$18:$C$61,B81,H$18:$H$61)</f>
        <v>0</v>
      </c>
      <c r="E81" s="137"/>
      <c r="F81" s="138"/>
      <c r="G81" s="138"/>
      <c r="H81" s="138"/>
      <c r="I81" s="139"/>
      <c r="J81" s="25"/>
      <c r="K81" s="25"/>
      <c r="L81" s="25"/>
    </row>
    <row r="82" spans="1:12" s="12" customFormat="1" ht="18" hidden="1" customHeight="1" x14ac:dyDescent="0.25">
      <c r="A82" s="171"/>
      <c r="B82" s="136" t="s">
        <v>66</v>
      </c>
      <c r="C82" s="136"/>
      <c r="D82" s="109">
        <f>SUMIF(C$18:$C$61,B82,H$18:$H$61)</f>
        <v>0</v>
      </c>
      <c r="E82" s="137"/>
      <c r="F82" s="138"/>
      <c r="G82" s="138"/>
      <c r="H82" s="138"/>
      <c r="I82" s="139"/>
      <c r="J82" s="25"/>
      <c r="K82" s="25"/>
      <c r="L82" s="25"/>
    </row>
    <row r="83" spans="1:12" s="12" customFormat="1" ht="18" hidden="1" customHeight="1" x14ac:dyDescent="0.25">
      <c r="A83" s="171"/>
      <c r="B83" s="136" t="s">
        <v>67</v>
      </c>
      <c r="C83" s="136"/>
      <c r="D83" s="109">
        <f>SUMIF(C$18:$C$61,B83,H$18:$H$61)</f>
        <v>0</v>
      </c>
      <c r="E83" s="137"/>
      <c r="F83" s="138"/>
      <c r="G83" s="138"/>
      <c r="H83" s="138"/>
      <c r="I83" s="139"/>
      <c r="J83" s="25"/>
      <c r="K83" s="25"/>
      <c r="L83" s="25"/>
    </row>
    <row r="84" spans="1:12" s="12" customFormat="1" ht="18" hidden="1" customHeight="1" x14ac:dyDescent="0.25">
      <c r="A84" s="171"/>
      <c r="B84" s="136" t="s">
        <v>68</v>
      </c>
      <c r="C84" s="136"/>
      <c r="D84" s="109">
        <f>SUMIF(C$18:$C$61,B84,H$18:$H$61)</f>
        <v>0</v>
      </c>
      <c r="E84" s="137"/>
      <c r="F84" s="138"/>
      <c r="G84" s="138"/>
      <c r="H84" s="138"/>
      <c r="I84" s="139"/>
      <c r="J84" s="25"/>
      <c r="K84" s="25"/>
      <c r="L84" s="25"/>
    </row>
    <row r="85" spans="1:12" s="12" customFormat="1" ht="18" hidden="1" customHeight="1" x14ac:dyDescent="0.25">
      <c r="A85" s="171"/>
      <c r="B85" s="136" t="s">
        <v>69</v>
      </c>
      <c r="C85" s="136"/>
      <c r="D85" s="109">
        <f>SUMIF(C$18:$C$61,B85,H$18:$H$61)</f>
        <v>0</v>
      </c>
      <c r="E85" s="137"/>
      <c r="F85" s="138"/>
      <c r="G85" s="138"/>
      <c r="H85" s="138"/>
      <c r="I85" s="139"/>
      <c r="J85" s="25"/>
      <c r="K85" s="25"/>
      <c r="L85" s="25"/>
    </row>
    <row r="86" spans="1:12" s="12" customFormat="1" ht="18" hidden="1" customHeight="1" x14ac:dyDescent="0.25">
      <c r="A86" s="171"/>
      <c r="B86" s="136" t="s">
        <v>179</v>
      </c>
      <c r="C86" s="136"/>
      <c r="D86" s="109">
        <f>SUMIF(C$18:$C$61,B86,H$18:$H$61)</f>
        <v>0</v>
      </c>
      <c r="E86" s="137"/>
      <c r="F86" s="138"/>
      <c r="G86" s="138"/>
      <c r="H86" s="138"/>
      <c r="I86" s="139"/>
      <c r="J86" s="25"/>
      <c r="K86" s="25"/>
      <c r="L86" s="25"/>
    </row>
    <row r="87" spans="1:12" s="12" customFormat="1" ht="18" hidden="1" customHeight="1" x14ac:dyDescent="0.25">
      <c r="A87" s="171"/>
      <c r="B87" s="136" t="s">
        <v>180</v>
      </c>
      <c r="C87" s="136"/>
      <c r="D87" s="109">
        <f>SUMIF(C$18:$C$61,B87,H$18:$H$61)</f>
        <v>0</v>
      </c>
      <c r="E87" s="137"/>
      <c r="F87" s="138"/>
      <c r="G87" s="138"/>
      <c r="H87" s="138"/>
      <c r="I87" s="139"/>
      <c r="J87" s="25"/>
      <c r="K87" s="25"/>
      <c r="L87" s="25"/>
    </row>
    <row r="88" spans="1:12" s="12" customFormat="1" ht="18" hidden="1" customHeight="1" x14ac:dyDescent="0.25">
      <c r="A88" s="171"/>
      <c r="B88" s="136" t="s">
        <v>181</v>
      </c>
      <c r="C88" s="136"/>
      <c r="D88" s="109">
        <f>SUMIF(C$18:$C$61,B88,H$18:$H$61)</f>
        <v>0</v>
      </c>
      <c r="E88" s="137"/>
      <c r="F88" s="138"/>
      <c r="G88" s="138"/>
      <c r="H88" s="138"/>
      <c r="I88" s="139"/>
      <c r="J88" s="25"/>
      <c r="K88" s="25"/>
      <c r="L88" s="25"/>
    </row>
    <row r="89" spans="1:12" s="12" customFormat="1" ht="18" hidden="1" customHeight="1" x14ac:dyDescent="0.25">
      <c r="A89" s="171"/>
      <c r="B89" s="136" t="s">
        <v>70</v>
      </c>
      <c r="C89" s="136"/>
      <c r="D89" s="109">
        <f>SUMIF(C$18:$C$61,B89,H$18:$H$61)</f>
        <v>0</v>
      </c>
      <c r="E89" s="137"/>
      <c r="F89" s="138"/>
      <c r="G89" s="138"/>
      <c r="H89" s="138"/>
      <c r="I89" s="139"/>
      <c r="J89" s="25"/>
      <c r="K89" s="25"/>
      <c r="L89" s="25"/>
    </row>
    <row r="90" spans="1:12" s="12" customFormat="1" ht="18" hidden="1" customHeight="1" x14ac:dyDescent="0.25">
      <c r="A90" s="171"/>
      <c r="B90" s="136" t="s">
        <v>71</v>
      </c>
      <c r="C90" s="136"/>
      <c r="D90" s="109">
        <f>SUMIF(C$18:$C$61,B90,H$18:$H$61)</f>
        <v>0</v>
      </c>
      <c r="E90" s="137"/>
      <c r="F90" s="138"/>
      <c r="G90" s="138"/>
      <c r="H90" s="138"/>
      <c r="I90" s="139"/>
      <c r="J90" s="25"/>
      <c r="K90" s="25"/>
      <c r="L90" s="25"/>
    </row>
    <row r="91" spans="1:12" s="12" customFormat="1" ht="18" hidden="1" customHeight="1" x14ac:dyDescent="0.25">
      <c r="A91" s="171"/>
      <c r="B91" s="136" t="s">
        <v>72</v>
      </c>
      <c r="C91" s="136"/>
      <c r="D91" s="109">
        <f>SUMIF(C$18:$C$61,B91,H$18:$H$61)</f>
        <v>0</v>
      </c>
      <c r="E91" s="137"/>
      <c r="F91" s="138"/>
      <c r="G91" s="138"/>
      <c r="H91" s="138"/>
      <c r="I91" s="139"/>
      <c r="J91" s="25"/>
      <c r="K91" s="25"/>
      <c r="L91" s="25"/>
    </row>
    <row r="92" spans="1:12" s="12" customFormat="1" ht="18" hidden="1" customHeight="1" x14ac:dyDescent="0.25">
      <c r="A92" s="171"/>
      <c r="B92" s="136" t="s">
        <v>73</v>
      </c>
      <c r="C92" s="136"/>
      <c r="D92" s="109">
        <f>SUMIF(C$18:$C$61,B92,H$18:$H$61)</f>
        <v>0</v>
      </c>
      <c r="E92" s="137"/>
      <c r="F92" s="138"/>
      <c r="G92" s="138"/>
      <c r="H92" s="138"/>
      <c r="I92" s="139"/>
      <c r="J92" s="25"/>
      <c r="K92" s="25"/>
      <c r="L92" s="25"/>
    </row>
    <row r="93" spans="1:12" s="12" customFormat="1" ht="18" customHeight="1" x14ac:dyDescent="0.25">
      <c r="A93" s="171"/>
      <c r="B93" s="136" t="s">
        <v>74</v>
      </c>
      <c r="C93" s="136"/>
      <c r="D93" s="109">
        <f>SUMIF(C$18:$C$61,B93,H$18:$H$61)</f>
        <v>5.1012658227848107</v>
      </c>
      <c r="E93" s="137"/>
      <c r="F93" s="138"/>
      <c r="G93" s="138"/>
      <c r="H93" s="138"/>
      <c r="I93" s="139"/>
      <c r="J93" s="25"/>
      <c r="K93" s="25"/>
      <c r="L93" s="25"/>
    </row>
    <row r="94" spans="1:12" s="12" customFormat="1" ht="18" hidden="1" customHeight="1" x14ac:dyDescent="0.25">
      <c r="A94" s="171"/>
      <c r="B94" s="136" t="s">
        <v>75</v>
      </c>
      <c r="C94" s="136"/>
      <c r="D94" s="109">
        <f>SUMIF(C$18:$C$61,B94,H$18:$H$61)</f>
        <v>0</v>
      </c>
      <c r="E94" s="137"/>
      <c r="F94" s="138"/>
      <c r="G94" s="138"/>
      <c r="H94" s="138"/>
      <c r="I94" s="139"/>
      <c r="J94" s="25"/>
      <c r="K94" s="25"/>
      <c r="L94" s="25"/>
    </row>
    <row r="95" spans="1:12" s="12" customFormat="1" ht="18" hidden="1" customHeight="1" x14ac:dyDescent="0.25">
      <c r="A95" s="171"/>
      <c r="B95" s="136" t="s">
        <v>76</v>
      </c>
      <c r="C95" s="136"/>
      <c r="D95" s="109">
        <f>SUMIF(C$18:$C$61,B95,H$18:$H$61)</f>
        <v>2.4918625678119346</v>
      </c>
      <c r="E95" s="137"/>
      <c r="F95" s="138"/>
      <c r="G95" s="138"/>
      <c r="H95" s="138"/>
      <c r="I95" s="139"/>
      <c r="J95" s="25"/>
      <c r="K95" s="25"/>
      <c r="L95" s="25"/>
    </row>
    <row r="96" spans="1:12" s="12" customFormat="1" ht="18" hidden="1" customHeight="1" x14ac:dyDescent="0.25">
      <c r="A96" s="171"/>
      <c r="B96" s="136" t="s">
        <v>77</v>
      </c>
      <c r="C96" s="136"/>
      <c r="D96" s="109">
        <f>SUMIF(C$18:$C$61,B96,H$18:$H$61)</f>
        <v>0</v>
      </c>
      <c r="E96" s="137"/>
      <c r="F96" s="138"/>
      <c r="G96" s="138"/>
      <c r="H96" s="138"/>
      <c r="I96" s="139"/>
      <c r="J96" s="25"/>
      <c r="K96" s="25"/>
      <c r="L96" s="25"/>
    </row>
    <row r="97" spans="1:12" s="12" customFormat="1" ht="18" hidden="1" customHeight="1" x14ac:dyDescent="0.25">
      <c r="A97" s="171"/>
      <c r="B97" s="136" t="s">
        <v>78</v>
      </c>
      <c r="C97" s="136"/>
      <c r="D97" s="109">
        <f>SUMIF(C$18:$C$61,B97,H$18:$H$61)</f>
        <v>0</v>
      </c>
      <c r="E97" s="137"/>
      <c r="F97" s="138"/>
      <c r="G97" s="138"/>
      <c r="H97" s="138"/>
      <c r="I97" s="139"/>
      <c r="J97" s="25"/>
      <c r="K97" s="25"/>
      <c r="L97" s="25"/>
    </row>
    <row r="98" spans="1:12" s="12" customFormat="1" ht="18" hidden="1" customHeight="1" x14ac:dyDescent="0.25">
      <c r="A98" s="171"/>
      <c r="B98" s="136" t="s">
        <v>79</v>
      </c>
      <c r="C98" s="136"/>
      <c r="D98" s="109">
        <f>SUMIF(C$18:$C$61,B98,H$18:$H$61)</f>
        <v>0</v>
      </c>
      <c r="E98" s="137"/>
      <c r="F98" s="138"/>
      <c r="G98" s="138"/>
      <c r="H98" s="138"/>
      <c r="I98" s="139"/>
      <c r="J98" s="25"/>
      <c r="K98" s="25"/>
      <c r="L98" s="25"/>
    </row>
    <row r="99" spans="1:12" s="12" customFormat="1" ht="18" hidden="1" customHeight="1" x14ac:dyDescent="0.25">
      <c r="A99" s="171"/>
      <c r="B99" s="136" t="s">
        <v>80</v>
      </c>
      <c r="C99" s="136"/>
      <c r="D99" s="109">
        <f>SUMIF(C$18:$C$61,B99,H$18:$H$61)</f>
        <v>0</v>
      </c>
      <c r="E99" s="137"/>
      <c r="F99" s="138"/>
      <c r="G99" s="138"/>
      <c r="H99" s="138"/>
      <c r="I99" s="139"/>
      <c r="J99" s="25"/>
      <c r="K99" s="25"/>
      <c r="L99" s="25"/>
    </row>
    <row r="100" spans="1:12" s="12" customFormat="1" ht="18" hidden="1" customHeight="1" x14ac:dyDescent="0.25">
      <c r="A100" s="171"/>
      <c r="B100" s="136" t="s">
        <v>81</v>
      </c>
      <c r="C100" s="136"/>
      <c r="D100" s="109">
        <f>SUMIF(C$18:$C$61,B100,H$18:$H$61)</f>
        <v>0</v>
      </c>
      <c r="E100" s="137"/>
      <c r="F100" s="138"/>
      <c r="G100" s="138"/>
      <c r="H100" s="138"/>
      <c r="I100" s="139"/>
      <c r="J100" s="25"/>
      <c r="K100" s="25"/>
      <c r="L100" s="25"/>
    </row>
    <row r="101" spans="1:12" s="12" customFormat="1" ht="18" customHeight="1" x14ac:dyDescent="0.25">
      <c r="A101" s="171"/>
      <c r="B101" s="136" t="s">
        <v>82</v>
      </c>
      <c r="C101" s="136"/>
      <c r="D101" s="109">
        <f>SUMIF(C$18:$C$61,B101,H$18:$H$61)</f>
        <v>3.9963833634719701</v>
      </c>
      <c r="E101" s="137"/>
      <c r="F101" s="138"/>
      <c r="G101" s="138"/>
      <c r="H101" s="138"/>
      <c r="I101" s="139"/>
      <c r="J101" s="25"/>
      <c r="K101" s="25"/>
      <c r="L101" s="25"/>
    </row>
    <row r="102" spans="1:12" s="12" customFormat="1" ht="18" hidden="1" customHeight="1" x14ac:dyDescent="0.25">
      <c r="A102" s="171"/>
      <c r="B102" s="136" t="s">
        <v>177</v>
      </c>
      <c r="C102" s="136"/>
      <c r="D102" s="109">
        <f>SUMIF(C$18:$C$61,B102,H$18:$H$61)</f>
        <v>0</v>
      </c>
      <c r="E102" s="137"/>
      <c r="F102" s="138"/>
      <c r="G102" s="138"/>
      <c r="H102" s="138"/>
      <c r="I102" s="139"/>
      <c r="J102" s="25"/>
      <c r="K102" s="25"/>
      <c r="L102" s="25"/>
    </row>
    <row r="103" spans="1:12" s="12" customFormat="1" ht="18" hidden="1" customHeight="1" x14ac:dyDescent="0.25">
      <c r="A103" s="171"/>
      <c r="B103" s="136" t="s">
        <v>83</v>
      </c>
      <c r="C103" s="136"/>
      <c r="D103" s="109">
        <f>SUMIF(C$18:$C$61,B103,H$18:$H$61)</f>
        <v>0</v>
      </c>
      <c r="E103" s="137"/>
      <c r="F103" s="138"/>
      <c r="G103" s="138"/>
      <c r="H103" s="138"/>
      <c r="I103" s="139"/>
      <c r="J103" s="25"/>
      <c r="K103" s="25"/>
      <c r="L103" s="25"/>
    </row>
    <row r="104" spans="1:12" s="12" customFormat="1" ht="18" hidden="1" customHeight="1" x14ac:dyDescent="0.25">
      <c r="A104" s="171"/>
      <c r="B104" s="136" t="s">
        <v>84</v>
      </c>
      <c r="C104" s="136"/>
      <c r="D104" s="109">
        <f>SUMIF(C$18:$C$61,B104,H$18:$H$61)</f>
        <v>0</v>
      </c>
      <c r="E104" s="137"/>
      <c r="F104" s="138"/>
      <c r="G104" s="138"/>
      <c r="H104" s="138"/>
      <c r="I104" s="139"/>
      <c r="J104" s="25"/>
      <c r="K104" s="25"/>
      <c r="L104" s="25"/>
    </row>
    <row r="105" spans="1:12" s="12" customFormat="1" ht="18" customHeight="1" x14ac:dyDescent="0.25">
      <c r="A105" s="171"/>
      <c r="B105" s="136" t="s">
        <v>85</v>
      </c>
      <c r="C105" s="136"/>
      <c r="D105" s="109">
        <f>SUMIF(C$18:$C$61,B105,H$18:$H$61)</f>
        <v>1.0578661844484629</v>
      </c>
      <c r="E105" s="137"/>
      <c r="F105" s="138"/>
      <c r="G105" s="138"/>
      <c r="H105" s="138"/>
      <c r="I105" s="139"/>
      <c r="J105" s="25"/>
      <c r="K105" s="25"/>
      <c r="L105" s="25"/>
    </row>
    <row r="106" spans="1:12" s="12" customFormat="1" ht="18" hidden="1" customHeight="1" x14ac:dyDescent="0.25">
      <c r="A106" s="171" t="s">
        <v>86</v>
      </c>
      <c r="B106" s="136" t="s">
        <v>87</v>
      </c>
      <c r="C106" s="136"/>
      <c r="D106" s="109">
        <f>SUMIF(C$18:$C$61,B106,H$18:$H$61)</f>
        <v>0</v>
      </c>
      <c r="E106" s="137"/>
      <c r="F106" s="138"/>
      <c r="G106" s="138"/>
      <c r="H106" s="138"/>
      <c r="I106" s="139"/>
      <c r="J106" s="25"/>
      <c r="K106" s="25"/>
      <c r="L106" s="25"/>
    </row>
    <row r="107" spans="1:12" s="12" customFormat="1" ht="18" hidden="1" customHeight="1" x14ac:dyDescent="0.25">
      <c r="A107" s="171"/>
      <c r="B107" s="136" t="s">
        <v>88</v>
      </c>
      <c r="C107" s="136"/>
      <c r="D107" s="109">
        <f>SUMIF(C$18:$C$61,B107,H$18:$H$61)</f>
        <v>0</v>
      </c>
      <c r="E107" s="137"/>
      <c r="F107" s="138"/>
      <c r="G107" s="138"/>
      <c r="H107" s="138"/>
      <c r="I107" s="139"/>
      <c r="J107" s="25"/>
      <c r="K107" s="25"/>
      <c r="L107" s="25"/>
    </row>
    <row r="108" spans="1:12" s="12" customFormat="1" ht="18" hidden="1" customHeight="1" x14ac:dyDescent="0.25">
      <c r="A108" s="171"/>
      <c r="B108" s="136" t="s">
        <v>89</v>
      </c>
      <c r="C108" s="136"/>
      <c r="D108" s="109">
        <f>SUMIF(C$18:$C$61,B108,H$18:$H$61)</f>
        <v>0</v>
      </c>
      <c r="E108" s="137"/>
      <c r="F108" s="138"/>
      <c r="G108" s="138"/>
      <c r="H108" s="138"/>
      <c r="I108" s="139"/>
      <c r="J108" s="25"/>
      <c r="K108" s="25"/>
      <c r="L108" s="25"/>
    </row>
    <row r="109" spans="1:12" s="12" customFormat="1" ht="18" hidden="1" customHeight="1" x14ac:dyDescent="0.25">
      <c r="A109" s="171"/>
      <c r="B109" s="136" t="s">
        <v>90</v>
      </c>
      <c r="C109" s="136"/>
      <c r="D109" s="109">
        <f>SUMIF(C$18:$C$61,B109,H$18:$H$61)</f>
        <v>0</v>
      </c>
      <c r="E109" s="137"/>
      <c r="F109" s="138"/>
      <c r="G109" s="138"/>
      <c r="H109" s="138"/>
      <c r="I109" s="139"/>
      <c r="J109" s="25"/>
      <c r="K109" s="25"/>
      <c r="L109" s="25"/>
    </row>
    <row r="110" spans="1:12" s="12" customFormat="1" ht="18" hidden="1" customHeight="1" x14ac:dyDescent="0.25">
      <c r="A110" s="171"/>
      <c r="B110" s="136" t="s">
        <v>91</v>
      </c>
      <c r="C110" s="136"/>
      <c r="D110" s="109">
        <f>SUMIF(C$18:$C$61,B110,H$18:$H$61)</f>
        <v>0</v>
      </c>
      <c r="E110" s="137"/>
      <c r="F110" s="138"/>
      <c r="G110" s="138"/>
      <c r="H110" s="138"/>
      <c r="I110" s="139"/>
      <c r="J110" s="25"/>
      <c r="K110" s="25"/>
      <c r="L110" s="25"/>
    </row>
    <row r="111" spans="1:12" s="12" customFormat="1" ht="18" hidden="1" customHeight="1" x14ac:dyDescent="0.25">
      <c r="A111" s="171"/>
      <c r="B111" s="136" t="s">
        <v>92</v>
      </c>
      <c r="C111" s="136"/>
      <c r="D111" s="109">
        <f>SUMIF(C$18:$C$61,B111,H$18:$H$61)</f>
        <v>0</v>
      </c>
      <c r="E111" s="137"/>
      <c r="F111" s="138"/>
      <c r="G111" s="138"/>
      <c r="H111" s="138"/>
      <c r="I111" s="139"/>
      <c r="J111" s="25"/>
      <c r="K111" s="25"/>
      <c r="L111" s="25"/>
    </row>
    <row r="112" spans="1:12" s="12" customFormat="1" ht="18" hidden="1" customHeight="1" x14ac:dyDescent="0.25">
      <c r="A112" s="171"/>
      <c r="B112" s="136" t="s">
        <v>93</v>
      </c>
      <c r="C112" s="136"/>
      <c r="D112" s="109">
        <f>SUMIF(C$18:$C$61,B112,H$18:$H$61)</f>
        <v>0</v>
      </c>
      <c r="E112" s="137"/>
      <c r="F112" s="138"/>
      <c r="G112" s="138"/>
      <c r="H112" s="138"/>
      <c r="I112" s="139"/>
      <c r="J112" s="25"/>
      <c r="K112" s="25"/>
      <c r="L112" s="25"/>
    </row>
    <row r="113" spans="1:12" s="12" customFormat="1" ht="18" hidden="1" customHeight="1" x14ac:dyDescent="0.25">
      <c r="A113" s="171"/>
      <c r="B113" s="136" t="s">
        <v>94</v>
      </c>
      <c r="C113" s="136"/>
      <c r="D113" s="109">
        <f>SUMIF(C$18:$C$61,B113,H$18:$H$61)</f>
        <v>0</v>
      </c>
      <c r="E113" s="137"/>
      <c r="F113" s="138"/>
      <c r="G113" s="138"/>
      <c r="H113" s="138"/>
      <c r="I113" s="139"/>
      <c r="J113" s="25"/>
      <c r="K113" s="25"/>
      <c r="L113" s="25"/>
    </row>
    <row r="114" spans="1:12" s="12" customFormat="1" ht="18" hidden="1" customHeight="1" x14ac:dyDescent="0.25">
      <c r="A114" s="170" t="s">
        <v>113</v>
      </c>
      <c r="B114" s="136" t="s">
        <v>44</v>
      </c>
      <c r="C114" s="136"/>
      <c r="D114" s="109">
        <f>SUMIF(C$18:$C$61,B114,H$18:$H$61)</f>
        <v>0</v>
      </c>
      <c r="E114" s="137"/>
      <c r="F114" s="138"/>
      <c r="G114" s="138"/>
      <c r="H114" s="138"/>
      <c r="I114" s="139"/>
      <c r="J114" s="25"/>
      <c r="K114" s="25"/>
      <c r="L114" s="25"/>
    </row>
    <row r="115" spans="1:12" s="12" customFormat="1" ht="18" hidden="1" customHeight="1" x14ac:dyDescent="0.25">
      <c r="A115" s="170"/>
      <c r="B115" s="136" t="s">
        <v>109</v>
      </c>
      <c r="C115" s="136"/>
      <c r="D115" s="109">
        <f>SUMIF(C$18:$C$61,B115,H$18:$H$61)</f>
        <v>0</v>
      </c>
      <c r="E115" s="137"/>
      <c r="F115" s="138"/>
      <c r="G115" s="138"/>
      <c r="H115" s="138"/>
      <c r="I115" s="139"/>
      <c r="J115" s="25"/>
      <c r="K115" s="25"/>
      <c r="L115" s="25"/>
    </row>
    <row r="116" spans="1:12" s="12" customFormat="1" ht="18" hidden="1" customHeight="1" x14ac:dyDescent="0.25">
      <c r="A116" s="170"/>
      <c r="B116" s="136" t="s">
        <v>41</v>
      </c>
      <c r="C116" s="136"/>
      <c r="D116" s="109">
        <f>SUMIF(C$18:$C$61,B116,H$18:$H$61)</f>
        <v>0</v>
      </c>
      <c r="E116" s="137"/>
      <c r="F116" s="138"/>
      <c r="G116" s="138"/>
      <c r="H116" s="138"/>
      <c r="I116" s="139"/>
      <c r="J116" s="25"/>
      <c r="K116" s="25"/>
      <c r="L116" s="25"/>
    </row>
    <row r="117" spans="1:12" s="12" customFormat="1" ht="18" hidden="1" customHeight="1" x14ac:dyDescent="0.25">
      <c r="A117" s="170"/>
      <c r="B117" s="136" t="s">
        <v>45</v>
      </c>
      <c r="C117" s="136"/>
      <c r="D117" s="109">
        <f>SUMIF(C$18:$C$61,B117,H$18:$H$61)</f>
        <v>0</v>
      </c>
      <c r="E117" s="137"/>
      <c r="F117" s="138"/>
      <c r="G117" s="138"/>
      <c r="H117" s="138"/>
      <c r="I117" s="139"/>
      <c r="J117" s="25"/>
      <c r="K117" s="25"/>
      <c r="L117" s="25"/>
    </row>
    <row r="118" spans="1:12" ht="18" hidden="1" customHeight="1" x14ac:dyDescent="0.25">
      <c r="A118" s="170" t="s">
        <v>98</v>
      </c>
      <c r="B118" s="136" t="s">
        <v>43</v>
      </c>
      <c r="C118" s="136"/>
      <c r="D118" s="109">
        <f>SUMIF(C$18:$C$61,B118,H$18:$H$61)</f>
        <v>0</v>
      </c>
      <c r="E118" s="137"/>
      <c r="F118" s="138"/>
      <c r="G118" s="138"/>
      <c r="H118" s="138"/>
      <c r="I118" s="139"/>
      <c r="J118" s="30"/>
      <c r="K118" s="30"/>
      <c r="L118" s="30"/>
    </row>
    <row r="119" spans="1:12" ht="18" hidden="1" customHeight="1" x14ac:dyDescent="0.25">
      <c r="A119" s="170"/>
      <c r="B119" s="136" t="s">
        <v>42</v>
      </c>
      <c r="C119" s="136"/>
      <c r="D119" s="109">
        <f>SUMIF(C$18:$C$61,B119,H$18:$H$61)</f>
        <v>0</v>
      </c>
      <c r="E119" s="137"/>
      <c r="F119" s="138"/>
      <c r="G119" s="138"/>
      <c r="H119" s="138"/>
      <c r="I119" s="139"/>
      <c r="J119" s="30"/>
      <c r="K119" s="30"/>
      <c r="L119" s="30"/>
    </row>
    <row r="120" spans="1:12" s="12" customFormat="1" ht="18" hidden="1" customHeight="1" x14ac:dyDescent="0.25">
      <c r="A120" s="170" t="s">
        <v>95</v>
      </c>
      <c r="B120" s="136" t="s">
        <v>47</v>
      </c>
      <c r="C120" s="136"/>
      <c r="D120" s="109">
        <f>SUMIF(C$18:$C$61,B120,H$18:$H$61)</f>
        <v>0</v>
      </c>
      <c r="E120" s="137"/>
      <c r="F120" s="138"/>
      <c r="G120" s="138"/>
      <c r="H120" s="138"/>
      <c r="I120" s="139"/>
      <c r="J120" s="25"/>
      <c r="K120" s="25"/>
      <c r="L120" s="25"/>
    </row>
    <row r="121" spans="1:12" s="12" customFormat="1" ht="18" hidden="1" customHeight="1" x14ac:dyDescent="0.25">
      <c r="A121" s="170"/>
      <c r="B121" s="136" t="s">
        <v>46</v>
      </c>
      <c r="C121" s="136"/>
      <c r="D121" s="109">
        <f>SUMIF(C$18:$C$61,B121,H$18:$H$61)</f>
        <v>0</v>
      </c>
      <c r="E121" s="161"/>
      <c r="F121" s="162"/>
      <c r="G121" s="162"/>
      <c r="H121" s="162"/>
      <c r="I121" s="163"/>
      <c r="J121" s="25"/>
      <c r="K121" s="25"/>
      <c r="L121" s="25"/>
    </row>
    <row r="122" spans="1:12" s="12" customFormat="1" ht="18" customHeight="1" x14ac:dyDescent="0.25">
      <c r="A122" s="61" t="s">
        <v>96</v>
      </c>
      <c r="B122" s="136" t="s">
        <v>30</v>
      </c>
      <c r="C122" s="136"/>
      <c r="D122" s="109">
        <f>SUMIF(C$18:$C$61,B122,H$18:$H$61)</f>
        <v>1.5280289330922241</v>
      </c>
      <c r="E122" s="147"/>
      <c r="F122" s="148"/>
      <c r="G122" s="151"/>
      <c r="H122" s="151"/>
      <c r="I122" s="153"/>
      <c r="J122" s="25"/>
      <c r="K122" s="25"/>
      <c r="L122" s="25"/>
    </row>
    <row r="123" spans="1:12" s="12" customFormat="1" ht="18" customHeight="1" x14ac:dyDescent="0.25">
      <c r="A123" s="61" t="s">
        <v>97</v>
      </c>
      <c r="B123" s="136" t="s">
        <v>31</v>
      </c>
      <c r="C123" s="136"/>
      <c r="D123" s="109">
        <f>SUMIF(C$18:$C$61,B123,H$18:$H$61)</f>
        <v>2.7034358047016269</v>
      </c>
      <c r="E123" s="149"/>
      <c r="F123" s="150"/>
      <c r="G123" s="152"/>
      <c r="H123" s="152"/>
      <c r="I123" s="154"/>
      <c r="J123" s="25"/>
      <c r="K123" s="25"/>
      <c r="L123" s="25"/>
    </row>
    <row r="124" spans="1:12" s="12" customFormat="1" ht="15" customHeight="1" x14ac:dyDescent="0.25">
      <c r="A124" s="143" t="s">
        <v>101</v>
      </c>
      <c r="B124" s="144"/>
      <c r="C124" s="144"/>
      <c r="D124" s="62">
        <f>SUM(D66:D105)</f>
        <v>26</v>
      </c>
      <c r="E124" s="149"/>
      <c r="F124" s="150"/>
      <c r="G124" s="152"/>
      <c r="H124" s="152"/>
      <c r="I124" s="154"/>
      <c r="J124" s="25"/>
      <c r="K124" s="25"/>
      <c r="L124" s="25"/>
    </row>
    <row r="125" spans="1:12" s="12" customFormat="1" ht="15" hidden="1" customHeight="1" x14ac:dyDescent="0.25">
      <c r="A125" s="143" t="s">
        <v>102</v>
      </c>
      <c r="B125" s="144"/>
      <c r="C125" s="144"/>
      <c r="D125" s="62">
        <f>SUM(D106:D113)</f>
        <v>0</v>
      </c>
      <c r="E125" s="155" t="s">
        <v>103</v>
      </c>
      <c r="F125" s="156"/>
      <c r="G125" s="156" t="s">
        <v>104</v>
      </c>
      <c r="H125" s="156"/>
      <c r="I125" s="56" t="s">
        <v>105</v>
      </c>
      <c r="J125" s="25"/>
      <c r="K125" s="25"/>
      <c r="L125" s="25"/>
    </row>
    <row r="126" spans="1:12" s="12" customFormat="1" ht="15" customHeight="1" x14ac:dyDescent="0.25">
      <c r="A126" s="145" t="s">
        <v>175</v>
      </c>
      <c r="B126" s="146"/>
      <c r="C126" s="146"/>
      <c r="D126" s="63">
        <f>SUM(D114:D123)</f>
        <v>4.2314647377938508</v>
      </c>
      <c r="E126" s="155" t="s">
        <v>1</v>
      </c>
      <c r="F126" s="156"/>
      <c r="G126" s="156" t="s">
        <v>23</v>
      </c>
      <c r="H126" s="156"/>
      <c r="I126" s="157" t="s">
        <v>106</v>
      </c>
      <c r="J126" s="25"/>
      <c r="K126" s="25"/>
      <c r="L126" s="25"/>
    </row>
    <row r="127" spans="1:12" s="12" customFormat="1" ht="15" customHeight="1" x14ac:dyDescent="0.25">
      <c r="A127" s="141" t="s">
        <v>176</v>
      </c>
      <c r="B127" s="142"/>
      <c r="C127" s="142"/>
      <c r="D127" s="64">
        <f>SUM(D66:D123)</f>
        <v>30.23146473779385</v>
      </c>
      <c r="E127" s="159" t="s">
        <v>107</v>
      </c>
      <c r="F127" s="160"/>
      <c r="G127" s="160" t="s">
        <v>108</v>
      </c>
      <c r="H127" s="160"/>
      <c r="I127" s="158"/>
      <c r="J127" s="25"/>
      <c r="K127" s="25"/>
      <c r="L127" s="25"/>
    </row>
  </sheetData>
  <autoFilter ref="A65:D127" xr:uid="{00000000-0009-0000-0000-000001000000}">
    <filterColumn colId="1" showButton="0"/>
    <filterColumn colId="3">
      <filters>
        <filter val="1.1"/>
        <filter val="1.5"/>
        <filter val="2.7"/>
        <filter val="2.9"/>
        <filter val="26.0"/>
        <filter val="30.2"/>
        <filter val="4.0"/>
        <filter val="4.2"/>
        <filter val="7.6"/>
        <filter val="9.3"/>
      </filters>
    </filterColumn>
  </autoFilter>
  <mergeCells count="213">
    <mergeCell ref="P50:P52"/>
    <mergeCell ref="O50:O52"/>
    <mergeCell ref="N50:N52"/>
    <mergeCell ref="M50:M52"/>
    <mergeCell ref="L50:L52"/>
    <mergeCell ref="K50:K52"/>
    <mergeCell ref="J50:J52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B69:C69"/>
    <mergeCell ref="B68:C68"/>
    <mergeCell ref="B67:C67"/>
    <mergeCell ref="B66:C66"/>
    <mergeCell ref="B65:C65"/>
    <mergeCell ref="B64:C64"/>
    <mergeCell ref="A21:B21"/>
    <mergeCell ref="A22:B22"/>
    <mergeCell ref="A23:B23"/>
    <mergeCell ref="A50:C50"/>
    <mergeCell ref="A53:B53"/>
    <mergeCell ref="A62:D62"/>
    <mergeCell ref="A51:C51"/>
    <mergeCell ref="A39:B39"/>
    <mergeCell ref="A40:B40"/>
    <mergeCell ref="A41:B41"/>
    <mergeCell ref="A42:B42"/>
    <mergeCell ref="A43:B43"/>
    <mergeCell ref="A44:B44"/>
    <mergeCell ref="A45:B45"/>
    <mergeCell ref="A61:B61"/>
    <mergeCell ref="A55:B55"/>
    <mergeCell ref="A56:B56"/>
    <mergeCell ref="A57:B57"/>
    <mergeCell ref="H14:I14"/>
    <mergeCell ref="F15:G15"/>
    <mergeCell ref="H15:I15"/>
    <mergeCell ref="A19:B19"/>
    <mergeCell ref="A20:B20"/>
    <mergeCell ref="A1:I1"/>
    <mergeCell ref="A2:I2"/>
    <mergeCell ref="C4:I4"/>
    <mergeCell ref="F13:G13"/>
    <mergeCell ref="H13:I13"/>
    <mergeCell ref="A12:B12"/>
    <mergeCell ref="A10:B10"/>
    <mergeCell ref="A9:B9"/>
    <mergeCell ref="A8:B8"/>
    <mergeCell ref="A7:B7"/>
    <mergeCell ref="A6:B6"/>
    <mergeCell ref="A5:B5"/>
    <mergeCell ref="A18:B18"/>
    <mergeCell ref="A17:B17"/>
    <mergeCell ref="E5:E12"/>
    <mergeCell ref="B75:C75"/>
    <mergeCell ref="B76:C76"/>
    <mergeCell ref="B77:C77"/>
    <mergeCell ref="B114:C114"/>
    <mergeCell ref="B115:C115"/>
    <mergeCell ref="A14:B14"/>
    <mergeCell ref="A4:B4"/>
    <mergeCell ref="A13:B13"/>
    <mergeCell ref="F14:G14"/>
    <mergeCell ref="B71:C71"/>
    <mergeCell ref="B72:C72"/>
    <mergeCell ref="B74:C74"/>
    <mergeCell ref="A52:D52"/>
    <mergeCell ref="F52:H52"/>
    <mergeCell ref="F51:H51"/>
    <mergeCell ref="F50:H50"/>
    <mergeCell ref="A59:B59"/>
    <mergeCell ref="A60:B60"/>
    <mergeCell ref="A54:B54"/>
    <mergeCell ref="A58:B58"/>
    <mergeCell ref="A46:B46"/>
    <mergeCell ref="A47:B47"/>
    <mergeCell ref="A48:B48"/>
    <mergeCell ref="A49:B49"/>
    <mergeCell ref="B117:C117"/>
    <mergeCell ref="B118:C118"/>
    <mergeCell ref="B119:C119"/>
    <mergeCell ref="A120:A121"/>
    <mergeCell ref="B100:C100"/>
    <mergeCell ref="B102:C102"/>
    <mergeCell ref="B103:C103"/>
    <mergeCell ref="B104:C104"/>
    <mergeCell ref="B105:C105"/>
    <mergeCell ref="B106:C106"/>
    <mergeCell ref="B107:C107"/>
    <mergeCell ref="B108:C108"/>
    <mergeCell ref="B116:C116"/>
    <mergeCell ref="B120:C120"/>
    <mergeCell ref="A106:A113"/>
    <mergeCell ref="A114:A117"/>
    <mergeCell ref="A118:A119"/>
    <mergeCell ref="B109:C109"/>
    <mergeCell ref="B110:C110"/>
    <mergeCell ref="B111:C111"/>
    <mergeCell ref="B112:C112"/>
    <mergeCell ref="B113:C113"/>
    <mergeCell ref="A66:A105"/>
    <mergeCell ref="B70:C70"/>
    <mergeCell ref="B99:C99"/>
    <mergeCell ref="B78:C78"/>
    <mergeCell ref="B79:C79"/>
    <mergeCell ref="B80:C80"/>
    <mergeCell ref="B81:C81"/>
    <mergeCell ref="B82:C82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E88:I88"/>
    <mergeCell ref="E89:I89"/>
    <mergeCell ref="E90:I90"/>
    <mergeCell ref="E91:I91"/>
    <mergeCell ref="E64:I65"/>
    <mergeCell ref="E66:I66"/>
    <mergeCell ref="E67:I67"/>
    <mergeCell ref="E68:I68"/>
    <mergeCell ref="E69:I69"/>
    <mergeCell ref="E70:I70"/>
    <mergeCell ref="E71:I71"/>
    <mergeCell ref="E72:I72"/>
    <mergeCell ref="E74:I74"/>
    <mergeCell ref="E75:I75"/>
    <mergeCell ref="E76:I76"/>
    <mergeCell ref="E77:I77"/>
    <mergeCell ref="E78:I78"/>
    <mergeCell ref="E79:I79"/>
    <mergeCell ref="E115:I115"/>
    <mergeCell ref="E117:I117"/>
    <mergeCell ref="E118:I118"/>
    <mergeCell ref="E119:I119"/>
    <mergeCell ref="E105:I105"/>
    <mergeCell ref="E106:I106"/>
    <mergeCell ref="E107:I107"/>
    <mergeCell ref="E108:I108"/>
    <mergeCell ref="E109:I109"/>
    <mergeCell ref="E110:I110"/>
    <mergeCell ref="E111:I111"/>
    <mergeCell ref="E112:I112"/>
    <mergeCell ref="E113:I113"/>
    <mergeCell ref="E116:I116"/>
    <mergeCell ref="J13:J15"/>
    <mergeCell ref="E120:I120"/>
    <mergeCell ref="A127:C127"/>
    <mergeCell ref="A125:C125"/>
    <mergeCell ref="A124:C124"/>
    <mergeCell ref="A126:C126"/>
    <mergeCell ref="E122:F124"/>
    <mergeCell ref="G122:H124"/>
    <mergeCell ref="I122:I124"/>
    <mergeCell ref="E125:F125"/>
    <mergeCell ref="G125:H125"/>
    <mergeCell ref="E126:F126"/>
    <mergeCell ref="G126:H126"/>
    <mergeCell ref="I126:I127"/>
    <mergeCell ref="E127:F127"/>
    <mergeCell ref="G127:H127"/>
    <mergeCell ref="E121:I121"/>
    <mergeCell ref="B122:C122"/>
    <mergeCell ref="B123:C123"/>
    <mergeCell ref="B121:C121"/>
    <mergeCell ref="E102:I102"/>
    <mergeCell ref="E103:I103"/>
    <mergeCell ref="E104:I104"/>
    <mergeCell ref="E114:I114"/>
    <mergeCell ref="B101:C101"/>
    <mergeCell ref="E101:I101"/>
    <mergeCell ref="B73:C73"/>
    <mergeCell ref="E73:I73"/>
    <mergeCell ref="B83:C83"/>
    <mergeCell ref="E83:I83"/>
    <mergeCell ref="B84:C84"/>
    <mergeCell ref="E84:I84"/>
    <mergeCell ref="B85:C85"/>
    <mergeCell ref="E85:I85"/>
    <mergeCell ref="E92:I92"/>
    <mergeCell ref="E93:I93"/>
    <mergeCell ref="E94:I94"/>
    <mergeCell ref="E95:I95"/>
    <mergeCell ref="E96:I96"/>
    <mergeCell ref="E97:I97"/>
    <mergeCell ref="E98:I98"/>
    <mergeCell ref="E99:I99"/>
    <mergeCell ref="E100:I100"/>
    <mergeCell ref="E80:I80"/>
    <mergeCell ref="E81:I81"/>
    <mergeCell ref="E82:I82"/>
    <mergeCell ref="E86:I86"/>
    <mergeCell ref="E87:I87"/>
  </mergeCells>
  <conditionalFormatting sqref="D5:D10">
    <cfRule type="containsText" dxfId="1" priority="1" operator="containsText" text="*">
      <formula>NOT(ISERROR(SEARCH("*",D5)))</formula>
    </cfRule>
  </conditionalFormatting>
  <conditionalFormatting sqref="I63">
    <cfRule type="cellIs" dxfId="0" priority="12" operator="greaterThan">
      <formula>0</formula>
    </cfRule>
  </conditionalFormatting>
  <printOptions horizontalCentered="1"/>
  <pageMargins left="0" right="0" top="0.25" bottom="0" header="0.3" footer="0.3"/>
  <pageSetup paperSize="9" scale="36" orientation="portrait" r:id="rId1"/>
  <headerFooter>
    <oddFooter>&amp;L&amp;B Confidential&amp;B&amp;C&amp;D&amp;RPage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"/>
  <sheetViews>
    <sheetView showGridLines="0" topLeftCell="A16" zoomScale="80" zoomScaleNormal="80" workbookViewId="0">
      <selection activeCell="B38" sqref="B38"/>
    </sheetView>
  </sheetViews>
  <sheetFormatPr defaultRowHeight="15" x14ac:dyDescent="0.25"/>
  <cols>
    <col min="1" max="2" width="17.7109375" bestFit="1" customWidth="1"/>
    <col min="3" max="3" width="8.7109375" bestFit="1" customWidth="1"/>
  </cols>
  <sheetData>
    <row r="1" spans="1:3" x14ac:dyDescent="0.25">
      <c r="A1" s="66" t="s">
        <v>116</v>
      </c>
      <c r="B1" s="66" t="s">
        <v>117</v>
      </c>
      <c r="C1" s="66" t="s">
        <v>124</v>
      </c>
    </row>
    <row r="2" spans="1:3" x14ac:dyDescent="0.25">
      <c r="A2" s="65" t="s">
        <v>51</v>
      </c>
      <c r="B2" s="65" t="s">
        <v>51</v>
      </c>
      <c r="C2" s="65" t="s">
        <v>118</v>
      </c>
    </row>
    <row r="3" spans="1:3" x14ac:dyDescent="0.25">
      <c r="A3" s="65" t="s">
        <v>52</v>
      </c>
      <c r="B3" s="65" t="s">
        <v>52</v>
      </c>
      <c r="C3" s="65" t="s">
        <v>118</v>
      </c>
    </row>
    <row r="4" spans="1:3" x14ac:dyDescent="0.25">
      <c r="A4" s="65" t="s">
        <v>53</v>
      </c>
      <c r="B4" s="65" t="s">
        <v>53</v>
      </c>
      <c r="C4" s="65" t="s">
        <v>118</v>
      </c>
    </row>
    <row r="5" spans="1:3" x14ac:dyDescent="0.25">
      <c r="A5" s="65" t="s">
        <v>54</v>
      </c>
      <c r="B5" s="65" t="s">
        <v>54</v>
      </c>
      <c r="C5" s="65" t="s">
        <v>118</v>
      </c>
    </row>
    <row r="6" spans="1:3" x14ac:dyDescent="0.25">
      <c r="A6" s="65" t="s">
        <v>55</v>
      </c>
      <c r="B6" s="65" t="s">
        <v>55</v>
      </c>
      <c r="C6" s="65" t="s">
        <v>118</v>
      </c>
    </row>
    <row r="7" spans="1:3" x14ac:dyDescent="0.25">
      <c r="A7" s="65" t="s">
        <v>56</v>
      </c>
      <c r="B7" s="65" t="s">
        <v>56</v>
      </c>
      <c r="C7" s="65" t="s">
        <v>118</v>
      </c>
    </row>
    <row r="8" spans="1:3" x14ac:dyDescent="0.25">
      <c r="A8" s="65" t="s">
        <v>57</v>
      </c>
      <c r="B8" s="65" t="s">
        <v>57</v>
      </c>
      <c r="C8" s="65" t="s">
        <v>118</v>
      </c>
    </row>
    <row r="9" spans="1:3" x14ac:dyDescent="0.25">
      <c r="A9" s="65" t="s">
        <v>58</v>
      </c>
      <c r="B9" s="65" t="s">
        <v>58</v>
      </c>
      <c r="C9" s="65" t="s">
        <v>118</v>
      </c>
    </row>
    <row r="10" spans="1:3" x14ac:dyDescent="0.25">
      <c r="A10" s="65" t="s">
        <v>178</v>
      </c>
      <c r="B10" s="65" t="s">
        <v>178</v>
      </c>
      <c r="C10" s="65" t="s">
        <v>118</v>
      </c>
    </row>
    <row r="11" spans="1:3" x14ac:dyDescent="0.25">
      <c r="A11" s="65" t="s">
        <v>59</v>
      </c>
      <c r="B11" s="65" t="s">
        <v>59</v>
      </c>
      <c r="C11" s="65" t="s">
        <v>118</v>
      </c>
    </row>
    <row r="12" spans="1:3" x14ac:dyDescent="0.25">
      <c r="A12" s="65" t="s">
        <v>60</v>
      </c>
      <c r="B12" s="65" t="s">
        <v>60</v>
      </c>
      <c r="C12" s="65" t="s">
        <v>118</v>
      </c>
    </row>
    <row r="13" spans="1:3" x14ac:dyDescent="0.25">
      <c r="A13" s="65" t="s">
        <v>61</v>
      </c>
      <c r="B13" s="65" t="s">
        <v>61</v>
      </c>
      <c r="C13" s="65" t="s">
        <v>118</v>
      </c>
    </row>
    <row r="14" spans="1:3" x14ac:dyDescent="0.25">
      <c r="A14" s="65" t="s">
        <v>62</v>
      </c>
      <c r="B14" s="65" t="s">
        <v>62</v>
      </c>
      <c r="C14" s="65" t="s">
        <v>118</v>
      </c>
    </row>
    <row r="15" spans="1:3" x14ac:dyDescent="0.25">
      <c r="A15" s="65" t="s">
        <v>63</v>
      </c>
      <c r="B15" s="65" t="s">
        <v>125</v>
      </c>
      <c r="C15" s="65" t="s">
        <v>118</v>
      </c>
    </row>
    <row r="16" spans="1:3" x14ac:dyDescent="0.25">
      <c r="A16" s="65" t="s">
        <v>64</v>
      </c>
      <c r="B16" s="65" t="s">
        <v>64</v>
      </c>
      <c r="C16" s="65" t="s">
        <v>118</v>
      </c>
    </row>
    <row r="17" spans="1:3" x14ac:dyDescent="0.25">
      <c r="A17" s="65" t="s">
        <v>65</v>
      </c>
      <c r="B17" s="65" t="s">
        <v>65</v>
      </c>
      <c r="C17" s="65" t="s">
        <v>118</v>
      </c>
    </row>
    <row r="18" spans="1:3" x14ac:dyDescent="0.25">
      <c r="A18" s="65" t="s">
        <v>66</v>
      </c>
      <c r="B18" s="65" t="s">
        <v>126</v>
      </c>
      <c r="C18" s="65" t="s">
        <v>118</v>
      </c>
    </row>
    <row r="19" spans="1:3" x14ac:dyDescent="0.25">
      <c r="A19" s="65" t="s">
        <v>67</v>
      </c>
      <c r="B19" s="65" t="s">
        <v>67</v>
      </c>
      <c r="C19" s="65" t="s">
        <v>118</v>
      </c>
    </row>
    <row r="20" spans="1:3" x14ac:dyDescent="0.25">
      <c r="A20" s="65" t="s">
        <v>68</v>
      </c>
      <c r="B20" s="65" t="s">
        <v>127</v>
      </c>
      <c r="C20" s="65" t="s">
        <v>118</v>
      </c>
    </row>
    <row r="21" spans="1:3" x14ac:dyDescent="0.25">
      <c r="A21" s="65" t="s">
        <v>69</v>
      </c>
      <c r="B21" s="65" t="s">
        <v>69</v>
      </c>
      <c r="C21" s="65" t="s">
        <v>118</v>
      </c>
    </row>
    <row r="22" spans="1:3" x14ac:dyDescent="0.25">
      <c r="A22" s="65" t="s">
        <v>179</v>
      </c>
      <c r="B22" s="65" t="s">
        <v>179</v>
      </c>
      <c r="C22" s="65" t="s">
        <v>118</v>
      </c>
    </row>
    <row r="23" spans="1:3" x14ac:dyDescent="0.25">
      <c r="A23" s="65" t="s">
        <v>180</v>
      </c>
      <c r="B23" s="65" t="s">
        <v>180</v>
      </c>
      <c r="C23" s="65" t="s">
        <v>118</v>
      </c>
    </row>
    <row r="24" spans="1:3" x14ac:dyDescent="0.25">
      <c r="A24" s="65" t="s">
        <v>181</v>
      </c>
      <c r="B24" s="65" t="s">
        <v>181</v>
      </c>
      <c r="C24" s="65" t="s">
        <v>118</v>
      </c>
    </row>
    <row r="25" spans="1:3" x14ac:dyDescent="0.25">
      <c r="A25" s="65" t="s">
        <v>70</v>
      </c>
      <c r="B25" s="65" t="s">
        <v>128</v>
      </c>
      <c r="C25" s="65" t="s">
        <v>118</v>
      </c>
    </row>
    <row r="26" spans="1:3" x14ac:dyDescent="0.25">
      <c r="A26" s="65" t="s">
        <v>71</v>
      </c>
      <c r="B26" s="65" t="s">
        <v>71</v>
      </c>
      <c r="C26" s="65" t="s">
        <v>118</v>
      </c>
    </row>
    <row r="27" spans="1:3" x14ac:dyDescent="0.25">
      <c r="A27" s="65" t="s">
        <v>72</v>
      </c>
      <c r="B27" s="65" t="s">
        <v>129</v>
      </c>
      <c r="C27" s="65" t="s">
        <v>118</v>
      </c>
    </row>
    <row r="28" spans="1:3" x14ac:dyDescent="0.25">
      <c r="A28" s="65" t="s">
        <v>73</v>
      </c>
      <c r="B28" s="65" t="s">
        <v>73</v>
      </c>
      <c r="C28" s="65" t="s">
        <v>118</v>
      </c>
    </row>
    <row r="29" spans="1:3" x14ac:dyDescent="0.25">
      <c r="A29" s="65" t="s">
        <v>74</v>
      </c>
      <c r="B29" s="65" t="s">
        <v>74</v>
      </c>
      <c r="C29" s="65" t="s">
        <v>118</v>
      </c>
    </row>
    <row r="30" spans="1:3" x14ac:dyDescent="0.25">
      <c r="A30" s="65" t="s">
        <v>75</v>
      </c>
      <c r="B30" s="65" t="s">
        <v>75</v>
      </c>
      <c r="C30" s="65" t="s">
        <v>118</v>
      </c>
    </row>
    <row r="31" spans="1:3" x14ac:dyDescent="0.25">
      <c r="A31" s="65" t="s">
        <v>76</v>
      </c>
      <c r="B31" s="65" t="s">
        <v>76</v>
      </c>
      <c r="C31" s="65" t="s">
        <v>118</v>
      </c>
    </row>
    <row r="32" spans="1:3" x14ac:dyDescent="0.25">
      <c r="A32" s="65" t="s">
        <v>77</v>
      </c>
      <c r="B32" s="65" t="s">
        <v>77</v>
      </c>
      <c r="C32" s="65" t="s">
        <v>118</v>
      </c>
    </row>
    <row r="33" spans="1:3" x14ac:dyDescent="0.25">
      <c r="A33" s="65" t="s">
        <v>78</v>
      </c>
      <c r="B33" s="65" t="s">
        <v>78</v>
      </c>
      <c r="C33" s="65" t="s">
        <v>118</v>
      </c>
    </row>
    <row r="34" spans="1:3" x14ac:dyDescent="0.25">
      <c r="A34" s="65" t="s">
        <v>79</v>
      </c>
      <c r="B34" s="65" t="s">
        <v>79</v>
      </c>
      <c r="C34" s="65" t="s">
        <v>118</v>
      </c>
    </row>
    <row r="35" spans="1:3" x14ac:dyDescent="0.25">
      <c r="A35" s="65" t="s">
        <v>80</v>
      </c>
      <c r="B35" s="65" t="s">
        <v>80</v>
      </c>
      <c r="C35" s="65" t="s">
        <v>118</v>
      </c>
    </row>
    <row r="36" spans="1:3" x14ac:dyDescent="0.25">
      <c r="A36" s="65" t="s">
        <v>81</v>
      </c>
      <c r="B36" s="65" t="s">
        <v>81</v>
      </c>
      <c r="C36" s="65" t="s">
        <v>118</v>
      </c>
    </row>
    <row r="37" spans="1:3" x14ac:dyDescent="0.25">
      <c r="A37" s="65" t="s">
        <v>82</v>
      </c>
      <c r="B37" s="65" t="s">
        <v>82</v>
      </c>
      <c r="C37" s="65" t="s">
        <v>118</v>
      </c>
    </row>
    <row r="38" spans="1:3" x14ac:dyDescent="0.25">
      <c r="A38" s="65" t="s">
        <v>177</v>
      </c>
      <c r="B38" s="65" t="s">
        <v>177</v>
      </c>
      <c r="C38" s="65" t="s">
        <v>118</v>
      </c>
    </row>
    <row r="39" spans="1:3" x14ac:dyDescent="0.25">
      <c r="A39" s="65" t="s">
        <v>83</v>
      </c>
      <c r="B39" s="65" t="s">
        <v>83</v>
      </c>
      <c r="C39" s="65" t="s">
        <v>118</v>
      </c>
    </row>
    <row r="40" spans="1:3" x14ac:dyDescent="0.25">
      <c r="A40" s="65" t="s">
        <v>84</v>
      </c>
      <c r="B40" s="65" t="s">
        <v>84</v>
      </c>
      <c r="C40" s="65" t="s">
        <v>118</v>
      </c>
    </row>
    <row r="41" spans="1:3" x14ac:dyDescent="0.25">
      <c r="A41" s="65" t="s">
        <v>85</v>
      </c>
      <c r="B41" s="65" t="s">
        <v>85</v>
      </c>
      <c r="C41" s="65" t="s">
        <v>118</v>
      </c>
    </row>
    <row r="42" spans="1:3" x14ac:dyDescent="0.25">
      <c r="A42" s="65" t="s">
        <v>87</v>
      </c>
      <c r="B42" s="65" t="s">
        <v>87</v>
      </c>
      <c r="C42" s="65" t="s">
        <v>119</v>
      </c>
    </row>
    <row r="43" spans="1:3" x14ac:dyDescent="0.25">
      <c r="A43" s="65" t="s">
        <v>88</v>
      </c>
      <c r="B43" s="65" t="s">
        <v>88</v>
      </c>
      <c r="C43" s="65" t="s">
        <v>119</v>
      </c>
    </row>
    <row r="44" spans="1:3" x14ac:dyDescent="0.25">
      <c r="A44" s="65" t="s">
        <v>89</v>
      </c>
      <c r="B44" s="65" t="s">
        <v>89</v>
      </c>
      <c r="C44" s="65" t="s">
        <v>119</v>
      </c>
    </row>
    <row r="45" spans="1:3" x14ac:dyDescent="0.25">
      <c r="A45" s="65" t="s">
        <v>90</v>
      </c>
      <c r="B45" s="65" t="s">
        <v>90</v>
      </c>
      <c r="C45" s="65" t="s">
        <v>119</v>
      </c>
    </row>
    <row r="46" spans="1:3" x14ac:dyDescent="0.25">
      <c r="A46" s="65" t="s">
        <v>91</v>
      </c>
      <c r="B46" s="65" t="s">
        <v>91</v>
      </c>
      <c r="C46" s="65" t="s">
        <v>119</v>
      </c>
    </row>
    <row r="47" spans="1:3" x14ac:dyDescent="0.25">
      <c r="A47" s="65" t="s">
        <v>92</v>
      </c>
      <c r="B47" s="65" t="s">
        <v>92</v>
      </c>
      <c r="C47" s="65" t="s">
        <v>119</v>
      </c>
    </row>
    <row r="48" spans="1:3" x14ac:dyDescent="0.25">
      <c r="A48" s="65" t="s">
        <v>93</v>
      </c>
      <c r="B48" s="65" t="s">
        <v>93</v>
      </c>
      <c r="C48" s="65" t="s">
        <v>119</v>
      </c>
    </row>
    <row r="49" spans="1:3" x14ac:dyDescent="0.25">
      <c r="A49" s="65" t="s">
        <v>94</v>
      </c>
      <c r="B49" s="65" t="s">
        <v>94</v>
      </c>
      <c r="C49" s="65" t="s">
        <v>119</v>
      </c>
    </row>
    <row r="50" spans="1:3" x14ac:dyDescent="0.25">
      <c r="A50" s="65" t="s">
        <v>44</v>
      </c>
      <c r="B50" s="65" t="s">
        <v>44</v>
      </c>
      <c r="C50" s="65" t="s">
        <v>120</v>
      </c>
    </row>
    <row r="51" spans="1:3" x14ac:dyDescent="0.25">
      <c r="A51" s="65" t="s">
        <v>109</v>
      </c>
      <c r="B51" s="65" t="s">
        <v>109</v>
      </c>
      <c r="C51" s="65" t="s">
        <v>120</v>
      </c>
    </row>
    <row r="52" spans="1:3" x14ac:dyDescent="0.25">
      <c r="A52" s="65" t="s">
        <v>41</v>
      </c>
      <c r="B52" s="65" t="s">
        <v>41</v>
      </c>
      <c r="C52" s="65" t="s">
        <v>120</v>
      </c>
    </row>
    <row r="53" spans="1:3" x14ac:dyDescent="0.25">
      <c r="A53" s="65" t="s">
        <v>45</v>
      </c>
      <c r="B53" s="65" t="s">
        <v>45</v>
      </c>
      <c r="C53" s="65" t="s">
        <v>120</v>
      </c>
    </row>
    <row r="54" spans="1:3" x14ac:dyDescent="0.25">
      <c r="A54" s="65" t="s">
        <v>43</v>
      </c>
      <c r="B54" s="65" t="s">
        <v>43</v>
      </c>
      <c r="C54" s="65" t="s">
        <v>123</v>
      </c>
    </row>
    <row r="55" spans="1:3" x14ac:dyDescent="0.25">
      <c r="A55" s="65" t="s">
        <v>42</v>
      </c>
      <c r="B55" s="65" t="s">
        <v>42</v>
      </c>
      <c r="C55" s="65" t="s">
        <v>123</v>
      </c>
    </row>
    <row r="56" spans="1:3" x14ac:dyDescent="0.25">
      <c r="A56" s="65" t="s">
        <v>47</v>
      </c>
      <c r="B56" s="65" t="s">
        <v>47</v>
      </c>
      <c r="C56" s="65" t="s">
        <v>120</v>
      </c>
    </row>
    <row r="57" spans="1:3" x14ac:dyDescent="0.25">
      <c r="A57" s="65" t="s">
        <v>46</v>
      </c>
      <c r="B57" s="65" t="s">
        <v>46</v>
      </c>
      <c r="C57" s="65" t="s">
        <v>164</v>
      </c>
    </row>
    <row r="58" spans="1:3" x14ac:dyDescent="0.25">
      <c r="A58" s="65" t="s">
        <v>30</v>
      </c>
      <c r="B58" s="65" t="s">
        <v>30</v>
      </c>
      <c r="C58" s="65" t="s">
        <v>121</v>
      </c>
    </row>
    <row r="59" spans="1:3" x14ac:dyDescent="0.25">
      <c r="A59" s="65" t="s">
        <v>31</v>
      </c>
      <c r="B59" s="65" t="s">
        <v>31</v>
      </c>
      <c r="C59" s="65" t="s">
        <v>122</v>
      </c>
    </row>
  </sheetData>
  <sheetProtection password="CA6C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showGridLines="0" zoomScale="80" zoomScaleNormal="80" workbookViewId="0">
      <selection activeCell="D22" sqref="A22:D31"/>
    </sheetView>
  </sheetViews>
  <sheetFormatPr defaultRowHeight="15" x14ac:dyDescent="0.25"/>
  <cols>
    <col min="1" max="2" width="10.7109375" bestFit="1" customWidth="1"/>
    <col min="3" max="3" width="11.28515625" bestFit="1" customWidth="1"/>
  </cols>
  <sheetData>
    <row r="1" spans="1:4" x14ac:dyDescent="0.25">
      <c r="A1" s="95" t="s">
        <v>131</v>
      </c>
      <c r="B1" s="95" t="s">
        <v>131</v>
      </c>
      <c r="C1" s="95" t="s">
        <v>132</v>
      </c>
      <c r="D1" s="100" t="s">
        <v>163</v>
      </c>
    </row>
    <row r="2" spans="1:4" x14ac:dyDescent="0.25">
      <c r="A2" s="96" t="s">
        <v>133</v>
      </c>
      <c r="B2" s="96" t="s">
        <v>133</v>
      </c>
      <c r="C2" s="97">
        <v>0.8</v>
      </c>
      <c r="D2" s="101">
        <v>24</v>
      </c>
    </row>
    <row r="3" spans="1:4" x14ac:dyDescent="0.25">
      <c r="A3" s="96" t="s">
        <v>134</v>
      </c>
      <c r="B3" s="96" t="s">
        <v>134</v>
      </c>
      <c r="C3" s="97">
        <v>0.75</v>
      </c>
      <c r="D3" s="101">
        <v>24</v>
      </c>
    </row>
    <row r="4" spans="1:4" x14ac:dyDescent="0.25">
      <c r="A4" s="96" t="s">
        <v>135</v>
      </c>
      <c r="B4" s="96" t="s">
        <v>135</v>
      </c>
      <c r="C4" s="97">
        <v>0.7</v>
      </c>
      <c r="D4" s="101">
        <v>24</v>
      </c>
    </row>
    <row r="5" spans="1:4" x14ac:dyDescent="0.25">
      <c r="A5" s="96" t="s">
        <v>136</v>
      </c>
      <c r="B5" s="96" t="s">
        <v>136</v>
      </c>
      <c r="C5" s="97">
        <v>0.75</v>
      </c>
      <c r="D5" s="101">
        <v>24</v>
      </c>
    </row>
    <row r="6" spans="1:4" x14ac:dyDescent="0.25">
      <c r="A6" s="96" t="s">
        <v>137</v>
      </c>
      <c r="B6" s="96" t="s">
        <v>137</v>
      </c>
      <c r="C6" s="97">
        <v>0.75</v>
      </c>
      <c r="D6" s="101">
        <v>24</v>
      </c>
    </row>
    <row r="7" spans="1:4" x14ac:dyDescent="0.25">
      <c r="A7" s="96" t="s">
        <v>138</v>
      </c>
      <c r="B7" s="96" t="s">
        <v>138</v>
      </c>
      <c r="C7" s="97">
        <v>0.75</v>
      </c>
      <c r="D7" s="101">
        <v>24</v>
      </c>
    </row>
    <row r="8" spans="1:4" x14ac:dyDescent="0.25">
      <c r="A8" s="96" t="s">
        <v>139</v>
      </c>
      <c r="B8" s="96" t="s">
        <v>139</v>
      </c>
      <c r="C8" s="97">
        <v>0.6</v>
      </c>
      <c r="D8" s="101">
        <v>24</v>
      </c>
    </row>
    <row r="9" spans="1:4" x14ac:dyDescent="0.25">
      <c r="A9" s="96" t="s">
        <v>140</v>
      </c>
      <c r="B9" s="96" t="s">
        <v>140</v>
      </c>
      <c r="C9" s="97">
        <v>0.75</v>
      </c>
      <c r="D9" s="101">
        <v>24</v>
      </c>
    </row>
    <row r="10" spans="1:4" x14ac:dyDescent="0.25">
      <c r="A10" s="96" t="s">
        <v>141</v>
      </c>
      <c r="B10" s="96" t="s">
        <v>141</v>
      </c>
      <c r="C10" s="97">
        <v>0.75</v>
      </c>
      <c r="D10" s="101">
        <v>24</v>
      </c>
    </row>
    <row r="11" spans="1:4" x14ac:dyDescent="0.25">
      <c r="A11" s="96" t="s">
        <v>142</v>
      </c>
      <c r="B11" s="96" t="s">
        <v>142</v>
      </c>
      <c r="C11" s="97">
        <v>0.75</v>
      </c>
      <c r="D11" s="101">
        <v>24</v>
      </c>
    </row>
    <row r="12" spans="1:4" x14ac:dyDescent="0.25">
      <c r="A12" s="96" t="s">
        <v>143</v>
      </c>
      <c r="B12" s="96" t="s">
        <v>143</v>
      </c>
      <c r="C12" s="97">
        <v>0.65</v>
      </c>
      <c r="D12" s="101">
        <v>24</v>
      </c>
    </row>
    <row r="13" spans="1:4" x14ac:dyDescent="0.25">
      <c r="A13" s="96" t="s">
        <v>144</v>
      </c>
      <c r="B13" s="96" t="s">
        <v>144</v>
      </c>
      <c r="C13" s="97">
        <v>0.65</v>
      </c>
      <c r="D13" s="101">
        <v>24</v>
      </c>
    </row>
    <row r="14" spans="1:4" x14ac:dyDescent="0.25">
      <c r="A14" s="96" t="s">
        <v>145</v>
      </c>
      <c r="B14" s="96" t="s">
        <v>145</v>
      </c>
      <c r="C14" s="97">
        <v>0.6</v>
      </c>
      <c r="D14" s="101">
        <v>24</v>
      </c>
    </row>
    <row r="15" spans="1:4" x14ac:dyDescent="0.25">
      <c r="A15" s="96" t="s">
        <v>146</v>
      </c>
      <c r="B15" s="96" t="s">
        <v>146</v>
      </c>
      <c r="C15" s="97">
        <v>0.75</v>
      </c>
      <c r="D15" s="101">
        <v>26</v>
      </c>
    </row>
    <row r="16" spans="1:4" x14ac:dyDescent="0.25">
      <c r="A16" s="96" t="s">
        <v>147</v>
      </c>
      <c r="B16" s="96" t="s">
        <v>147</v>
      </c>
      <c r="C16" s="97">
        <v>0.6</v>
      </c>
      <c r="D16" s="101">
        <v>26</v>
      </c>
    </row>
    <row r="17" spans="1:4" x14ac:dyDescent="0.25">
      <c r="A17" s="96" t="s">
        <v>148</v>
      </c>
      <c r="B17" s="96" t="s">
        <v>148</v>
      </c>
      <c r="C17" s="97">
        <v>0.6</v>
      </c>
      <c r="D17" s="101">
        <v>26</v>
      </c>
    </row>
    <row r="18" spans="1:4" x14ac:dyDescent="0.25">
      <c r="A18" s="96" t="s">
        <v>149</v>
      </c>
      <c r="B18" s="96" t="s">
        <v>149</v>
      </c>
      <c r="C18" s="97">
        <v>0.75</v>
      </c>
      <c r="D18" s="101">
        <v>24</v>
      </c>
    </row>
    <row r="19" spans="1:4" x14ac:dyDescent="0.25">
      <c r="A19" s="96" t="s">
        <v>150</v>
      </c>
      <c r="B19" s="96" t="s">
        <v>150</v>
      </c>
      <c r="C19" s="97">
        <v>0.65</v>
      </c>
      <c r="D19" s="101">
        <v>24</v>
      </c>
    </row>
    <row r="20" spans="1:4" x14ac:dyDescent="0.25">
      <c r="A20" s="96" t="s">
        <v>151</v>
      </c>
      <c r="B20" s="96" t="s">
        <v>151</v>
      </c>
      <c r="C20" s="97">
        <v>0.6</v>
      </c>
      <c r="D20" s="101">
        <v>24</v>
      </c>
    </row>
    <row r="21" spans="1:4" x14ac:dyDescent="0.25">
      <c r="A21" s="96" t="s">
        <v>152</v>
      </c>
      <c r="B21" s="96" t="s">
        <v>152</v>
      </c>
      <c r="C21" s="97">
        <v>0.6</v>
      </c>
      <c r="D21" s="101">
        <v>24</v>
      </c>
    </row>
    <row r="22" spans="1:4" x14ac:dyDescent="0.25">
      <c r="A22" s="98" t="s">
        <v>153</v>
      </c>
      <c r="B22" s="98" t="s">
        <v>153</v>
      </c>
      <c r="C22" s="99">
        <v>0.65</v>
      </c>
      <c r="D22" s="102">
        <v>35</v>
      </c>
    </row>
    <row r="23" spans="1:4" x14ac:dyDescent="0.25">
      <c r="A23" s="98" t="s">
        <v>154</v>
      </c>
      <c r="B23" s="98" t="s">
        <v>154</v>
      </c>
      <c r="C23" s="99">
        <v>0.55000000000000004</v>
      </c>
      <c r="D23" s="102">
        <v>35</v>
      </c>
    </row>
    <row r="24" spans="1:4" x14ac:dyDescent="0.25">
      <c r="A24" s="98" t="s">
        <v>155</v>
      </c>
      <c r="B24" s="98" t="s">
        <v>155</v>
      </c>
      <c r="C24" s="99">
        <v>0.65</v>
      </c>
      <c r="D24" s="102">
        <v>35</v>
      </c>
    </row>
    <row r="25" spans="1:4" x14ac:dyDescent="0.25">
      <c r="A25" s="98" t="s">
        <v>156</v>
      </c>
      <c r="B25" s="98" t="s">
        <v>156</v>
      </c>
      <c r="C25" s="99">
        <v>0.55000000000000004</v>
      </c>
      <c r="D25" s="102">
        <v>35</v>
      </c>
    </row>
    <row r="26" spans="1:4" x14ac:dyDescent="0.25">
      <c r="A26" s="98" t="s">
        <v>157</v>
      </c>
      <c r="B26" s="98" t="s">
        <v>157</v>
      </c>
      <c r="C26" s="99">
        <v>0.65</v>
      </c>
      <c r="D26" s="102">
        <v>35</v>
      </c>
    </row>
    <row r="27" spans="1:4" x14ac:dyDescent="0.25">
      <c r="A27" s="98" t="s">
        <v>158</v>
      </c>
      <c r="B27" s="98" t="s">
        <v>158</v>
      </c>
      <c r="C27" s="99">
        <v>0.55000000000000004</v>
      </c>
      <c r="D27" s="102">
        <v>35</v>
      </c>
    </row>
    <row r="28" spans="1:4" x14ac:dyDescent="0.25">
      <c r="A28" s="98" t="s">
        <v>159</v>
      </c>
      <c r="B28" s="98" t="s">
        <v>159</v>
      </c>
      <c r="C28" s="99">
        <v>0.5</v>
      </c>
      <c r="D28" s="102">
        <v>35</v>
      </c>
    </row>
    <row r="29" spans="1:4" x14ac:dyDescent="0.25">
      <c r="A29" s="98" t="s">
        <v>160</v>
      </c>
      <c r="B29" s="98" t="s">
        <v>160</v>
      </c>
      <c r="C29" s="99">
        <v>0.5</v>
      </c>
      <c r="D29" s="102">
        <v>35</v>
      </c>
    </row>
    <row r="30" spans="1:4" x14ac:dyDescent="0.25">
      <c r="A30" s="98" t="s">
        <v>161</v>
      </c>
      <c r="B30" s="98" t="s">
        <v>161</v>
      </c>
      <c r="C30" s="99">
        <v>0.5</v>
      </c>
      <c r="D30" s="102">
        <v>35</v>
      </c>
    </row>
    <row r="31" spans="1:4" x14ac:dyDescent="0.25">
      <c r="A31" s="98" t="s">
        <v>162</v>
      </c>
      <c r="B31" s="98" t="s">
        <v>162</v>
      </c>
      <c r="C31" s="99">
        <v>0.5</v>
      </c>
      <c r="D31" s="102">
        <v>35</v>
      </c>
    </row>
  </sheetData>
  <sheetProtection password="CA6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Page</vt:lpstr>
      <vt:lpstr>Costing</vt:lpstr>
      <vt:lpstr>TM</vt:lpstr>
      <vt:lpstr>PTYPE</vt:lpstr>
      <vt:lpstr>Costing!Print_Area</vt:lpstr>
      <vt:lpstr>'Front Page'!Print_Area</vt:lpstr>
      <vt:lpstr>PTYPE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2023-10-25T15:58:49Z</dcterms:modified>
</cp:coreProperties>
</file>