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NSE" sheetId="8" r:id="rId1"/>
    <sheet name="Sheet3" sheetId="3" r:id="rId2"/>
    <sheet name="NSE calculator" sheetId="9" r:id="rId3"/>
    <sheet name="Sheet2" sheetId="10" r:id="rId4"/>
    <sheet name="Sheet1" sheetId="11" r:id="rId5"/>
  </sheets>
  <calcPr calcId="145621"/>
</workbook>
</file>

<file path=xl/calcChain.xml><?xml version="1.0" encoding="utf-8"?>
<calcChain xmlns="http://schemas.openxmlformats.org/spreadsheetml/2006/main">
  <c r="G13" i="10" l="1"/>
  <c r="F13" i="10"/>
  <c r="F11" i="10"/>
  <c r="F14" i="10" s="1"/>
  <c r="G10" i="10"/>
  <c r="G11" i="10" s="1"/>
  <c r="G14" i="10" s="1"/>
  <c r="F10" i="10"/>
  <c r="F24" i="9"/>
  <c r="F25" i="9"/>
  <c r="E11" i="10"/>
  <c r="E14" i="10"/>
  <c r="E15" i="10" s="1"/>
  <c r="E10" i="10"/>
  <c r="E13" i="10"/>
  <c r="D10" i="10"/>
  <c r="D11" i="10"/>
  <c r="D14" i="10" s="1"/>
  <c r="D13" i="10"/>
  <c r="C20" i="10"/>
  <c r="C19" i="10"/>
  <c r="C16" i="10"/>
  <c r="C18" i="10"/>
  <c r="C17" i="10"/>
  <c r="C15" i="10"/>
  <c r="C14" i="10"/>
  <c r="C13" i="10"/>
  <c r="C11" i="10"/>
  <c r="C10" i="10"/>
  <c r="E25" i="9"/>
  <c r="E24" i="9"/>
  <c r="E30" i="9"/>
  <c r="E32" i="9"/>
  <c r="D32" i="9"/>
  <c r="D29" i="9"/>
  <c r="D30" i="9" s="1"/>
  <c r="D33" i="8"/>
  <c r="D32" i="8"/>
  <c r="C32" i="8"/>
  <c r="C29" i="8"/>
  <c r="C33" i="8" s="1"/>
  <c r="D32" i="3"/>
  <c r="D29" i="3"/>
  <c r="D33" i="3" s="1"/>
  <c r="G18" i="10" l="1"/>
  <c r="G16" i="10"/>
  <c r="G19" i="10" s="1"/>
  <c r="G17" i="10"/>
  <c r="G20" i="10" s="1"/>
  <c r="G15" i="10"/>
  <c r="F16" i="10"/>
  <c r="F19" i="10" s="1"/>
  <c r="F18" i="10"/>
  <c r="F17" i="10"/>
  <c r="F20" i="10" s="1"/>
  <c r="F15" i="10"/>
  <c r="E18" i="10"/>
  <c r="E17" i="10"/>
  <c r="E20" i="10" s="1"/>
  <c r="E16" i="10"/>
  <c r="E19" i="10" s="1"/>
  <c r="D16" i="10"/>
  <c r="D19" i="10" s="1"/>
  <c r="D17" i="10"/>
  <c r="D20" i="10" s="1"/>
  <c r="D15" i="10"/>
  <c r="D18" i="10"/>
  <c r="E33" i="9"/>
  <c r="D33" i="9"/>
  <c r="D36" i="3"/>
  <c r="D37" i="3"/>
  <c r="D39" i="3" s="1"/>
  <c r="D35" i="3"/>
  <c r="D38" i="3" s="1"/>
  <c r="D30" i="3"/>
  <c r="D37" i="8"/>
  <c r="D39" i="8" s="1"/>
  <c r="D34" i="8"/>
  <c r="D35" i="8"/>
  <c r="D38" i="8" s="1"/>
  <c r="D36" i="8"/>
  <c r="D30" i="8"/>
  <c r="C37" i="8"/>
  <c r="C39" i="8" s="1"/>
  <c r="C34" i="8"/>
  <c r="C35" i="8"/>
  <c r="C38" i="8" s="1"/>
  <c r="C36" i="8"/>
  <c r="C30" i="8"/>
  <c r="D34" i="3"/>
  <c r="E35" i="9" l="1"/>
  <c r="E38" i="9" s="1"/>
  <c r="E36" i="9"/>
  <c r="E37" i="9"/>
  <c r="E39" i="9" s="1"/>
  <c r="E34" i="9"/>
  <c r="D35" i="9"/>
  <c r="D38" i="9" s="1"/>
  <c r="D37" i="9"/>
  <c r="D39" i="9" s="1"/>
  <c r="D36" i="9"/>
  <c r="D34" i="9"/>
</calcChain>
</file>

<file path=xl/sharedStrings.xml><?xml version="1.0" encoding="utf-8"?>
<sst xmlns="http://schemas.openxmlformats.org/spreadsheetml/2006/main" count="285" uniqueCount="91">
  <si>
    <t>Input Data</t>
  </si>
  <si>
    <t>DATE</t>
  </si>
  <si>
    <t>SCRIP/STOCK</t>
  </si>
  <si>
    <t>CLOSE OF THE PERIOD</t>
  </si>
  <si>
    <t>CONCLUSION</t>
  </si>
  <si>
    <t>DOUBLE SCREEN DECISION</t>
  </si>
  <si>
    <t>CANDLESTICK PATTERN</t>
  </si>
  <si>
    <t>VOLUME</t>
  </si>
  <si>
    <t>EMA</t>
  </si>
  <si>
    <t>CHART PATTERN</t>
  </si>
  <si>
    <t>DIVERGENCE</t>
  </si>
  <si>
    <t>IMMEDIATE SUPPORT(FOR BULLS FOR SL)</t>
  </si>
  <si>
    <t>IMMEDIATE RESISTANCE (FOR BEARS FOR SL)</t>
  </si>
  <si>
    <t>MAJOR SUPPORT (TARGET OF THE BEAR)</t>
  </si>
  <si>
    <t>MAJOR RESISTANCE (TARGET OF BULLS)</t>
  </si>
  <si>
    <t>STOP LOSS (SL)</t>
  </si>
  <si>
    <t>MIN</t>
  </si>
  <si>
    <t>MAX</t>
  </si>
  <si>
    <t>REWARD (Min)
for Bulls: Target min -Cost
for Bears : Cost - Target min</t>
  </si>
  <si>
    <t>REWARD (Max)
for Bulls: Target -Cost
for Bears : Cost - Target max</t>
  </si>
  <si>
    <t>RISK
For Bulls: (Cost -SL)</t>
  </si>
  <si>
    <t>RISK/REWARD RATIO</t>
  </si>
  <si>
    <t>TRADE DECISION</t>
  </si>
  <si>
    <t>TOTAL CAPITAL</t>
  </si>
  <si>
    <t>INVESTMENT PER TRADE</t>
  </si>
  <si>
    <t>MAX ALLOWED RISK/TRADE OF TOTAL CAPITAL</t>
  </si>
  <si>
    <t>MAX NO. OF SHARES ALLOWED TO BUY / SELL</t>
  </si>
  <si>
    <t>TRADE INVESTMENT</t>
  </si>
  <si>
    <t>SHARES</t>
  </si>
  <si>
    <t>RISK INVOLVED</t>
  </si>
  <si>
    <t>MIN. ROI %</t>
  </si>
  <si>
    <t>MAX ROI %</t>
  </si>
  <si>
    <t>FIB RETRACEMENT</t>
  </si>
  <si>
    <t>TARGET PRICE
Based on the price pattern OR 
Major support for Bears 
Major resistance for Bulls</t>
  </si>
  <si>
    <t>MIN. PROFIT POTENTIAL</t>
  </si>
  <si>
    <t>MAX. PROFIT POTENTIAL</t>
  </si>
  <si>
    <t>BUY</t>
  </si>
  <si>
    <t xml:space="preserve">BULLISH </t>
  </si>
  <si>
    <t>POSITIVE CO/Bullish.</t>
  </si>
  <si>
    <t>Flag &amp; Pole</t>
  </si>
  <si>
    <t>Healthy</t>
  </si>
  <si>
    <t>NA</t>
  </si>
  <si>
    <t>AUG 06,2019 (DAILY)</t>
  </si>
  <si>
    <t>BERGER PAINTS</t>
  </si>
  <si>
    <t>HEAVY VOLUME</t>
  </si>
  <si>
    <t>NA (DOUBT)</t>
  </si>
  <si>
    <t>T1=425</t>
  </si>
  <si>
    <t>T2=471,T3=505</t>
  </si>
  <si>
    <t>T1=1:4.5</t>
  </si>
  <si>
    <t>T2=1:8,T3=1:9</t>
  </si>
  <si>
    <t>19486 (calculated based on T3)</t>
  </si>
  <si>
    <t>9126 (calculated based on T1)</t>
  </si>
  <si>
    <t>T1</t>
  </si>
  <si>
    <t>T2</t>
  </si>
  <si>
    <t>T3</t>
  </si>
  <si>
    <t>Calculated based on T2</t>
  </si>
  <si>
    <t>Calculated based on T3</t>
  </si>
  <si>
    <t>Bank Nifty</t>
  </si>
  <si>
    <t>Sell</t>
  </si>
  <si>
    <t>SINGLE BEARISH</t>
  </si>
  <si>
    <t>Good Volum</t>
  </si>
  <si>
    <t>NCO</t>
  </si>
  <si>
    <t>Head &amp; shoulder</t>
  </si>
  <si>
    <t>NA (We are not started any short selling yet.  So it is not topfishing.We are short selling after it brokkdown)</t>
  </si>
  <si>
    <t>T1=21718</t>
  </si>
  <si>
    <t>T2=21456</t>
  </si>
  <si>
    <t>Aug 14, 2020 (1.30 PM IST)</t>
  </si>
  <si>
    <t>Normal Calculation</t>
  </si>
  <si>
    <t>M/M calculation</t>
  </si>
  <si>
    <t>FEB 26,2020 (daily)</t>
  </si>
  <si>
    <t>Nifty 50</t>
  </si>
  <si>
    <t>Avg volume</t>
  </si>
  <si>
    <t>SINGLE BEARISH/Spinning Top</t>
  </si>
  <si>
    <t>Rounding Top</t>
  </si>
  <si>
    <t>sELL</t>
  </si>
  <si>
    <t>NEWS</t>
  </si>
  <si>
    <t>PRICE ACTION</t>
  </si>
  <si>
    <t>POSITION (WHERE YOU ARE STANDING)</t>
  </si>
  <si>
    <t>ACTION</t>
  </si>
  <si>
    <t>GOOD</t>
  </si>
  <si>
    <t>BAD</t>
  </si>
  <si>
    <t>HEAVY</t>
  </si>
  <si>
    <t>SELL</t>
  </si>
  <si>
    <t>DO BOT BUY
If buying , be alert Or take with a pinch of salt</t>
  </si>
  <si>
    <t>DO NOT SELL
If selling , be alert Or take with a pinch of salt</t>
  </si>
  <si>
    <t>Top of the trend OR at a strong resistance</t>
  </si>
  <si>
    <t>Bottom of the trend OR at a storng support</t>
  </si>
  <si>
    <t>Anywhere of the trend</t>
  </si>
  <si>
    <t>Price going down</t>
  </si>
  <si>
    <t>Price going up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</si>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</sst>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9" fontId="1" fillId="2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1" fillId="0" borderId="1" xfId="0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1" workbookViewId="0">
      <selection activeCell="D29" sqref="D29"/>
    </sheetView>
  </sheetViews>
  <sheetFormatPr defaultRowHeight="15" x14ac:dyDescent="0.25"/>
  <cols>
    <col min="1" max="1" width="41.85546875" style="14" customWidth="1"/>
    <col min="2" max="2" width="20.85546875" style="14" customWidth="1"/>
    <col min="3" max="4" width="34.5703125" style="1" customWidth="1"/>
    <col min="5" max="16384" width="9.140625" style="1"/>
  </cols>
  <sheetData>
    <row r="1" spans="1:4" x14ac:dyDescent="0.25">
      <c r="A1" s="6"/>
      <c r="B1" s="6"/>
      <c r="C1" s="4" t="s">
        <v>0</v>
      </c>
      <c r="D1" s="4" t="s">
        <v>0</v>
      </c>
    </row>
    <row r="2" spans="1:4" x14ac:dyDescent="0.25">
      <c r="A2" s="8" t="s">
        <v>1</v>
      </c>
      <c r="B2" s="8"/>
      <c r="C2" s="2" t="s">
        <v>42</v>
      </c>
      <c r="D2" s="2" t="s">
        <v>42</v>
      </c>
    </row>
    <row r="3" spans="1:4" x14ac:dyDescent="0.25">
      <c r="A3" s="8" t="s">
        <v>2</v>
      </c>
      <c r="B3" s="8"/>
      <c r="C3" s="2" t="s">
        <v>43</v>
      </c>
      <c r="D3" s="2" t="s">
        <v>43</v>
      </c>
    </row>
    <row r="4" spans="1:4" x14ac:dyDescent="0.25">
      <c r="A4" s="8" t="s">
        <v>3</v>
      </c>
      <c r="B4" s="8"/>
      <c r="C4" s="2">
        <v>347</v>
      </c>
      <c r="D4" s="2">
        <v>347</v>
      </c>
    </row>
    <row r="5" spans="1:4" x14ac:dyDescent="0.25">
      <c r="A5" s="6"/>
      <c r="B5" s="6"/>
      <c r="C5" s="4" t="s">
        <v>4</v>
      </c>
      <c r="D5" s="4" t="s">
        <v>4</v>
      </c>
    </row>
    <row r="6" spans="1:4" x14ac:dyDescent="0.25">
      <c r="A6" s="8" t="s">
        <v>5</v>
      </c>
      <c r="B6" s="8"/>
      <c r="C6" s="2" t="s">
        <v>36</v>
      </c>
      <c r="D6" s="2" t="s">
        <v>36</v>
      </c>
    </row>
    <row r="7" spans="1:4" x14ac:dyDescent="0.25">
      <c r="A7" s="8" t="s">
        <v>6</v>
      </c>
      <c r="B7" s="8"/>
      <c r="C7" s="2" t="s">
        <v>37</v>
      </c>
      <c r="D7" s="2" t="s">
        <v>37</v>
      </c>
    </row>
    <row r="8" spans="1:4" x14ac:dyDescent="0.25">
      <c r="A8" s="8" t="s">
        <v>7</v>
      </c>
      <c r="B8" s="8"/>
      <c r="C8" s="2" t="s">
        <v>44</v>
      </c>
      <c r="D8" s="2" t="s">
        <v>44</v>
      </c>
    </row>
    <row r="9" spans="1:4" x14ac:dyDescent="0.25">
      <c r="A9" s="8" t="s">
        <v>8</v>
      </c>
      <c r="B9" s="8"/>
      <c r="C9" s="2" t="s">
        <v>38</v>
      </c>
      <c r="D9" s="2" t="s">
        <v>38</v>
      </c>
    </row>
    <row r="10" spans="1:4" x14ac:dyDescent="0.25">
      <c r="A10" s="8" t="s">
        <v>9</v>
      </c>
      <c r="B10" s="8"/>
      <c r="C10" s="2" t="s">
        <v>39</v>
      </c>
      <c r="D10" s="2" t="s">
        <v>39</v>
      </c>
    </row>
    <row r="11" spans="1:4" x14ac:dyDescent="0.25">
      <c r="A11" s="8" t="s">
        <v>32</v>
      </c>
      <c r="B11" s="8"/>
      <c r="C11" s="2" t="s">
        <v>40</v>
      </c>
      <c r="D11" s="2" t="s">
        <v>40</v>
      </c>
    </row>
    <row r="12" spans="1:4" x14ac:dyDescent="0.25">
      <c r="A12" s="8" t="s">
        <v>10</v>
      </c>
      <c r="B12" s="8"/>
      <c r="C12" s="3" t="s">
        <v>45</v>
      </c>
      <c r="D12" s="3" t="s">
        <v>45</v>
      </c>
    </row>
    <row r="13" spans="1:4" x14ac:dyDescent="0.25">
      <c r="A13" s="8" t="s">
        <v>11</v>
      </c>
      <c r="B13" s="8"/>
      <c r="C13" s="2">
        <v>330</v>
      </c>
      <c r="D13" s="2">
        <v>330</v>
      </c>
    </row>
    <row r="14" spans="1:4" x14ac:dyDescent="0.25">
      <c r="A14" s="8" t="s">
        <v>12</v>
      </c>
      <c r="B14" s="8"/>
      <c r="C14" s="2" t="s">
        <v>41</v>
      </c>
      <c r="D14" s="2" t="s">
        <v>41</v>
      </c>
    </row>
    <row r="15" spans="1:4" x14ac:dyDescent="0.25">
      <c r="A15" s="8" t="s">
        <v>13</v>
      </c>
      <c r="B15" s="8"/>
      <c r="C15" s="2" t="s">
        <v>41</v>
      </c>
      <c r="D15" s="2" t="s">
        <v>41</v>
      </c>
    </row>
    <row r="16" spans="1:4" x14ac:dyDescent="0.25">
      <c r="A16" s="8" t="s">
        <v>14</v>
      </c>
      <c r="B16" s="8"/>
      <c r="C16" s="2" t="s">
        <v>41</v>
      </c>
      <c r="D16" s="2" t="s">
        <v>41</v>
      </c>
    </row>
    <row r="17" spans="1:4" x14ac:dyDescent="0.25">
      <c r="A17" s="8" t="s">
        <v>15</v>
      </c>
      <c r="B17" s="8"/>
      <c r="C17" s="2">
        <v>330</v>
      </c>
      <c r="D17" s="2">
        <v>330</v>
      </c>
    </row>
    <row r="18" spans="1:4" ht="60" customHeight="1" x14ac:dyDescent="0.25">
      <c r="A18" s="21" t="s">
        <v>33</v>
      </c>
      <c r="B18" s="8" t="s">
        <v>16</v>
      </c>
      <c r="C18" s="2" t="s">
        <v>46</v>
      </c>
      <c r="D18" s="2" t="s">
        <v>46</v>
      </c>
    </row>
    <row r="19" spans="1:4" ht="55.5" customHeight="1" x14ac:dyDescent="0.25">
      <c r="A19" s="21"/>
      <c r="B19" s="8" t="s">
        <v>17</v>
      </c>
      <c r="C19" s="2" t="s">
        <v>47</v>
      </c>
      <c r="D19" s="2" t="s">
        <v>47</v>
      </c>
    </row>
    <row r="20" spans="1:4" ht="45" x14ac:dyDescent="0.25">
      <c r="A20" s="10" t="s">
        <v>18</v>
      </c>
      <c r="B20" s="10" t="s">
        <v>52</v>
      </c>
      <c r="C20" s="2">
        <v>78</v>
      </c>
      <c r="D20" s="2">
        <v>78</v>
      </c>
    </row>
    <row r="21" spans="1:4" ht="15" customHeight="1" x14ac:dyDescent="0.25">
      <c r="A21" s="22" t="s">
        <v>19</v>
      </c>
      <c r="B21" s="10" t="s">
        <v>53</v>
      </c>
      <c r="C21" s="2">
        <v>141</v>
      </c>
      <c r="D21" s="2">
        <v>141</v>
      </c>
    </row>
    <row r="22" spans="1:4" x14ac:dyDescent="0.25">
      <c r="A22" s="23"/>
      <c r="B22" s="10" t="s">
        <v>54</v>
      </c>
      <c r="C22" s="2">
        <v>158</v>
      </c>
      <c r="D22" s="2">
        <v>158</v>
      </c>
    </row>
    <row r="23" spans="1:4" ht="30" x14ac:dyDescent="0.25">
      <c r="A23" s="10" t="s">
        <v>20</v>
      </c>
      <c r="B23" s="10"/>
      <c r="C23" s="2">
        <v>17</v>
      </c>
      <c r="D23" s="2">
        <v>17</v>
      </c>
    </row>
    <row r="24" spans="1:4" x14ac:dyDescent="0.25">
      <c r="A24" s="24" t="s">
        <v>21</v>
      </c>
      <c r="B24" s="10" t="s">
        <v>16</v>
      </c>
      <c r="C24" s="2" t="s">
        <v>48</v>
      </c>
      <c r="D24" s="2" t="s">
        <v>48</v>
      </c>
    </row>
    <row r="25" spans="1:4" ht="54.75" customHeight="1" x14ac:dyDescent="0.25">
      <c r="A25" s="24"/>
      <c r="B25" s="10" t="s">
        <v>17</v>
      </c>
      <c r="C25" s="2" t="s">
        <v>49</v>
      </c>
      <c r="D25" s="2" t="s">
        <v>49</v>
      </c>
    </row>
    <row r="26" spans="1:4" x14ac:dyDescent="0.25">
      <c r="A26" s="11" t="s">
        <v>22</v>
      </c>
      <c r="B26" s="8"/>
      <c r="C26" s="5" t="s">
        <v>36</v>
      </c>
      <c r="D26" s="5" t="s">
        <v>36</v>
      </c>
    </row>
    <row r="27" spans="1:4" x14ac:dyDescent="0.25">
      <c r="A27" s="11" t="s">
        <v>23</v>
      </c>
      <c r="B27" s="8"/>
      <c r="C27" s="2">
        <v>100000</v>
      </c>
      <c r="D27" s="2">
        <v>5000</v>
      </c>
    </row>
    <row r="28" spans="1:4" x14ac:dyDescent="0.25">
      <c r="A28" s="11" t="s">
        <v>24</v>
      </c>
      <c r="B28" s="8"/>
      <c r="C28" s="2">
        <v>100000</v>
      </c>
      <c r="D28" s="2">
        <v>5000</v>
      </c>
    </row>
    <row r="29" spans="1:4" ht="30" x14ac:dyDescent="0.25">
      <c r="A29" s="11" t="s">
        <v>25</v>
      </c>
      <c r="B29" s="12">
        <v>0.02</v>
      </c>
      <c r="C29" s="17">
        <f xml:space="preserve"> (C27*2%)</f>
        <v>2000</v>
      </c>
      <c r="D29" s="17">
        <v>2</v>
      </c>
    </row>
    <row r="30" spans="1:4" x14ac:dyDescent="0.25">
      <c r="A30" s="11" t="s">
        <v>26</v>
      </c>
      <c r="B30" s="8"/>
      <c r="C30" s="17">
        <f>(INT(C29/C23))</f>
        <v>117</v>
      </c>
      <c r="D30" s="17">
        <f>(INT(D29/D23))</f>
        <v>0</v>
      </c>
    </row>
    <row r="31" spans="1:4" x14ac:dyDescent="0.25">
      <c r="A31" s="13"/>
      <c r="B31" s="8"/>
      <c r="C31" s="17"/>
      <c r="D31" s="17"/>
    </row>
    <row r="32" spans="1:4" x14ac:dyDescent="0.25">
      <c r="A32" s="11" t="s">
        <v>27</v>
      </c>
      <c r="B32" s="8"/>
      <c r="C32" s="2">
        <f>C28</f>
        <v>100000</v>
      </c>
      <c r="D32" s="2">
        <f>D28</f>
        <v>5000</v>
      </c>
    </row>
    <row r="33" spans="1:4" x14ac:dyDescent="0.25">
      <c r="A33" s="11" t="s">
        <v>28</v>
      </c>
      <c r="B33" s="8"/>
      <c r="C33" s="17">
        <f>(INT(C29/C23))</f>
        <v>117</v>
      </c>
      <c r="D33" s="17">
        <f>(INT(D29/D23))</f>
        <v>0</v>
      </c>
    </row>
    <row r="34" spans="1:4" x14ac:dyDescent="0.25">
      <c r="A34" s="11" t="s">
        <v>29</v>
      </c>
      <c r="B34" s="8"/>
      <c r="C34" s="17">
        <f>INT(C33*C23)</f>
        <v>1989</v>
      </c>
      <c r="D34" s="17">
        <f>INT(D33*D23)</f>
        <v>0</v>
      </c>
    </row>
    <row r="35" spans="1:4" x14ac:dyDescent="0.25">
      <c r="A35" s="11" t="s">
        <v>34</v>
      </c>
      <c r="B35" s="8"/>
      <c r="C35" s="17">
        <f>(C20*C33)</f>
        <v>9126</v>
      </c>
      <c r="D35" s="17">
        <f>(D20*D33)</f>
        <v>0</v>
      </c>
    </row>
    <row r="36" spans="1:4" ht="38.25" customHeight="1" x14ac:dyDescent="0.25">
      <c r="A36" s="25" t="s">
        <v>35</v>
      </c>
      <c r="B36" s="8" t="s">
        <v>55</v>
      </c>
      <c r="C36" s="17">
        <f>(C21*C33)</f>
        <v>16497</v>
      </c>
      <c r="D36" s="17">
        <f>(D21*D33)</f>
        <v>0</v>
      </c>
    </row>
    <row r="37" spans="1:4" ht="30" x14ac:dyDescent="0.25">
      <c r="A37" s="26"/>
      <c r="B37" s="8" t="s">
        <v>56</v>
      </c>
      <c r="C37" s="17">
        <f>(C22*C33)</f>
        <v>18486</v>
      </c>
      <c r="D37" s="17">
        <f>(D22*D33)</f>
        <v>0</v>
      </c>
    </row>
    <row r="38" spans="1:4" x14ac:dyDescent="0.25">
      <c r="A38" s="13" t="s">
        <v>30</v>
      </c>
      <c r="B38" s="8"/>
      <c r="C38" s="17">
        <f>(C35/C28)*100</f>
        <v>9.1259999999999994</v>
      </c>
      <c r="D38" s="17">
        <f>(D35/D28)*100</f>
        <v>0</v>
      </c>
    </row>
    <row r="39" spans="1:4" x14ac:dyDescent="0.25">
      <c r="A39" s="13" t="s">
        <v>31</v>
      </c>
      <c r="B39" s="8"/>
      <c r="C39" s="17">
        <f>(C37/C28)*100</f>
        <v>18.486000000000001</v>
      </c>
      <c r="D39" s="17">
        <f>(D37/D28)*100</f>
        <v>0</v>
      </c>
    </row>
  </sheetData>
  <mergeCells count="4">
    <mergeCell ref="A18:A19"/>
    <mergeCell ref="A21:A22"/>
    <mergeCell ref="A24:A25"/>
    <mergeCell ref="A36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0" workbookViewId="0">
      <selection activeCell="G29" sqref="G29"/>
    </sheetView>
  </sheetViews>
  <sheetFormatPr defaultRowHeight="15" x14ac:dyDescent="0.25"/>
  <cols>
    <col min="1" max="1" width="41.85546875" style="14" customWidth="1"/>
    <col min="2" max="2" width="20.85546875" style="14" customWidth="1"/>
    <col min="3" max="3" width="34.5703125" style="1" customWidth="1"/>
    <col min="4" max="16384" width="9.140625" style="1"/>
  </cols>
  <sheetData>
    <row r="1" spans="1:4" x14ac:dyDescent="0.25">
      <c r="A1" s="6"/>
      <c r="B1" s="6"/>
      <c r="C1" s="4" t="s">
        <v>0</v>
      </c>
    </row>
    <row r="2" spans="1:4" x14ac:dyDescent="0.25">
      <c r="A2" s="7" t="s">
        <v>1</v>
      </c>
      <c r="B2" s="7"/>
      <c r="C2" s="2" t="s">
        <v>42</v>
      </c>
    </row>
    <row r="3" spans="1:4" x14ac:dyDescent="0.25">
      <c r="A3" s="7" t="s">
        <v>2</v>
      </c>
      <c r="B3" s="7"/>
      <c r="C3" s="2" t="s">
        <v>43</v>
      </c>
    </row>
    <row r="4" spans="1:4" x14ac:dyDescent="0.25">
      <c r="A4" s="7" t="s">
        <v>3</v>
      </c>
      <c r="B4" s="7"/>
      <c r="C4" s="2">
        <v>347</v>
      </c>
      <c r="D4" s="1">
        <v>347</v>
      </c>
    </row>
    <row r="5" spans="1:4" x14ac:dyDescent="0.25">
      <c r="A5" s="6"/>
      <c r="B5" s="6"/>
      <c r="C5" s="4" t="s">
        <v>4</v>
      </c>
    </row>
    <row r="6" spans="1:4" x14ac:dyDescent="0.25">
      <c r="A6" s="7" t="s">
        <v>5</v>
      </c>
      <c r="B6" s="7"/>
      <c r="C6" s="2" t="s">
        <v>36</v>
      </c>
    </row>
    <row r="7" spans="1:4" x14ac:dyDescent="0.25">
      <c r="A7" s="7" t="s">
        <v>6</v>
      </c>
      <c r="B7" s="7"/>
      <c r="C7" s="2" t="s">
        <v>37</v>
      </c>
    </row>
    <row r="8" spans="1:4" x14ac:dyDescent="0.25">
      <c r="A8" s="7" t="s">
        <v>7</v>
      </c>
      <c r="B8" s="7"/>
      <c r="C8" s="2" t="s">
        <v>44</v>
      </c>
    </row>
    <row r="9" spans="1:4" x14ac:dyDescent="0.25">
      <c r="A9" s="7" t="s">
        <v>8</v>
      </c>
      <c r="B9" s="7"/>
      <c r="C9" s="2" t="s">
        <v>38</v>
      </c>
    </row>
    <row r="10" spans="1:4" x14ac:dyDescent="0.25">
      <c r="A10" s="7" t="s">
        <v>9</v>
      </c>
      <c r="B10" s="7"/>
      <c r="C10" s="2" t="s">
        <v>39</v>
      </c>
    </row>
    <row r="11" spans="1:4" x14ac:dyDescent="0.25">
      <c r="A11" s="7" t="s">
        <v>32</v>
      </c>
      <c r="B11" s="7"/>
      <c r="C11" s="2" t="s">
        <v>40</v>
      </c>
    </row>
    <row r="12" spans="1:4" x14ac:dyDescent="0.25">
      <c r="A12" s="7" t="s">
        <v>10</v>
      </c>
      <c r="B12" s="7"/>
      <c r="C12" s="3" t="s">
        <v>45</v>
      </c>
    </row>
    <row r="13" spans="1:4" x14ac:dyDescent="0.25">
      <c r="A13" s="7" t="s">
        <v>11</v>
      </c>
      <c r="B13" s="7"/>
      <c r="C13" s="2">
        <v>330</v>
      </c>
    </row>
    <row r="14" spans="1:4" x14ac:dyDescent="0.25">
      <c r="A14" s="7" t="s">
        <v>12</v>
      </c>
      <c r="B14" s="7"/>
      <c r="C14" s="2" t="s">
        <v>41</v>
      </c>
    </row>
    <row r="15" spans="1:4" x14ac:dyDescent="0.25">
      <c r="A15" s="7" t="s">
        <v>13</v>
      </c>
      <c r="B15" s="7"/>
      <c r="C15" s="2" t="s">
        <v>41</v>
      </c>
    </row>
    <row r="16" spans="1:4" x14ac:dyDescent="0.25">
      <c r="A16" s="7" t="s">
        <v>14</v>
      </c>
      <c r="B16" s="7"/>
      <c r="C16" s="2" t="s">
        <v>41</v>
      </c>
    </row>
    <row r="17" spans="1:4" x14ac:dyDescent="0.25">
      <c r="A17" s="7" t="s">
        <v>15</v>
      </c>
      <c r="B17" s="7"/>
      <c r="C17" s="2">
        <v>330</v>
      </c>
    </row>
    <row r="18" spans="1:4" ht="60" customHeight="1" x14ac:dyDescent="0.25">
      <c r="A18" s="21" t="s">
        <v>33</v>
      </c>
      <c r="B18" s="7" t="s">
        <v>16</v>
      </c>
      <c r="C18" s="2" t="s">
        <v>46</v>
      </c>
    </row>
    <row r="19" spans="1:4" ht="55.5" customHeight="1" x14ac:dyDescent="0.25">
      <c r="A19" s="21"/>
      <c r="B19" s="7" t="s">
        <v>17</v>
      </c>
      <c r="C19" s="2" t="s">
        <v>47</v>
      </c>
    </row>
    <row r="20" spans="1:4" ht="45" x14ac:dyDescent="0.25">
      <c r="A20" s="9" t="s">
        <v>18</v>
      </c>
      <c r="B20" s="10" t="s">
        <v>52</v>
      </c>
      <c r="C20" s="2">
        <v>78</v>
      </c>
      <c r="D20" s="2">
        <v>78</v>
      </c>
    </row>
    <row r="21" spans="1:4" ht="15" customHeight="1" x14ac:dyDescent="0.25">
      <c r="A21" s="22" t="s">
        <v>19</v>
      </c>
      <c r="B21" s="10" t="s">
        <v>53</v>
      </c>
      <c r="C21" s="2">
        <v>141</v>
      </c>
      <c r="D21" s="2">
        <v>141</v>
      </c>
    </row>
    <row r="22" spans="1:4" x14ac:dyDescent="0.25">
      <c r="A22" s="23"/>
      <c r="B22" s="10" t="s">
        <v>54</v>
      </c>
      <c r="C22" s="2">
        <v>158</v>
      </c>
      <c r="D22" s="2">
        <v>158</v>
      </c>
    </row>
    <row r="23" spans="1:4" ht="30" x14ac:dyDescent="0.25">
      <c r="A23" s="9" t="s">
        <v>20</v>
      </c>
      <c r="B23" s="9"/>
      <c r="C23" s="2">
        <v>17</v>
      </c>
      <c r="D23" s="1">
        <v>17</v>
      </c>
    </row>
    <row r="24" spans="1:4" x14ac:dyDescent="0.25">
      <c r="A24" s="24" t="s">
        <v>21</v>
      </c>
      <c r="B24" s="9" t="s">
        <v>16</v>
      </c>
      <c r="C24" s="2" t="s">
        <v>48</v>
      </c>
    </row>
    <row r="25" spans="1:4" ht="54.75" customHeight="1" x14ac:dyDescent="0.25">
      <c r="A25" s="24"/>
      <c r="B25" s="9" t="s">
        <v>17</v>
      </c>
      <c r="C25" s="2" t="s">
        <v>49</v>
      </c>
    </row>
    <row r="26" spans="1:4" x14ac:dyDescent="0.25">
      <c r="A26" s="11" t="s">
        <v>22</v>
      </c>
      <c r="B26" s="7"/>
      <c r="C26" s="5" t="s">
        <v>36</v>
      </c>
    </row>
    <row r="27" spans="1:4" x14ac:dyDescent="0.25">
      <c r="A27" s="11" t="s">
        <v>23</v>
      </c>
      <c r="B27" s="7"/>
      <c r="C27" s="2">
        <v>100000</v>
      </c>
      <c r="D27" s="2">
        <v>5000</v>
      </c>
    </row>
    <row r="28" spans="1:4" x14ac:dyDescent="0.25">
      <c r="A28" s="11" t="s">
        <v>24</v>
      </c>
      <c r="B28" s="7"/>
      <c r="C28" s="2">
        <v>100000</v>
      </c>
      <c r="D28" s="2">
        <v>5000</v>
      </c>
    </row>
    <row r="29" spans="1:4" ht="30" x14ac:dyDescent="0.25">
      <c r="A29" s="11" t="s">
        <v>25</v>
      </c>
      <c r="B29" s="12">
        <v>0.02</v>
      </c>
      <c r="C29" s="2">
        <v>2000</v>
      </c>
      <c r="D29" s="1">
        <f xml:space="preserve"> (D27*2%)</f>
        <v>100</v>
      </c>
    </row>
    <row r="30" spans="1:4" x14ac:dyDescent="0.25">
      <c r="A30" s="11" t="s">
        <v>26</v>
      </c>
      <c r="B30" s="7"/>
      <c r="C30" s="2">
        <v>117</v>
      </c>
      <c r="D30" s="1">
        <f>(INT(D29/D23))</f>
        <v>5</v>
      </c>
    </row>
    <row r="31" spans="1:4" x14ac:dyDescent="0.25">
      <c r="A31" s="13"/>
      <c r="B31" s="7"/>
      <c r="C31" s="2"/>
    </row>
    <row r="32" spans="1:4" x14ac:dyDescent="0.25">
      <c r="A32" s="11" t="s">
        <v>27</v>
      </c>
      <c r="B32" s="7"/>
      <c r="C32" s="2">
        <v>100000</v>
      </c>
      <c r="D32" s="2">
        <f>D28</f>
        <v>5000</v>
      </c>
    </row>
    <row r="33" spans="1:4" x14ac:dyDescent="0.25">
      <c r="A33" s="11" t="s">
        <v>28</v>
      </c>
      <c r="B33" s="7"/>
      <c r="C33" s="2">
        <v>117</v>
      </c>
      <c r="D33" s="1">
        <f>(INT(D29/D23))</f>
        <v>5</v>
      </c>
    </row>
    <row r="34" spans="1:4" x14ac:dyDescent="0.25">
      <c r="A34" s="11" t="s">
        <v>29</v>
      </c>
      <c r="B34" s="7"/>
      <c r="C34" s="2">
        <v>1989</v>
      </c>
      <c r="D34" s="1">
        <f>INT(D33*D23)</f>
        <v>85</v>
      </c>
    </row>
    <row r="35" spans="1:4" x14ac:dyDescent="0.25">
      <c r="A35" s="11" t="s">
        <v>34</v>
      </c>
      <c r="B35" s="7"/>
      <c r="C35" s="2" t="s">
        <v>51</v>
      </c>
      <c r="D35" s="1">
        <f>(D20*D33)</f>
        <v>390</v>
      </c>
    </row>
    <row r="36" spans="1:4" ht="38.25" customHeight="1" x14ac:dyDescent="0.25">
      <c r="A36" s="25" t="s">
        <v>35</v>
      </c>
      <c r="B36" s="8" t="s">
        <v>55</v>
      </c>
      <c r="C36" s="2"/>
      <c r="D36" s="1">
        <f>(D21*D33)</f>
        <v>705</v>
      </c>
    </row>
    <row r="37" spans="1:4" ht="30" x14ac:dyDescent="0.25">
      <c r="A37" s="26"/>
      <c r="B37" s="8" t="s">
        <v>56</v>
      </c>
      <c r="C37" s="2" t="s">
        <v>50</v>
      </c>
      <c r="D37" s="1">
        <f>(D22*D33)</f>
        <v>790</v>
      </c>
    </row>
    <row r="38" spans="1:4" x14ac:dyDescent="0.25">
      <c r="A38" s="13" t="s">
        <v>30</v>
      </c>
      <c r="B38" s="7"/>
      <c r="C38" s="2">
        <v>9.1199999999999992</v>
      </c>
      <c r="D38" s="1">
        <f>(D35/D28)*100</f>
        <v>7.8</v>
      </c>
    </row>
    <row r="39" spans="1:4" x14ac:dyDescent="0.25">
      <c r="A39" s="13" t="s">
        <v>31</v>
      </c>
      <c r="B39" s="7"/>
      <c r="C39" s="2">
        <v>19.399999999999999</v>
      </c>
      <c r="D39" s="1">
        <f>(D37/D28)*100</f>
        <v>15.8</v>
      </c>
    </row>
  </sheetData>
  <mergeCells count="4">
    <mergeCell ref="A18:A19"/>
    <mergeCell ref="A24:A25"/>
    <mergeCell ref="A21:A22"/>
    <mergeCell ref="A36:A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3" workbookViewId="0">
      <selection activeCell="A32" sqref="A32"/>
    </sheetView>
  </sheetViews>
  <sheetFormatPr defaultRowHeight="15" x14ac:dyDescent="0.25"/>
  <cols>
    <col min="1" max="1" width="41.85546875" style="14" customWidth="1"/>
    <col min="2" max="2" width="20.85546875" style="14" customWidth="1"/>
    <col min="3" max="3" width="34.5703125" style="1" customWidth="1"/>
    <col min="4" max="4" width="30.28515625" style="1" customWidth="1"/>
    <col min="5" max="5" width="25.28515625" style="1" customWidth="1"/>
    <col min="6" max="6" width="37.5703125" style="1" customWidth="1"/>
    <col min="7" max="16384" width="9.140625" style="1"/>
  </cols>
  <sheetData>
    <row r="1" spans="1:6" x14ac:dyDescent="0.25">
      <c r="A1" s="6"/>
      <c r="B1" s="6"/>
      <c r="C1" s="4" t="s">
        <v>0</v>
      </c>
      <c r="D1" s="4" t="s">
        <v>0</v>
      </c>
      <c r="E1" s="4" t="s">
        <v>0</v>
      </c>
      <c r="F1" s="4" t="s">
        <v>0</v>
      </c>
    </row>
    <row r="2" spans="1:6" x14ac:dyDescent="0.25">
      <c r="A2" s="15" t="s">
        <v>1</v>
      </c>
      <c r="B2" s="15"/>
      <c r="C2" s="2" t="s">
        <v>42</v>
      </c>
      <c r="D2" s="17"/>
      <c r="E2" s="17" t="s">
        <v>66</v>
      </c>
      <c r="F2" s="1" t="s">
        <v>69</v>
      </c>
    </row>
    <row r="3" spans="1:6" x14ac:dyDescent="0.25">
      <c r="A3" s="15" t="s">
        <v>2</v>
      </c>
      <c r="B3" s="15"/>
      <c r="C3" s="2" t="s">
        <v>43</v>
      </c>
      <c r="D3" s="17"/>
      <c r="E3" s="17" t="s">
        <v>57</v>
      </c>
      <c r="F3" s="1" t="s">
        <v>70</v>
      </c>
    </row>
    <row r="4" spans="1:6" x14ac:dyDescent="0.25">
      <c r="A4" s="15" t="s">
        <v>3</v>
      </c>
      <c r="B4" s="15"/>
      <c r="C4" s="2">
        <v>347</v>
      </c>
      <c r="D4" s="17">
        <v>347</v>
      </c>
      <c r="E4" s="17">
        <v>22037</v>
      </c>
      <c r="F4" s="1">
        <v>11679</v>
      </c>
    </row>
    <row r="5" spans="1:6" x14ac:dyDescent="0.25">
      <c r="A5" s="6"/>
      <c r="B5" s="6"/>
      <c r="C5" s="4" t="s">
        <v>4</v>
      </c>
      <c r="D5" s="4" t="s">
        <v>4</v>
      </c>
      <c r="E5" s="4" t="s">
        <v>4</v>
      </c>
      <c r="F5" s="4" t="s">
        <v>4</v>
      </c>
    </row>
    <row r="6" spans="1:6" x14ac:dyDescent="0.25">
      <c r="A6" s="15" t="s">
        <v>5</v>
      </c>
      <c r="B6" s="15"/>
      <c r="C6" s="2" t="s">
        <v>36</v>
      </c>
      <c r="D6" s="17"/>
      <c r="E6" s="17" t="s">
        <v>58</v>
      </c>
      <c r="F6" s="1" t="s">
        <v>58</v>
      </c>
    </row>
    <row r="7" spans="1:6" x14ac:dyDescent="0.25">
      <c r="A7" s="15" t="s">
        <v>6</v>
      </c>
      <c r="B7" s="15"/>
      <c r="C7" s="2" t="s">
        <v>37</v>
      </c>
      <c r="D7" s="17"/>
      <c r="E7" s="17" t="s">
        <v>59</v>
      </c>
      <c r="F7" s="17" t="s">
        <v>72</v>
      </c>
    </row>
    <row r="8" spans="1:6" x14ac:dyDescent="0.25">
      <c r="A8" s="15" t="s">
        <v>7</v>
      </c>
      <c r="B8" s="15"/>
      <c r="C8" s="2" t="s">
        <v>44</v>
      </c>
      <c r="D8" s="17"/>
      <c r="E8" s="17" t="s">
        <v>60</v>
      </c>
      <c r="F8" s="1" t="s">
        <v>71</v>
      </c>
    </row>
    <row r="9" spans="1:6" x14ac:dyDescent="0.25">
      <c r="A9" s="15" t="s">
        <v>8</v>
      </c>
      <c r="B9" s="15"/>
      <c r="C9" s="2" t="s">
        <v>38</v>
      </c>
      <c r="D9" s="17"/>
      <c r="E9" s="17" t="s">
        <v>61</v>
      </c>
      <c r="F9" s="1" t="s">
        <v>61</v>
      </c>
    </row>
    <row r="10" spans="1:6" x14ac:dyDescent="0.25">
      <c r="A10" s="15" t="s">
        <v>9</v>
      </c>
      <c r="B10" s="15"/>
      <c r="C10" s="2" t="s">
        <v>39</v>
      </c>
      <c r="D10" s="17"/>
      <c r="E10" s="17" t="s">
        <v>62</v>
      </c>
      <c r="F10" s="1" t="s">
        <v>73</v>
      </c>
    </row>
    <row r="11" spans="1:6" x14ac:dyDescent="0.25">
      <c r="A11" s="15" t="s">
        <v>32</v>
      </c>
      <c r="B11" s="15"/>
      <c r="C11" s="2" t="s">
        <v>40</v>
      </c>
      <c r="D11" s="17"/>
      <c r="E11" s="17" t="s">
        <v>41</v>
      </c>
      <c r="F11" s="1" t="s">
        <v>41</v>
      </c>
    </row>
    <row r="12" spans="1:6" ht="75" x14ac:dyDescent="0.25">
      <c r="A12" s="15" t="s">
        <v>10</v>
      </c>
      <c r="B12" s="15"/>
      <c r="C12" s="3" t="s">
        <v>45</v>
      </c>
      <c r="D12" s="17"/>
      <c r="E12" s="2" t="s">
        <v>63</v>
      </c>
      <c r="F12" s="1" t="s">
        <v>41</v>
      </c>
    </row>
    <row r="13" spans="1:6" ht="28.5" customHeight="1" x14ac:dyDescent="0.25">
      <c r="A13" s="15" t="s">
        <v>11</v>
      </c>
      <c r="B13" s="15"/>
      <c r="C13" s="2">
        <v>330</v>
      </c>
      <c r="D13" s="17"/>
      <c r="E13" s="17" t="s">
        <v>41</v>
      </c>
      <c r="F13" s="1" t="s">
        <v>41</v>
      </c>
    </row>
    <row r="14" spans="1:6" ht="29.25" customHeight="1" x14ac:dyDescent="0.25">
      <c r="A14" s="15" t="s">
        <v>12</v>
      </c>
      <c r="B14" s="15"/>
      <c r="C14" s="2" t="s">
        <v>41</v>
      </c>
      <c r="D14" s="17"/>
      <c r="E14" s="17">
        <v>22145</v>
      </c>
      <c r="F14" s="1">
        <v>11783</v>
      </c>
    </row>
    <row r="15" spans="1:6" ht="29.25" customHeight="1" x14ac:dyDescent="0.25">
      <c r="A15" s="15" t="s">
        <v>13</v>
      </c>
      <c r="B15" s="15"/>
      <c r="C15" s="2" t="s">
        <v>41</v>
      </c>
      <c r="D15" s="17"/>
      <c r="E15" s="17">
        <v>21456</v>
      </c>
      <c r="F15" s="1">
        <v>10669</v>
      </c>
    </row>
    <row r="16" spans="1:6" ht="27" customHeight="1" x14ac:dyDescent="0.25">
      <c r="A16" s="15" t="s">
        <v>14</v>
      </c>
      <c r="B16" s="15"/>
      <c r="C16" s="2" t="s">
        <v>41</v>
      </c>
      <c r="D16" s="17"/>
      <c r="E16" s="17" t="s">
        <v>41</v>
      </c>
      <c r="F16" s="1" t="s">
        <v>41</v>
      </c>
    </row>
    <row r="17" spans="1:6" ht="41.25" customHeight="1" x14ac:dyDescent="0.25">
      <c r="A17" s="15" t="s">
        <v>15</v>
      </c>
      <c r="B17" s="15"/>
      <c r="C17" s="2">
        <v>330</v>
      </c>
      <c r="D17" s="17"/>
      <c r="E17" s="17">
        <v>22145</v>
      </c>
      <c r="F17" s="1">
        <v>11783</v>
      </c>
    </row>
    <row r="18" spans="1:6" ht="60" customHeight="1" x14ac:dyDescent="0.25">
      <c r="A18" s="21" t="s">
        <v>33</v>
      </c>
      <c r="B18" s="15" t="s">
        <v>16</v>
      </c>
      <c r="C18" s="2" t="s">
        <v>46</v>
      </c>
      <c r="D18" s="17"/>
      <c r="E18" s="17" t="s">
        <v>64</v>
      </c>
      <c r="F18" s="1">
        <v>10812</v>
      </c>
    </row>
    <row r="19" spans="1:6" ht="55.5" customHeight="1" x14ac:dyDescent="0.25">
      <c r="A19" s="21"/>
      <c r="B19" s="15" t="s">
        <v>17</v>
      </c>
      <c r="C19" s="2" t="s">
        <v>47</v>
      </c>
      <c r="D19" s="17"/>
      <c r="E19" s="17" t="s">
        <v>65</v>
      </c>
      <c r="F19" s="1">
        <v>10669</v>
      </c>
    </row>
    <row r="20" spans="1:6" ht="45" x14ac:dyDescent="0.25">
      <c r="A20" s="16" t="s">
        <v>18</v>
      </c>
      <c r="B20" s="16" t="s">
        <v>52</v>
      </c>
      <c r="C20" s="2">
        <v>78</v>
      </c>
      <c r="D20" s="2">
        <v>78</v>
      </c>
      <c r="E20" s="17">
        <v>319</v>
      </c>
      <c r="F20" s="1">
        <v>867</v>
      </c>
    </row>
    <row r="21" spans="1:6" ht="15" customHeight="1" x14ac:dyDescent="0.25">
      <c r="A21" s="27" t="s">
        <v>19</v>
      </c>
      <c r="B21" s="16" t="s">
        <v>53</v>
      </c>
      <c r="C21" s="2">
        <v>141</v>
      </c>
      <c r="D21" s="2">
        <v>141</v>
      </c>
      <c r="E21" s="17">
        <v>581</v>
      </c>
      <c r="F21" s="1">
        <v>1010</v>
      </c>
    </row>
    <row r="22" spans="1:6" x14ac:dyDescent="0.25">
      <c r="A22" s="28"/>
      <c r="B22" s="16" t="s">
        <v>54</v>
      </c>
      <c r="C22" s="2">
        <v>158</v>
      </c>
      <c r="D22" s="2">
        <v>158</v>
      </c>
      <c r="E22" s="17">
        <v>0</v>
      </c>
    </row>
    <row r="23" spans="1:6" ht="30" x14ac:dyDescent="0.25">
      <c r="A23" s="16" t="s">
        <v>20</v>
      </c>
      <c r="B23" s="16"/>
      <c r="C23" s="2">
        <v>17</v>
      </c>
      <c r="D23" s="17">
        <v>17</v>
      </c>
      <c r="E23" s="17">
        <v>108</v>
      </c>
      <c r="F23" s="1">
        <v>104</v>
      </c>
    </row>
    <row r="24" spans="1:6" x14ac:dyDescent="0.25">
      <c r="A24" s="24" t="s">
        <v>21</v>
      </c>
      <c r="B24" s="16" t="s">
        <v>16</v>
      </c>
      <c r="C24" s="2" t="s">
        <v>48</v>
      </c>
      <c r="D24" s="17"/>
      <c r="E24" s="17">
        <f>E20/E23</f>
        <v>2.9537037037037037</v>
      </c>
      <c r="F24" s="17">
        <f>F20/F23</f>
        <v>8.3365384615384617</v>
      </c>
    </row>
    <row r="25" spans="1:6" ht="54.75" customHeight="1" x14ac:dyDescent="0.25">
      <c r="A25" s="24"/>
      <c r="B25" s="16" t="s">
        <v>17</v>
      </c>
      <c r="C25" s="2" t="s">
        <v>49</v>
      </c>
      <c r="D25" s="17"/>
      <c r="E25" s="17">
        <f>E21/E23</f>
        <v>5.3796296296296298</v>
      </c>
      <c r="F25" s="17">
        <f>F21/F23</f>
        <v>9.7115384615384617</v>
      </c>
    </row>
    <row r="26" spans="1:6" x14ac:dyDescent="0.25">
      <c r="A26" s="11" t="s">
        <v>22</v>
      </c>
      <c r="B26" s="15"/>
      <c r="C26" s="5" t="s">
        <v>36</v>
      </c>
      <c r="D26" s="17"/>
      <c r="E26" s="17" t="s">
        <v>58</v>
      </c>
      <c r="F26" s="1" t="s">
        <v>74</v>
      </c>
    </row>
    <row r="27" spans="1:6" x14ac:dyDescent="0.25">
      <c r="A27" s="11" t="s">
        <v>23</v>
      </c>
      <c r="B27" s="15"/>
      <c r="C27" s="2">
        <v>100000</v>
      </c>
      <c r="D27" s="2">
        <v>5000</v>
      </c>
      <c r="E27" s="2">
        <v>1000000</v>
      </c>
    </row>
    <row r="28" spans="1:6" x14ac:dyDescent="0.25">
      <c r="A28" s="11" t="s">
        <v>24</v>
      </c>
      <c r="B28" s="15"/>
      <c r="C28" s="2">
        <v>100000</v>
      </c>
      <c r="D28" s="2">
        <v>5000</v>
      </c>
      <c r="E28" s="2">
        <v>1000000</v>
      </c>
    </row>
    <row r="29" spans="1:6" ht="30" x14ac:dyDescent="0.25">
      <c r="A29" s="11" t="s">
        <v>25</v>
      </c>
      <c r="B29" s="12">
        <v>0.02</v>
      </c>
      <c r="C29" s="2">
        <v>2000</v>
      </c>
      <c r="D29" s="17">
        <f xml:space="preserve"> (D27*2%)</f>
        <v>100</v>
      </c>
      <c r="E29" s="17"/>
    </row>
    <row r="30" spans="1:6" x14ac:dyDescent="0.25">
      <c r="A30" s="11" t="s">
        <v>26</v>
      </c>
      <c r="B30" s="15"/>
      <c r="C30" s="2">
        <v>117</v>
      </c>
      <c r="D30" s="17">
        <f>(INT(D29/D23))</f>
        <v>5</v>
      </c>
      <c r="E30" s="17">
        <f>(INT(E29/E23))</f>
        <v>0</v>
      </c>
    </row>
    <row r="31" spans="1:6" x14ac:dyDescent="0.25">
      <c r="A31" s="13"/>
      <c r="B31" s="15"/>
      <c r="C31" s="2"/>
      <c r="D31" s="17"/>
      <c r="E31" s="17"/>
    </row>
    <row r="32" spans="1:6" x14ac:dyDescent="0.25">
      <c r="A32" s="11" t="s">
        <v>27</v>
      </c>
      <c r="B32" s="15"/>
      <c r="C32" s="2">
        <v>100000</v>
      </c>
      <c r="D32" s="2">
        <f>D28</f>
        <v>5000</v>
      </c>
      <c r="E32" s="2">
        <f>E28</f>
        <v>1000000</v>
      </c>
    </row>
    <row r="33" spans="1:5" x14ac:dyDescent="0.25">
      <c r="A33" s="11" t="s">
        <v>28</v>
      </c>
      <c r="B33" s="15"/>
      <c r="C33" s="2">
        <v>117</v>
      </c>
      <c r="D33" s="17">
        <f>(INT(D29/D23))</f>
        <v>5</v>
      </c>
      <c r="E33" s="17">
        <f>(INT(E29/E23))</f>
        <v>0</v>
      </c>
    </row>
    <row r="34" spans="1:5" x14ac:dyDescent="0.25">
      <c r="A34" s="11" t="s">
        <v>29</v>
      </c>
      <c r="B34" s="15"/>
      <c r="C34" s="2">
        <v>1989</v>
      </c>
      <c r="D34" s="17">
        <f>INT(D33*D23)</f>
        <v>85</v>
      </c>
      <c r="E34" s="17">
        <f>INT(E33*E23)</f>
        <v>0</v>
      </c>
    </row>
    <row r="35" spans="1:5" x14ac:dyDescent="0.25">
      <c r="A35" s="11" t="s">
        <v>34</v>
      </c>
      <c r="B35" s="15"/>
      <c r="C35" s="2" t="s">
        <v>51</v>
      </c>
      <c r="D35" s="17">
        <f>(D20*D33)</f>
        <v>390</v>
      </c>
      <c r="E35" s="17">
        <f>(E20*E33)</f>
        <v>0</v>
      </c>
    </row>
    <row r="36" spans="1:5" ht="38.25" customHeight="1" x14ac:dyDescent="0.25">
      <c r="A36" s="29" t="s">
        <v>35</v>
      </c>
      <c r="B36" s="15" t="s">
        <v>55</v>
      </c>
      <c r="C36" s="2"/>
      <c r="D36" s="17">
        <f>(D21*D33)</f>
        <v>705</v>
      </c>
      <c r="E36" s="17">
        <f>(E21*E33)</f>
        <v>0</v>
      </c>
    </row>
    <row r="37" spans="1:5" ht="30" x14ac:dyDescent="0.25">
      <c r="A37" s="29"/>
      <c r="B37" s="15" t="s">
        <v>56</v>
      </c>
      <c r="C37" s="2" t="s">
        <v>50</v>
      </c>
      <c r="D37" s="17">
        <f>(D22*D33)</f>
        <v>790</v>
      </c>
      <c r="E37" s="17">
        <f>(E22*E33)</f>
        <v>0</v>
      </c>
    </row>
    <row r="38" spans="1:5" x14ac:dyDescent="0.25">
      <c r="A38" s="13" t="s">
        <v>30</v>
      </c>
      <c r="B38" s="15"/>
      <c r="C38" s="2">
        <v>9.1199999999999992</v>
      </c>
      <c r="D38" s="17">
        <f>(D35/D28)*100</f>
        <v>7.8</v>
      </c>
      <c r="E38" s="17">
        <f>(E35/E28)*100</f>
        <v>0</v>
      </c>
    </row>
    <row r="39" spans="1:5" x14ac:dyDescent="0.25">
      <c r="A39" s="13" t="s">
        <v>31</v>
      </c>
      <c r="B39" s="15"/>
      <c r="C39" s="2">
        <v>19.399999999999999</v>
      </c>
      <c r="D39" s="17">
        <f>(D37/D28)*100</f>
        <v>15.8</v>
      </c>
      <c r="E39" s="17">
        <f>(E37/E28)*100</f>
        <v>0</v>
      </c>
    </row>
  </sheetData>
  <mergeCells count="4">
    <mergeCell ref="A18:A19"/>
    <mergeCell ref="A21:A22"/>
    <mergeCell ref="A24:A25"/>
    <mergeCell ref="A36:A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8" sqref="I8"/>
    </sheetView>
  </sheetViews>
  <sheetFormatPr defaultRowHeight="15" x14ac:dyDescent="0.25"/>
  <cols>
    <col min="1" max="1" width="34.28515625" customWidth="1"/>
    <col min="2" max="2" width="20" customWidth="1"/>
    <col min="3" max="3" width="25.85546875" customWidth="1"/>
    <col min="4" max="4" width="34.7109375" customWidth="1"/>
    <col min="5" max="5" width="33.42578125" customWidth="1"/>
    <col min="6" max="6" width="41.7109375" customWidth="1"/>
    <col min="7" max="7" width="35.140625" customWidth="1"/>
  </cols>
  <sheetData>
    <row r="1" spans="1:7" x14ac:dyDescent="0.25">
      <c r="A1" s="18"/>
      <c r="B1" s="18"/>
      <c r="C1" s="18" t="s">
        <v>67</v>
      </c>
      <c r="D1" s="18" t="s">
        <v>67</v>
      </c>
      <c r="E1" t="s">
        <v>68</v>
      </c>
      <c r="F1" s="18" t="s">
        <v>67</v>
      </c>
      <c r="G1" t="s">
        <v>68</v>
      </c>
    </row>
    <row r="2" spans="1:7" x14ac:dyDescent="0.25">
      <c r="A2" s="15" t="s">
        <v>3</v>
      </c>
      <c r="B2" s="18"/>
      <c r="C2" s="18">
        <v>22037</v>
      </c>
      <c r="D2" s="18">
        <v>500</v>
      </c>
      <c r="E2" s="18">
        <v>500</v>
      </c>
      <c r="F2" s="18">
        <v>11679</v>
      </c>
      <c r="G2" s="18">
        <v>11679</v>
      </c>
    </row>
    <row r="3" spans="1:7" ht="30" x14ac:dyDescent="0.25">
      <c r="A3" s="16" t="s">
        <v>20</v>
      </c>
      <c r="B3" s="16"/>
      <c r="C3" s="18">
        <v>108</v>
      </c>
      <c r="D3" s="18">
        <v>20</v>
      </c>
      <c r="E3" s="18">
        <v>20</v>
      </c>
      <c r="F3" s="18">
        <v>104</v>
      </c>
      <c r="G3" s="18">
        <v>104</v>
      </c>
    </row>
    <row r="4" spans="1:7" ht="45" x14ac:dyDescent="0.25">
      <c r="A4" s="16" t="s">
        <v>18</v>
      </c>
      <c r="B4" s="16" t="s">
        <v>52</v>
      </c>
      <c r="C4" s="18">
        <v>319</v>
      </c>
      <c r="D4" s="18">
        <v>100</v>
      </c>
      <c r="E4" s="18">
        <v>100</v>
      </c>
      <c r="F4" s="18">
        <v>867</v>
      </c>
      <c r="G4" s="18">
        <v>867</v>
      </c>
    </row>
    <row r="5" spans="1:7" x14ac:dyDescent="0.25">
      <c r="A5" s="27" t="s">
        <v>19</v>
      </c>
      <c r="B5" s="16" t="s">
        <v>53</v>
      </c>
      <c r="C5" s="18">
        <v>581</v>
      </c>
      <c r="D5" s="18">
        <v>150</v>
      </c>
      <c r="E5" s="18">
        <v>150</v>
      </c>
      <c r="F5" s="18">
        <v>1010</v>
      </c>
      <c r="G5" s="18">
        <v>1010</v>
      </c>
    </row>
    <row r="6" spans="1:7" x14ac:dyDescent="0.25">
      <c r="A6" s="28"/>
      <c r="B6" s="16" t="s">
        <v>54</v>
      </c>
      <c r="C6" s="18"/>
      <c r="D6" s="18">
        <v>200</v>
      </c>
      <c r="E6" s="18">
        <v>200</v>
      </c>
      <c r="F6" s="18"/>
      <c r="G6" s="18"/>
    </row>
    <row r="7" spans="1:7" x14ac:dyDescent="0.25">
      <c r="A7" s="18"/>
      <c r="B7" s="18"/>
      <c r="C7" s="18"/>
      <c r="D7" s="18"/>
      <c r="E7" s="18"/>
      <c r="F7" s="18"/>
      <c r="G7" s="18"/>
    </row>
    <row r="8" spans="1:7" x14ac:dyDescent="0.25">
      <c r="A8" s="11" t="s">
        <v>23</v>
      </c>
      <c r="B8" s="15"/>
      <c r="C8" s="18">
        <v>1000000</v>
      </c>
      <c r="D8" s="18">
        <v>1000000</v>
      </c>
      <c r="E8" s="18">
        <v>1000000</v>
      </c>
      <c r="F8" s="18">
        <v>500000</v>
      </c>
      <c r="G8" s="18">
        <v>500000</v>
      </c>
    </row>
    <row r="9" spans="1:7" x14ac:dyDescent="0.25">
      <c r="A9" s="11" t="s">
        <v>24</v>
      </c>
      <c r="B9" s="15"/>
      <c r="C9" s="18">
        <v>1000000</v>
      </c>
      <c r="D9" s="18">
        <v>1000000</v>
      </c>
      <c r="E9" s="18">
        <v>1000000</v>
      </c>
      <c r="F9" s="18">
        <v>500000</v>
      </c>
      <c r="G9" s="18">
        <v>500000</v>
      </c>
    </row>
    <row r="10" spans="1:7" ht="30" x14ac:dyDescent="0.25">
      <c r="A10" s="11" t="s">
        <v>25</v>
      </c>
      <c r="B10" s="12">
        <v>0.02</v>
      </c>
      <c r="C10" s="18">
        <f>C9*2%</f>
        <v>20000</v>
      </c>
      <c r="D10" s="18">
        <f>D9*2%</f>
        <v>20000</v>
      </c>
      <c r="E10" s="18">
        <f>E9*2%</f>
        <v>20000</v>
      </c>
      <c r="F10" s="18">
        <f>F9*2%</f>
        <v>10000</v>
      </c>
      <c r="G10" s="18">
        <f>G9*2%</f>
        <v>10000</v>
      </c>
    </row>
    <row r="11" spans="1:7" ht="30" x14ac:dyDescent="0.25">
      <c r="A11" s="11" t="s">
        <v>26</v>
      </c>
      <c r="B11" s="15"/>
      <c r="C11" s="18">
        <f>INT(C8/C2)</f>
        <v>45</v>
      </c>
      <c r="D11" s="18">
        <f>INT(D8/D2)</f>
        <v>2000</v>
      </c>
      <c r="E11" s="18">
        <f>INT(E10/E3)</f>
        <v>1000</v>
      </c>
      <c r="F11" s="18">
        <f>INT(F8/F2)</f>
        <v>42</v>
      </c>
      <c r="G11" s="18">
        <f>INT(G10/G3)</f>
        <v>96</v>
      </c>
    </row>
    <row r="12" spans="1:7" x14ac:dyDescent="0.25">
      <c r="A12" s="13"/>
      <c r="B12" s="15"/>
      <c r="C12" s="18"/>
      <c r="D12" s="18"/>
      <c r="E12" s="18"/>
      <c r="F12" s="18"/>
      <c r="G12" s="18"/>
    </row>
    <row r="13" spans="1:7" x14ac:dyDescent="0.25">
      <c r="A13" s="11" t="s">
        <v>27</v>
      </c>
      <c r="B13" s="15"/>
      <c r="C13" s="18">
        <f>C9</f>
        <v>1000000</v>
      </c>
      <c r="D13" s="18">
        <f>D9</f>
        <v>1000000</v>
      </c>
      <c r="E13" s="18">
        <f>E9</f>
        <v>1000000</v>
      </c>
      <c r="F13" s="18">
        <f>F9</f>
        <v>500000</v>
      </c>
      <c r="G13" s="18">
        <f>G9</f>
        <v>500000</v>
      </c>
    </row>
    <row r="14" spans="1:7" x14ac:dyDescent="0.25">
      <c r="A14" s="11" t="s">
        <v>28</v>
      </c>
      <c r="B14" s="15"/>
      <c r="C14" s="18">
        <f>C11</f>
        <v>45</v>
      </c>
      <c r="D14" s="18">
        <f>D11</f>
        <v>2000</v>
      </c>
      <c r="E14" s="18">
        <f>E11</f>
        <v>1000</v>
      </c>
      <c r="F14" s="18">
        <f>F11</f>
        <v>42</v>
      </c>
      <c r="G14" s="18">
        <f>G11</f>
        <v>96</v>
      </c>
    </row>
    <row r="15" spans="1:7" x14ac:dyDescent="0.25">
      <c r="A15" s="19" t="s">
        <v>29</v>
      </c>
      <c r="B15" s="19"/>
      <c r="C15" s="20">
        <f>C3*C14</f>
        <v>4860</v>
      </c>
      <c r="D15" s="20">
        <f>D3*D14</f>
        <v>40000</v>
      </c>
      <c r="E15" s="20">
        <f>E3*E14</f>
        <v>20000</v>
      </c>
      <c r="F15" s="20">
        <f>F3*F14</f>
        <v>4368</v>
      </c>
      <c r="G15" s="20">
        <f>G3*G14</f>
        <v>9984</v>
      </c>
    </row>
    <row r="16" spans="1:7" x14ac:dyDescent="0.25">
      <c r="A16" s="11" t="s">
        <v>34</v>
      </c>
      <c r="B16" s="15"/>
      <c r="C16" s="18">
        <f>C4*C14</f>
        <v>14355</v>
      </c>
      <c r="D16" s="18">
        <f>D4*D14</f>
        <v>200000</v>
      </c>
      <c r="E16" s="18">
        <f>E4*E14</f>
        <v>100000</v>
      </c>
      <c r="F16" s="18">
        <f>F4*F14</f>
        <v>36414</v>
      </c>
      <c r="G16" s="18">
        <f>G4*G14</f>
        <v>83232</v>
      </c>
    </row>
    <row r="17" spans="1:7" ht="30" x14ac:dyDescent="0.25">
      <c r="A17" s="29" t="s">
        <v>35</v>
      </c>
      <c r="B17" s="15" t="s">
        <v>55</v>
      </c>
      <c r="C17" s="18">
        <f>C5*C14</f>
        <v>26145</v>
      </c>
      <c r="D17" s="18">
        <f>D5*D14</f>
        <v>300000</v>
      </c>
      <c r="E17" s="18">
        <f>E5*E14</f>
        <v>150000</v>
      </c>
      <c r="F17" s="18">
        <f>F5*F14</f>
        <v>42420</v>
      </c>
      <c r="G17" s="18">
        <f>G5*G14</f>
        <v>96960</v>
      </c>
    </row>
    <row r="18" spans="1:7" ht="30" x14ac:dyDescent="0.25">
      <c r="A18" s="29"/>
      <c r="B18" s="15" t="s">
        <v>56</v>
      </c>
      <c r="C18" s="18">
        <f>C6*C14</f>
        <v>0</v>
      </c>
      <c r="D18" s="18">
        <f>D6*D14</f>
        <v>400000</v>
      </c>
      <c r="E18" s="18">
        <f>E6*E14</f>
        <v>200000</v>
      </c>
      <c r="F18" s="18">
        <f>F6*F14</f>
        <v>0</v>
      </c>
      <c r="G18" s="18">
        <f>G6*G14</f>
        <v>0</v>
      </c>
    </row>
    <row r="19" spans="1:7" x14ac:dyDescent="0.25">
      <c r="A19" s="13" t="s">
        <v>30</v>
      </c>
      <c r="B19" s="15"/>
      <c r="C19" s="18">
        <f>(C16/C13)*100</f>
        <v>1.4355</v>
      </c>
      <c r="D19" s="18">
        <f>(D16/D13)*100</f>
        <v>20</v>
      </c>
      <c r="E19" s="18">
        <f>(E16/E13)*100</f>
        <v>10</v>
      </c>
      <c r="F19" s="18">
        <f>(F16/F13)*100</f>
        <v>7.2827999999999999</v>
      </c>
      <c r="G19" s="18">
        <f>(G16/G13)*100</f>
        <v>16.6464</v>
      </c>
    </row>
    <row r="20" spans="1:7" x14ac:dyDescent="0.25">
      <c r="A20" s="13" t="s">
        <v>31</v>
      </c>
      <c r="B20" s="15"/>
      <c r="C20" s="18">
        <f>(C17/C13)*100</f>
        <v>2.6145</v>
      </c>
      <c r="D20" s="18">
        <f>(D17/D13)*100</f>
        <v>30</v>
      </c>
      <c r="E20" s="18">
        <f>(E17/E13)*100</f>
        <v>15</v>
      </c>
      <c r="F20" s="18">
        <f>(F17/F13)*100</f>
        <v>8.484</v>
      </c>
      <c r="G20" s="18">
        <f>(G17/G13)*100</f>
        <v>19.391999999999999</v>
      </c>
    </row>
  </sheetData>
  <mergeCells count="2">
    <mergeCell ref="A17:A18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3"/>
  <sheetViews>
    <sheetView tabSelected="1" workbookViewId="0">
      <selection activeCell="C29" sqref="C29"/>
    </sheetView>
  </sheetViews>
  <sheetFormatPr defaultRowHeight="15" x14ac:dyDescent="0.25"/>
  <cols>
    <col min="1" max="1" width="19.7109375" customWidth="1"/>
    <col min="2" max="2" width="28.85546875" customWidth="1"/>
    <col min="3" max="3" width="27.5703125" customWidth="1"/>
    <col min="4" max="4" width="36.28515625" bestFit="1" customWidth="1"/>
    <col min="5" max="5" width="20.5703125" bestFit="1" customWidth="1"/>
    <col min="6" max="6" width="27.85546875" customWidth="1"/>
  </cols>
  <sheetData>
    <row r="5" spans="2:6" x14ac:dyDescent="0.25">
      <c r="B5" s="31" t="s">
        <v>75</v>
      </c>
      <c r="C5" s="31" t="s">
        <v>76</v>
      </c>
      <c r="D5" s="31" t="s">
        <v>77</v>
      </c>
      <c r="E5" s="31" t="s">
        <v>7</v>
      </c>
      <c r="F5" s="31" t="s">
        <v>78</v>
      </c>
    </row>
    <row r="6" spans="2:6" x14ac:dyDescent="0.25">
      <c r="B6" s="18"/>
      <c r="C6" s="18"/>
      <c r="D6" s="18"/>
      <c r="E6" s="18"/>
      <c r="F6" s="18" t="s">
        <v>82</v>
      </c>
    </row>
    <row r="7" spans="2:6" x14ac:dyDescent="0.25">
      <c r="B7" s="18" t="s">
        <v>79</v>
      </c>
      <c r="C7" s="18" t="s">
        <v>88</v>
      </c>
      <c r="D7" s="18" t="s">
        <v>85</v>
      </c>
      <c r="E7" s="18" t="s">
        <v>81</v>
      </c>
      <c r="F7" s="18"/>
    </row>
    <row r="8" spans="2:6" x14ac:dyDescent="0.25">
      <c r="B8" s="18"/>
      <c r="C8" s="18"/>
      <c r="D8" s="18"/>
      <c r="E8" s="18"/>
      <c r="F8" s="18"/>
    </row>
    <row r="9" spans="2:6" x14ac:dyDescent="0.25">
      <c r="B9" s="18" t="s">
        <v>80</v>
      </c>
      <c r="C9" s="18" t="s">
        <v>89</v>
      </c>
      <c r="D9" s="18" t="s">
        <v>86</v>
      </c>
      <c r="E9" s="18" t="s">
        <v>81</v>
      </c>
      <c r="F9" s="18" t="s">
        <v>36</v>
      </c>
    </row>
    <row r="10" spans="2:6" x14ac:dyDescent="0.25">
      <c r="B10" s="18"/>
      <c r="C10" s="18"/>
      <c r="D10" s="18"/>
      <c r="E10" s="18"/>
      <c r="F10" s="18"/>
    </row>
    <row r="11" spans="2:6" ht="45" x14ac:dyDescent="0.25">
      <c r="B11" s="18" t="s">
        <v>79</v>
      </c>
      <c r="C11" s="18" t="s">
        <v>89</v>
      </c>
      <c r="D11" s="18" t="s">
        <v>87</v>
      </c>
      <c r="E11" s="18" t="s">
        <v>90</v>
      </c>
      <c r="F11" s="30" t="s">
        <v>83</v>
      </c>
    </row>
    <row r="12" spans="2:6" x14ac:dyDescent="0.25">
      <c r="B12" s="18"/>
      <c r="C12" s="18"/>
      <c r="D12" s="18"/>
      <c r="E12" s="18"/>
      <c r="F12" s="18"/>
    </row>
    <row r="13" spans="2:6" ht="45" x14ac:dyDescent="0.25">
      <c r="B13" s="18" t="s">
        <v>80</v>
      </c>
      <c r="C13" s="18" t="s">
        <v>88</v>
      </c>
      <c r="D13" s="18" t="s">
        <v>87</v>
      </c>
      <c r="E13" s="18" t="s">
        <v>90</v>
      </c>
      <c r="F13" s="30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NSE</vt:lpstr>
      <vt:lpstr>Sheet3</vt:lpstr>
      <vt:lpstr>NSE calculator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2020-08-22T03:29:33Z</dcterms:modified>
</cp:coreProperties>
</file>