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ner\"/>
    </mc:Choice>
  </mc:AlternateContent>
  <bookViews>
    <workbookView xWindow="-15" yWindow="-60" windowWidth="21600" windowHeight="10185" tabRatio="824" firstSheet="1" activeTab="2"/>
  </bookViews>
  <sheets>
    <sheet name="TENDER" sheetId="2" state="hidden" r:id="rId1"/>
    <sheet name="SAERY " sheetId="1" r:id="rId2"/>
    <sheet name="Modal" sheetId="4" r:id="rId3"/>
    <sheet name="Rekap Modal" sheetId="10" r:id="rId4"/>
  </sheets>
  <definedNames>
    <definedName name="DELAPAN">TENDER!$F$167</definedName>
    <definedName name="DUA">TENDER!$F$35</definedName>
    <definedName name="DUABELAS">TENDER!$F$221</definedName>
    <definedName name="EMPAT">TENDER!$F$72</definedName>
    <definedName name="ENAM">TENDER!$F$146</definedName>
    <definedName name="ENEM">TENDER!$F$159</definedName>
    <definedName name="LIMA">TENDER!$F$88</definedName>
    <definedName name="LIMO">TENDER!$F$104</definedName>
    <definedName name="LORO">TENDER!$F$43</definedName>
    <definedName name="PAPAT">TENDER!$F$83</definedName>
    <definedName name="PITU">TENDER!$F$174</definedName>
    <definedName name="_xlnm.Print_Area" localSheetId="2">Modal!$A$1:$F$245</definedName>
    <definedName name="_xlnm.Print_Area" localSheetId="1">'SAERY '!$A$1:$F$249</definedName>
    <definedName name="_xlnm.Print_Area" localSheetId="0">TENDER!$A$1:$F$236</definedName>
    <definedName name="_xlnm.Print_Titles" localSheetId="2">Modal!$1:$6</definedName>
    <definedName name="_xlnm.Print_Titles" localSheetId="1">'SAERY '!$5:$5</definedName>
    <definedName name="_xlnm.Print_Titles" localSheetId="0">TENDER!$1:$6</definedName>
    <definedName name="ROLAS">TENDER!$F$232</definedName>
    <definedName name="SATU">TENDER!$F$23</definedName>
    <definedName name="SEBELAS">TENDER!$F$210</definedName>
    <definedName name="SEMBILAN">TENDER!$F$189</definedName>
    <definedName name="SEPOLO">TENDER!$F$212</definedName>
    <definedName name="SEPULUH">TENDER!$F$202</definedName>
    <definedName name="SEWELAS">TENDER!$F$220</definedName>
    <definedName name="SIJI">TENDER!$F$27</definedName>
    <definedName name="SONGO">TENDER!$F$199</definedName>
    <definedName name="TELU">TENDER!$F$56</definedName>
    <definedName name="TELULAS">TENDER!$F$235</definedName>
    <definedName name="TIGA">TENDER!$F$43</definedName>
    <definedName name="TIGABELAS">TENDER!$F$225</definedName>
    <definedName name="TUJUH">TENDER!$F$161</definedName>
    <definedName name="WOLU">TENDER!$F$179</definedName>
  </definedNames>
  <calcPr calcId="162913" concurrentCalc="0"/>
</workbook>
</file>

<file path=xl/calcChain.xml><?xml version="1.0" encoding="utf-8"?>
<calcChain xmlns="http://schemas.openxmlformats.org/spreadsheetml/2006/main">
  <c r="G30" i="10" l="1"/>
  <c r="F94" i="4"/>
  <c r="E68" i="4"/>
  <c r="E95" i="4"/>
  <c r="F95" i="4"/>
  <c r="A92" i="4"/>
  <c r="A93" i="4"/>
  <c r="A94" i="4"/>
  <c r="A95" i="4"/>
  <c r="F244" i="4"/>
  <c r="F245" i="4"/>
  <c r="G27" i="10"/>
  <c r="F232" i="4"/>
  <c r="F233" i="4"/>
  <c r="F234" i="4"/>
  <c r="F237" i="4"/>
  <c r="E240" i="4"/>
  <c r="F240" i="4"/>
  <c r="F241" i="4"/>
  <c r="F242" i="4"/>
  <c r="G26" i="10"/>
  <c r="F224" i="4"/>
  <c r="E225" i="4"/>
  <c r="F225" i="4"/>
  <c r="E226" i="4"/>
  <c r="F226" i="4"/>
  <c r="E227" i="4"/>
  <c r="F227" i="4"/>
  <c r="F228" i="4"/>
  <c r="F229" i="4"/>
  <c r="F230" i="4"/>
  <c r="G25" i="10"/>
  <c r="D211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G24" i="10"/>
  <c r="F191" i="4"/>
  <c r="F192" i="4"/>
  <c r="E193" i="4"/>
  <c r="F193" i="4"/>
  <c r="E194" i="4"/>
  <c r="F194" i="4"/>
  <c r="F195" i="4"/>
  <c r="F196" i="4"/>
  <c r="F202" i="4"/>
  <c r="F208" i="4"/>
  <c r="F209" i="4"/>
  <c r="G23" i="10"/>
  <c r="F186" i="4"/>
  <c r="F187" i="4"/>
  <c r="F188" i="4"/>
  <c r="F189" i="4"/>
  <c r="G22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F242" i="1"/>
  <c r="F243" i="1"/>
  <c r="I239" i="1"/>
  <c r="J239" i="1"/>
  <c r="F239" i="1"/>
  <c r="I238" i="1"/>
  <c r="J238" i="1"/>
  <c r="F238" i="1"/>
  <c r="H237" i="1"/>
  <c r="H236" i="1"/>
  <c r="I236" i="1"/>
  <c r="J236" i="1"/>
  <c r="I235" i="1"/>
  <c r="J235" i="1"/>
  <c r="F235" i="1"/>
  <c r="H234" i="1"/>
  <c r="H233" i="1"/>
  <c r="I233" i="1"/>
  <c r="I232" i="1"/>
  <c r="J232" i="1"/>
  <c r="F232" i="1"/>
  <c r="A231" i="1"/>
  <c r="A232" i="1"/>
  <c r="A235" i="1"/>
  <c r="A238" i="1"/>
  <c r="A239" i="1"/>
  <c r="I231" i="1"/>
  <c r="J231" i="1"/>
  <c r="K231" i="1"/>
  <c r="F231" i="1"/>
  <c r="I230" i="1"/>
  <c r="F230" i="1"/>
  <c r="H227" i="1"/>
  <c r="F227" i="1"/>
  <c r="H226" i="1"/>
  <c r="F226" i="1"/>
  <c r="H225" i="1"/>
  <c r="F225" i="1"/>
  <c r="H224" i="1"/>
  <c r="F224" i="1"/>
  <c r="A223" i="1"/>
  <c r="A224" i="1"/>
  <c r="A225" i="1"/>
  <c r="A226" i="1"/>
  <c r="A227" i="1"/>
  <c r="E223" i="1"/>
  <c r="F223" i="1"/>
  <c r="F222" i="1"/>
  <c r="H219" i="1"/>
  <c r="F219" i="1"/>
  <c r="H218" i="1"/>
  <c r="F218" i="1"/>
  <c r="H217" i="1"/>
  <c r="F217" i="1"/>
  <c r="H216" i="1"/>
  <c r="F216" i="1"/>
  <c r="H215" i="1"/>
  <c r="F215" i="1"/>
  <c r="H214" i="1"/>
  <c r="F214" i="1"/>
  <c r="H213" i="1"/>
  <c r="F213" i="1"/>
  <c r="H212" i="1"/>
  <c r="F212" i="1"/>
  <c r="A210" i="1"/>
  <c r="A211" i="1"/>
  <c r="A212" i="1"/>
  <c r="A213" i="1"/>
  <c r="A214" i="1"/>
  <c r="A215" i="1"/>
  <c r="A216" i="1"/>
  <c r="A217" i="1"/>
  <c r="A218" i="1"/>
  <c r="A219" i="1"/>
  <c r="H211" i="1"/>
  <c r="F211" i="1"/>
  <c r="F209" i="1"/>
  <c r="F210" i="1"/>
  <c r="G210" i="1"/>
  <c r="F206" i="1"/>
  <c r="F200" i="1"/>
  <c r="F194" i="1"/>
  <c r="F193" i="1"/>
  <c r="E191" i="1"/>
  <c r="E192" i="1"/>
  <c r="F192" i="1"/>
  <c r="F190" i="1"/>
  <c r="A190" i="1"/>
  <c r="A191" i="1"/>
  <c r="A192" i="1"/>
  <c r="A193" i="1"/>
  <c r="A194" i="1"/>
  <c r="F189" i="1"/>
  <c r="F186" i="1"/>
  <c r="F185" i="1"/>
  <c r="F184" i="1"/>
  <c r="F187" i="1"/>
  <c r="F181" i="1"/>
  <c r="F180" i="1"/>
  <c r="E178" i="1"/>
  <c r="E179" i="1"/>
  <c r="F179" i="1"/>
  <c r="F177" i="1"/>
  <c r="E176" i="1"/>
  <c r="F176" i="1"/>
  <c r="F175" i="1"/>
  <c r="F174" i="1"/>
  <c r="F173" i="1"/>
  <c r="E171" i="1"/>
  <c r="E172" i="1"/>
  <c r="F172" i="1"/>
  <c r="F171" i="1"/>
  <c r="F170" i="1"/>
  <c r="A169" i="1"/>
  <c r="A170" i="1"/>
  <c r="F169" i="1"/>
  <c r="F168" i="1"/>
  <c r="F158" i="1"/>
  <c r="F148" i="1"/>
  <c r="A148" i="1"/>
  <c r="A158" i="1"/>
  <c r="F147" i="1"/>
  <c r="F139" i="1"/>
  <c r="F132" i="1"/>
  <c r="F124" i="1"/>
  <c r="E112" i="1"/>
  <c r="F112" i="1"/>
  <c r="F166" i="1"/>
  <c r="F107" i="1"/>
  <c r="F106" i="1"/>
  <c r="F105" i="1"/>
  <c r="E104" i="1"/>
  <c r="F104" i="1"/>
  <c r="F98" i="1"/>
  <c r="E97" i="1"/>
  <c r="F97" i="1"/>
  <c r="E70" i="1"/>
  <c r="E96" i="1"/>
  <c r="F96" i="1"/>
  <c r="E93" i="1"/>
  <c r="F93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F87" i="1"/>
  <c r="F86" i="1"/>
  <c r="F85" i="1"/>
  <c r="F84" i="1"/>
  <c r="F80" i="1"/>
  <c r="E79" i="1"/>
  <c r="E102" i="1"/>
  <c r="F102" i="1"/>
  <c r="F76" i="1"/>
  <c r="F74" i="1"/>
  <c r="F73" i="1"/>
  <c r="E72" i="1"/>
  <c r="F72" i="1"/>
  <c r="F71" i="1"/>
  <c r="F70" i="1"/>
  <c r="E68" i="1"/>
  <c r="E94" i="1"/>
  <c r="F94" i="1"/>
  <c r="E53" i="1"/>
  <c r="E67" i="1"/>
  <c r="F67" i="1"/>
  <c r="F66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52" i="1"/>
  <c r="A53" i="1"/>
  <c r="A54" i="1"/>
  <c r="A55" i="1"/>
  <c r="A56" i="1"/>
  <c r="A57" i="1"/>
  <c r="A58" i="1"/>
  <c r="A59" i="1"/>
  <c r="A60" i="1"/>
  <c r="A61" i="1"/>
  <c r="F53" i="1"/>
  <c r="E32" i="1"/>
  <c r="E51" i="1"/>
  <c r="E64" i="1"/>
  <c r="E48" i="1"/>
  <c r="E61" i="1"/>
  <c r="E47" i="1"/>
  <c r="F47" i="1"/>
  <c r="E60" i="1"/>
  <c r="E46" i="1"/>
  <c r="F46" i="1"/>
  <c r="E45" i="1"/>
  <c r="F45" i="1"/>
  <c r="E44" i="1"/>
  <c r="E81" i="1"/>
  <c r="F43" i="1"/>
  <c r="E42" i="1"/>
  <c r="E57" i="1"/>
  <c r="E41" i="1"/>
  <c r="E56" i="1"/>
  <c r="F40" i="1"/>
  <c r="E39" i="1"/>
  <c r="F39" i="1"/>
  <c r="E38" i="1"/>
  <c r="E58" i="1"/>
  <c r="E37" i="1"/>
  <c r="F37" i="1"/>
  <c r="E36" i="1"/>
  <c r="F36" i="1"/>
  <c r="E35" i="1"/>
  <c r="E69" i="1"/>
  <c r="E34" i="1"/>
  <c r="E54" i="1"/>
  <c r="F54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E33" i="1"/>
  <c r="F33" i="1"/>
  <c r="E52" i="1"/>
  <c r="F32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F8" i="1"/>
  <c r="F30" i="1"/>
  <c r="F171" i="4"/>
  <c r="A171" i="4"/>
  <c r="A172" i="4"/>
  <c r="E113" i="4"/>
  <c r="E48" i="4"/>
  <c r="E61" i="4"/>
  <c r="E83" i="4"/>
  <c r="E47" i="4"/>
  <c r="E60" i="4"/>
  <c r="E82" i="4"/>
  <c r="E44" i="4"/>
  <c r="E81" i="4"/>
  <c r="E79" i="4"/>
  <c r="E72" i="4"/>
  <c r="E39" i="4"/>
  <c r="E59" i="4"/>
  <c r="E38" i="4"/>
  <c r="E58" i="4"/>
  <c r="E42" i="4"/>
  <c r="E57" i="4"/>
  <c r="E41" i="4"/>
  <c r="E56" i="4"/>
  <c r="E45" i="4"/>
  <c r="E37" i="4"/>
  <c r="F42" i="4"/>
  <c r="F43" i="4"/>
  <c r="F44" i="4"/>
  <c r="F45" i="4"/>
  <c r="E46" i="4"/>
  <c r="F46" i="4"/>
  <c r="F47" i="4"/>
  <c r="F48" i="4"/>
  <c r="F26" i="4"/>
  <c r="F27" i="4"/>
  <c r="F28" i="4"/>
  <c r="F29" i="4"/>
  <c r="I234" i="1"/>
  <c r="J234" i="1"/>
  <c r="H240" i="1"/>
  <c r="F228" i="1"/>
  <c r="F220" i="1"/>
  <c r="E95" i="1"/>
  <c r="F95" i="1"/>
  <c r="F69" i="1"/>
  <c r="E77" i="1"/>
  <c r="F56" i="1"/>
  <c r="E75" i="1"/>
  <c r="F58" i="1"/>
  <c r="F57" i="1"/>
  <c r="E78" i="1"/>
  <c r="E91" i="1"/>
  <c r="F91" i="1"/>
  <c r="F64" i="1"/>
  <c r="F178" i="1"/>
  <c r="F182" i="1"/>
  <c r="F81" i="1"/>
  <c r="E103" i="1"/>
  <c r="F103" i="1"/>
  <c r="E82" i="1"/>
  <c r="F60" i="1"/>
  <c r="F240" i="1"/>
  <c r="F61" i="1"/>
  <c r="E83" i="1"/>
  <c r="E65" i="1"/>
  <c r="F52" i="1"/>
  <c r="E55" i="1"/>
  <c r="F55" i="1"/>
  <c r="E59" i="1"/>
  <c r="F59" i="1"/>
  <c r="F68" i="1"/>
  <c r="F191" i="1"/>
  <c r="F207" i="1"/>
  <c r="F35" i="1"/>
  <c r="F42" i="1"/>
  <c r="F34" i="1"/>
  <c r="F38" i="1"/>
  <c r="F41" i="1"/>
  <c r="F44" i="1"/>
  <c r="F48" i="1"/>
  <c r="F49" i="1"/>
  <c r="F79" i="1"/>
  <c r="J230" i="1"/>
  <c r="J233" i="1"/>
  <c r="I237" i="1"/>
  <c r="J237" i="1"/>
  <c r="F51" i="1"/>
  <c r="E88" i="1"/>
  <c r="F88" i="1"/>
  <c r="E231" i="2"/>
  <c r="E230" i="2"/>
  <c r="E227" i="2"/>
  <c r="E223" i="2"/>
  <c r="E224" i="2"/>
  <c r="E222" i="2"/>
  <c r="A215" i="2"/>
  <c r="A216" i="2"/>
  <c r="A217" i="2"/>
  <c r="A218" i="2"/>
  <c r="A219" i="2"/>
  <c r="F108" i="4"/>
  <c r="I240" i="1"/>
  <c r="J240" i="1"/>
  <c r="E100" i="1"/>
  <c r="F100" i="1"/>
  <c r="F77" i="1"/>
  <c r="E92" i="1"/>
  <c r="F92" i="1"/>
  <c r="F65" i="1"/>
  <c r="F82" i="1"/>
  <c r="E108" i="1"/>
  <c r="F108" i="1"/>
  <c r="F75" i="1"/>
  <c r="F78" i="1"/>
  <c r="F83" i="1"/>
  <c r="F89" i="1"/>
  <c r="E99" i="1"/>
  <c r="F99" i="1"/>
  <c r="E109" i="1"/>
  <c r="F109" i="1"/>
  <c r="E101" i="1"/>
  <c r="F101" i="1"/>
  <c r="F62" i="1"/>
  <c r="F110" i="1"/>
  <c r="H207" i="1"/>
  <c r="F245" i="1"/>
  <c r="E234" i="2"/>
  <c r="E181" i="2"/>
  <c r="E101" i="2"/>
  <c r="E100" i="2"/>
  <c r="E99" i="2"/>
  <c r="E68" i="2"/>
  <c r="E38" i="2"/>
  <c r="E51" i="2"/>
  <c r="F51" i="2"/>
  <c r="E37" i="2"/>
  <c r="F234" i="2"/>
  <c r="F235" i="2"/>
  <c r="F231" i="2"/>
  <c r="F230" i="2"/>
  <c r="F227" i="2"/>
  <c r="F224" i="2"/>
  <c r="K223" i="2"/>
  <c r="F223" i="2"/>
  <c r="A223" i="2"/>
  <c r="A224" i="2"/>
  <c r="A227" i="2"/>
  <c r="A230" i="2"/>
  <c r="A231" i="2"/>
  <c r="F222" i="2"/>
  <c r="F219" i="2"/>
  <c r="F218" i="2"/>
  <c r="F217" i="2"/>
  <c r="F216" i="2"/>
  <c r="E215" i="2"/>
  <c r="F215" i="2"/>
  <c r="F214" i="2"/>
  <c r="F211" i="2"/>
  <c r="F210" i="2"/>
  <c r="F209" i="2"/>
  <c r="F208" i="2"/>
  <c r="F207" i="2"/>
  <c r="F206" i="2"/>
  <c r="F205" i="2"/>
  <c r="F204" i="2"/>
  <c r="F203" i="2"/>
  <c r="F202" i="2"/>
  <c r="A202" i="2"/>
  <c r="A203" i="2"/>
  <c r="A204" i="2"/>
  <c r="A205" i="2"/>
  <c r="A206" i="2"/>
  <c r="A207" i="2"/>
  <c r="A208" i="2"/>
  <c r="A209" i="2"/>
  <c r="A210" i="2"/>
  <c r="A211" i="2"/>
  <c r="F201" i="2"/>
  <c r="F198" i="2"/>
  <c r="F192" i="2"/>
  <c r="F186" i="2"/>
  <c r="F185" i="2"/>
  <c r="E183" i="2"/>
  <c r="F183" i="2"/>
  <c r="A182" i="2"/>
  <c r="A183" i="2"/>
  <c r="A184" i="2"/>
  <c r="A185" i="2"/>
  <c r="A186" i="2"/>
  <c r="F182" i="2"/>
  <c r="F181" i="2"/>
  <c r="F178" i="2"/>
  <c r="F176" i="2"/>
  <c r="F177" i="2"/>
  <c r="F179" i="2"/>
  <c r="F173" i="2"/>
  <c r="F172" i="2"/>
  <c r="E170" i="2"/>
  <c r="E171" i="2"/>
  <c r="F171" i="2"/>
  <c r="F169" i="2"/>
  <c r="E168" i="2"/>
  <c r="F168" i="2"/>
  <c r="F167" i="2"/>
  <c r="F166" i="2"/>
  <c r="F165" i="2"/>
  <c r="E163" i="2"/>
  <c r="E164" i="2"/>
  <c r="F164" i="2"/>
  <c r="F162" i="2"/>
  <c r="F161" i="2"/>
  <c r="F151" i="2"/>
  <c r="F141" i="2"/>
  <c r="A141" i="2"/>
  <c r="A151" i="2"/>
  <c r="F140" i="2"/>
  <c r="F132" i="2"/>
  <c r="F125" i="2"/>
  <c r="F117" i="2"/>
  <c r="F106" i="2"/>
  <c r="F159" i="2"/>
  <c r="F101" i="2"/>
  <c r="F100" i="2"/>
  <c r="F99" i="2"/>
  <c r="E98" i="2"/>
  <c r="F98" i="2"/>
  <c r="F92" i="2"/>
  <c r="E91" i="2"/>
  <c r="F91" i="2"/>
  <c r="E87" i="2"/>
  <c r="F87" i="2"/>
  <c r="A86" i="2"/>
  <c r="A87" i="2"/>
  <c r="A88" i="2"/>
  <c r="F81" i="2"/>
  <c r="F80" i="2"/>
  <c r="F79" i="2"/>
  <c r="F78" i="2"/>
  <c r="F74" i="2"/>
  <c r="E73" i="2"/>
  <c r="F73" i="2"/>
  <c r="F70" i="2"/>
  <c r="F68" i="2"/>
  <c r="E67" i="2"/>
  <c r="F67" i="2"/>
  <c r="E66" i="2"/>
  <c r="F66" i="2"/>
  <c r="F65" i="2"/>
  <c r="E64" i="2"/>
  <c r="E90" i="2"/>
  <c r="F90" i="2"/>
  <c r="F60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E50" i="2"/>
  <c r="E47" i="2"/>
  <c r="E61" i="2"/>
  <c r="F61" i="2"/>
  <c r="A46" i="2"/>
  <c r="A47" i="2"/>
  <c r="E42" i="2"/>
  <c r="E41" i="2"/>
  <c r="E40" i="2"/>
  <c r="F40" i="2"/>
  <c r="F39" i="2"/>
  <c r="F37" i="2"/>
  <c r="F36" i="2"/>
  <c r="E35" i="2"/>
  <c r="F35" i="2"/>
  <c r="E34" i="2"/>
  <c r="E52" i="2"/>
  <c r="F52" i="2"/>
  <c r="E33" i="2"/>
  <c r="F33" i="2"/>
  <c r="E32" i="2"/>
  <c r="E31" i="2"/>
  <c r="E30" i="2"/>
  <c r="E46" i="2"/>
  <c r="E5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E29" i="2"/>
  <c r="F29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F8" i="2"/>
  <c r="F220" i="2"/>
  <c r="F32" i="2"/>
  <c r="E49" i="2"/>
  <c r="E76" i="2"/>
  <c r="E54" i="2"/>
  <c r="F54" i="2"/>
  <c r="E71" i="2"/>
  <c r="F71" i="2"/>
  <c r="F50" i="2"/>
  <c r="E77" i="2"/>
  <c r="E55" i="2"/>
  <c r="F55" i="2"/>
  <c r="F31" i="2"/>
  <c r="E48" i="2"/>
  <c r="F212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48" i="2"/>
  <c r="A49" i="2"/>
  <c r="A50" i="2"/>
  <c r="A51" i="2"/>
  <c r="A52" i="2"/>
  <c r="A53" i="2"/>
  <c r="A54" i="2"/>
  <c r="A55" i="2"/>
  <c r="F38" i="2"/>
  <c r="F41" i="2"/>
  <c r="F34" i="2"/>
  <c r="F27" i="2"/>
  <c r="E69" i="2"/>
  <c r="F69" i="2"/>
  <c r="F30" i="2"/>
  <c r="E45" i="2"/>
  <c r="E58" i="2"/>
  <c r="F47" i="2"/>
  <c r="F64" i="2"/>
  <c r="E96" i="2"/>
  <c r="F96" i="2"/>
  <c r="F170" i="2"/>
  <c r="F42" i="2"/>
  <c r="E85" i="2"/>
  <c r="F85" i="2"/>
  <c r="F58" i="2"/>
  <c r="F232" i="2"/>
  <c r="F59" i="2"/>
  <c r="E86" i="2"/>
  <c r="F86" i="2"/>
  <c r="E53" i="2"/>
  <c r="F53" i="2"/>
  <c r="E94" i="2"/>
  <c r="F94" i="2"/>
  <c r="E72" i="2"/>
  <c r="E75" i="2"/>
  <c r="E184" i="2"/>
  <c r="F184" i="2"/>
  <c r="F199" i="2"/>
  <c r="F46" i="2"/>
  <c r="F163" i="2"/>
  <c r="F45" i="2"/>
  <c r="F43" i="2"/>
  <c r="F77" i="2"/>
  <c r="E103" i="2"/>
  <c r="F103" i="2"/>
  <c r="F76" i="2"/>
  <c r="E102" i="2"/>
  <c r="F102" i="2"/>
  <c r="E63" i="2"/>
  <c r="F49" i="2"/>
  <c r="F48" i="2"/>
  <c r="F56" i="2"/>
  <c r="F174" i="2"/>
  <c r="E62" i="2"/>
  <c r="E93" i="2"/>
  <c r="F93" i="2"/>
  <c r="F75" i="2"/>
  <c r="E97" i="2"/>
  <c r="F97" i="2"/>
  <c r="E95" i="2"/>
  <c r="F95" i="2"/>
  <c r="F72" i="2"/>
  <c r="E89" i="2"/>
  <c r="F89" i="2"/>
  <c r="F63" i="2"/>
  <c r="F62" i="2"/>
  <c r="E82" i="2"/>
  <c r="F82" i="2"/>
  <c r="F83" i="2"/>
  <c r="E88" i="2"/>
  <c r="F88" i="2"/>
  <c r="F104" i="2"/>
  <c r="K233" i="4"/>
  <c r="F175" i="4"/>
  <c r="F176" i="4"/>
  <c r="F177" i="4"/>
  <c r="F179" i="4"/>
  <c r="F182" i="4"/>
  <c r="F183" i="4"/>
  <c r="F160" i="4"/>
  <c r="F149" i="4"/>
  <c r="F148" i="4"/>
  <c r="F140" i="4"/>
  <c r="F133" i="4"/>
  <c r="F125" i="4"/>
  <c r="F113" i="4"/>
  <c r="F106" i="4"/>
  <c r="F107" i="4"/>
  <c r="F84" i="4"/>
  <c r="F85" i="4"/>
  <c r="F86" i="4"/>
  <c r="F87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A192" i="4"/>
  <c r="A193" i="4"/>
  <c r="A194" i="4"/>
  <c r="A195" i="4"/>
  <c r="A196" i="4"/>
  <c r="E180" i="4"/>
  <c r="E181" i="4"/>
  <c r="F181" i="4"/>
  <c r="F170" i="4"/>
  <c r="F172" i="4"/>
  <c r="E173" i="4"/>
  <c r="F173" i="4"/>
  <c r="E174" i="4"/>
  <c r="F174" i="4"/>
  <c r="E178" i="4"/>
  <c r="F178" i="4"/>
  <c r="F180" i="4"/>
  <c r="F184" i="4"/>
  <c r="A149" i="4"/>
  <c r="A160" i="4"/>
  <c r="E105" i="4"/>
  <c r="F105" i="4"/>
  <c r="E98" i="4"/>
  <c r="E93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E103" i="4"/>
  <c r="E70" i="4"/>
  <c r="E97" i="4"/>
  <c r="F97" i="4"/>
  <c r="E88" i="4"/>
  <c r="F88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E78" i="4"/>
  <c r="E102" i="4"/>
  <c r="E53" i="4"/>
  <c r="E67" i="4"/>
  <c r="A52" i="4"/>
  <c r="A53" i="4"/>
  <c r="E104" i="4"/>
  <c r="F59" i="4"/>
  <c r="E75" i="4"/>
  <c r="E100" i="4"/>
  <c r="E36" i="4"/>
  <c r="E35" i="4"/>
  <c r="E34" i="4"/>
  <c r="E54" i="4"/>
  <c r="F54" i="4"/>
  <c r="E33" i="4"/>
  <c r="E52" i="4"/>
  <c r="E65" i="4"/>
  <c r="E9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E32" i="4"/>
  <c r="E51" i="4"/>
  <c r="E64" i="4"/>
  <c r="E91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E69" i="4"/>
  <c r="E96" i="4"/>
  <c r="F96" i="4"/>
  <c r="E55" i="4"/>
  <c r="F55" i="4"/>
  <c r="F61" i="4"/>
  <c r="F60" i="4"/>
  <c r="E77" i="4"/>
  <c r="E101" i="4"/>
  <c r="F56" i="4"/>
  <c r="F168" i="4"/>
  <c r="G20" i="10"/>
  <c r="A54" i="4"/>
  <c r="A55" i="4"/>
  <c r="A56" i="4"/>
  <c r="A57" i="4"/>
  <c r="A58" i="4"/>
  <c r="A59" i="4"/>
  <c r="A60" i="4"/>
  <c r="A61" i="4"/>
  <c r="F53" i="4"/>
  <c r="F58" i="4"/>
  <c r="F52" i="4"/>
  <c r="F57" i="4"/>
  <c r="F83" i="4"/>
  <c r="E110" i="4"/>
  <c r="F110" i="4"/>
  <c r="F82" i="4"/>
  <c r="E109" i="4"/>
  <c r="F109" i="4"/>
  <c r="A233" i="4"/>
  <c r="A234" i="4"/>
  <c r="A237" i="4"/>
  <c r="A240" i="4"/>
  <c r="A241" i="4"/>
  <c r="A225" i="4"/>
  <c r="A226" i="4"/>
  <c r="A227" i="4"/>
  <c r="A212" i="4"/>
  <c r="A213" i="4"/>
  <c r="A214" i="4"/>
  <c r="A215" i="4"/>
  <c r="A216" i="4"/>
  <c r="A217" i="4"/>
  <c r="A218" i="4"/>
  <c r="A219" i="4"/>
  <c r="A220" i="4"/>
  <c r="A221" i="4"/>
  <c r="F104" i="4"/>
  <c r="F102" i="4"/>
  <c r="F98" i="4"/>
  <c r="F92" i="4"/>
  <c r="F79" i="4"/>
  <c r="F78" i="4"/>
  <c r="F75" i="4"/>
  <c r="F73" i="4"/>
  <c r="F72" i="4"/>
  <c r="F71" i="4"/>
  <c r="F70" i="4"/>
  <c r="F69" i="4"/>
  <c r="F67" i="4"/>
  <c r="F66" i="4"/>
  <c r="F65" i="4"/>
  <c r="F51" i="4"/>
  <c r="F62" i="4"/>
  <c r="G17" i="10"/>
  <c r="F81" i="4"/>
  <c r="F41" i="4"/>
  <c r="F40" i="4"/>
  <c r="F39" i="4"/>
  <c r="F38" i="4"/>
  <c r="F36" i="4"/>
  <c r="F35" i="4"/>
  <c r="F34" i="4"/>
  <c r="F33" i="4"/>
  <c r="F32" i="4"/>
  <c r="F37" i="4"/>
  <c r="F49" i="4"/>
  <c r="G16" i="10"/>
  <c r="F8" i="4"/>
  <c r="F30" i="4"/>
  <c r="G15" i="10"/>
  <c r="A228" i="4"/>
  <c r="A229" i="4"/>
  <c r="F76" i="4"/>
  <c r="F100" i="4"/>
  <c r="F64" i="4"/>
  <c r="F91" i="4"/>
  <c r="F68" i="4"/>
  <c r="F93" i="4"/>
  <c r="F80" i="4"/>
  <c r="F103" i="4"/>
  <c r="F101" i="4"/>
  <c r="F77" i="4"/>
  <c r="F74" i="4"/>
  <c r="F89" i="4"/>
  <c r="G18" i="10"/>
  <c r="F99" i="4"/>
  <c r="F111" i="4"/>
  <c r="G19" i="10"/>
  <c r="G21" i="10"/>
  <c r="F247" i="4"/>
  <c r="G28" i="10"/>
  <c r="G32" i="10"/>
</calcChain>
</file>

<file path=xl/sharedStrings.xml><?xml version="1.0" encoding="utf-8"?>
<sst xmlns="http://schemas.openxmlformats.org/spreadsheetml/2006/main" count="1387" uniqueCount="223">
  <si>
    <t>RENCANA ANGGARAN BIAYA PEKERJAAN LISTRIK</t>
  </si>
  <si>
    <t>DEPO GEMILANG</t>
  </si>
  <si>
    <t>BANJAR BARU</t>
  </si>
  <si>
    <t>NO</t>
  </si>
  <si>
    <t>URAIAN PEKERJAAN</t>
  </si>
  <si>
    <t>VOLUME</t>
  </si>
  <si>
    <t>SAT. HARGA</t>
  </si>
  <si>
    <t>JUMLAH</t>
  </si>
  <si>
    <t>I</t>
  </si>
  <si>
    <t>MASA DEPAN LANTAI 1</t>
  </si>
  <si>
    <t>Instalasi penerangan NYM 2x1,5mm  Supreme</t>
  </si>
  <si>
    <t>Instalasi stop kontak NYM 3x2,5mm  Supreme</t>
  </si>
  <si>
    <t xml:space="preserve">Instalasi AC Nym 3x2,5mm   Supreme </t>
  </si>
  <si>
    <t>Lampu TL 1x40watt Philips</t>
  </si>
  <si>
    <t xml:space="preserve">Lampu Hallogen 55watt Philips </t>
  </si>
  <si>
    <t xml:space="preserve">Lampu gantung </t>
  </si>
  <si>
    <t>Saklar serie inbow Clipsal</t>
  </si>
  <si>
    <t>Saklar engkel inbow Clipsal</t>
  </si>
  <si>
    <t>Stop kontak inbow Clipsal</t>
  </si>
  <si>
    <t xml:space="preserve">Box telpon </t>
  </si>
  <si>
    <t>Instalasi Exhaustfan NYM 2x1,5mm Supreme</t>
  </si>
  <si>
    <t xml:space="preserve">Celling fan EX. KDK </t>
  </si>
  <si>
    <t>II</t>
  </si>
  <si>
    <t>MASA DEPAN LANTAI 2</t>
  </si>
  <si>
    <t>III</t>
  </si>
  <si>
    <t>MASA DEPAN LANTAI 3</t>
  </si>
  <si>
    <t>Lampu Hallogen 55watt Philips</t>
  </si>
  <si>
    <t>IV</t>
  </si>
  <si>
    <t>MASA BELAKANG LANTAI 1</t>
  </si>
  <si>
    <t xml:space="preserve">Instalasi kabel data cat 5 Belden </t>
  </si>
  <si>
    <t xml:space="preserve">Kabel tray 100x50mm untuk lampu TL </t>
  </si>
  <si>
    <t>MASA BELAKANG LANTAI 2</t>
  </si>
  <si>
    <t xml:space="preserve">PEKERJAAN PANEL </t>
  </si>
  <si>
    <t xml:space="preserve"> </t>
  </si>
  <si>
    <t xml:space="preserve"> - Box 80x180x50 cm</t>
  </si>
  <si>
    <t xml:space="preserve"> - Pilot lamp</t>
  </si>
  <si>
    <t xml:space="preserve"> - Ampere meter + CT </t>
  </si>
  <si>
    <t xml:space="preserve"> - Volt meter  + Selector</t>
  </si>
  <si>
    <t xml:space="preserve"> - Wiring</t>
  </si>
  <si>
    <t xml:space="preserve"> - Wiring </t>
  </si>
  <si>
    <t xml:space="preserve"> - Box 50x70x20 cm </t>
  </si>
  <si>
    <t xml:space="preserve"> - Box 40x60x15 cm</t>
  </si>
  <si>
    <t>Kabel NYY 4x16 mm ( dari MDP ke SDP 1 )</t>
  </si>
  <si>
    <t>Kabel NYY 4x16mm ( dari MDP ke SDP 2 )</t>
  </si>
  <si>
    <t>PEKERJAAN GRONDING</t>
  </si>
  <si>
    <t>ttk</t>
  </si>
  <si>
    <t>bh</t>
  </si>
  <si>
    <t>m'</t>
  </si>
  <si>
    <t>lot</t>
  </si>
  <si>
    <t xml:space="preserve">Kabel tray 200x50mm untuk kabel </t>
  </si>
  <si>
    <t>Kabel NYY 4x240 mm ( dari PLN ke MDP )</t>
  </si>
  <si>
    <t xml:space="preserve">Galian kabel dari KWH ke MDP </t>
  </si>
  <si>
    <t xml:space="preserve">Grounding MDP </t>
  </si>
  <si>
    <t>Grounding PAC1 &amp; PAC2 BC 25mm</t>
  </si>
  <si>
    <t xml:space="preserve">Grounding SDP1, SDP2, SDP3, SDP4, SDP5  BC 10mm </t>
  </si>
  <si>
    <t xml:space="preserve"> - Box 40x60x15 cm </t>
  </si>
  <si>
    <t>Instalasi telpon 4x0,6mm Supreme</t>
  </si>
  <si>
    <t xml:space="preserve">PEKERJAAN SOUNDSYSTEM </t>
  </si>
  <si>
    <t>Kabel sound 2x80 (KITANI)</t>
  </si>
  <si>
    <t>Gantungan besi + pasang</t>
  </si>
  <si>
    <t>Kabel kamera (antena+telepon) + pipa Clipsal</t>
  </si>
  <si>
    <t>Gantungan kamera pipa besi 2/4</t>
  </si>
  <si>
    <t>TOTAL</t>
  </si>
  <si>
    <t>V</t>
  </si>
  <si>
    <t>VI</t>
  </si>
  <si>
    <t>VII</t>
  </si>
  <si>
    <t>VIII</t>
  </si>
  <si>
    <t>IX</t>
  </si>
  <si>
    <t>X</t>
  </si>
  <si>
    <t>XI</t>
  </si>
  <si>
    <t>XII</t>
  </si>
  <si>
    <t>BIAYA LAIN - LAIN</t>
  </si>
  <si>
    <t>Transportasi dan Akomodasi</t>
  </si>
  <si>
    <t>ls</t>
  </si>
  <si>
    <t>Air Curtain Strong 120cm Ex. Panasonic + Support + pasang</t>
  </si>
  <si>
    <t>unit</t>
  </si>
  <si>
    <t>Support &amp; alat-alat bantu</t>
  </si>
  <si>
    <t>Support &amp; Alat-alat bantu</t>
  </si>
  <si>
    <t>Gantungan kabel tray besi beton Ø 8mm + plat besi</t>
  </si>
  <si>
    <t>Speaker BM cs-252v</t>
  </si>
  <si>
    <t>Ampliefier BM DA-3000</t>
  </si>
  <si>
    <t>Mixer 6 ch- Yamaha M682 CX</t>
  </si>
  <si>
    <t>Audio distributor 2 ch to 12 ch</t>
  </si>
  <si>
    <t>Mike paging TOA</t>
  </si>
  <si>
    <t>Briket spk (bukan BR-838)</t>
  </si>
  <si>
    <t>DEN 888 (penjernih suara)</t>
  </si>
  <si>
    <t xml:space="preserve">Jasa setting audio </t>
  </si>
  <si>
    <t>Transport dan akomodasi (teknisi audio)</t>
  </si>
  <si>
    <t>set</t>
  </si>
  <si>
    <t>SAT</t>
  </si>
  <si>
    <t>XII.</t>
  </si>
  <si>
    <t>PENANGKAL PETIR TIANG TUNGGAL 18 M</t>
  </si>
  <si>
    <t>Air terminal VIKING V.6 (radius proteksi 120 m)</t>
  </si>
  <si>
    <t>Kabel NYY 1x70 mm</t>
  </si>
  <si>
    <t>Tiang tunggal 18 m meliputi :</t>
  </si>
  <si>
    <t>- Pipa GIV dia (5"+4"+3"+2"+1,5")</t>
  </si>
  <si>
    <t>- Pondasi + pabrikasi + finishing cat</t>
  </si>
  <si>
    <t>Grounding system meliputi :</t>
  </si>
  <si>
    <t>- Pipa GIV + kabel BC 50 mm</t>
  </si>
  <si>
    <t>- Bak kontrol + tutup</t>
  </si>
  <si>
    <t>Biaya pemasangan, akomodasi dan transportasi</t>
  </si>
  <si>
    <t>Biaya izin Disnaker setempat</t>
  </si>
  <si>
    <t>m</t>
  </si>
  <si>
    <t>pcs</t>
  </si>
  <si>
    <t>Transport + akomodasi teknisi CCTV</t>
  </si>
  <si>
    <t>REKAPITULASI</t>
  </si>
  <si>
    <t>Instalasi penerangan jalan &amp; reklame NYM 2x2,5mm Supreme</t>
  </si>
  <si>
    <t>Lampu Metall Hilide 70watt + support + pasang</t>
  </si>
  <si>
    <t>-</t>
  </si>
  <si>
    <t>TOTAL MODAL</t>
  </si>
  <si>
    <t xml:space="preserve">Instalasi AC Nym 4x2,5mm   Supreme </t>
  </si>
  <si>
    <t>Outlet Data Clipsal</t>
  </si>
  <si>
    <t>Outlet Telepon Clipsal</t>
  </si>
  <si>
    <t>Stop kontak lantai Ex. Broco</t>
  </si>
  <si>
    <t>Saklar Box 20 Gang</t>
  </si>
  <si>
    <t>Stop kontak lantai EX. Broco</t>
  </si>
  <si>
    <t xml:space="preserve"> - Box 80x120x30 cm</t>
  </si>
  <si>
    <t xml:space="preserve">Kabel NYY 4x16 mm ( dari MDP ke SDP 3 ) </t>
  </si>
  <si>
    <t>Kabel NYY 4x185 mm ( dari MDP ke SDP 4 )</t>
  </si>
  <si>
    <t xml:space="preserve">Kabel NYY 4x70 mm ( dari SDP 4 ke Panel AC 1 ) </t>
  </si>
  <si>
    <t>Kabel NYY 4x50 mm ( dari SDP 4 ke Panel AC 2 )</t>
  </si>
  <si>
    <t xml:space="preserve">Kabel NYY 4x6 mm ( dari SDP 5 ke lift barang ) </t>
  </si>
  <si>
    <t xml:space="preserve">Kabel NYY 4x6 mm ( dari SDP 4 ke Exkalator) </t>
  </si>
  <si>
    <t>Kabel NYY 4x6 mm (dari SDP 3 ke Lift )</t>
  </si>
  <si>
    <t>Kabel NYY 4x16 mm ( dari SDP 4 ke SDP 5 )</t>
  </si>
  <si>
    <t>Kabel NYY 4x4mm dari Panel ke ke Indoor, AC 6 PK (masa depan)</t>
  </si>
  <si>
    <t>Kabel NYM 4x4mm dari outdoor ke indoor, AC 6 PK (masa depan)</t>
  </si>
  <si>
    <t>Kabel NYY 4x6mm dari Panel ke Indoor , AC 10 PK (masa belakang)</t>
  </si>
  <si>
    <t>Kabel NYY 4x4mm dari outdoor ke Indoor, AC 10 PK (masa belakang)</t>
  </si>
  <si>
    <t>Kabel NYM 4x1,5mm dari outdoor ke indoor (masa depan dan belakang)</t>
  </si>
  <si>
    <t>Panel AC lantai 1 (Masa Belakang)</t>
  </si>
  <si>
    <t>Panel AC lantai 2 (Masa Belakang)</t>
  </si>
  <si>
    <t>MDP (Panel induk) (Masa Depan)</t>
  </si>
  <si>
    <t>SDP 1 (Masa Depan LT 1)</t>
  </si>
  <si>
    <t>SDP 2 (Masa Depan LT 2)</t>
  </si>
  <si>
    <t>SDP 3 (Masa Depan LT 3)</t>
  </si>
  <si>
    <t>Box Sekring (Mini Market) (Masa Depan)</t>
  </si>
  <si>
    <t>Grup</t>
  </si>
  <si>
    <t>SDP 4 (Masa Belakang LT 1)</t>
  </si>
  <si>
    <t>SDP 5 (Masa Belakang LT 2)</t>
  </si>
  <si>
    <t>Instalasi penerangan NYM 2x1,5mm  Supreme + pipa clipsal + pasang</t>
  </si>
  <si>
    <t>Instalasi penerangan jalan &amp; reklame NYM 2x2,5mm Supreme + pipa clipsal + pasang</t>
  </si>
  <si>
    <t>Instalasi stop kontak NYM 3x2,5mm  Supreme + pipa clipsal + pasang</t>
  </si>
  <si>
    <t>Instalasi AC Nym 3x2,5mm Supreme + pipa clipsal + pasang</t>
  </si>
  <si>
    <t>Instalasi AC Nym 4x2,5mm Supreme + pipa clipsal + pasang</t>
  </si>
  <si>
    <t>Instalasi telpon 4x0,6mm Supreme+ pipa clipsal + pasang</t>
  </si>
  <si>
    <t>Instalasi kabel data cat 5 Belden + pipa clipsal + pasang</t>
  </si>
  <si>
    <t>Instalasi Exhaustfan NYM 2x1,5mm Supreme + pipa clipsal + pasang</t>
  </si>
  <si>
    <t>Downlight Philips + PL 18watt Philips</t>
  </si>
  <si>
    <t>Downlight tabung  5inch + PLC 23watt Philips</t>
  </si>
  <si>
    <t>Lampu Metall Hilide 70watt komponen Philips + support + pasang</t>
  </si>
  <si>
    <t>Instalasi telpon 4x0,6mm Supreme + pipa clipsal + pasang</t>
  </si>
  <si>
    <t>Instalasi penerangan NYM 2x1,5mm Supreme + pipa clipsal + pasang</t>
  </si>
  <si>
    <t>Instalasi stop kontak NYM 3x2,5mm Supreme + pipa clipsal + pasang</t>
  </si>
  <si>
    <t>Instalasi Air Curtain + pipa clipsal + pasang</t>
  </si>
  <si>
    <t>Instalasi AC Nym 3x2,5mm   Supreme + pipa clipsal + pasang</t>
  </si>
  <si>
    <t>Lampu TKO Mirror 1x40watt SAKA + komponen Philips</t>
  </si>
  <si>
    <t xml:space="preserve">Lampu metal Hilide 70watt komponen Philips + suport + pasang </t>
  </si>
  <si>
    <t xml:space="preserve">Kabel tray 100x50mm ex Local untuk lampu TL </t>
  </si>
  <si>
    <t xml:space="preserve">Kabel tray 200x50mm ex Local untuk kabel </t>
  </si>
  <si>
    <t>Kabel line telpon Supreme dari Telkom ke masa belakang &amp; masa depan</t>
  </si>
  <si>
    <t>Instalasi telpon  4x0,6mm Supreme + pipa clipsal + pasang</t>
  </si>
  <si>
    <t>Lampu TKO Mirror 1x40watt SAKA komponen Philips</t>
  </si>
  <si>
    <t>Lampu cup Acrilic Taiwan + Essensial 65watt Philips</t>
  </si>
  <si>
    <t>Saklar Box 20 Gang (MCB Schneider)</t>
  </si>
  <si>
    <t xml:space="preserve"> - MCCB 3P, 800A Schneider</t>
  </si>
  <si>
    <t xml:space="preserve"> - MCCB 3P, 630A Schneider</t>
  </si>
  <si>
    <t xml:space="preserve"> - MCCB 3P, 100A Schneider</t>
  </si>
  <si>
    <t xml:space="preserve"> - MCCB 3P, 50A Schneider</t>
  </si>
  <si>
    <t xml:space="preserve"> - MCB 1P, 16A Schneider</t>
  </si>
  <si>
    <t xml:space="preserve"> - MCCB 3P, 60A Schneider</t>
  </si>
  <si>
    <t xml:space="preserve"> - MCB 3P, 16A Schneider</t>
  </si>
  <si>
    <t xml:space="preserve"> - MCB 1P, 10A Schneider</t>
  </si>
  <si>
    <t xml:space="preserve"> - MCCB 3P, 16A Schneider</t>
  </si>
  <si>
    <t xml:space="preserve"> - MCB 3P, 300A Schneider</t>
  </si>
  <si>
    <t xml:space="preserve"> - MCB 3P, 200A Schneider</t>
  </si>
  <si>
    <t xml:space="preserve"> - MCB 3P, 50A Schneider</t>
  </si>
  <si>
    <t>PEKERJAAN KABEL FEEDER (SUPREME)</t>
  </si>
  <si>
    <t>PEKERJAAN KABEL AC 10PK, 6PK (SUPREME)</t>
  </si>
  <si>
    <t xml:space="preserve"> - MCCB 3P, 300A Schneider</t>
  </si>
  <si>
    <t xml:space="preserve"> - MCB 3P, 25A Schneider</t>
  </si>
  <si>
    <t xml:space="preserve"> - MCCB 3P, 200A Schneider</t>
  </si>
  <si>
    <t>PEKERJAAN CCTV (MATRIX)</t>
  </si>
  <si>
    <t xml:space="preserve">MTX 115 IR Dome HD Camera Indoor </t>
  </si>
  <si>
    <t>MTX 338-4 DVR 16 CH HD Internet + HDD 2 TB</t>
  </si>
  <si>
    <t>XIII</t>
  </si>
  <si>
    <t>Monitor 32" LG</t>
  </si>
  <si>
    <t>Downlight Philips + LED 9 W Phillips</t>
  </si>
  <si>
    <t>Downlight tabung  5inch + LED 9 W Phillips</t>
  </si>
  <si>
    <t xml:space="preserve"> - C.O.S 4P 1000 A (Socomex)</t>
  </si>
  <si>
    <t>Kabel NYY 4x240 mm ( dari MDP ke Genset )</t>
  </si>
  <si>
    <t>Instalasi Antena</t>
  </si>
  <si>
    <t>Antena TV</t>
  </si>
  <si>
    <t>Keterangan :</t>
  </si>
  <si>
    <t>PLN Estimasi 197 KVA</t>
  </si>
  <si>
    <t>Genset Estimasi 250 KVA</t>
  </si>
  <si>
    <t>Surabaya, 03 September 2016</t>
  </si>
  <si>
    <t>Saery</t>
  </si>
  <si>
    <t>Kabel NYM 4x1,5mm dari indoor ke termostat (masa depan dan belakang)</t>
  </si>
  <si>
    <t xml:space="preserve">Briket spk </t>
  </si>
  <si>
    <t xml:space="preserve">DEN 888 </t>
  </si>
  <si>
    <t>MODAL</t>
  </si>
  <si>
    <t xml:space="preserve">Pusat kabel data, kabel telepon, kabel kamera cctv </t>
  </si>
  <si>
    <t>di Ruang IT Masa Belakang LT 2</t>
  </si>
  <si>
    <t xml:space="preserve">Kabel NYY 4x10 mm ( dari SDP 5 ke lift barang ) </t>
  </si>
  <si>
    <t xml:space="preserve">Kabel NYY 4x10 mm ( dari SDP 4 ke Exkalator) </t>
  </si>
  <si>
    <t>Kabel NYY 4x10 mm (dari SDP 3 ke Lift )</t>
  </si>
  <si>
    <t xml:space="preserve"> - MCCB 3P, 63A Schneider</t>
  </si>
  <si>
    <t xml:space="preserve"> - MCB 3P, 32A Schneider</t>
  </si>
  <si>
    <t xml:space="preserve"> - MCB 3P, 63A Schneider</t>
  </si>
  <si>
    <t xml:space="preserve"> - MCB 3P, 40A Schneider</t>
  </si>
  <si>
    <t>Instalasi AC Nym 3x4mm Supreme + pipa clipsal + pasang</t>
  </si>
  <si>
    <t>Note :</t>
  </si>
  <si>
    <t>Kabel NYY 4x150 = Rp. 705.000,-</t>
  </si>
  <si>
    <t>Fan Gantung KDK = Rp. 690.000,- / bh</t>
  </si>
  <si>
    <t>Surabaya,20 September 2016</t>
  </si>
  <si>
    <t>SAERY</t>
  </si>
  <si>
    <t>PEKERJAAN KURANG</t>
  </si>
  <si>
    <t>Kabel NYY 4x150 mm = 31 m x Rp. 705.000,-</t>
  </si>
  <si>
    <t>Surabaya, 21 September 2016</t>
  </si>
  <si>
    <t>Pusat Sound System di CS</t>
  </si>
  <si>
    <t>SUB TOTAL</t>
  </si>
  <si>
    <t>PEKERJAAN LISTRIK GEMILANG SUPERMARKET BANJAR 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</si>
</sst>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_(&quot;Rp&quot;* #,##0_);_(&quot;Rp&quot;* \(#,##0\);_(&quot;Rp&quot;* &quot;-&quot;_);_(@_)"/>
    <numFmt numFmtId="165" formatCode="_([$Rp-421]* #,##0_);_([$Rp-421]* \(#,##0\);_([$Rp-421]* &quot;-&quot;_);_(@_)"/>
    <numFmt numFmtId="166" formatCode="_(* #,##0.00_);_(* \(#,##0.00\);_(* &quot;-&quot;_);_(@_)"/>
    <numFmt numFmtId="167" formatCode="_([$Rp-421]* #,##0.00_);_([$Rp-421]* \(#,##0.00\);_([$Rp-421]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 Narrow"/>
      <family val="2"/>
    </font>
    <font>
      <sz val="11"/>
      <color theme="1"/>
      <name val="Arial Narrow"/>
      <family val="2"/>
    </font>
    <font>
      <b/>
      <sz val="12"/>
      <name val="Arial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41" fontId="0" fillId="0" borderId="0" xfId="1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vertical="center"/>
    </xf>
    <xf numFmtId="41" fontId="3" fillId="0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41" fontId="4" fillId="0" borderId="1" xfId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1" fontId="4" fillId="0" borderId="6" xfId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1" fontId="4" fillId="0" borderId="3" xfId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41" fontId="4" fillId="0" borderId="5" xfId="1" applyFont="1" applyBorder="1" applyAlignment="1">
      <alignment vertical="center"/>
    </xf>
    <xf numFmtId="165" fontId="4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41" fontId="4" fillId="0" borderId="4" xfId="1" applyFont="1" applyBorder="1" applyAlignment="1">
      <alignment vertical="center"/>
    </xf>
    <xf numFmtId="0" fontId="4" fillId="0" borderId="4" xfId="0" applyFont="1" applyBorder="1" applyAlignment="1">
      <alignment vertical="center"/>
    </xf>
    <xf numFmtId="41" fontId="4" fillId="0" borderId="0" xfId="1" applyFont="1" applyAlignment="1">
      <alignment vertical="center"/>
    </xf>
    <xf numFmtId="166" fontId="4" fillId="0" borderId="0" xfId="1" applyNumberFormat="1" applyFont="1" applyAlignment="1">
      <alignment vertical="center"/>
    </xf>
    <xf numFmtId="166" fontId="4" fillId="0" borderId="1" xfId="1" applyNumberFormat="1" applyFont="1" applyBorder="1" applyAlignment="1">
      <alignment horizontal="center" vertical="center"/>
    </xf>
    <xf numFmtId="166" fontId="4" fillId="0" borderId="6" xfId="1" applyNumberFormat="1" applyFont="1" applyBorder="1" applyAlignment="1">
      <alignment horizontal="center" vertical="center"/>
    </xf>
    <xf numFmtId="166" fontId="4" fillId="0" borderId="3" xfId="1" applyNumberFormat="1" applyFont="1" applyBorder="1" applyAlignment="1">
      <alignment vertical="center"/>
    </xf>
    <xf numFmtId="166" fontId="4" fillId="0" borderId="5" xfId="1" applyNumberFormat="1" applyFont="1" applyBorder="1" applyAlignment="1">
      <alignment horizontal="center" vertical="center"/>
    </xf>
    <xf numFmtId="166" fontId="4" fillId="0" borderId="5" xfId="1" applyNumberFormat="1" applyFont="1" applyBorder="1" applyAlignment="1">
      <alignment vertical="center"/>
    </xf>
    <xf numFmtId="166" fontId="4" fillId="0" borderId="4" xfId="1" applyNumberFormat="1" applyFont="1" applyBorder="1" applyAlignment="1">
      <alignment vertical="center"/>
    </xf>
    <xf numFmtId="41" fontId="4" fillId="0" borderId="5" xfId="1" quotePrefix="1" applyFont="1" applyBorder="1" applyAlignment="1">
      <alignment vertical="center"/>
    </xf>
    <xf numFmtId="165" fontId="3" fillId="0" borderId="5" xfId="0" applyNumberFormat="1" applyFont="1" applyBorder="1" applyAlignment="1">
      <alignment vertical="center"/>
    </xf>
    <xf numFmtId="41" fontId="5" fillId="0" borderId="7" xfId="1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41" fontId="4" fillId="0" borderId="8" xfId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6" fontId="4" fillId="0" borderId="8" xfId="1" applyNumberFormat="1" applyFont="1" applyBorder="1" applyAlignment="1">
      <alignment vertical="center"/>
    </xf>
    <xf numFmtId="165" fontId="4" fillId="0" borderId="8" xfId="0" applyNumberFormat="1" applyFont="1" applyBorder="1" applyAlignment="1">
      <alignment vertical="center"/>
    </xf>
    <xf numFmtId="164" fontId="0" fillId="0" borderId="0" xfId="2" applyFont="1" applyAlignment="1">
      <alignment vertical="center"/>
    </xf>
    <xf numFmtId="0" fontId="0" fillId="0" borderId="0" xfId="0" applyAlignment="1">
      <alignment horizontal="centerContinuous" vertical="center"/>
    </xf>
    <xf numFmtId="41" fontId="0" fillId="0" borderId="0" xfId="1" applyFont="1" applyAlignment="1">
      <alignment horizontal="centerContinuous" vertical="center"/>
    </xf>
    <xf numFmtId="164" fontId="0" fillId="0" borderId="0" xfId="2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164" fontId="0" fillId="0" borderId="1" xfId="2" applyFont="1" applyBorder="1" applyAlignment="1">
      <alignment horizontal="center" vertical="center"/>
    </xf>
    <xf numFmtId="41" fontId="0" fillId="0" borderId="11" xfId="1" applyFont="1" applyBorder="1" applyAlignment="1">
      <alignment vertical="center"/>
    </xf>
    <xf numFmtId="0" fontId="0" fillId="0" borderId="12" xfId="0" applyBorder="1" applyAlignment="1">
      <alignment vertical="center"/>
    </xf>
    <xf numFmtId="41" fontId="0" fillId="0" borderId="13" xfId="1" applyFont="1" applyBorder="1" applyAlignment="1">
      <alignment vertical="center"/>
    </xf>
    <xf numFmtId="0" fontId="0" fillId="0" borderId="14" xfId="0" applyBorder="1" applyAlignment="1">
      <alignment vertical="center"/>
    </xf>
    <xf numFmtId="164" fontId="0" fillId="0" borderId="3" xfId="2" applyFont="1" applyBorder="1" applyAlignment="1">
      <alignment vertical="center"/>
    </xf>
    <xf numFmtId="164" fontId="0" fillId="0" borderId="4" xfId="2" applyFont="1" applyBorder="1" applyAlignment="1">
      <alignment vertical="center"/>
    </xf>
    <xf numFmtId="41" fontId="0" fillId="0" borderId="9" xfId="1" applyFont="1" applyBorder="1" applyAlignment="1">
      <alignment horizontal="center" vertical="center"/>
    </xf>
    <xf numFmtId="41" fontId="0" fillId="0" borderId="10" xfId="1" applyFont="1" applyBorder="1" applyAlignment="1">
      <alignment horizontal="center" vertical="center"/>
    </xf>
    <xf numFmtId="164" fontId="0" fillId="0" borderId="2" xfId="2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41" fontId="0" fillId="0" borderId="16" xfId="1" applyFont="1" applyBorder="1" applyAlignment="1">
      <alignment vertical="center"/>
    </xf>
    <xf numFmtId="0" fontId="0" fillId="0" borderId="16" xfId="0" applyBorder="1" applyAlignment="1">
      <alignment vertical="center"/>
    </xf>
    <xf numFmtId="164" fontId="1" fillId="0" borderId="17" xfId="2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41" fontId="6" fillId="0" borderId="0" xfId="1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1" fontId="0" fillId="0" borderId="18" xfId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9" xfId="0" applyBorder="1" applyAlignment="1">
      <alignment vertical="center"/>
    </xf>
    <xf numFmtId="41" fontId="6" fillId="0" borderId="0" xfId="1" applyFont="1" applyFill="1" applyAlignment="1">
      <alignment vertical="center"/>
    </xf>
    <xf numFmtId="10" fontId="4" fillId="0" borderId="0" xfId="0" applyNumberFormat="1" applyFont="1" applyAlignment="1">
      <alignment vertical="center"/>
    </xf>
    <xf numFmtId="167" fontId="4" fillId="0" borderId="0" xfId="0" applyNumberFormat="1" applyFont="1" applyAlignment="1">
      <alignment vertical="center"/>
    </xf>
    <xf numFmtId="41" fontId="4" fillId="0" borderId="0" xfId="0" applyNumberFormat="1" applyFont="1" applyAlignment="1">
      <alignment vertical="center"/>
    </xf>
    <xf numFmtId="41" fontId="4" fillId="0" borderId="1" xfId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6" fontId="4" fillId="0" borderId="1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41" fontId="4" fillId="0" borderId="7" xfId="1" applyFont="1" applyBorder="1" applyAlignment="1">
      <alignment vertical="center"/>
    </xf>
    <xf numFmtId="166" fontId="4" fillId="0" borderId="8" xfId="1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vertical="center"/>
    </xf>
    <xf numFmtId="41" fontId="0" fillId="0" borderId="3" xfId="1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41" fontId="2" fillId="0" borderId="3" xfId="1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vertical="center"/>
    </xf>
    <xf numFmtId="41" fontId="0" fillId="0" borderId="0" xfId="1" applyFont="1" applyBorder="1" applyAlignment="1">
      <alignment vertical="center"/>
    </xf>
    <xf numFmtId="164" fontId="1" fillId="0" borderId="0" xfId="2" applyFont="1" applyBorder="1" applyAlignment="1">
      <alignment vertical="center"/>
    </xf>
    <xf numFmtId="0" fontId="0" fillId="0" borderId="20" xfId="0" applyBorder="1" applyAlignment="1">
      <alignment vertical="center"/>
    </xf>
    <xf numFmtId="165" fontId="4" fillId="0" borderId="0" xfId="1" applyNumberFormat="1" applyFont="1" applyAlignment="1">
      <alignment vertical="center"/>
    </xf>
    <xf numFmtId="0" fontId="0" fillId="0" borderId="0" xfId="0" applyAlignment="1">
      <alignment horizontal="right" vertical="center"/>
    </xf>
    <xf numFmtId="164" fontId="8" fillId="0" borderId="0" xfId="2" applyFont="1" applyAlignment="1">
      <alignment horizontal="center" vertical="center"/>
    </xf>
    <xf numFmtId="165" fontId="4" fillId="0" borderId="3" xfId="0" applyNumberFormat="1" applyFont="1" applyBorder="1" applyAlignment="1">
      <alignment vertical="center"/>
    </xf>
    <xf numFmtId="0" fontId="4" fillId="0" borderId="21" xfId="0" applyFont="1" applyBorder="1" applyAlignment="1">
      <alignment horizontal="center" vertical="center"/>
    </xf>
    <xf numFmtId="41" fontId="4" fillId="0" borderId="21" xfId="1" applyFont="1" applyBorder="1" applyAlignment="1">
      <alignment vertical="center"/>
    </xf>
    <xf numFmtId="166" fontId="4" fillId="0" borderId="21" xfId="1" applyNumberFormat="1" applyFont="1" applyBorder="1" applyAlignment="1">
      <alignment horizontal="center" vertical="center"/>
    </xf>
    <xf numFmtId="165" fontId="4" fillId="0" borderId="21" xfId="0" applyNumberFormat="1" applyFont="1" applyBorder="1" applyAlignment="1">
      <alignment vertical="center"/>
    </xf>
    <xf numFmtId="165" fontId="3" fillId="0" borderId="21" xfId="0" applyNumberFormat="1" applyFont="1" applyBorder="1" applyAlignment="1">
      <alignment vertical="center"/>
    </xf>
    <xf numFmtId="41" fontId="0" fillId="0" borderId="11" xfId="1" applyFont="1" applyBorder="1" applyAlignment="1">
      <alignment horizontal="left" vertical="center"/>
    </xf>
    <xf numFmtId="164" fontId="1" fillId="0" borderId="3" xfId="2" applyFont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166" fontId="4" fillId="2" borderId="5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1" fontId="0" fillId="0" borderId="23" xfId="1" applyFont="1" applyBorder="1" applyAlignment="1">
      <alignment vertical="center"/>
    </xf>
    <xf numFmtId="0" fontId="0" fillId="0" borderId="24" xfId="0" applyBorder="1" applyAlignment="1">
      <alignment vertical="center"/>
    </xf>
    <xf numFmtId="164" fontId="1" fillId="0" borderId="22" xfId="2" applyFont="1" applyBorder="1" applyAlignment="1">
      <alignment vertical="center"/>
    </xf>
    <xf numFmtId="41" fontId="0" fillId="0" borderId="0" xfId="1" applyFont="1" applyAlignment="1">
      <alignment horizontal="right" vertical="center"/>
    </xf>
    <xf numFmtId="41" fontId="4" fillId="0" borderId="0" xfId="1" applyFont="1" applyAlignment="1">
      <alignment horizontal="right" vertical="center"/>
    </xf>
    <xf numFmtId="41" fontId="0" fillId="0" borderId="15" xfId="1" applyFont="1" applyBorder="1" applyAlignment="1">
      <alignment horizontal="center" vertical="center"/>
    </xf>
    <xf numFmtId="41" fontId="0" fillId="0" borderId="16" xfId="1" applyFont="1" applyBorder="1" applyAlignment="1">
      <alignment horizontal="center" vertical="center"/>
    </xf>
    <xf numFmtId="41" fontId="0" fillId="0" borderId="17" xfId="1" applyFont="1" applyBorder="1" applyAlignment="1">
      <alignment horizontal="center" vertical="center"/>
    </xf>
  </cellXfs>
  <cellStyles count="3">
    <cellStyle name="Comma [0]" xfId="1" builtinId="6"/>
    <cellStyle name="Currency [0]" xfId="2" builtinId="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9"/>
  <sheetViews>
    <sheetView topLeftCell="A16" workbookViewId="0">
      <selection activeCell="D43" sqref="D43"/>
    </sheetView>
  </sheetViews>
  <sheetFormatPr defaultRowHeight="15.75" x14ac:dyDescent="0.25"/>
  <cols>
    <col min="1" max="1" width="5.85546875" style="9" customWidth="1"/>
    <col min="2" max="2" width="70.5703125" style="24" customWidth="1"/>
    <col min="3" max="3" width="7.7109375" style="9" customWidth="1"/>
    <col min="4" max="4" width="11.5703125" style="25" customWidth="1"/>
    <col min="5" max="5" width="15.7109375" style="9" customWidth="1"/>
    <col min="6" max="6" width="18.42578125" style="9" customWidth="1"/>
    <col min="7" max="7" width="16" style="9" customWidth="1"/>
    <col min="8" max="9" width="18.28515625" style="9" bestFit="1" customWidth="1"/>
    <col min="10" max="10" width="15.28515625" style="9" customWidth="1"/>
    <col min="11" max="11" width="9.85546875" style="9" bestFit="1" customWidth="1"/>
    <col min="12" max="16384" width="9.140625" style="9"/>
  </cols>
  <sheetData>
    <row r="1" spans="1:9" x14ac:dyDescent="0.25">
      <c r="A1" s="7" t="s">
        <v>0</v>
      </c>
      <c r="B1" s="8"/>
      <c r="H1" s="9" t="s">
        <v>33</v>
      </c>
    </row>
    <row r="2" spans="1:9" x14ac:dyDescent="0.25">
      <c r="A2" s="7" t="s">
        <v>1</v>
      </c>
      <c r="B2" s="8"/>
    </row>
    <row r="3" spans="1:9" x14ac:dyDescent="0.25">
      <c r="A3" s="7" t="s">
        <v>2</v>
      </c>
      <c r="B3" s="8"/>
    </row>
    <row r="5" spans="1:9" ht="20.25" customHeight="1" x14ac:dyDescent="0.25">
      <c r="A5" s="10" t="s">
        <v>3</v>
      </c>
      <c r="B5" s="11" t="s">
        <v>4</v>
      </c>
      <c r="C5" s="10" t="s">
        <v>89</v>
      </c>
      <c r="D5" s="26" t="s">
        <v>5</v>
      </c>
      <c r="E5" s="10" t="s">
        <v>6</v>
      </c>
      <c r="F5" s="10" t="s">
        <v>7</v>
      </c>
    </row>
    <row r="6" spans="1:9" x14ac:dyDescent="0.25">
      <c r="A6" s="12"/>
      <c r="B6" s="13"/>
      <c r="C6" s="12"/>
      <c r="D6" s="27"/>
      <c r="E6" s="12"/>
      <c r="F6" s="12"/>
    </row>
    <row r="7" spans="1:9" x14ac:dyDescent="0.25">
      <c r="A7" s="14" t="s">
        <v>8</v>
      </c>
      <c r="B7" s="15" t="s">
        <v>9</v>
      </c>
      <c r="C7" s="16"/>
      <c r="D7" s="28"/>
      <c r="E7" s="16"/>
      <c r="F7" s="16"/>
    </row>
    <row r="8" spans="1:9" x14ac:dyDescent="0.25">
      <c r="A8" s="17">
        <v>1</v>
      </c>
      <c r="B8" s="18" t="s">
        <v>140</v>
      </c>
      <c r="C8" s="17" t="s">
        <v>45</v>
      </c>
      <c r="D8" s="29">
        <v>82</v>
      </c>
      <c r="E8" s="19">
        <v>200000</v>
      </c>
      <c r="F8" s="19">
        <f>D8*E8</f>
        <v>16400000</v>
      </c>
      <c r="H8" s="59">
        <v>165000</v>
      </c>
      <c r="I8" s="59"/>
    </row>
    <row r="9" spans="1:9" x14ac:dyDescent="0.25">
      <c r="A9" s="17">
        <f>A8+1</f>
        <v>2</v>
      </c>
      <c r="B9" s="18" t="s">
        <v>141</v>
      </c>
      <c r="C9" s="17" t="s">
        <v>45</v>
      </c>
      <c r="D9" s="29">
        <v>20</v>
      </c>
      <c r="E9" s="19">
        <v>295000</v>
      </c>
      <c r="F9" s="19">
        <f t="shared" ref="F9:F26" si="0">D9*E9</f>
        <v>5900000</v>
      </c>
      <c r="H9" s="59">
        <v>245000</v>
      </c>
      <c r="I9" s="59"/>
    </row>
    <row r="10" spans="1:9" x14ac:dyDescent="0.25">
      <c r="A10" s="17">
        <f t="shared" ref="A10:A26" si="1">A9+1</f>
        <v>3</v>
      </c>
      <c r="B10" s="18" t="s">
        <v>142</v>
      </c>
      <c r="C10" s="17" t="s">
        <v>45</v>
      </c>
      <c r="D10" s="29">
        <v>5</v>
      </c>
      <c r="E10" s="19">
        <v>225000</v>
      </c>
      <c r="F10" s="19">
        <f t="shared" si="0"/>
        <v>1125000</v>
      </c>
      <c r="H10" s="59">
        <v>185000</v>
      </c>
      <c r="I10" s="59"/>
    </row>
    <row r="11" spans="1:9" x14ac:dyDescent="0.25">
      <c r="A11" s="17">
        <f t="shared" si="1"/>
        <v>4</v>
      </c>
      <c r="B11" s="18" t="s">
        <v>143</v>
      </c>
      <c r="C11" s="17" t="s">
        <v>45</v>
      </c>
      <c r="D11" s="29">
        <v>3</v>
      </c>
      <c r="E11" s="19">
        <v>270000</v>
      </c>
      <c r="F11" s="19">
        <f t="shared" si="0"/>
        <v>810000</v>
      </c>
      <c r="H11" s="59">
        <v>225000</v>
      </c>
      <c r="I11" s="59"/>
    </row>
    <row r="12" spans="1:9" x14ac:dyDescent="0.25">
      <c r="A12" s="17">
        <f t="shared" si="1"/>
        <v>5</v>
      </c>
      <c r="B12" s="18" t="s">
        <v>144</v>
      </c>
      <c r="C12" s="17" t="s">
        <v>45</v>
      </c>
      <c r="D12" s="29">
        <v>1</v>
      </c>
      <c r="E12" s="19">
        <v>345000</v>
      </c>
      <c r="F12" s="19">
        <f t="shared" si="0"/>
        <v>345000</v>
      </c>
      <c r="H12" s="59">
        <v>285000</v>
      </c>
      <c r="I12" s="59"/>
    </row>
    <row r="13" spans="1:9" x14ac:dyDescent="0.25">
      <c r="A13" s="17">
        <f t="shared" si="1"/>
        <v>6</v>
      </c>
      <c r="B13" s="18" t="s">
        <v>145</v>
      </c>
      <c r="C13" s="17" t="s">
        <v>102</v>
      </c>
      <c r="D13" s="29">
        <v>226</v>
      </c>
      <c r="E13" s="19">
        <v>11500</v>
      </c>
      <c r="F13" s="19">
        <f t="shared" si="0"/>
        <v>2599000</v>
      </c>
      <c r="H13" s="59">
        <v>9500</v>
      </c>
      <c r="I13" s="59"/>
    </row>
    <row r="14" spans="1:9" x14ac:dyDescent="0.25">
      <c r="A14" s="17">
        <f t="shared" si="1"/>
        <v>7</v>
      </c>
      <c r="B14" s="18" t="s">
        <v>146</v>
      </c>
      <c r="C14" s="17" t="s">
        <v>102</v>
      </c>
      <c r="D14" s="29">
        <v>226</v>
      </c>
      <c r="E14" s="19">
        <v>13500</v>
      </c>
      <c r="F14" s="19">
        <f t="shared" si="0"/>
        <v>3051000</v>
      </c>
      <c r="H14" s="59">
        <v>11000</v>
      </c>
      <c r="I14" s="59"/>
    </row>
    <row r="15" spans="1:9" x14ac:dyDescent="0.25">
      <c r="A15" s="17">
        <f t="shared" si="1"/>
        <v>8</v>
      </c>
      <c r="B15" s="18" t="s">
        <v>147</v>
      </c>
      <c r="C15" s="17" t="s">
        <v>45</v>
      </c>
      <c r="D15" s="29">
        <v>4</v>
      </c>
      <c r="E15" s="19">
        <v>200000</v>
      </c>
      <c r="F15" s="19">
        <f t="shared" si="0"/>
        <v>800000</v>
      </c>
      <c r="H15" s="59">
        <v>165000</v>
      </c>
      <c r="I15" s="59"/>
    </row>
    <row r="16" spans="1:9" x14ac:dyDescent="0.25">
      <c r="A16" s="17">
        <f t="shared" si="1"/>
        <v>9</v>
      </c>
      <c r="B16" s="18" t="s">
        <v>13</v>
      </c>
      <c r="C16" s="17" t="s">
        <v>46</v>
      </c>
      <c r="D16" s="29">
        <v>16</v>
      </c>
      <c r="E16" s="19">
        <v>165000</v>
      </c>
      <c r="F16" s="19">
        <f t="shared" si="0"/>
        <v>2640000</v>
      </c>
      <c r="H16" s="59">
        <v>135000</v>
      </c>
      <c r="I16" s="59"/>
    </row>
    <row r="17" spans="1:9" x14ac:dyDescent="0.25">
      <c r="A17" s="17">
        <f t="shared" si="1"/>
        <v>10</v>
      </c>
      <c r="B17" s="18" t="s">
        <v>148</v>
      </c>
      <c r="C17" s="17" t="s">
        <v>46</v>
      </c>
      <c r="D17" s="29">
        <v>16</v>
      </c>
      <c r="E17" s="19">
        <v>138000</v>
      </c>
      <c r="F17" s="19">
        <f t="shared" si="0"/>
        <v>2208000</v>
      </c>
      <c r="H17" s="59">
        <v>115000</v>
      </c>
      <c r="I17" s="59"/>
    </row>
    <row r="18" spans="1:9" x14ac:dyDescent="0.25">
      <c r="A18" s="17">
        <f t="shared" si="1"/>
        <v>11</v>
      </c>
      <c r="B18" s="18" t="s">
        <v>149</v>
      </c>
      <c r="C18" s="17" t="s">
        <v>46</v>
      </c>
      <c r="D18" s="29">
        <v>6</v>
      </c>
      <c r="E18" s="19">
        <v>188000</v>
      </c>
      <c r="F18" s="19">
        <f t="shared" si="0"/>
        <v>1128000</v>
      </c>
      <c r="H18" s="59">
        <v>156000</v>
      </c>
      <c r="I18" s="59"/>
    </row>
    <row r="19" spans="1:9" x14ac:dyDescent="0.25">
      <c r="A19" s="17">
        <f t="shared" si="1"/>
        <v>12</v>
      </c>
      <c r="B19" s="18" t="s">
        <v>14</v>
      </c>
      <c r="C19" s="17" t="s">
        <v>46</v>
      </c>
      <c r="D19" s="29">
        <v>7</v>
      </c>
      <c r="E19" s="19">
        <v>175000</v>
      </c>
      <c r="F19" s="19">
        <f t="shared" si="0"/>
        <v>1225000</v>
      </c>
      <c r="H19" s="59">
        <v>145000</v>
      </c>
      <c r="I19" s="59"/>
    </row>
    <row r="20" spans="1:9" x14ac:dyDescent="0.25">
      <c r="A20" s="17">
        <f t="shared" si="1"/>
        <v>13</v>
      </c>
      <c r="B20" s="18" t="s">
        <v>150</v>
      </c>
      <c r="C20" s="17" t="s">
        <v>46</v>
      </c>
      <c r="D20" s="29">
        <v>57</v>
      </c>
      <c r="E20" s="19">
        <v>705000</v>
      </c>
      <c r="F20" s="19">
        <f t="shared" si="0"/>
        <v>40185000</v>
      </c>
      <c r="H20" s="59">
        <v>585000</v>
      </c>
      <c r="I20" s="59"/>
    </row>
    <row r="21" spans="1:9" x14ac:dyDescent="0.25">
      <c r="A21" s="17">
        <f t="shared" si="1"/>
        <v>14</v>
      </c>
      <c r="B21" s="18" t="s">
        <v>16</v>
      </c>
      <c r="C21" s="17" t="s">
        <v>46</v>
      </c>
      <c r="D21" s="29">
        <v>10</v>
      </c>
      <c r="E21" s="19">
        <v>30000</v>
      </c>
      <c r="F21" s="19">
        <f t="shared" si="0"/>
        <v>300000</v>
      </c>
      <c r="H21" s="59">
        <v>25000</v>
      </c>
      <c r="I21" s="59"/>
    </row>
    <row r="22" spans="1:9" x14ac:dyDescent="0.25">
      <c r="A22" s="17">
        <f t="shared" si="1"/>
        <v>15</v>
      </c>
      <c r="B22" s="18" t="s">
        <v>17</v>
      </c>
      <c r="C22" s="17" t="s">
        <v>46</v>
      </c>
      <c r="D22" s="29">
        <v>1</v>
      </c>
      <c r="E22" s="19">
        <v>25000</v>
      </c>
      <c r="F22" s="19">
        <f t="shared" si="0"/>
        <v>25000</v>
      </c>
      <c r="H22" s="59">
        <v>19500</v>
      </c>
      <c r="I22" s="59"/>
    </row>
    <row r="23" spans="1:9" x14ac:dyDescent="0.25">
      <c r="A23" s="17">
        <f t="shared" si="1"/>
        <v>16</v>
      </c>
      <c r="B23" s="18" t="s">
        <v>18</v>
      </c>
      <c r="C23" s="17" t="s">
        <v>46</v>
      </c>
      <c r="D23" s="29">
        <v>5</v>
      </c>
      <c r="E23" s="19">
        <v>35000</v>
      </c>
      <c r="F23" s="19">
        <f t="shared" si="0"/>
        <v>175000</v>
      </c>
      <c r="H23" s="59">
        <v>28000</v>
      </c>
      <c r="I23" s="59"/>
    </row>
    <row r="24" spans="1:9" x14ac:dyDescent="0.25">
      <c r="A24" s="17">
        <f t="shared" si="1"/>
        <v>17</v>
      </c>
      <c r="B24" s="18" t="s">
        <v>21</v>
      </c>
      <c r="C24" s="17" t="s">
        <v>46</v>
      </c>
      <c r="D24" s="29">
        <v>4</v>
      </c>
      <c r="E24" s="19">
        <v>500000</v>
      </c>
      <c r="F24" s="19">
        <f t="shared" si="0"/>
        <v>2000000</v>
      </c>
      <c r="H24" s="59">
        <v>415000</v>
      </c>
      <c r="I24" s="59"/>
    </row>
    <row r="25" spans="1:9" x14ac:dyDescent="0.25">
      <c r="A25" s="17">
        <f t="shared" si="1"/>
        <v>18</v>
      </c>
      <c r="B25" s="18" t="s">
        <v>111</v>
      </c>
      <c r="C25" s="17" t="s">
        <v>46</v>
      </c>
      <c r="D25" s="29">
        <v>2</v>
      </c>
      <c r="E25" s="19">
        <v>115000</v>
      </c>
      <c r="F25" s="19">
        <f t="shared" si="0"/>
        <v>230000</v>
      </c>
      <c r="H25" s="59">
        <v>95000</v>
      </c>
      <c r="I25" s="59"/>
    </row>
    <row r="26" spans="1:9" x14ac:dyDescent="0.25">
      <c r="A26" s="17">
        <f t="shared" si="1"/>
        <v>19</v>
      </c>
      <c r="B26" s="18" t="s">
        <v>112</v>
      </c>
      <c r="C26" s="17" t="s">
        <v>46</v>
      </c>
      <c r="D26" s="29">
        <v>2</v>
      </c>
      <c r="E26" s="19">
        <v>87000</v>
      </c>
      <c r="F26" s="19">
        <f t="shared" si="0"/>
        <v>174000</v>
      </c>
      <c r="H26" s="59">
        <v>72500</v>
      </c>
      <c r="I26" s="59"/>
    </row>
    <row r="27" spans="1:9" x14ac:dyDescent="0.25">
      <c r="A27" s="17"/>
      <c r="B27" s="18"/>
      <c r="C27" s="17"/>
      <c r="D27" s="29"/>
      <c r="E27" s="19"/>
      <c r="F27" s="33">
        <f>SUM(F8:F26)</f>
        <v>81320000</v>
      </c>
      <c r="H27" s="59"/>
      <c r="I27" s="59"/>
    </row>
    <row r="28" spans="1:9" x14ac:dyDescent="0.25">
      <c r="A28" s="17" t="s">
        <v>22</v>
      </c>
      <c r="B28" s="18" t="s">
        <v>23</v>
      </c>
      <c r="C28" s="20"/>
      <c r="D28" s="30"/>
      <c r="E28" s="20"/>
      <c r="F28" s="19"/>
    </row>
    <row r="29" spans="1:9" x14ac:dyDescent="0.25">
      <c r="A29" s="17">
        <v>1</v>
      </c>
      <c r="B29" s="18" t="s">
        <v>140</v>
      </c>
      <c r="C29" s="17" t="s">
        <v>45</v>
      </c>
      <c r="D29" s="29">
        <v>118</v>
      </c>
      <c r="E29" s="19">
        <f>E8</f>
        <v>200000</v>
      </c>
      <c r="F29" s="19">
        <f t="shared" ref="F29:F42" si="2">D29*E29</f>
        <v>23600000</v>
      </c>
      <c r="H29" s="59">
        <v>165000</v>
      </c>
      <c r="I29" s="59"/>
    </row>
    <row r="30" spans="1:9" x14ac:dyDescent="0.25">
      <c r="A30" s="17">
        <f>A29+1</f>
        <v>2</v>
      </c>
      <c r="B30" s="18" t="s">
        <v>142</v>
      </c>
      <c r="C30" s="17" t="s">
        <v>45</v>
      </c>
      <c r="D30" s="29">
        <v>36</v>
      </c>
      <c r="E30" s="19">
        <f>E10</f>
        <v>225000</v>
      </c>
      <c r="F30" s="19">
        <f t="shared" si="2"/>
        <v>8100000</v>
      </c>
      <c r="H30" s="59">
        <v>185000</v>
      </c>
      <c r="I30" s="59"/>
    </row>
    <row r="31" spans="1:9" x14ac:dyDescent="0.25">
      <c r="A31" s="17">
        <f t="shared" ref="A31:A42" si="3">A30+1</f>
        <v>3</v>
      </c>
      <c r="B31" s="18" t="s">
        <v>151</v>
      </c>
      <c r="C31" s="17" t="s">
        <v>102</v>
      </c>
      <c r="D31" s="29">
        <v>128</v>
      </c>
      <c r="E31" s="19">
        <f>E13</f>
        <v>11500</v>
      </c>
      <c r="F31" s="19">
        <f t="shared" si="2"/>
        <v>1472000</v>
      </c>
      <c r="H31" s="59">
        <v>9500</v>
      </c>
      <c r="I31" s="59"/>
    </row>
    <row r="32" spans="1:9" x14ac:dyDescent="0.25">
      <c r="A32" s="17">
        <f t="shared" si="3"/>
        <v>4</v>
      </c>
      <c r="B32" s="18" t="s">
        <v>146</v>
      </c>
      <c r="C32" s="17" t="s">
        <v>102</v>
      </c>
      <c r="D32" s="29">
        <v>128</v>
      </c>
      <c r="E32" s="19">
        <f>E14</f>
        <v>13500</v>
      </c>
      <c r="F32" s="19">
        <f t="shared" si="2"/>
        <v>1728000</v>
      </c>
      <c r="H32" s="59">
        <v>11000</v>
      </c>
      <c r="I32" s="59"/>
    </row>
    <row r="33" spans="1:9" x14ac:dyDescent="0.25">
      <c r="A33" s="17">
        <f t="shared" si="3"/>
        <v>5</v>
      </c>
      <c r="B33" s="18" t="s">
        <v>147</v>
      </c>
      <c r="C33" s="17" t="s">
        <v>45</v>
      </c>
      <c r="D33" s="29">
        <v>2</v>
      </c>
      <c r="E33" s="19">
        <f>E15</f>
        <v>200000</v>
      </c>
      <c r="F33" s="19">
        <f t="shared" si="2"/>
        <v>400000</v>
      </c>
      <c r="H33" s="59">
        <v>165000</v>
      </c>
      <c r="I33" s="59"/>
    </row>
    <row r="34" spans="1:9" x14ac:dyDescent="0.25">
      <c r="A34" s="17">
        <f t="shared" si="3"/>
        <v>6</v>
      </c>
      <c r="B34" s="18" t="s">
        <v>148</v>
      </c>
      <c r="C34" s="17" t="s">
        <v>46</v>
      </c>
      <c r="D34" s="29">
        <v>66</v>
      </c>
      <c r="E34" s="19">
        <f>E17</f>
        <v>138000</v>
      </c>
      <c r="F34" s="19">
        <f t="shared" si="2"/>
        <v>9108000</v>
      </c>
      <c r="H34" s="59">
        <v>115000</v>
      </c>
      <c r="I34" s="59"/>
    </row>
    <row r="35" spans="1:9" x14ac:dyDescent="0.25">
      <c r="A35" s="17">
        <f t="shared" si="3"/>
        <v>7</v>
      </c>
      <c r="B35" s="18" t="s">
        <v>14</v>
      </c>
      <c r="C35" s="17" t="s">
        <v>46</v>
      </c>
      <c r="D35" s="29">
        <v>49</v>
      </c>
      <c r="E35" s="19">
        <f>E19</f>
        <v>175000</v>
      </c>
      <c r="F35" s="19">
        <f t="shared" si="2"/>
        <v>8575000</v>
      </c>
      <c r="H35" s="59">
        <v>145000</v>
      </c>
      <c r="I35" s="59"/>
    </row>
    <row r="36" spans="1:9" x14ac:dyDescent="0.25">
      <c r="A36" s="17">
        <f t="shared" si="3"/>
        <v>8</v>
      </c>
      <c r="B36" s="18" t="s">
        <v>15</v>
      </c>
      <c r="C36" s="17" t="s">
        <v>46</v>
      </c>
      <c r="D36" s="29">
        <v>3</v>
      </c>
      <c r="E36" s="19">
        <v>1020000</v>
      </c>
      <c r="F36" s="19">
        <f t="shared" si="2"/>
        <v>3060000</v>
      </c>
      <c r="H36" s="59">
        <v>850000</v>
      </c>
      <c r="I36" s="59"/>
    </row>
    <row r="37" spans="1:9" x14ac:dyDescent="0.25">
      <c r="A37" s="17">
        <f t="shared" si="3"/>
        <v>9</v>
      </c>
      <c r="B37" s="18" t="s">
        <v>16</v>
      </c>
      <c r="C37" s="17" t="s">
        <v>46</v>
      </c>
      <c r="D37" s="29">
        <v>16</v>
      </c>
      <c r="E37" s="19">
        <f>E21</f>
        <v>30000</v>
      </c>
      <c r="F37" s="19">
        <f t="shared" si="2"/>
        <v>480000</v>
      </c>
      <c r="H37" s="59">
        <v>25000</v>
      </c>
      <c r="I37" s="59"/>
    </row>
    <row r="38" spans="1:9" x14ac:dyDescent="0.25">
      <c r="A38" s="17">
        <f t="shared" si="3"/>
        <v>10</v>
      </c>
      <c r="B38" s="18" t="s">
        <v>18</v>
      </c>
      <c r="C38" s="17" t="s">
        <v>46</v>
      </c>
      <c r="D38" s="29">
        <v>33</v>
      </c>
      <c r="E38" s="19">
        <f>E23</f>
        <v>35000</v>
      </c>
      <c r="F38" s="19">
        <f t="shared" si="2"/>
        <v>1155000</v>
      </c>
      <c r="H38" s="59">
        <v>28000</v>
      </c>
      <c r="I38" s="59"/>
    </row>
    <row r="39" spans="1:9" x14ac:dyDescent="0.25">
      <c r="A39" s="17">
        <f t="shared" si="3"/>
        <v>11</v>
      </c>
      <c r="B39" s="18" t="s">
        <v>113</v>
      </c>
      <c r="C39" s="17" t="s">
        <v>46</v>
      </c>
      <c r="D39" s="29">
        <v>3</v>
      </c>
      <c r="E39" s="19">
        <v>450000</v>
      </c>
      <c r="F39" s="19">
        <f t="shared" si="2"/>
        <v>1350000</v>
      </c>
      <c r="H39" s="59">
        <v>375000</v>
      </c>
      <c r="I39" s="59"/>
    </row>
    <row r="40" spans="1:9" x14ac:dyDescent="0.25">
      <c r="A40" s="17">
        <f t="shared" si="3"/>
        <v>12</v>
      </c>
      <c r="B40" s="18" t="s">
        <v>21</v>
      </c>
      <c r="C40" s="17" t="s">
        <v>46</v>
      </c>
      <c r="D40" s="29">
        <v>2</v>
      </c>
      <c r="E40" s="19">
        <f>E24</f>
        <v>500000</v>
      </c>
      <c r="F40" s="19">
        <f t="shared" si="2"/>
        <v>1000000</v>
      </c>
      <c r="H40" s="59">
        <v>415000</v>
      </c>
      <c r="I40" s="59"/>
    </row>
    <row r="41" spans="1:9" x14ac:dyDescent="0.25">
      <c r="A41" s="17">
        <f t="shared" si="3"/>
        <v>13</v>
      </c>
      <c r="B41" s="18" t="s">
        <v>111</v>
      </c>
      <c r="C41" s="17" t="s">
        <v>46</v>
      </c>
      <c r="D41" s="29">
        <v>3</v>
      </c>
      <c r="E41" s="19">
        <f>E25</f>
        <v>115000</v>
      </c>
      <c r="F41" s="19">
        <f t="shared" si="2"/>
        <v>345000</v>
      </c>
      <c r="H41" s="59">
        <v>95000</v>
      </c>
      <c r="I41" s="59"/>
    </row>
    <row r="42" spans="1:9" x14ac:dyDescent="0.25">
      <c r="A42" s="17">
        <f t="shared" si="3"/>
        <v>14</v>
      </c>
      <c r="B42" s="18" t="s">
        <v>112</v>
      </c>
      <c r="C42" s="17" t="s">
        <v>46</v>
      </c>
      <c r="D42" s="29">
        <v>3</v>
      </c>
      <c r="E42" s="19">
        <f>E26</f>
        <v>87000</v>
      </c>
      <c r="F42" s="19">
        <f t="shared" si="2"/>
        <v>261000</v>
      </c>
      <c r="H42" s="59">
        <v>72500</v>
      </c>
      <c r="I42" s="59"/>
    </row>
    <row r="43" spans="1:9" x14ac:dyDescent="0.25">
      <c r="A43" s="17"/>
      <c r="B43" s="18"/>
      <c r="C43" s="17"/>
      <c r="D43" s="29"/>
      <c r="E43" s="19"/>
      <c r="F43" s="33">
        <f>SUM(F29:F42)</f>
        <v>60634000</v>
      </c>
      <c r="H43" s="59"/>
      <c r="I43" s="59"/>
    </row>
    <row r="44" spans="1:9" x14ac:dyDescent="0.25">
      <c r="A44" s="17" t="s">
        <v>24</v>
      </c>
      <c r="B44" s="18" t="s">
        <v>25</v>
      </c>
      <c r="C44" s="20"/>
      <c r="D44" s="30"/>
      <c r="E44" s="20"/>
      <c r="F44" s="19"/>
    </row>
    <row r="45" spans="1:9" x14ac:dyDescent="0.25">
      <c r="A45" s="17">
        <v>1</v>
      </c>
      <c r="B45" s="18" t="s">
        <v>152</v>
      </c>
      <c r="C45" s="17" t="s">
        <v>45</v>
      </c>
      <c r="D45" s="29">
        <v>8</v>
      </c>
      <c r="E45" s="19">
        <f>E29</f>
        <v>200000</v>
      </c>
      <c r="F45" s="19">
        <f t="shared" ref="F45:F55" si="4">D45*E45</f>
        <v>1600000</v>
      </c>
      <c r="H45" s="59">
        <v>165000</v>
      </c>
      <c r="I45" s="59"/>
    </row>
    <row r="46" spans="1:9" x14ac:dyDescent="0.25">
      <c r="A46" s="17">
        <f>A45+1</f>
        <v>2</v>
      </c>
      <c r="B46" s="18" t="s">
        <v>153</v>
      </c>
      <c r="C46" s="17" t="s">
        <v>45</v>
      </c>
      <c r="D46" s="29">
        <v>1</v>
      </c>
      <c r="E46" s="19">
        <f>E30</f>
        <v>225000</v>
      </c>
      <c r="F46" s="19">
        <f t="shared" si="4"/>
        <v>225000</v>
      </c>
      <c r="H46" s="59">
        <v>185000</v>
      </c>
      <c r="I46" s="59"/>
    </row>
    <row r="47" spans="1:9" x14ac:dyDescent="0.25">
      <c r="A47" s="17">
        <f t="shared" ref="A47:A55" si="5">A46+1</f>
        <v>3</v>
      </c>
      <c r="B47" s="18" t="s">
        <v>143</v>
      </c>
      <c r="C47" s="17" t="s">
        <v>45</v>
      </c>
      <c r="D47" s="29">
        <v>1</v>
      </c>
      <c r="E47" s="19">
        <f>E11</f>
        <v>270000</v>
      </c>
      <c r="F47" s="19">
        <f t="shared" si="4"/>
        <v>270000</v>
      </c>
      <c r="H47" s="59">
        <v>225000</v>
      </c>
      <c r="I47" s="59"/>
    </row>
    <row r="48" spans="1:9" x14ac:dyDescent="0.25">
      <c r="A48" s="17">
        <f t="shared" si="5"/>
        <v>4</v>
      </c>
      <c r="B48" s="18" t="s">
        <v>151</v>
      </c>
      <c r="C48" s="17" t="s">
        <v>102</v>
      </c>
      <c r="D48" s="29">
        <v>156</v>
      </c>
      <c r="E48" s="19">
        <f>E31</f>
        <v>11500</v>
      </c>
      <c r="F48" s="19">
        <f t="shared" si="4"/>
        <v>1794000</v>
      </c>
      <c r="H48" s="59">
        <v>9500</v>
      </c>
      <c r="I48" s="59"/>
    </row>
    <row r="49" spans="1:9" x14ac:dyDescent="0.25">
      <c r="A49" s="17">
        <f t="shared" si="5"/>
        <v>5</v>
      </c>
      <c r="B49" s="18" t="s">
        <v>146</v>
      </c>
      <c r="C49" s="17" t="s">
        <v>102</v>
      </c>
      <c r="D49" s="29">
        <v>156</v>
      </c>
      <c r="E49" s="19">
        <f>E32</f>
        <v>13500</v>
      </c>
      <c r="F49" s="19">
        <f t="shared" si="4"/>
        <v>2106000</v>
      </c>
      <c r="H49" s="59">
        <v>11000</v>
      </c>
      <c r="I49" s="59"/>
    </row>
    <row r="50" spans="1:9" x14ac:dyDescent="0.25">
      <c r="A50" s="17">
        <f t="shared" si="5"/>
        <v>6</v>
      </c>
      <c r="B50" s="18" t="s">
        <v>16</v>
      </c>
      <c r="C50" s="17" t="s">
        <v>46</v>
      </c>
      <c r="D50" s="29">
        <v>2</v>
      </c>
      <c r="E50" s="19">
        <f>E37</f>
        <v>30000</v>
      </c>
      <c r="F50" s="19">
        <f t="shared" si="4"/>
        <v>60000</v>
      </c>
      <c r="H50" s="59">
        <v>25000</v>
      </c>
      <c r="I50" s="59"/>
    </row>
    <row r="51" spans="1:9" x14ac:dyDescent="0.25">
      <c r="A51" s="17">
        <f t="shared" si="5"/>
        <v>7</v>
      </c>
      <c r="B51" s="18" t="s">
        <v>18</v>
      </c>
      <c r="C51" s="17" t="s">
        <v>46</v>
      </c>
      <c r="D51" s="29">
        <v>1</v>
      </c>
      <c r="E51" s="19">
        <f>E38</f>
        <v>35000</v>
      </c>
      <c r="F51" s="19">
        <f t="shared" si="4"/>
        <v>35000</v>
      </c>
      <c r="H51" s="59">
        <v>28000</v>
      </c>
      <c r="I51" s="59"/>
    </row>
    <row r="52" spans="1:9" x14ac:dyDescent="0.25">
      <c r="A52" s="17">
        <f t="shared" si="5"/>
        <v>8</v>
      </c>
      <c r="B52" s="18" t="s">
        <v>148</v>
      </c>
      <c r="C52" s="17" t="s">
        <v>46</v>
      </c>
      <c r="D52" s="29">
        <v>6</v>
      </c>
      <c r="E52" s="19">
        <f>E34</f>
        <v>138000</v>
      </c>
      <c r="F52" s="19">
        <f t="shared" si="4"/>
        <v>828000</v>
      </c>
      <c r="H52" s="59">
        <v>115000</v>
      </c>
      <c r="I52" s="59"/>
    </row>
    <row r="53" spans="1:9" x14ac:dyDescent="0.25">
      <c r="A53" s="17">
        <f t="shared" si="5"/>
        <v>9</v>
      </c>
      <c r="B53" s="18" t="s">
        <v>26</v>
      </c>
      <c r="C53" s="17" t="s">
        <v>46</v>
      </c>
      <c r="D53" s="29">
        <v>2</v>
      </c>
      <c r="E53" s="19">
        <f>E35</f>
        <v>175000</v>
      </c>
      <c r="F53" s="19">
        <f t="shared" si="4"/>
        <v>350000</v>
      </c>
      <c r="H53" s="59">
        <v>145000</v>
      </c>
      <c r="I53" s="59"/>
    </row>
    <row r="54" spans="1:9" x14ac:dyDescent="0.25">
      <c r="A54" s="17">
        <f t="shared" si="5"/>
        <v>10</v>
      </c>
      <c r="B54" s="18" t="s">
        <v>111</v>
      </c>
      <c r="C54" s="17" t="s">
        <v>46</v>
      </c>
      <c r="D54" s="29">
        <v>1</v>
      </c>
      <c r="E54" s="19">
        <f>E41</f>
        <v>115000</v>
      </c>
      <c r="F54" s="19">
        <f t="shared" si="4"/>
        <v>115000</v>
      </c>
      <c r="H54" s="59">
        <v>95000</v>
      </c>
      <c r="I54" s="59"/>
    </row>
    <row r="55" spans="1:9" x14ac:dyDescent="0.25">
      <c r="A55" s="17">
        <f t="shared" si="5"/>
        <v>11</v>
      </c>
      <c r="B55" s="18" t="s">
        <v>112</v>
      </c>
      <c r="C55" s="17" t="s">
        <v>46</v>
      </c>
      <c r="D55" s="29">
        <v>1</v>
      </c>
      <c r="E55" s="19">
        <f>E42</f>
        <v>87000</v>
      </c>
      <c r="F55" s="19">
        <f t="shared" si="4"/>
        <v>87000</v>
      </c>
      <c r="H55" s="59">
        <v>72500</v>
      </c>
      <c r="I55" s="59"/>
    </row>
    <row r="56" spans="1:9" x14ac:dyDescent="0.25">
      <c r="A56" s="17"/>
      <c r="B56" s="18"/>
      <c r="C56" s="20"/>
      <c r="D56" s="30"/>
      <c r="E56" s="19"/>
      <c r="F56" s="33">
        <f>SUM(F45:F55)</f>
        <v>7470000</v>
      </c>
      <c r="H56" s="59"/>
      <c r="I56" s="59"/>
    </row>
    <row r="57" spans="1:9" x14ac:dyDescent="0.25">
      <c r="A57" s="17" t="s">
        <v>27</v>
      </c>
      <c r="B57" s="18" t="s">
        <v>28</v>
      </c>
      <c r="C57" s="20"/>
      <c r="D57" s="30"/>
      <c r="E57" s="20"/>
      <c r="F57" s="19"/>
    </row>
    <row r="58" spans="1:9" x14ac:dyDescent="0.25">
      <c r="A58" s="17">
        <v>1</v>
      </c>
      <c r="B58" s="18" t="s">
        <v>140</v>
      </c>
      <c r="C58" s="17" t="s">
        <v>45</v>
      </c>
      <c r="D58" s="29">
        <v>287</v>
      </c>
      <c r="E58" s="19">
        <f>E45</f>
        <v>200000</v>
      </c>
      <c r="F58" s="19">
        <f t="shared" ref="F58:F82" si="6">D58*E58</f>
        <v>57400000</v>
      </c>
      <c r="H58" s="59">
        <v>165000</v>
      </c>
      <c r="I58" s="59"/>
    </row>
    <row r="59" spans="1:9" x14ac:dyDescent="0.25">
      <c r="A59" s="17">
        <f>A58+1</f>
        <v>2</v>
      </c>
      <c r="B59" s="18" t="s">
        <v>142</v>
      </c>
      <c r="C59" s="17" t="s">
        <v>45</v>
      </c>
      <c r="D59" s="29">
        <v>56</v>
      </c>
      <c r="E59" s="19">
        <f>E46</f>
        <v>225000</v>
      </c>
      <c r="F59" s="19">
        <f t="shared" si="6"/>
        <v>12600000</v>
      </c>
      <c r="H59" s="59">
        <v>185000</v>
      </c>
      <c r="I59" s="59"/>
    </row>
    <row r="60" spans="1:9" x14ac:dyDescent="0.25">
      <c r="A60" s="17">
        <f t="shared" ref="A60:A82" si="7">A59+1</f>
        <v>3</v>
      </c>
      <c r="B60" s="18" t="s">
        <v>154</v>
      </c>
      <c r="C60" s="17" t="s">
        <v>45</v>
      </c>
      <c r="D60" s="29">
        <v>2</v>
      </c>
      <c r="E60" s="19">
        <v>270000</v>
      </c>
      <c r="F60" s="19">
        <f t="shared" si="6"/>
        <v>540000</v>
      </c>
      <c r="H60" s="59">
        <v>225000</v>
      </c>
      <c r="I60" s="59"/>
    </row>
    <row r="61" spans="1:9" x14ac:dyDescent="0.25">
      <c r="A61" s="17">
        <f t="shared" si="7"/>
        <v>4</v>
      </c>
      <c r="B61" s="18" t="s">
        <v>155</v>
      </c>
      <c r="C61" s="17" t="s">
        <v>45</v>
      </c>
      <c r="D61" s="29">
        <v>5</v>
      </c>
      <c r="E61" s="19">
        <f>E47</f>
        <v>270000</v>
      </c>
      <c r="F61" s="19">
        <f t="shared" si="6"/>
        <v>1350000</v>
      </c>
      <c r="H61" s="59">
        <v>225000</v>
      </c>
      <c r="I61" s="59"/>
    </row>
    <row r="62" spans="1:9" x14ac:dyDescent="0.25">
      <c r="A62" s="17">
        <f t="shared" si="7"/>
        <v>5</v>
      </c>
      <c r="B62" s="18" t="s">
        <v>151</v>
      </c>
      <c r="C62" s="17" t="s">
        <v>102</v>
      </c>
      <c r="D62" s="29">
        <v>992</v>
      </c>
      <c r="E62" s="19">
        <f>E48</f>
        <v>11500</v>
      </c>
      <c r="F62" s="19">
        <f t="shared" si="6"/>
        <v>11408000</v>
      </c>
      <c r="H62" s="59">
        <v>9500</v>
      </c>
      <c r="I62" s="59"/>
    </row>
    <row r="63" spans="1:9" x14ac:dyDescent="0.25">
      <c r="A63" s="17">
        <f t="shared" si="7"/>
        <v>6</v>
      </c>
      <c r="B63" s="18" t="s">
        <v>146</v>
      </c>
      <c r="C63" s="17" t="s">
        <v>102</v>
      </c>
      <c r="D63" s="29">
        <v>682</v>
      </c>
      <c r="E63" s="19">
        <f>E49</f>
        <v>13500</v>
      </c>
      <c r="F63" s="19">
        <f t="shared" si="6"/>
        <v>9207000</v>
      </c>
      <c r="H63" s="59">
        <v>11000</v>
      </c>
      <c r="I63" s="59"/>
    </row>
    <row r="64" spans="1:9" x14ac:dyDescent="0.25">
      <c r="A64" s="17">
        <f t="shared" si="7"/>
        <v>7</v>
      </c>
      <c r="B64" s="18" t="s">
        <v>20</v>
      </c>
      <c r="C64" s="17" t="s">
        <v>45</v>
      </c>
      <c r="D64" s="29">
        <v>6</v>
      </c>
      <c r="E64" s="19">
        <f>E15</f>
        <v>200000</v>
      </c>
      <c r="F64" s="19">
        <f t="shared" si="6"/>
        <v>1200000</v>
      </c>
      <c r="H64" s="59">
        <v>165000</v>
      </c>
      <c r="I64" s="59"/>
    </row>
    <row r="65" spans="1:9" x14ac:dyDescent="0.25">
      <c r="A65" s="17">
        <f t="shared" si="7"/>
        <v>8</v>
      </c>
      <c r="B65" s="18" t="s">
        <v>156</v>
      </c>
      <c r="C65" s="17" t="s">
        <v>46</v>
      </c>
      <c r="D65" s="29">
        <v>144</v>
      </c>
      <c r="E65" s="19">
        <v>260000</v>
      </c>
      <c r="F65" s="19">
        <f t="shared" si="6"/>
        <v>37440000</v>
      </c>
      <c r="H65" s="59">
        <v>215000</v>
      </c>
      <c r="I65" s="59"/>
    </row>
    <row r="66" spans="1:9" x14ac:dyDescent="0.25">
      <c r="A66" s="17">
        <f t="shared" si="7"/>
        <v>9</v>
      </c>
      <c r="B66" s="18" t="s">
        <v>13</v>
      </c>
      <c r="C66" s="17" t="s">
        <v>46</v>
      </c>
      <c r="D66" s="29">
        <v>17</v>
      </c>
      <c r="E66" s="19">
        <f>E16</f>
        <v>165000</v>
      </c>
      <c r="F66" s="19">
        <f t="shared" si="6"/>
        <v>2805000</v>
      </c>
      <c r="H66" s="59">
        <v>135000</v>
      </c>
      <c r="I66" s="59"/>
    </row>
    <row r="67" spans="1:9" x14ac:dyDescent="0.25">
      <c r="A67" s="17">
        <f t="shared" si="7"/>
        <v>10</v>
      </c>
      <c r="B67" s="18" t="s">
        <v>157</v>
      </c>
      <c r="C67" s="17" t="s">
        <v>46</v>
      </c>
      <c r="D67" s="29">
        <v>18</v>
      </c>
      <c r="E67" s="19">
        <f>E20</f>
        <v>705000</v>
      </c>
      <c r="F67" s="19">
        <f t="shared" si="6"/>
        <v>12690000</v>
      </c>
      <c r="H67" s="59">
        <v>585000</v>
      </c>
      <c r="I67" s="59"/>
    </row>
    <row r="68" spans="1:9" x14ac:dyDescent="0.25">
      <c r="A68" s="17">
        <f t="shared" si="7"/>
        <v>11</v>
      </c>
      <c r="B68" s="18" t="s">
        <v>149</v>
      </c>
      <c r="C68" s="17" t="s">
        <v>46</v>
      </c>
      <c r="D68" s="29">
        <v>8</v>
      </c>
      <c r="E68" s="19">
        <f>E18</f>
        <v>188000</v>
      </c>
      <c r="F68" s="19">
        <f t="shared" si="6"/>
        <v>1504000</v>
      </c>
      <c r="H68" s="59">
        <v>156000</v>
      </c>
      <c r="I68" s="59"/>
    </row>
    <row r="69" spans="1:9" x14ac:dyDescent="0.25">
      <c r="A69" s="17">
        <f t="shared" si="7"/>
        <v>12</v>
      </c>
      <c r="B69" s="18" t="s">
        <v>148</v>
      </c>
      <c r="C69" s="17" t="s">
        <v>46</v>
      </c>
      <c r="D69" s="29">
        <v>93</v>
      </c>
      <c r="E69" s="19">
        <f>E52</f>
        <v>138000</v>
      </c>
      <c r="F69" s="19">
        <f t="shared" si="6"/>
        <v>12834000</v>
      </c>
      <c r="H69" s="59">
        <v>115000</v>
      </c>
      <c r="I69" s="59"/>
    </row>
    <row r="70" spans="1:9" x14ac:dyDescent="0.25">
      <c r="A70" s="17">
        <f t="shared" si="7"/>
        <v>13</v>
      </c>
      <c r="B70" s="18" t="s">
        <v>74</v>
      </c>
      <c r="C70" s="17" t="s">
        <v>75</v>
      </c>
      <c r="D70" s="29">
        <v>2</v>
      </c>
      <c r="E70" s="19">
        <v>10350000</v>
      </c>
      <c r="F70" s="19">
        <f t="shared" si="6"/>
        <v>20700000</v>
      </c>
      <c r="H70" s="59">
        <v>9425000</v>
      </c>
      <c r="I70" s="59"/>
    </row>
    <row r="71" spans="1:9" x14ac:dyDescent="0.25">
      <c r="A71" s="17">
        <f t="shared" si="7"/>
        <v>14</v>
      </c>
      <c r="B71" s="18" t="s">
        <v>16</v>
      </c>
      <c r="C71" s="17" t="s">
        <v>46</v>
      </c>
      <c r="D71" s="29">
        <v>26</v>
      </c>
      <c r="E71" s="19">
        <f>E50</f>
        <v>30000</v>
      </c>
      <c r="F71" s="19">
        <f t="shared" si="6"/>
        <v>780000</v>
      </c>
      <c r="H71" s="59">
        <v>25000</v>
      </c>
      <c r="I71" s="59"/>
    </row>
    <row r="72" spans="1:9" x14ac:dyDescent="0.25">
      <c r="A72" s="17">
        <f t="shared" si="7"/>
        <v>15</v>
      </c>
      <c r="B72" s="18" t="s">
        <v>18</v>
      </c>
      <c r="C72" s="17" t="s">
        <v>46</v>
      </c>
      <c r="D72" s="29">
        <v>52</v>
      </c>
      <c r="E72" s="19">
        <f>E51</f>
        <v>35000</v>
      </c>
      <c r="F72" s="19">
        <f t="shared" si="6"/>
        <v>1820000</v>
      </c>
      <c r="H72" s="59">
        <v>28000</v>
      </c>
      <c r="I72" s="59"/>
    </row>
    <row r="73" spans="1:9" x14ac:dyDescent="0.25">
      <c r="A73" s="17">
        <f t="shared" si="7"/>
        <v>16</v>
      </c>
      <c r="B73" s="18" t="s">
        <v>115</v>
      </c>
      <c r="C73" s="17" t="s">
        <v>46</v>
      </c>
      <c r="D73" s="29">
        <v>4</v>
      </c>
      <c r="E73" s="19">
        <f>E39</f>
        <v>450000</v>
      </c>
      <c r="F73" s="19">
        <f t="shared" si="6"/>
        <v>1800000</v>
      </c>
      <c r="H73" s="59">
        <v>375000</v>
      </c>
      <c r="I73" s="59"/>
    </row>
    <row r="74" spans="1:9" x14ac:dyDescent="0.25">
      <c r="A74" s="17">
        <f t="shared" si="7"/>
        <v>17</v>
      </c>
      <c r="B74" s="18" t="s">
        <v>19</v>
      </c>
      <c r="C74" s="17" t="s">
        <v>46</v>
      </c>
      <c r="D74" s="29">
        <v>1</v>
      </c>
      <c r="E74" s="19">
        <v>335000</v>
      </c>
      <c r="F74" s="19">
        <f t="shared" si="6"/>
        <v>335000</v>
      </c>
      <c r="H74" s="59">
        <v>280000</v>
      </c>
      <c r="I74" s="59"/>
    </row>
    <row r="75" spans="1:9" x14ac:dyDescent="0.25">
      <c r="A75" s="17">
        <f t="shared" si="7"/>
        <v>18</v>
      </c>
      <c r="B75" s="18" t="s">
        <v>21</v>
      </c>
      <c r="C75" s="17" t="s">
        <v>46</v>
      </c>
      <c r="D75" s="29">
        <v>6</v>
      </c>
      <c r="E75" s="19">
        <f>E40</f>
        <v>500000</v>
      </c>
      <c r="F75" s="19">
        <f t="shared" si="6"/>
        <v>3000000</v>
      </c>
      <c r="H75" s="59">
        <v>415000</v>
      </c>
      <c r="I75" s="59"/>
    </row>
    <row r="76" spans="1:9" x14ac:dyDescent="0.25">
      <c r="A76" s="17">
        <f t="shared" si="7"/>
        <v>19</v>
      </c>
      <c r="B76" s="18" t="s">
        <v>111</v>
      </c>
      <c r="C76" s="17" t="s">
        <v>46</v>
      </c>
      <c r="D76" s="29">
        <v>8</v>
      </c>
      <c r="E76" s="19">
        <f>E41</f>
        <v>115000</v>
      </c>
      <c r="F76" s="19">
        <f t="shared" si="6"/>
        <v>920000</v>
      </c>
      <c r="H76" s="59">
        <v>95000</v>
      </c>
      <c r="I76" s="59"/>
    </row>
    <row r="77" spans="1:9" x14ac:dyDescent="0.25">
      <c r="A77" s="17">
        <f t="shared" si="7"/>
        <v>20</v>
      </c>
      <c r="B77" s="18" t="s">
        <v>112</v>
      </c>
      <c r="C77" s="17" t="s">
        <v>46</v>
      </c>
      <c r="D77" s="29">
        <v>11</v>
      </c>
      <c r="E77" s="19">
        <f>E42</f>
        <v>87000</v>
      </c>
      <c r="F77" s="19">
        <f t="shared" si="6"/>
        <v>957000</v>
      </c>
      <c r="H77" s="59">
        <v>72500</v>
      </c>
      <c r="I77" s="59"/>
    </row>
    <row r="78" spans="1:9" x14ac:dyDescent="0.25">
      <c r="A78" s="17">
        <f t="shared" si="7"/>
        <v>21</v>
      </c>
      <c r="B78" s="18" t="s">
        <v>114</v>
      </c>
      <c r="C78" s="17" t="s">
        <v>75</v>
      </c>
      <c r="D78" s="29">
        <v>1</v>
      </c>
      <c r="E78" s="19">
        <v>2220000</v>
      </c>
      <c r="F78" s="19">
        <f t="shared" si="6"/>
        <v>2220000</v>
      </c>
      <c r="H78" s="59">
        <v>1850000</v>
      </c>
      <c r="I78" s="59"/>
    </row>
    <row r="79" spans="1:9" x14ac:dyDescent="0.25">
      <c r="A79" s="17">
        <f t="shared" si="7"/>
        <v>22</v>
      </c>
      <c r="B79" s="18" t="s">
        <v>158</v>
      </c>
      <c r="C79" s="17" t="s">
        <v>47</v>
      </c>
      <c r="D79" s="29">
        <v>548</v>
      </c>
      <c r="E79" s="19">
        <v>118000</v>
      </c>
      <c r="F79" s="19">
        <f t="shared" si="6"/>
        <v>64664000</v>
      </c>
      <c r="H79" s="59">
        <v>98000</v>
      </c>
      <c r="I79" s="59"/>
    </row>
    <row r="80" spans="1:9" x14ac:dyDescent="0.25">
      <c r="A80" s="17">
        <f t="shared" si="7"/>
        <v>23</v>
      </c>
      <c r="B80" s="18" t="s">
        <v>159</v>
      </c>
      <c r="C80" s="17" t="s">
        <v>47</v>
      </c>
      <c r="D80" s="29">
        <v>86</v>
      </c>
      <c r="E80" s="19">
        <v>188000</v>
      </c>
      <c r="F80" s="19">
        <f t="shared" si="6"/>
        <v>16168000</v>
      </c>
      <c r="H80" s="59">
        <v>156000</v>
      </c>
      <c r="I80" s="59"/>
    </row>
    <row r="81" spans="1:9" x14ac:dyDescent="0.25">
      <c r="A81" s="17">
        <f t="shared" si="7"/>
        <v>24</v>
      </c>
      <c r="B81" s="18" t="s">
        <v>78</v>
      </c>
      <c r="C81" s="17" t="s">
        <v>46</v>
      </c>
      <c r="D81" s="29">
        <v>317</v>
      </c>
      <c r="E81" s="19">
        <v>87000</v>
      </c>
      <c r="F81" s="19">
        <f t="shared" si="6"/>
        <v>27579000</v>
      </c>
      <c r="H81" s="59">
        <v>72500</v>
      </c>
      <c r="I81" s="59"/>
    </row>
    <row r="82" spans="1:9" x14ac:dyDescent="0.25">
      <c r="A82" s="17">
        <f t="shared" si="7"/>
        <v>25</v>
      </c>
      <c r="B82" s="18" t="s">
        <v>160</v>
      </c>
      <c r="C82" s="17" t="s">
        <v>47</v>
      </c>
      <c r="D82" s="29">
        <v>498</v>
      </c>
      <c r="E82" s="19">
        <f>E62</f>
        <v>11500</v>
      </c>
      <c r="F82" s="19">
        <f t="shared" si="6"/>
        <v>5727000</v>
      </c>
      <c r="H82" s="59">
        <v>9500</v>
      </c>
      <c r="I82" s="59"/>
    </row>
    <row r="83" spans="1:9" x14ac:dyDescent="0.25">
      <c r="A83" s="17"/>
      <c r="B83" s="18"/>
      <c r="C83" s="20"/>
      <c r="D83" s="30"/>
      <c r="E83" s="19"/>
      <c r="F83" s="33">
        <f>SUM(F58:F82)</f>
        <v>307648000</v>
      </c>
      <c r="H83" s="59"/>
      <c r="I83" s="59"/>
    </row>
    <row r="84" spans="1:9" x14ac:dyDescent="0.25">
      <c r="A84" s="17" t="s">
        <v>63</v>
      </c>
      <c r="B84" s="18" t="s">
        <v>31</v>
      </c>
      <c r="C84" s="20"/>
      <c r="D84" s="30"/>
      <c r="E84" s="20"/>
      <c r="F84" s="19"/>
    </row>
    <row r="85" spans="1:9" x14ac:dyDescent="0.25">
      <c r="A85" s="17">
        <v>1</v>
      </c>
      <c r="B85" s="18" t="s">
        <v>140</v>
      </c>
      <c r="C85" s="17" t="s">
        <v>45</v>
      </c>
      <c r="D85" s="29">
        <v>266</v>
      </c>
      <c r="E85" s="19">
        <f>E58</f>
        <v>200000</v>
      </c>
      <c r="F85" s="19">
        <f t="shared" ref="F85:F103" si="8">D85*E85</f>
        <v>53200000</v>
      </c>
      <c r="H85" s="59">
        <v>165000</v>
      </c>
      <c r="I85" s="59"/>
    </row>
    <row r="86" spans="1:9" x14ac:dyDescent="0.25">
      <c r="A86" s="17">
        <f>A85+1</f>
        <v>2</v>
      </c>
      <c r="B86" s="18" t="s">
        <v>142</v>
      </c>
      <c r="C86" s="17" t="s">
        <v>45</v>
      </c>
      <c r="D86" s="29">
        <v>20</v>
      </c>
      <c r="E86" s="19">
        <f>E59</f>
        <v>225000</v>
      </c>
      <c r="F86" s="19">
        <f t="shared" si="8"/>
        <v>4500000</v>
      </c>
      <c r="H86" s="59">
        <v>185000</v>
      </c>
      <c r="I86" s="59"/>
    </row>
    <row r="87" spans="1:9" x14ac:dyDescent="0.25">
      <c r="A87" s="17">
        <f t="shared" ref="A87:A103" si="9">A86+1</f>
        <v>3</v>
      </c>
      <c r="B87" s="18" t="s">
        <v>143</v>
      </c>
      <c r="C87" s="17" t="s">
        <v>45</v>
      </c>
      <c r="D87" s="29">
        <v>7</v>
      </c>
      <c r="E87" s="19">
        <f>E11</f>
        <v>270000</v>
      </c>
      <c r="F87" s="19">
        <f t="shared" si="8"/>
        <v>1890000</v>
      </c>
      <c r="H87" s="59">
        <v>225000</v>
      </c>
      <c r="I87" s="59"/>
    </row>
    <row r="88" spans="1:9" x14ac:dyDescent="0.25">
      <c r="A88" s="17">
        <f t="shared" si="9"/>
        <v>4</v>
      </c>
      <c r="B88" s="18" t="s">
        <v>161</v>
      </c>
      <c r="C88" s="17" t="s">
        <v>102</v>
      </c>
      <c r="D88" s="29">
        <v>282</v>
      </c>
      <c r="E88" s="19">
        <f>E62</f>
        <v>11500</v>
      </c>
      <c r="F88" s="19">
        <f t="shared" si="8"/>
        <v>3243000</v>
      </c>
      <c r="H88" s="59">
        <v>9500</v>
      </c>
      <c r="I88" s="59"/>
    </row>
    <row r="89" spans="1:9" x14ac:dyDescent="0.25">
      <c r="A89" s="17">
        <f t="shared" si="9"/>
        <v>5</v>
      </c>
      <c r="B89" s="18" t="s">
        <v>146</v>
      </c>
      <c r="C89" s="17" t="s">
        <v>102</v>
      </c>
      <c r="D89" s="29">
        <v>322</v>
      </c>
      <c r="E89" s="19">
        <f>E63</f>
        <v>13500</v>
      </c>
      <c r="F89" s="19">
        <f t="shared" si="8"/>
        <v>4347000</v>
      </c>
      <c r="H89" s="59">
        <v>11000</v>
      </c>
      <c r="I89" s="59"/>
    </row>
    <row r="90" spans="1:9" x14ac:dyDescent="0.25">
      <c r="A90" s="17">
        <f t="shared" si="9"/>
        <v>6</v>
      </c>
      <c r="B90" s="18" t="s">
        <v>147</v>
      </c>
      <c r="C90" s="17" t="s">
        <v>45</v>
      </c>
      <c r="D90" s="29">
        <v>3</v>
      </c>
      <c r="E90" s="19">
        <f>E64</f>
        <v>200000</v>
      </c>
      <c r="F90" s="19">
        <f t="shared" si="8"/>
        <v>600000</v>
      </c>
      <c r="H90" s="59">
        <v>165000</v>
      </c>
      <c r="I90" s="59"/>
    </row>
    <row r="91" spans="1:9" x14ac:dyDescent="0.25">
      <c r="A91" s="17">
        <f t="shared" si="9"/>
        <v>7</v>
      </c>
      <c r="B91" s="18" t="s">
        <v>162</v>
      </c>
      <c r="C91" s="17" t="s">
        <v>46</v>
      </c>
      <c r="D91" s="29">
        <v>154</v>
      </c>
      <c r="E91" s="19">
        <f>E65</f>
        <v>260000</v>
      </c>
      <c r="F91" s="19">
        <f t="shared" si="8"/>
        <v>40040000</v>
      </c>
      <c r="H91" s="59">
        <v>215000</v>
      </c>
      <c r="I91" s="59"/>
    </row>
    <row r="92" spans="1:9" x14ac:dyDescent="0.25">
      <c r="A92" s="17">
        <f t="shared" si="9"/>
        <v>8</v>
      </c>
      <c r="B92" s="18" t="s">
        <v>163</v>
      </c>
      <c r="C92" s="17" t="s">
        <v>46</v>
      </c>
      <c r="D92" s="29">
        <v>52</v>
      </c>
      <c r="E92" s="19">
        <v>815000</v>
      </c>
      <c r="F92" s="19">
        <f t="shared" si="8"/>
        <v>42380000</v>
      </c>
      <c r="H92" s="59">
        <v>680000</v>
      </c>
      <c r="I92" s="59"/>
    </row>
    <row r="93" spans="1:9" x14ac:dyDescent="0.25">
      <c r="A93" s="17">
        <f t="shared" si="9"/>
        <v>9</v>
      </c>
      <c r="B93" s="18" t="s">
        <v>148</v>
      </c>
      <c r="C93" s="17" t="s">
        <v>46</v>
      </c>
      <c r="D93" s="29">
        <v>60</v>
      </c>
      <c r="E93" s="19">
        <f>E69</f>
        <v>138000</v>
      </c>
      <c r="F93" s="19">
        <f t="shared" si="8"/>
        <v>8280000</v>
      </c>
      <c r="H93" s="59">
        <v>115000</v>
      </c>
      <c r="I93" s="59"/>
    </row>
    <row r="94" spans="1:9" x14ac:dyDescent="0.25">
      <c r="A94" s="17">
        <f t="shared" si="9"/>
        <v>10</v>
      </c>
      <c r="B94" s="18" t="s">
        <v>16</v>
      </c>
      <c r="C94" s="17" t="s">
        <v>46</v>
      </c>
      <c r="D94" s="29">
        <v>14</v>
      </c>
      <c r="E94" s="19">
        <f>E71</f>
        <v>30000</v>
      </c>
      <c r="F94" s="19">
        <f t="shared" si="8"/>
        <v>420000</v>
      </c>
      <c r="H94" s="59">
        <v>25000</v>
      </c>
      <c r="I94" s="59"/>
    </row>
    <row r="95" spans="1:9" x14ac:dyDescent="0.25">
      <c r="A95" s="17">
        <f t="shared" si="9"/>
        <v>11</v>
      </c>
      <c r="B95" s="18" t="s">
        <v>18</v>
      </c>
      <c r="C95" s="17" t="s">
        <v>46</v>
      </c>
      <c r="D95" s="29">
        <v>17</v>
      </c>
      <c r="E95" s="19">
        <f>E72</f>
        <v>35000</v>
      </c>
      <c r="F95" s="19">
        <f t="shared" si="8"/>
        <v>595000</v>
      </c>
      <c r="H95" s="59">
        <v>28000</v>
      </c>
      <c r="I95" s="59"/>
    </row>
    <row r="96" spans="1:9" x14ac:dyDescent="0.25">
      <c r="A96" s="17">
        <f t="shared" si="9"/>
        <v>12</v>
      </c>
      <c r="B96" s="18" t="s">
        <v>115</v>
      </c>
      <c r="C96" s="17" t="s">
        <v>46</v>
      </c>
      <c r="D96" s="29">
        <v>3</v>
      </c>
      <c r="E96" s="19">
        <f>E73</f>
        <v>450000</v>
      </c>
      <c r="F96" s="19">
        <f t="shared" si="8"/>
        <v>1350000</v>
      </c>
      <c r="H96" s="59">
        <v>375000</v>
      </c>
      <c r="I96" s="59"/>
    </row>
    <row r="97" spans="1:9" x14ac:dyDescent="0.25">
      <c r="A97" s="17">
        <f t="shared" si="9"/>
        <v>13</v>
      </c>
      <c r="B97" s="18" t="s">
        <v>21</v>
      </c>
      <c r="C97" s="17" t="s">
        <v>46</v>
      </c>
      <c r="D97" s="29">
        <v>3</v>
      </c>
      <c r="E97" s="19">
        <f>E75</f>
        <v>500000</v>
      </c>
      <c r="F97" s="19">
        <f t="shared" si="8"/>
        <v>1500000</v>
      </c>
      <c r="H97" s="59">
        <v>415000</v>
      </c>
      <c r="I97" s="59"/>
    </row>
    <row r="98" spans="1:9" x14ac:dyDescent="0.25">
      <c r="A98" s="17">
        <f t="shared" si="9"/>
        <v>14</v>
      </c>
      <c r="B98" s="18" t="s">
        <v>164</v>
      </c>
      <c r="C98" s="17" t="s">
        <v>75</v>
      </c>
      <c r="D98" s="29">
        <v>1</v>
      </c>
      <c r="E98" s="19">
        <f>E78</f>
        <v>2220000</v>
      </c>
      <c r="F98" s="19">
        <f t="shared" si="8"/>
        <v>2220000</v>
      </c>
      <c r="H98" s="59">
        <v>1850000</v>
      </c>
      <c r="I98" s="59"/>
    </row>
    <row r="99" spans="1:9" x14ac:dyDescent="0.25">
      <c r="A99" s="17">
        <f t="shared" si="9"/>
        <v>15</v>
      </c>
      <c r="B99" s="18" t="s">
        <v>30</v>
      </c>
      <c r="C99" s="17" t="s">
        <v>47</v>
      </c>
      <c r="D99" s="29">
        <v>602</v>
      </c>
      <c r="E99" s="19">
        <f>E79</f>
        <v>118000</v>
      </c>
      <c r="F99" s="19">
        <f t="shared" si="8"/>
        <v>71036000</v>
      </c>
      <c r="H99" s="59">
        <v>98000</v>
      </c>
      <c r="I99" s="59"/>
    </row>
    <row r="100" spans="1:9" x14ac:dyDescent="0.25">
      <c r="A100" s="17">
        <f t="shared" si="9"/>
        <v>16</v>
      </c>
      <c r="B100" s="18" t="s">
        <v>49</v>
      </c>
      <c r="C100" s="17" t="s">
        <v>47</v>
      </c>
      <c r="D100" s="29">
        <v>86</v>
      </c>
      <c r="E100" s="19">
        <f>E80</f>
        <v>188000</v>
      </c>
      <c r="F100" s="19">
        <f t="shared" si="8"/>
        <v>16168000</v>
      </c>
      <c r="H100" s="59">
        <v>156000</v>
      </c>
      <c r="I100" s="59"/>
    </row>
    <row r="101" spans="1:9" x14ac:dyDescent="0.25">
      <c r="A101" s="17">
        <f t="shared" si="9"/>
        <v>17</v>
      </c>
      <c r="B101" s="18" t="s">
        <v>78</v>
      </c>
      <c r="C101" s="17" t="s">
        <v>46</v>
      </c>
      <c r="D101" s="29">
        <v>345</v>
      </c>
      <c r="E101" s="19">
        <f>E81</f>
        <v>87000</v>
      </c>
      <c r="F101" s="19">
        <f t="shared" si="8"/>
        <v>30015000</v>
      </c>
      <c r="H101" s="59">
        <v>72500</v>
      </c>
      <c r="I101" s="59"/>
    </row>
    <row r="102" spans="1:9" x14ac:dyDescent="0.25">
      <c r="A102" s="17">
        <f t="shared" si="9"/>
        <v>18</v>
      </c>
      <c r="B102" s="18" t="s">
        <v>111</v>
      </c>
      <c r="C102" s="17" t="s">
        <v>46</v>
      </c>
      <c r="D102" s="29">
        <v>5</v>
      </c>
      <c r="E102" s="19">
        <f>E76</f>
        <v>115000</v>
      </c>
      <c r="F102" s="19">
        <f t="shared" si="8"/>
        <v>575000</v>
      </c>
      <c r="H102" s="59">
        <v>95000</v>
      </c>
      <c r="I102" s="59"/>
    </row>
    <row r="103" spans="1:9" x14ac:dyDescent="0.25">
      <c r="A103" s="17">
        <f t="shared" si="9"/>
        <v>19</v>
      </c>
      <c r="B103" s="18" t="s">
        <v>112</v>
      </c>
      <c r="C103" s="17" t="s">
        <v>46</v>
      </c>
      <c r="D103" s="29">
        <v>5</v>
      </c>
      <c r="E103" s="19">
        <f>E77</f>
        <v>87000</v>
      </c>
      <c r="F103" s="19">
        <f t="shared" si="8"/>
        <v>435000</v>
      </c>
      <c r="H103" s="59">
        <v>72500</v>
      </c>
      <c r="I103" s="59"/>
    </row>
    <row r="104" spans="1:9" x14ac:dyDescent="0.25">
      <c r="A104" s="17"/>
      <c r="B104" s="18"/>
      <c r="C104" s="20"/>
      <c r="D104" s="30"/>
      <c r="E104" s="19"/>
      <c r="F104" s="33">
        <f>SUM(F85:F103)</f>
        <v>282794000</v>
      </c>
      <c r="H104" s="59"/>
      <c r="I104" s="59"/>
    </row>
    <row r="105" spans="1:9" x14ac:dyDescent="0.25">
      <c r="A105" s="17" t="s">
        <v>64</v>
      </c>
      <c r="B105" s="18" t="s">
        <v>32</v>
      </c>
      <c r="C105" s="20"/>
      <c r="D105" s="30"/>
      <c r="E105" s="20"/>
      <c r="F105" s="19"/>
    </row>
    <row r="106" spans="1:9" x14ac:dyDescent="0.25">
      <c r="A106" s="17">
        <v>1</v>
      </c>
      <c r="B106" s="18" t="s">
        <v>132</v>
      </c>
      <c r="C106" s="17" t="s">
        <v>46</v>
      </c>
      <c r="D106" s="29">
        <v>1</v>
      </c>
      <c r="E106" s="19">
        <v>44598000</v>
      </c>
      <c r="F106" s="19">
        <f>D106*E106</f>
        <v>44598000</v>
      </c>
      <c r="H106" s="59">
        <v>37165000</v>
      </c>
      <c r="I106" s="59"/>
    </row>
    <row r="107" spans="1:9" x14ac:dyDescent="0.25">
      <c r="A107" s="17"/>
      <c r="B107" s="18" t="s">
        <v>34</v>
      </c>
      <c r="C107" s="17" t="s">
        <v>46</v>
      </c>
      <c r="D107" s="29">
        <v>1</v>
      </c>
      <c r="E107" s="19"/>
      <c r="F107" s="19"/>
      <c r="H107" s="59"/>
      <c r="I107" s="59"/>
    </row>
    <row r="108" spans="1:9" x14ac:dyDescent="0.25">
      <c r="A108" s="17"/>
      <c r="B108" s="18" t="s">
        <v>165</v>
      </c>
      <c r="C108" s="17" t="s">
        <v>46</v>
      </c>
      <c r="D108" s="29">
        <v>1</v>
      </c>
      <c r="E108" s="19"/>
      <c r="F108" s="19"/>
      <c r="H108" s="59"/>
      <c r="I108" s="59"/>
    </row>
    <row r="109" spans="1:9" x14ac:dyDescent="0.25">
      <c r="A109" s="17"/>
      <c r="B109" s="18" t="s">
        <v>166</v>
      </c>
      <c r="C109" s="17" t="s">
        <v>46</v>
      </c>
      <c r="D109" s="29">
        <v>1</v>
      </c>
      <c r="E109" s="19"/>
      <c r="F109" s="19"/>
      <c r="H109" s="59"/>
      <c r="I109" s="59"/>
    </row>
    <row r="110" spans="1:9" x14ac:dyDescent="0.25">
      <c r="A110" s="17"/>
      <c r="B110" s="18" t="s">
        <v>167</v>
      </c>
      <c r="C110" s="17" t="s">
        <v>46</v>
      </c>
      <c r="D110" s="29">
        <v>1</v>
      </c>
      <c r="E110" s="19"/>
      <c r="F110" s="19"/>
      <c r="H110" s="59"/>
      <c r="I110" s="59"/>
    </row>
    <row r="111" spans="1:9" x14ac:dyDescent="0.25">
      <c r="A111" s="17"/>
      <c r="B111" s="18" t="s">
        <v>168</v>
      </c>
      <c r="C111" s="17" t="s">
        <v>46</v>
      </c>
      <c r="D111" s="29">
        <v>2</v>
      </c>
      <c r="E111" s="19"/>
      <c r="F111" s="19"/>
      <c r="H111" s="59"/>
      <c r="I111" s="59"/>
    </row>
    <row r="112" spans="1:9" x14ac:dyDescent="0.25">
      <c r="A112" s="17"/>
      <c r="B112" s="18" t="s">
        <v>169</v>
      </c>
      <c r="C112" s="17" t="s">
        <v>46</v>
      </c>
      <c r="D112" s="29">
        <v>3</v>
      </c>
      <c r="E112" s="19"/>
      <c r="F112" s="19"/>
      <c r="H112" s="59"/>
      <c r="I112" s="59"/>
    </row>
    <row r="113" spans="1:9" x14ac:dyDescent="0.25">
      <c r="A113" s="17"/>
      <c r="B113" s="18" t="s">
        <v>35</v>
      </c>
      <c r="C113" s="17" t="s">
        <v>46</v>
      </c>
      <c r="D113" s="29">
        <v>3</v>
      </c>
      <c r="E113" s="19"/>
      <c r="F113" s="19"/>
      <c r="H113" s="59"/>
      <c r="I113" s="59"/>
    </row>
    <row r="114" spans="1:9" x14ac:dyDescent="0.25">
      <c r="A114" s="17"/>
      <c r="B114" s="18" t="s">
        <v>36</v>
      </c>
      <c r="C114" s="17" t="s">
        <v>46</v>
      </c>
      <c r="D114" s="29">
        <v>3</v>
      </c>
      <c r="E114" s="19"/>
      <c r="F114" s="19"/>
      <c r="H114" s="59"/>
      <c r="I114" s="59"/>
    </row>
    <row r="115" spans="1:9" x14ac:dyDescent="0.25">
      <c r="A115" s="17"/>
      <c r="B115" s="18" t="s">
        <v>37</v>
      </c>
      <c r="C115" s="17" t="s">
        <v>46</v>
      </c>
      <c r="D115" s="29">
        <v>1</v>
      </c>
      <c r="E115" s="19"/>
      <c r="F115" s="19"/>
      <c r="H115" s="59"/>
      <c r="I115" s="59"/>
    </row>
    <row r="116" spans="1:9" x14ac:dyDescent="0.25">
      <c r="A116" s="17"/>
      <c r="B116" s="18" t="s">
        <v>38</v>
      </c>
      <c r="C116" s="17" t="s">
        <v>48</v>
      </c>
      <c r="D116" s="29">
        <v>1</v>
      </c>
      <c r="E116" s="19"/>
      <c r="F116" s="19"/>
      <c r="H116" s="59"/>
      <c r="I116" s="59"/>
    </row>
    <row r="117" spans="1:9" x14ac:dyDescent="0.25">
      <c r="A117" s="17">
        <v>2</v>
      </c>
      <c r="B117" s="18" t="s">
        <v>133</v>
      </c>
      <c r="C117" s="17" t="s">
        <v>46</v>
      </c>
      <c r="D117" s="29">
        <v>1</v>
      </c>
      <c r="E117" s="19">
        <v>4860000</v>
      </c>
      <c r="F117" s="19">
        <f>D117*E117</f>
        <v>4860000</v>
      </c>
      <c r="H117" s="59">
        <v>4050000</v>
      </c>
      <c r="I117" s="59"/>
    </row>
    <row r="118" spans="1:9" x14ac:dyDescent="0.25">
      <c r="A118" s="17"/>
      <c r="B118" s="18" t="s">
        <v>41</v>
      </c>
      <c r="C118" s="17" t="s">
        <v>46</v>
      </c>
      <c r="D118" s="29">
        <v>1</v>
      </c>
      <c r="E118" s="19"/>
      <c r="F118" s="19"/>
      <c r="H118" s="59"/>
      <c r="I118" s="59"/>
    </row>
    <row r="119" spans="1:9" x14ac:dyDescent="0.25">
      <c r="A119" s="17"/>
      <c r="B119" s="18" t="s">
        <v>170</v>
      </c>
      <c r="C119" s="17" t="s">
        <v>46</v>
      </c>
      <c r="D119" s="29">
        <v>1</v>
      </c>
      <c r="E119" s="19"/>
      <c r="F119" s="19"/>
      <c r="H119" s="59"/>
      <c r="I119" s="59"/>
    </row>
    <row r="120" spans="1:9" x14ac:dyDescent="0.25">
      <c r="A120" s="17"/>
      <c r="B120" s="18" t="s">
        <v>171</v>
      </c>
      <c r="C120" s="17" t="s">
        <v>46</v>
      </c>
      <c r="D120" s="29">
        <v>1</v>
      </c>
      <c r="E120" s="19"/>
      <c r="F120" s="19"/>
      <c r="H120" s="59"/>
      <c r="I120" s="59"/>
    </row>
    <row r="121" spans="1:9" x14ac:dyDescent="0.25">
      <c r="A121" s="17"/>
      <c r="B121" s="18" t="s">
        <v>169</v>
      </c>
      <c r="C121" s="17" t="s">
        <v>46</v>
      </c>
      <c r="D121" s="29">
        <v>3</v>
      </c>
      <c r="E121" s="19"/>
      <c r="F121" s="19"/>
      <c r="H121" s="59"/>
      <c r="I121" s="59"/>
    </row>
    <row r="122" spans="1:9" x14ac:dyDescent="0.25">
      <c r="A122" s="17"/>
      <c r="B122" s="18" t="s">
        <v>172</v>
      </c>
      <c r="C122" s="17" t="s">
        <v>46</v>
      </c>
      <c r="D122" s="29">
        <v>12</v>
      </c>
      <c r="E122" s="19"/>
      <c r="F122" s="19"/>
      <c r="H122" s="59"/>
      <c r="I122" s="59"/>
    </row>
    <row r="123" spans="1:9" x14ac:dyDescent="0.25">
      <c r="A123" s="17"/>
      <c r="B123" s="18" t="s">
        <v>35</v>
      </c>
      <c r="C123" s="17" t="s">
        <v>46</v>
      </c>
      <c r="D123" s="29">
        <v>3</v>
      </c>
      <c r="E123" s="19"/>
      <c r="F123" s="19"/>
      <c r="H123" s="59"/>
      <c r="I123" s="59"/>
    </row>
    <row r="124" spans="1:9" x14ac:dyDescent="0.25">
      <c r="A124" s="17"/>
      <c r="B124" s="18" t="s">
        <v>39</v>
      </c>
      <c r="C124" s="17" t="s">
        <v>48</v>
      </c>
      <c r="D124" s="29">
        <v>1</v>
      </c>
      <c r="E124" s="19"/>
      <c r="F124" s="19"/>
      <c r="H124" s="59"/>
      <c r="I124" s="59"/>
    </row>
    <row r="125" spans="1:9" x14ac:dyDescent="0.25">
      <c r="A125" s="17">
        <v>3</v>
      </c>
      <c r="B125" s="18" t="s">
        <v>134</v>
      </c>
      <c r="C125" s="17" t="s">
        <v>46</v>
      </c>
      <c r="D125" s="29">
        <v>1</v>
      </c>
      <c r="E125" s="19">
        <v>7062000</v>
      </c>
      <c r="F125" s="19">
        <f>D125*E125</f>
        <v>7062000</v>
      </c>
      <c r="H125" s="59">
        <v>5885000</v>
      </c>
      <c r="I125" s="59"/>
    </row>
    <row r="126" spans="1:9" x14ac:dyDescent="0.25">
      <c r="A126" s="17"/>
      <c r="B126" s="18" t="s">
        <v>41</v>
      </c>
      <c r="C126" s="17" t="s">
        <v>46</v>
      </c>
      <c r="D126" s="29">
        <v>1</v>
      </c>
      <c r="E126" s="19"/>
      <c r="F126" s="19"/>
      <c r="H126" s="59"/>
      <c r="I126" s="59"/>
    </row>
    <row r="127" spans="1:9" x14ac:dyDescent="0.25">
      <c r="A127" s="17"/>
      <c r="B127" s="18" t="s">
        <v>167</v>
      </c>
      <c r="C127" s="17" t="s">
        <v>46</v>
      </c>
      <c r="D127" s="29">
        <v>1</v>
      </c>
      <c r="E127" s="19"/>
      <c r="F127" s="19"/>
      <c r="H127" s="59"/>
      <c r="I127" s="59"/>
    </row>
    <row r="128" spans="1:9" x14ac:dyDescent="0.25">
      <c r="A128" s="17"/>
      <c r="B128" s="18" t="s">
        <v>171</v>
      </c>
      <c r="C128" s="17" t="s">
        <v>46</v>
      </c>
      <c r="D128" s="29">
        <v>6</v>
      </c>
      <c r="E128" s="19"/>
      <c r="F128" s="19"/>
      <c r="H128" s="59"/>
      <c r="I128" s="59"/>
    </row>
    <row r="129" spans="1:9" x14ac:dyDescent="0.25">
      <c r="A129" s="17"/>
      <c r="B129" s="18" t="s">
        <v>172</v>
      </c>
      <c r="C129" s="17" t="s">
        <v>46</v>
      </c>
      <c r="D129" s="29">
        <v>12</v>
      </c>
      <c r="E129" s="19"/>
      <c r="F129" s="19"/>
      <c r="H129" s="59"/>
      <c r="I129" s="59"/>
    </row>
    <row r="130" spans="1:9" x14ac:dyDescent="0.25">
      <c r="A130" s="17"/>
      <c r="B130" s="18" t="s">
        <v>35</v>
      </c>
      <c r="C130" s="17" t="s">
        <v>46</v>
      </c>
      <c r="D130" s="29">
        <v>3</v>
      </c>
      <c r="E130" s="19"/>
      <c r="F130" s="19"/>
      <c r="H130" s="59"/>
      <c r="I130" s="59"/>
    </row>
    <row r="131" spans="1:9" x14ac:dyDescent="0.25">
      <c r="A131" s="17"/>
      <c r="B131" s="18" t="s">
        <v>39</v>
      </c>
      <c r="C131" s="17" t="s">
        <v>48</v>
      </c>
      <c r="D131" s="29">
        <v>1</v>
      </c>
      <c r="E131" s="19"/>
      <c r="F131" s="19"/>
      <c r="H131" s="59"/>
      <c r="I131" s="59"/>
    </row>
    <row r="132" spans="1:9" x14ac:dyDescent="0.25">
      <c r="A132" s="17">
        <v>4</v>
      </c>
      <c r="B132" s="18" t="s">
        <v>135</v>
      </c>
      <c r="C132" s="17" t="s">
        <v>46</v>
      </c>
      <c r="D132" s="29">
        <v>1</v>
      </c>
      <c r="E132" s="19">
        <v>4356000</v>
      </c>
      <c r="F132" s="19">
        <f>D132*E132</f>
        <v>4356000</v>
      </c>
      <c r="H132" s="59">
        <v>3630000</v>
      </c>
      <c r="I132" s="59"/>
    </row>
    <row r="133" spans="1:9" x14ac:dyDescent="0.25">
      <c r="A133" s="17"/>
      <c r="B133" s="18" t="s">
        <v>41</v>
      </c>
      <c r="C133" s="17" t="s">
        <v>46</v>
      </c>
      <c r="D133" s="29">
        <v>1</v>
      </c>
      <c r="E133" s="19"/>
      <c r="F133" s="19"/>
      <c r="H133" s="59"/>
      <c r="I133" s="59"/>
    </row>
    <row r="134" spans="1:9" x14ac:dyDescent="0.25">
      <c r="A134" s="17"/>
      <c r="B134" s="18" t="s">
        <v>168</v>
      </c>
      <c r="C134" s="17" t="s">
        <v>46</v>
      </c>
      <c r="D134" s="29">
        <v>1</v>
      </c>
      <c r="E134" s="19"/>
      <c r="F134" s="19"/>
      <c r="H134" s="59"/>
      <c r="I134" s="59"/>
    </row>
    <row r="135" spans="1:9" x14ac:dyDescent="0.25">
      <c r="A135" s="17"/>
      <c r="B135" s="18" t="s">
        <v>173</v>
      </c>
      <c r="C135" s="17" t="s">
        <v>46</v>
      </c>
      <c r="D135" s="29">
        <v>2</v>
      </c>
      <c r="E135" s="19"/>
      <c r="F135" s="19"/>
      <c r="H135" s="59"/>
      <c r="I135" s="59"/>
    </row>
    <row r="136" spans="1:9" x14ac:dyDescent="0.25">
      <c r="A136" s="17"/>
      <c r="B136" s="18" t="s">
        <v>169</v>
      </c>
      <c r="C136" s="17" t="s">
        <v>46</v>
      </c>
      <c r="D136" s="29">
        <v>2</v>
      </c>
      <c r="E136" s="19"/>
      <c r="F136" s="19"/>
      <c r="H136" s="59"/>
      <c r="I136" s="59"/>
    </row>
    <row r="137" spans="1:9" x14ac:dyDescent="0.25">
      <c r="A137" s="17"/>
      <c r="B137" s="18" t="s">
        <v>172</v>
      </c>
      <c r="C137" s="17" t="s">
        <v>46</v>
      </c>
      <c r="D137" s="29">
        <v>4</v>
      </c>
      <c r="E137" s="19"/>
      <c r="F137" s="19"/>
      <c r="H137" s="59"/>
      <c r="I137" s="59"/>
    </row>
    <row r="138" spans="1:9" x14ac:dyDescent="0.25">
      <c r="A138" s="17"/>
      <c r="B138" s="18" t="s">
        <v>35</v>
      </c>
      <c r="C138" s="17" t="s">
        <v>46</v>
      </c>
      <c r="D138" s="29">
        <v>3</v>
      </c>
      <c r="E138" s="19"/>
      <c r="F138" s="19"/>
      <c r="H138" s="59"/>
      <c r="I138" s="59"/>
    </row>
    <row r="139" spans="1:9" x14ac:dyDescent="0.25">
      <c r="A139" s="17"/>
      <c r="B139" s="18" t="s">
        <v>38</v>
      </c>
      <c r="C139" s="17" t="s">
        <v>48</v>
      </c>
      <c r="D139" s="29">
        <v>1</v>
      </c>
      <c r="E139" s="19"/>
      <c r="F139" s="19"/>
      <c r="H139" s="59"/>
      <c r="I139" s="59"/>
    </row>
    <row r="140" spans="1:9" x14ac:dyDescent="0.25">
      <c r="A140" s="17">
        <v>5</v>
      </c>
      <c r="B140" s="18" t="s">
        <v>136</v>
      </c>
      <c r="C140" s="17" t="s">
        <v>137</v>
      </c>
      <c r="D140" s="29">
        <v>6</v>
      </c>
      <c r="E140" s="19">
        <v>90000</v>
      </c>
      <c r="F140" s="19">
        <f t="shared" ref="F140:F141" si="10">D140*E140</f>
        <v>540000</v>
      </c>
      <c r="H140" s="59">
        <v>75000</v>
      </c>
      <c r="I140" s="59"/>
    </row>
    <row r="141" spans="1:9" x14ac:dyDescent="0.25">
      <c r="A141" s="17">
        <f>A140+1</f>
        <v>6</v>
      </c>
      <c r="B141" s="18" t="s">
        <v>138</v>
      </c>
      <c r="C141" s="17" t="s">
        <v>46</v>
      </c>
      <c r="D141" s="29">
        <v>1</v>
      </c>
      <c r="E141" s="19">
        <v>26634000</v>
      </c>
      <c r="F141" s="19">
        <f t="shared" si="10"/>
        <v>26634000</v>
      </c>
      <c r="H141" s="59">
        <v>22195000</v>
      </c>
      <c r="I141" s="59"/>
    </row>
    <row r="142" spans="1:9" x14ac:dyDescent="0.25">
      <c r="A142" s="17"/>
      <c r="B142" s="18" t="s">
        <v>116</v>
      </c>
      <c r="C142" s="17" t="s">
        <v>46</v>
      </c>
      <c r="D142" s="29">
        <v>1</v>
      </c>
      <c r="E142" s="19"/>
      <c r="F142" s="19"/>
      <c r="H142" s="59"/>
      <c r="I142" s="59"/>
    </row>
    <row r="143" spans="1:9" x14ac:dyDescent="0.25">
      <c r="A143" s="17"/>
      <c r="B143" s="18" t="s">
        <v>166</v>
      </c>
      <c r="C143" s="17" t="s">
        <v>46</v>
      </c>
      <c r="D143" s="29">
        <v>1</v>
      </c>
      <c r="E143" s="19"/>
      <c r="F143" s="19"/>
      <c r="H143" s="59"/>
      <c r="I143" s="59"/>
    </row>
    <row r="144" spans="1:9" x14ac:dyDescent="0.25">
      <c r="A144" s="17"/>
      <c r="B144" s="18" t="s">
        <v>174</v>
      </c>
      <c r="C144" s="17" t="s">
        <v>46</v>
      </c>
      <c r="D144" s="29">
        <v>1</v>
      </c>
      <c r="E144" s="19"/>
      <c r="F144" s="19"/>
      <c r="H144" s="59"/>
      <c r="I144" s="59"/>
    </row>
    <row r="145" spans="1:9" x14ac:dyDescent="0.25">
      <c r="A145" s="17"/>
      <c r="B145" s="18" t="s">
        <v>175</v>
      </c>
      <c r="C145" s="17" t="s">
        <v>46</v>
      </c>
      <c r="D145" s="29">
        <v>1</v>
      </c>
      <c r="E145" s="19"/>
      <c r="F145" s="19"/>
      <c r="H145" s="59"/>
      <c r="I145" s="59"/>
    </row>
    <row r="146" spans="1:9" x14ac:dyDescent="0.25">
      <c r="A146" s="17"/>
      <c r="B146" s="18" t="s">
        <v>176</v>
      </c>
      <c r="C146" s="17" t="s">
        <v>46</v>
      </c>
      <c r="D146" s="29">
        <v>1</v>
      </c>
      <c r="E146" s="19"/>
      <c r="F146" s="19"/>
      <c r="H146" s="59"/>
      <c r="I146" s="59"/>
    </row>
    <row r="147" spans="1:9" x14ac:dyDescent="0.25">
      <c r="A147" s="17"/>
      <c r="B147" s="18" t="s">
        <v>169</v>
      </c>
      <c r="C147" s="17" t="s">
        <v>46</v>
      </c>
      <c r="D147" s="29">
        <v>6</v>
      </c>
      <c r="E147" s="19"/>
      <c r="F147" s="19"/>
      <c r="H147" s="59"/>
      <c r="I147" s="59"/>
    </row>
    <row r="148" spans="1:9" x14ac:dyDescent="0.25">
      <c r="A148" s="17"/>
      <c r="B148" s="18" t="s">
        <v>172</v>
      </c>
      <c r="C148" s="17" t="s">
        <v>46</v>
      </c>
      <c r="D148" s="29">
        <v>21</v>
      </c>
      <c r="E148" s="19"/>
      <c r="F148" s="19"/>
      <c r="H148" s="59"/>
      <c r="I148" s="59"/>
    </row>
    <row r="149" spans="1:9" x14ac:dyDescent="0.25">
      <c r="A149" s="17"/>
      <c r="B149" s="18" t="s">
        <v>35</v>
      </c>
      <c r="C149" s="17" t="s">
        <v>46</v>
      </c>
      <c r="D149" s="29">
        <v>3</v>
      </c>
      <c r="E149" s="19"/>
      <c r="F149" s="19"/>
      <c r="H149" s="59"/>
      <c r="I149" s="59"/>
    </row>
    <row r="150" spans="1:9" x14ac:dyDescent="0.25">
      <c r="A150" s="17"/>
      <c r="B150" s="18" t="s">
        <v>39</v>
      </c>
      <c r="C150" s="17" t="s">
        <v>48</v>
      </c>
      <c r="D150" s="29">
        <v>1</v>
      </c>
      <c r="E150" s="19"/>
      <c r="F150" s="19"/>
      <c r="H150" s="59"/>
      <c r="I150" s="59"/>
    </row>
    <row r="151" spans="1:9" x14ac:dyDescent="0.25">
      <c r="A151" s="17">
        <f>A141+1</f>
        <v>7</v>
      </c>
      <c r="B151" s="18" t="s">
        <v>139</v>
      </c>
      <c r="C151" s="17" t="s">
        <v>46</v>
      </c>
      <c r="D151" s="29">
        <v>1</v>
      </c>
      <c r="E151" s="19">
        <v>5874000</v>
      </c>
      <c r="F151" s="19">
        <f>D151*E151</f>
        <v>5874000</v>
      </c>
      <c r="H151" s="59">
        <v>4895000</v>
      </c>
      <c r="I151" s="59"/>
    </row>
    <row r="152" spans="1:9" x14ac:dyDescent="0.25">
      <c r="A152" s="17"/>
      <c r="B152" s="18" t="s">
        <v>55</v>
      </c>
      <c r="C152" s="17" t="s">
        <v>46</v>
      </c>
      <c r="D152" s="29">
        <v>1</v>
      </c>
      <c r="E152" s="19"/>
      <c r="F152" s="19"/>
      <c r="H152" s="59"/>
      <c r="I152" s="59"/>
    </row>
    <row r="153" spans="1:9" x14ac:dyDescent="0.25">
      <c r="A153" s="17"/>
      <c r="B153" s="18" t="s">
        <v>168</v>
      </c>
      <c r="C153" s="17" t="s">
        <v>46</v>
      </c>
      <c r="D153" s="29">
        <v>1</v>
      </c>
      <c r="E153" s="19"/>
      <c r="F153" s="19"/>
      <c r="H153" s="59"/>
      <c r="I153" s="59"/>
    </row>
    <row r="154" spans="1:9" x14ac:dyDescent="0.25">
      <c r="A154" s="17"/>
      <c r="B154" s="18" t="s">
        <v>171</v>
      </c>
      <c r="C154" s="17" t="s">
        <v>46</v>
      </c>
      <c r="D154" s="29">
        <v>1</v>
      </c>
      <c r="E154" s="19"/>
      <c r="F154" s="19"/>
      <c r="H154" s="59"/>
      <c r="I154" s="59"/>
    </row>
    <row r="155" spans="1:9" x14ac:dyDescent="0.25">
      <c r="A155" s="17"/>
      <c r="B155" s="18" t="s">
        <v>169</v>
      </c>
      <c r="C155" s="17" t="s">
        <v>46</v>
      </c>
      <c r="D155" s="29">
        <v>9</v>
      </c>
      <c r="E155" s="19"/>
      <c r="F155" s="19"/>
      <c r="H155" s="59"/>
      <c r="I155" s="59"/>
    </row>
    <row r="156" spans="1:9" x14ac:dyDescent="0.25">
      <c r="A156" s="17"/>
      <c r="B156" s="18" t="s">
        <v>172</v>
      </c>
      <c r="C156" s="17" t="s">
        <v>46</v>
      </c>
      <c r="D156" s="29">
        <v>21</v>
      </c>
      <c r="E156" s="19"/>
      <c r="F156" s="19"/>
      <c r="H156" s="59"/>
      <c r="I156" s="59"/>
    </row>
    <row r="157" spans="1:9" x14ac:dyDescent="0.25">
      <c r="A157" s="17"/>
      <c r="B157" s="18" t="s">
        <v>35</v>
      </c>
      <c r="C157" s="17" t="s">
        <v>46</v>
      </c>
      <c r="D157" s="29">
        <v>3</v>
      </c>
      <c r="E157" s="19"/>
      <c r="F157" s="20"/>
      <c r="H157" s="59"/>
      <c r="I157" s="59"/>
    </row>
    <row r="158" spans="1:9" x14ac:dyDescent="0.25">
      <c r="A158" s="17"/>
      <c r="B158" s="18" t="s">
        <v>38</v>
      </c>
      <c r="C158" s="17" t="s">
        <v>48</v>
      </c>
      <c r="D158" s="29">
        <v>1</v>
      </c>
      <c r="E158" s="19"/>
      <c r="F158" s="19"/>
      <c r="H158" s="59"/>
      <c r="I158" s="59"/>
    </row>
    <row r="159" spans="1:9" x14ac:dyDescent="0.25">
      <c r="A159" s="17"/>
      <c r="B159" s="18"/>
      <c r="C159" s="17"/>
      <c r="D159" s="29"/>
      <c r="E159" s="19"/>
      <c r="F159" s="33">
        <f>SUM(F106:F158)</f>
        <v>93924000</v>
      </c>
      <c r="H159" s="59"/>
      <c r="I159" s="59"/>
    </row>
    <row r="160" spans="1:9" x14ac:dyDescent="0.25">
      <c r="A160" s="17" t="s">
        <v>65</v>
      </c>
      <c r="B160" s="18" t="s">
        <v>177</v>
      </c>
      <c r="C160" s="17"/>
      <c r="D160" s="29"/>
      <c r="E160" s="20"/>
      <c r="F160" s="19"/>
    </row>
    <row r="161" spans="1:9" x14ac:dyDescent="0.25">
      <c r="A161" s="17">
        <v>1</v>
      </c>
      <c r="B161" s="18" t="s">
        <v>50</v>
      </c>
      <c r="C161" s="17" t="s">
        <v>47</v>
      </c>
      <c r="D161" s="29">
        <v>87</v>
      </c>
      <c r="E161" s="76">
        <v>1815000</v>
      </c>
      <c r="F161" s="19">
        <f t="shared" ref="F161:F173" si="11">D161*E161</f>
        <v>157905000</v>
      </c>
      <c r="H161" s="59">
        <v>1513000</v>
      </c>
      <c r="I161" s="59"/>
    </row>
    <row r="162" spans="1:9" x14ac:dyDescent="0.25">
      <c r="A162" s="17">
        <v>2</v>
      </c>
      <c r="B162" s="18" t="s">
        <v>42</v>
      </c>
      <c r="C162" s="17" t="s">
        <v>47</v>
      </c>
      <c r="D162" s="29">
        <v>8</v>
      </c>
      <c r="E162" s="76">
        <v>150000</v>
      </c>
      <c r="F162" s="19">
        <f t="shared" si="11"/>
        <v>1200000</v>
      </c>
      <c r="H162" s="59">
        <v>124500</v>
      </c>
      <c r="I162" s="59"/>
    </row>
    <row r="163" spans="1:9" x14ac:dyDescent="0.25">
      <c r="A163" s="17">
        <v>3</v>
      </c>
      <c r="B163" s="18" t="s">
        <v>43</v>
      </c>
      <c r="C163" s="17" t="s">
        <v>47</v>
      </c>
      <c r="D163" s="29">
        <v>32</v>
      </c>
      <c r="E163" s="76">
        <f>E162</f>
        <v>150000</v>
      </c>
      <c r="F163" s="19">
        <f t="shared" si="11"/>
        <v>4800000</v>
      </c>
      <c r="H163" s="59">
        <v>124500</v>
      </c>
      <c r="I163" s="59"/>
    </row>
    <row r="164" spans="1:9" x14ac:dyDescent="0.25">
      <c r="A164" s="17">
        <v>4</v>
      </c>
      <c r="B164" s="18" t="s">
        <v>117</v>
      </c>
      <c r="C164" s="17" t="s">
        <v>47</v>
      </c>
      <c r="D164" s="29">
        <v>60</v>
      </c>
      <c r="E164" s="76">
        <f>E163</f>
        <v>150000</v>
      </c>
      <c r="F164" s="19">
        <f t="shared" si="11"/>
        <v>9000000</v>
      </c>
      <c r="H164" s="59">
        <v>124500</v>
      </c>
      <c r="I164" s="59"/>
    </row>
    <row r="165" spans="1:9" x14ac:dyDescent="0.25">
      <c r="A165" s="17">
        <v>5</v>
      </c>
      <c r="B165" s="18" t="s">
        <v>118</v>
      </c>
      <c r="C165" s="17" t="s">
        <v>47</v>
      </c>
      <c r="D165" s="29">
        <v>124</v>
      </c>
      <c r="E165" s="76">
        <v>1417000</v>
      </c>
      <c r="F165" s="19">
        <f t="shared" si="11"/>
        <v>175708000</v>
      </c>
      <c r="H165" s="59">
        <v>1181000</v>
      </c>
      <c r="I165" s="59"/>
    </row>
    <row r="166" spans="1:9" x14ac:dyDescent="0.25">
      <c r="A166" s="17">
        <v>6</v>
      </c>
      <c r="B166" s="18" t="s">
        <v>119</v>
      </c>
      <c r="C166" s="17" t="s">
        <v>47</v>
      </c>
      <c r="D166" s="29">
        <v>8</v>
      </c>
      <c r="E166" s="76">
        <v>533000</v>
      </c>
      <c r="F166" s="19">
        <f t="shared" si="11"/>
        <v>4264000</v>
      </c>
      <c r="H166" s="59">
        <v>444600</v>
      </c>
      <c r="I166" s="59"/>
    </row>
    <row r="167" spans="1:9" x14ac:dyDescent="0.25">
      <c r="A167" s="17">
        <v>7</v>
      </c>
      <c r="B167" s="18" t="s">
        <v>120</v>
      </c>
      <c r="C167" s="17" t="s">
        <v>47</v>
      </c>
      <c r="D167" s="29">
        <v>32</v>
      </c>
      <c r="E167" s="76">
        <v>377000</v>
      </c>
      <c r="F167" s="19">
        <f t="shared" si="11"/>
        <v>12064000</v>
      </c>
      <c r="H167" s="59">
        <v>314250</v>
      </c>
      <c r="I167" s="59"/>
    </row>
    <row r="168" spans="1:9" x14ac:dyDescent="0.25">
      <c r="A168" s="17">
        <v>8</v>
      </c>
      <c r="B168" s="18" t="s">
        <v>124</v>
      </c>
      <c r="C168" s="17" t="s">
        <v>47</v>
      </c>
      <c r="D168" s="29">
        <v>30</v>
      </c>
      <c r="E168" s="76">
        <f>E162</f>
        <v>150000</v>
      </c>
      <c r="F168" s="19">
        <f t="shared" si="11"/>
        <v>4500000</v>
      </c>
      <c r="H168" s="59">
        <v>124500</v>
      </c>
      <c r="I168" s="59"/>
    </row>
    <row r="169" spans="1:9" x14ac:dyDescent="0.25">
      <c r="A169" s="17">
        <v>9</v>
      </c>
      <c r="B169" s="18" t="s">
        <v>121</v>
      </c>
      <c r="C169" s="17" t="s">
        <v>47</v>
      </c>
      <c r="D169" s="29">
        <v>24</v>
      </c>
      <c r="E169" s="76">
        <v>60000</v>
      </c>
      <c r="F169" s="19">
        <f t="shared" si="11"/>
        <v>1440000</v>
      </c>
      <c r="H169" s="59">
        <v>49250</v>
      </c>
      <c r="I169" s="59"/>
    </row>
    <row r="170" spans="1:9" x14ac:dyDescent="0.25">
      <c r="A170" s="17">
        <v>10</v>
      </c>
      <c r="B170" s="18" t="s">
        <v>122</v>
      </c>
      <c r="C170" s="17" t="s">
        <v>47</v>
      </c>
      <c r="D170" s="29">
        <v>34</v>
      </c>
      <c r="E170" s="76">
        <f>E169</f>
        <v>60000</v>
      </c>
      <c r="F170" s="19">
        <f t="shared" si="11"/>
        <v>2040000</v>
      </c>
      <c r="H170" s="59">
        <v>49250</v>
      </c>
      <c r="I170" s="59"/>
    </row>
    <row r="171" spans="1:9" x14ac:dyDescent="0.25">
      <c r="A171" s="17">
        <v>11</v>
      </c>
      <c r="B171" s="18" t="s">
        <v>123</v>
      </c>
      <c r="C171" s="17" t="s">
        <v>47</v>
      </c>
      <c r="D171" s="29">
        <v>32</v>
      </c>
      <c r="E171" s="76">
        <f>E170</f>
        <v>60000</v>
      </c>
      <c r="F171" s="19">
        <f t="shared" si="11"/>
        <v>1920000</v>
      </c>
      <c r="H171" s="59">
        <v>49250</v>
      </c>
      <c r="I171" s="59"/>
    </row>
    <row r="172" spans="1:9" x14ac:dyDescent="0.25">
      <c r="A172" s="17">
        <v>12</v>
      </c>
      <c r="B172" s="18" t="s">
        <v>51</v>
      </c>
      <c r="C172" s="17" t="s">
        <v>47</v>
      </c>
      <c r="D172" s="29">
        <v>142</v>
      </c>
      <c r="E172" s="76">
        <v>42000</v>
      </c>
      <c r="F172" s="19">
        <f t="shared" si="11"/>
        <v>5964000</v>
      </c>
      <c r="H172" s="59">
        <v>35000</v>
      </c>
      <c r="I172" s="59"/>
    </row>
    <row r="173" spans="1:9" x14ac:dyDescent="0.25">
      <c r="A173" s="17">
        <v>13</v>
      </c>
      <c r="B173" s="18" t="s">
        <v>76</v>
      </c>
      <c r="C173" s="17" t="s">
        <v>48</v>
      </c>
      <c r="D173" s="29">
        <v>1</v>
      </c>
      <c r="E173" s="76">
        <v>4440000</v>
      </c>
      <c r="F173" s="19">
        <f t="shared" si="11"/>
        <v>4440000</v>
      </c>
      <c r="H173" s="59">
        <v>3700000</v>
      </c>
      <c r="I173" s="59"/>
    </row>
    <row r="174" spans="1:9" x14ac:dyDescent="0.25">
      <c r="A174" s="17"/>
      <c r="B174" s="18"/>
      <c r="C174" s="17"/>
      <c r="D174" s="29"/>
      <c r="E174" s="19"/>
      <c r="F174" s="33">
        <f>SUM(F161:F173)</f>
        <v>385245000</v>
      </c>
      <c r="H174" s="59"/>
      <c r="I174" s="59"/>
    </row>
    <row r="175" spans="1:9" x14ac:dyDescent="0.25">
      <c r="A175" s="17" t="s">
        <v>66</v>
      </c>
      <c r="B175" s="18" t="s">
        <v>44</v>
      </c>
      <c r="C175" s="17"/>
      <c r="D175" s="29"/>
      <c r="E175" s="20"/>
      <c r="F175" s="19"/>
    </row>
    <row r="176" spans="1:9" x14ac:dyDescent="0.25">
      <c r="A176" s="17">
        <v>1</v>
      </c>
      <c r="B176" s="18" t="s">
        <v>52</v>
      </c>
      <c r="C176" s="17" t="s">
        <v>46</v>
      </c>
      <c r="D176" s="29">
        <v>1</v>
      </c>
      <c r="E176" s="19">
        <v>690000</v>
      </c>
      <c r="F176" s="19">
        <f t="shared" ref="F176:F178" si="12">D176*E176</f>
        <v>690000</v>
      </c>
      <c r="H176" s="59">
        <v>575000</v>
      </c>
      <c r="I176" s="59"/>
    </row>
    <row r="177" spans="1:9" x14ac:dyDescent="0.25">
      <c r="A177" s="17">
        <v>2</v>
      </c>
      <c r="B177" s="18" t="s">
        <v>54</v>
      </c>
      <c r="C177" s="17" t="s">
        <v>47</v>
      </c>
      <c r="D177" s="29">
        <v>129</v>
      </c>
      <c r="E177" s="19">
        <v>20000</v>
      </c>
      <c r="F177" s="19">
        <f t="shared" si="12"/>
        <v>2580000</v>
      </c>
      <c r="H177" s="59">
        <v>16500</v>
      </c>
      <c r="I177" s="59"/>
    </row>
    <row r="178" spans="1:9" x14ac:dyDescent="0.25">
      <c r="A178" s="17">
        <v>3</v>
      </c>
      <c r="B178" s="18" t="s">
        <v>53</v>
      </c>
      <c r="C178" s="17" t="s">
        <v>47</v>
      </c>
      <c r="D178" s="29">
        <v>46</v>
      </c>
      <c r="E178" s="19">
        <v>46000</v>
      </c>
      <c r="F178" s="19">
        <f t="shared" si="12"/>
        <v>2116000</v>
      </c>
      <c r="H178" s="59">
        <v>38000</v>
      </c>
      <c r="I178" s="59"/>
    </row>
    <row r="179" spans="1:9" x14ac:dyDescent="0.25">
      <c r="A179" s="17"/>
      <c r="B179" s="18"/>
      <c r="C179" s="17"/>
      <c r="D179" s="29"/>
      <c r="E179" s="19"/>
      <c r="F179" s="33">
        <f>SUM(F176:F178)</f>
        <v>5386000</v>
      </c>
      <c r="H179" s="59"/>
      <c r="I179" s="59"/>
    </row>
    <row r="180" spans="1:9" x14ac:dyDescent="0.25">
      <c r="A180" s="17" t="s">
        <v>67</v>
      </c>
      <c r="B180" s="18" t="s">
        <v>178</v>
      </c>
      <c r="C180" s="17"/>
      <c r="D180" s="29"/>
      <c r="E180" s="20"/>
      <c r="F180" s="19"/>
    </row>
    <row r="181" spans="1:9" x14ac:dyDescent="0.25">
      <c r="A181" s="17">
        <v>1</v>
      </c>
      <c r="B181" s="18" t="s">
        <v>127</v>
      </c>
      <c r="C181" s="17" t="s">
        <v>47</v>
      </c>
      <c r="D181" s="29">
        <v>1653</v>
      </c>
      <c r="E181" s="19">
        <f>E169</f>
        <v>60000</v>
      </c>
      <c r="F181" s="19">
        <f t="shared" ref="F181:F198" si="13">D181*E181</f>
        <v>99180000</v>
      </c>
      <c r="H181" s="59">
        <v>49250</v>
      </c>
      <c r="I181" s="59"/>
    </row>
    <row r="182" spans="1:9" x14ac:dyDescent="0.25">
      <c r="A182" s="17">
        <f>A181+1</f>
        <v>2</v>
      </c>
      <c r="B182" s="18" t="s">
        <v>128</v>
      </c>
      <c r="C182" s="17" t="s">
        <v>47</v>
      </c>
      <c r="D182" s="29">
        <v>706</v>
      </c>
      <c r="E182" s="19">
        <v>50000</v>
      </c>
      <c r="F182" s="19">
        <f t="shared" si="13"/>
        <v>35300000</v>
      </c>
      <c r="H182" s="59">
        <v>41400</v>
      </c>
      <c r="I182" s="59"/>
    </row>
    <row r="183" spans="1:9" x14ac:dyDescent="0.25">
      <c r="A183" s="17">
        <f t="shared" ref="A183:A186" si="14">A182+1</f>
        <v>3</v>
      </c>
      <c r="B183" s="18" t="s">
        <v>125</v>
      </c>
      <c r="C183" s="17" t="s">
        <v>47</v>
      </c>
      <c r="D183" s="29">
        <v>306</v>
      </c>
      <c r="E183" s="19">
        <f>E182</f>
        <v>50000</v>
      </c>
      <c r="F183" s="19">
        <f t="shared" si="13"/>
        <v>15300000</v>
      </c>
      <c r="H183" s="59">
        <v>41400</v>
      </c>
      <c r="I183" s="59"/>
    </row>
    <row r="184" spans="1:9" x14ac:dyDescent="0.25">
      <c r="A184" s="17">
        <f t="shared" si="14"/>
        <v>4</v>
      </c>
      <c r="B184" s="18" t="s">
        <v>126</v>
      </c>
      <c r="C184" s="17" t="s">
        <v>47</v>
      </c>
      <c r="D184" s="29">
        <v>126</v>
      </c>
      <c r="E184" s="19">
        <f>E183</f>
        <v>50000</v>
      </c>
      <c r="F184" s="19">
        <f t="shared" si="13"/>
        <v>6300000</v>
      </c>
      <c r="H184" s="59">
        <v>41400</v>
      </c>
      <c r="I184" s="59"/>
    </row>
    <row r="185" spans="1:9" x14ac:dyDescent="0.25">
      <c r="A185" s="17">
        <f t="shared" si="14"/>
        <v>5</v>
      </c>
      <c r="B185" s="18" t="s">
        <v>129</v>
      </c>
      <c r="C185" s="17" t="s">
        <v>47</v>
      </c>
      <c r="D185" s="29">
        <v>828</v>
      </c>
      <c r="E185" s="19">
        <v>22000</v>
      </c>
      <c r="F185" s="19">
        <f t="shared" si="13"/>
        <v>18216000</v>
      </c>
      <c r="H185" s="59">
        <v>18250</v>
      </c>
      <c r="I185" s="59"/>
    </row>
    <row r="186" spans="1:9" x14ac:dyDescent="0.25">
      <c r="A186" s="17">
        <f t="shared" si="14"/>
        <v>6</v>
      </c>
      <c r="B186" s="18" t="s">
        <v>130</v>
      </c>
      <c r="C186" s="17" t="s">
        <v>75</v>
      </c>
      <c r="D186" s="29">
        <v>1</v>
      </c>
      <c r="E186" s="19">
        <v>11280000</v>
      </c>
      <c r="F186" s="19">
        <f t="shared" si="13"/>
        <v>11280000</v>
      </c>
      <c r="H186" s="59">
        <v>9400000</v>
      </c>
      <c r="I186" s="59"/>
    </row>
    <row r="187" spans="1:9" x14ac:dyDescent="0.25">
      <c r="A187" s="17"/>
      <c r="B187" s="18" t="s">
        <v>40</v>
      </c>
      <c r="C187" s="17" t="s">
        <v>46</v>
      </c>
      <c r="D187" s="29">
        <v>1</v>
      </c>
      <c r="E187" s="19"/>
      <c r="F187" s="19"/>
      <c r="H187" s="59"/>
      <c r="I187" s="59"/>
    </row>
    <row r="188" spans="1:9" x14ac:dyDescent="0.25">
      <c r="A188" s="17"/>
      <c r="B188" s="18" t="s">
        <v>179</v>
      </c>
      <c r="C188" s="17" t="s">
        <v>46</v>
      </c>
      <c r="D188" s="29">
        <v>1</v>
      </c>
      <c r="E188" s="19"/>
      <c r="F188" s="19"/>
      <c r="H188" s="59"/>
      <c r="I188" s="59"/>
    </row>
    <row r="189" spans="1:9" x14ac:dyDescent="0.25">
      <c r="A189" s="17"/>
      <c r="B189" s="18" t="s">
        <v>180</v>
      </c>
      <c r="C189" s="17" t="s">
        <v>46</v>
      </c>
      <c r="D189" s="29">
        <v>13</v>
      </c>
      <c r="E189" s="19"/>
      <c r="F189" s="19"/>
      <c r="H189" s="59"/>
      <c r="I189" s="59"/>
    </row>
    <row r="190" spans="1:9" x14ac:dyDescent="0.25">
      <c r="A190" s="17"/>
      <c r="B190" s="18" t="s">
        <v>35</v>
      </c>
      <c r="C190" s="17" t="s">
        <v>46</v>
      </c>
      <c r="D190" s="29">
        <v>3</v>
      </c>
      <c r="E190" s="19"/>
      <c r="F190" s="19"/>
      <c r="H190" s="59"/>
      <c r="I190" s="59"/>
    </row>
    <row r="191" spans="1:9" x14ac:dyDescent="0.25">
      <c r="A191" s="17"/>
      <c r="B191" s="18" t="s">
        <v>39</v>
      </c>
      <c r="C191" s="17" t="s">
        <v>48</v>
      </c>
      <c r="D191" s="29">
        <v>1</v>
      </c>
      <c r="E191" s="19"/>
      <c r="F191" s="19"/>
      <c r="H191" s="59"/>
      <c r="I191" s="59"/>
    </row>
    <row r="192" spans="1:9" x14ac:dyDescent="0.25">
      <c r="A192" s="17">
        <v>7</v>
      </c>
      <c r="B192" s="18" t="s">
        <v>131</v>
      </c>
      <c r="C192" s="17" t="s">
        <v>75</v>
      </c>
      <c r="D192" s="29">
        <v>1</v>
      </c>
      <c r="E192" s="19">
        <v>8118000</v>
      </c>
      <c r="F192" s="19">
        <f t="shared" si="13"/>
        <v>8118000</v>
      </c>
      <c r="H192" s="59">
        <v>6765000</v>
      </c>
      <c r="I192" s="59"/>
    </row>
    <row r="193" spans="1:9" x14ac:dyDescent="0.25">
      <c r="A193" s="17"/>
      <c r="B193" s="18" t="s">
        <v>55</v>
      </c>
      <c r="C193" s="17" t="s">
        <v>46</v>
      </c>
      <c r="D193" s="29">
        <v>1</v>
      </c>
      <c r="E193" s="19"/>
      <c r="F193" s="19"/>
      <c r="H193" s="59"/>
      <c r="I193" s="59"/>
    </row>
    <row r="194" spans="1:9" x14ac:dyDescent="0.25">
      <c r="A194" s="17"/>
      <c r="B194" s="18" t="s">
        <v>181</v>
      </c>
      <c r="C194" s="17" t="s">
        <v>46</v>
      </c>
      <c r="D194" s="29">
        <v>1</v>
      </c>
      <c r="E194" s="19"/>
      <c r="F194" s="19"/>
      <c r="H194" s="59"/>
      <c r="I194" s="59"/>
    </row>
    <row r="195" spans="1:9" x14ac:dyDescent="0.25">
      <c r="A195" s="17"/>
      <c r="B195" s="18" t="s">
        <v>180</v>
      </c>
      <c r="C195" s="17" t="s">
        <v>46</v>
      </c>
      <c r="D195" s="29">
        <v>9</v>
      </c>
      <c r="E195" s="19"/>
      <c r="F195" s="19"/>
      <c r="H195" s="59"/>
      <c r="I195" s="59"/>
    </row>
    <row r="196" spans="1:9" x14ac:dyDescent="0.25">
      <c r="A196" s="17"/>
      <c r="B196" s="18" t="s">
        <v>35</v>
      </c>
      <c r="C196" s="17" t="s">
        <v>46</v>
      </c>
      <c r="D196" s="29">
        <v>3</v>
      </c>
      <c r="E196" s="19"/>
      <c r="F196" s="19"/>
      <c r="H196" s="59"/>
      <c r="I196" s="59"/>
    </row>
    <row r="197" spans="1:9" x14ac:dyDescent="0.25">
      <c r="A197" s="17"/>
      <c r="B197" s="18" t="s">
        <v>39</v>
      </c>
      <c r="C197" s="17" t="s">
        <v>48</v>
      </c>
      <c r="D197" s="29">
        <v>1</v>
      </c>
      <c r="E197" s="19"/>
      <c r="F197" s="19"/>
      <c r="H197" s="59"/>
      <c r="I197" s="59"/>
    </row>
    <row r="198" spans="1:9" x14ac:dyDescent="0.25">
      <c r="A198" s="17">
        <v>8</v>
      </c>
      <c r="B198" s="18" t="s">
        <v>77</v>
      </c>
      <c r="C198" s="17" t="s">
        <v>48</v>
      </c>
      <c r="D198" s="29">
        <v>1</v>
      </c>
      <c r="E198" s="19">
        <v>2820000</v>
      </c>
      <c r="F198" s="19">
        <f t="shared" si="13"/>
        <v>2820000</v>
      </c>
      <c r="H198" s="59">
        <v>2350000</v>
      </c>
      <c r="I198" s="59"/>
    </row>
    <row r="199" spans="1:9" x14ac:dyDescent="0.25">
      <c r="A199" s="17"/>
      <c r="B199" s="18"/>
      <c r="C199" s="17"/>
      <c r="D199" s="29"/>
      <c r="E199" s="19"/>
      <c r="F199" s="33">
        <f>SUM(F181:F198)</f>
        <v>196514000</v>
      </c>
      <c r="H199" s="59"/>
      <c r="I199" s="59"/>
    </row>
    <row r="200" spans="1:9" x14ac:dyDescent="0.25">
      <c r="A200" s="17" t="s">
        <v>68</v>
      </c>
      <c r="B200" s="18" t="s">
        <v>57</v>
      </c>
      <c r="C200" s="17"/>
      <c r="D200" s="29"/>
      <c r="E200" s="19"/>
      <c r="F200" s="19"/>
      <c r="H200" s="59"/>
      <c r="I200" s="59"/>
    </row>
    <row r="201" spans="1:9" x14ac:dyDescent="0.25">
      <c r="A201" s="17">
        <v>1</v>
      </c>
      <c r="B201" s="18" t="s">
        <v>58</v>
      </c>
      <c r="C201" s="17" t="s">
        <v>47</v>
      </c>
      <c r="D201" s="29">
        <v>2570</v>
      </c>
      <c r="E201" s="19">
        <v>25000</v>
      </c>
      <c r="F201" s="19">
        <f>D201*E201</f>
        <v>64250000</v>
      </c>
      <c r="H201" s="59">
        <v>19500</v>
      </c>
      <c r="I201" s="59"/>
    </row>
    <row r="202" spans="1:9" x14ac:dyDescent="0.25">
      <c r="A202" s="17">
        <f>A201+1</f>
        <v>2</v>
      </c>
      <c r="B202" s="18" t="s">
        <v>59</v>
      </c>
      <c r="C202" s="17" t="s">
        <v>46</v>
      </c>
      <c r="D202" s="29">
        <v>39</v>
      </c>
      <c r="E202" s="19">
        <v>87000</v>
      </c>
      <c r="F202" s="19">
        <f>D202*E202</f>
        <v>3393000</v>
      </c>
      <c r="G202" s="60"/>
      <c r="H202" s="59">
        <v>72500</v>
      </c>
      <c r="I202" s="59"/>
    </row>
    <row r="203" spans="1:9" x14ac:dyDescent="0.25">
      <c r="A203" s="17">
        <f t="shared" ref="A203:A211" si="15">A202+1</f>
        <v>3</v>
      </c>
      <c r="B203" s="18" t="s">
        <v>79</v>
      </c>
      <c r="C203" s="17" t="s">
        <v>88</v>
      </c>
      <c r="D203" s="29">
        <v>21</v>
      </c>
      <c r="E203" s="19">
        <v>1680000</v>
      </c>
      <c r="F203" s="19">
        <f t="shared" ref="F203:F211" si="16">D203*E203</f>
        <v>35280000</v>
      </c>
      <c r="H203" s="89">
        <v>1525000</v>
      </c>
      <c r="I203" s="59"/>
    </row>
    <row r="204" spans="1:9" x14ac:dyDescent="0.25">
      <c r="A204" s="17">
        <f t="shared" si="15"/>
        <v>4</v>
      </c>
      <c r="B204" s="18" t="s">
        <v>80</v>
      </c>
      <c r="C204" s="17" t="s">
        <v>75</v>
      </c>
      <c r="D204" s="29">
        <v>5</v>
      </c>
      <c r="E204" s="19">
        <v>3163000</v>
      </c>
      <c r="F204" s="19">
        <f t="shared" si="16"/>
        <v>15815000</v>
      </c>
      <c r="H204" s="89">
        <v>2875000</v>
      </c>
      <c r="I204" s="59"/>
    </row>
    <row r="205" spans="1:9" x14ac:dyDescent="0.25">
      <c r="A205" s="17">
        <f t="shared" si="15"/>
        <v>5</v>
      </c>
      <c r="B205" s="18" t="s">
        <v>81</v>
      </c>
      <c r="C205" s="17" t="s">
        <v>75</v>
      </c>
      <c r="D205" s="29">
        <v>1</v>
      </c>
      <c r="E205" s="19">
        <v>3135000</v>
      </c>
      <c r="F205" s="19">
        <f t="shared" si="16"/>
        <v>3135000</v>
      </c>
      <c r="H205" s="89">
        <v>2850000</v>
      </c>
      <c r="I205" s="59"/>
    </row>
    <row r="206" spans="1:9" x14ac:dyDescent="0.25">
      <c r="A206" s="17">
        <f t="shared" si="15"/>
        <v>6</v>
      </c>
      <c r="B206" s="18" t="s">
        <v>83</v>
      </c>
      <c r="C206" s="17" t="s">
        <v>75</v>
      </c>
      <c r="D206" s="29">
        <v>1</v>
      </c>
      <c r="E206" s="19">
        <v>1430000</v>
      </c>
      <c r="F206" s="19">
        <f t="shared" si="16"/>
        <v>1430000</v>
      </c>
      <c r="H206" s="89">
        <v>1300000</v>
      </c>
      <c r="I206" s="59"/>
    </row>
    <row r="207" spans="1:9" x14ac:dyDescent="0.25">
      <c r="A207" s="17">
        <f t="shared" si="15"/>
        <v>7</v>
      </c>
      <c r="B207" s="18" t="s">
        <v>82</v>
      </c>
      <c r="C207" s="17" t="s">
        <v>75</v>
      </c>
      <c r="D207" s="29">
        <v>2</v>
      </c>
      <c r="E207" s="19">
        <v>506000</v>
      </c>
      <c r="F207" s="19">
        <f t="shared" si="16"/>
        <v>1012000</v>
      </c>
      <c r="H207" s="89">
        <v>460000</v>
      </c>
      <c r="I207" s="59"/>
    </row>
    <row r="208" spans="1:9" x14ac:dyDescent="0.25">
      <c r="A208" s="17">
        <f t="shared" si="15"/>
        <v>8</v>
      </c>
      <c r="B208" s="18" t="s">
        <v>84</v>
      </c>
      <c r="C208" s="17" t="s">
        <v>75</v>
      </c>
      <c r="D208" s="29">
        <v>1</v>
      </c>
      <c r="E208" s="19">
        <v>415000</v>
      </c>
      <c r="F208" s="19">
        <f t="shared" si="16"/>
        <v>415000</v>
      </c>
      <c r="H208" s="89">
        <v>375000</v>
      </c>
      <c r="I208" s="59"/>
    </row>
    <row r="209" spans="1:11" x14ac:dyDescent="0.25">
      <c r="A209" s="17">
        <f t="shared" si="15"/>
        <v>9</v>
      </c>
      <c r="B209" s="18" t="s">
        <v>85</v>
      </c>
      <c r="C209" s="17" t="s">
        <v>75</v>
      </c>
      <c r="D209" s="29">
        <v>1</v>
      </c>
      <c r="E209" s="19">
        <v>1540000</v>
      </c>
      <c r="F209" s="19">
        <f t="shared" si="16"/>
        <v>1540000</v>
      </c>
      <c r="H209" s="89">
        <v>1400000</v>
      </c>
      <c r="I209" s="59"/>
    </row>
    <row r="210" spans="1:11" x14ac:dyDescent="0.25">
      <c r="A210" s="17">
        <f t="shared" si="15"/>
        <v>10</v>
      </c>
      <c r="B210" s="18" t="s">
        <v>86</v>
      </c>
      <c r="C210" s="17" t="s">
        <v>73</v>
      </c>
      <c r="D210" s="29">
        <v>1</v>
      </c>
      <c r="E210" s="19">
        <v>1100000</v>
      </c>
      <c r="F210" s="19">
        <f t="shared" si="16"/>
        <v>1100000</v>
      </c>
      <c r="H210" s="89">
        <v>1000000</v>
      </c>
      <c r="I210" s="59"/>
    </row>
    <row r="211" spans="1:11" x14ac:dyDescent="0.25">
      <c r="A211" s="17">
        <f t="shared" si="15"/>
        <v>11</v>
      </c>
      <c r="B211" s="18" t="s">
        <v>87</v>
      </c>
      <c r="C211" s="17" t="s">
        <v>73</v>
      </c>
      <c r="D211" s="29">
        <v>1</v>
      </c>
      <c r="E211" s="19">
        <v>1683000</v>
      </c>
      <c r="F211" s="19">
        <f t="shared" si="16"/>
        <v>1683000</v>
      </c>
      <c r="H211" s="89">
        <v>1530000</v>
      </c>
      <c r="I211" s="59"/>
    </row>
    <row r="212" spans="1:11" x14ac:dyDescent="0.25">
      <c r="A212" s="17"/>
      <c r="B212" s="18"/>
      <c r="C212" s="17"/>
      <c r="D212" s="29"/>
      <c r="E212" s="19"/>
      <c r="F212" s="33">
        <f>SUM(F201:F211)</f>
        <v>129053000</v>
      </c>
      <c r="H212" s="59"/>
      <c r="I212" s="59"/>
    </row>
    <row r="213" spans="1:11" x14ac:dyDescent="0.25">
      <c r="A213" s="17" t="s">
        <v>69</v>
      </c>
      <c r="B213" s="18" t="s">
        <v>182</v>
      </c>
      <c r="C213" s="17"/>
      <c r="D213" s="29"/>
      <c r="E213" s="19"/>
      <c r="F213" s="19"/>
      <c r="H213" s="59"/>
      <c r="I213" s="59"/>
    </row>
    <row r="214" spans="1:11" x14ac:dyDescent="0.25">
      <c r="A214" s="17">
        <v>1</v>
      </c>
      <c r="B214" s="18" t="s">
        <v>60</v>
      </c>
      <c r="C214" s="17" t="s">
        <v>47</v>
      </c>
      <c r="D214" s="29">
        <v>5259</v>
      </c>
      <c r="E214" s="19">
        <v>21000</v>
      </c>
      <c r="F214" s="19">
        <f>D214*E214</f>
        <v>110439000</v>
      </c>
      <c r="H214" s="59">
        <v>17500</v>
      </c>
      <c r="I214" s="59"/>
    </row>
    <row r="215" spans="1:11" x14ac:dyDescent="0.25">
      <c r="A215" s="17">
        <f>A214+1</f>
        <v>2</v>
      </c>
      <c r="B215" s="18" t="s">
        <v>61</v>
      </c>
      <c r="C215" s="17" t="s">
        <v>46</v>
      </c>
      <c r="D215" s="29">
        <v>69</v>
      </c>
      <c r="E215" s="19">
        <f>E202</f>
        <v>87000</v>
      </c>
      <c r="F215" s="19">
        <f>D215*E215</f>
        <v>6003000</v>
      </c>
      <c r="G215" s="60"/>
      <c r="H215" s="59">
        <v>72500</v>
      </c>
      <c r="I215" s="59"/>
    </row>
    <row r="216" spans="1:11" x14ac:dyDescent="0.25">
      <c r="A216" s="17">
        <f t="shared" ref="A216:A219" si="17">A215+1</f>
        <v>3</v>
      </c>
      <c r="B216" s="18" t="s">
        <v>183</v>
      </c>
      <c r="C216" s="17" t="s">
        <v>103</v>
      </c>
      <c r="D216" s="29">
        <v>69</v>
      </c>
      <c r="E216" s="19">
        <v>888000</v>
      </c>
      <c r="F216" s="19">
        <f t="shared" ref="F216:F219" si="18">D216*E216</f>
        <v>61272000</v>
      </c>
      <c r="H216" s="89">
        <v>807500</v>
      </c>
      <c r="I216" s="59"/>
    </row>
    <row r="217" spans="1:11" x14ac:dyDescent="0.25">
      <c r="A217" s="17">
        <f t="shared" si="17"/>
        <v>4</v>
      </c>
      <c r="B217" s="18" t="s">
        <v>184</v>
      </c>
      <c r="C217" s="17" t="s">
        <v>103</v>
      </c>
      <c r="D217" s="29">
        <v>5</v>
      </c>
      <c r="E217" s="19">
        <v>13200000</v>
      </c>
      <c r="F217" s="19">
        <f t="shared" si="18"/>
        <v>66000000</v>
      </c>
      <c r="H217" s="89">
        <v>12000000</v>
      </c>
      <c r="I217" s="59"/>
    </row>
    <row r="218" spans="1:11" x14ac:dyDescent="0.25">
      <c r="A218" s="17">
        <f t="shared" si="17"/>
        <v>5</v>
      </c>
      <c r="B218" s="77" t="s">
        <v>186</v>
      </c>
      <c r="C218" s="17" t="s">
        <v>103</v>
      </c>
      <c r="D218" s="84">
        <v>5</v>
      </c>
      <c r="E218" s="19">
        <v>2860000</v>
      </c>
      <c r="F218" s="19">
        <f t="shared" si="18"/>
        <v>14300000</v>
      </c>
      <c r="H218" s="89">
        <v>2600000</v>
      </c>
      <c r="I218" s="59"/>
    </row>
    <row r="219" spans="1:11" ht="16.5" x14ac:dyDescent="0.25">
      <c r="A219" s="17">
        <f t="shared" si="17"/>
        <v>6</v>
      </c>
      <c r="B219" s="34" t="s">
        <v>104</v>
      </c>
      <c r="C219" s="17" t="s">
        <v>103</v>
      </c>
      <c r="D219" s="84">
        <v>1</v>
      </c>
      <c r="E219" s="19">
        <v>3960000</v>
      </c>
      <c r="F219" s="19">
        <f t="shared" si="18"/>
        <v>3960000</v>
      </c>
      <c r="H219" s="89">
        <v>3600000</v>
      </c>
      <c r="I219" s="59"/>
    </row>
    <row r="220" spans="1:11" ht="16.5" x14ac:dyDescent="0.25">
      <c r="A220" s="17"/>
      <c r="B220" s="34"/>
      <c r="C220" s="20"/>
      <c r="D220" s="85"/>
      <c r="E220" s="19"/>
      <c r="F220" s="33">
        <f>SUM(F214:F219)</f>
        <v>261974000</v>
      </c>
      <c r="H220" s="59"/>
      <c r="I220" s="59"/>
    </row>
    <row r="221" spans="1:11" x14ac:dyDescent="0.25">
      <c r="A221" s="17" t="s">
        <v>70</v>
      </c>
      <c r="B221" s="18" t="s">
        <v>91</v>
      </c>
      <c r="C221" s="20"/>
      <c r="D221" s="30"/>
      <c r="E221" s="19"/>
      <c r="F221" s="19"/>
      <c r="G221" s="68"/>
      <c r="H221" s="59"/>
      <c r="I221" s="59"/>
    </row>
    <row r="222" spans="1:11" x14ac:dyDescent="0.25">
      <c r="A222" s="17">
        <v>1</v>
      </c>
      <c r="B222" s="18" t="s">
        <v>92</v>
      </c>
      <c r="C222" s="17" t="s">
        <v>75</v>
      </c>
      <c r="D222" s="30">
        <v>1</v>
      </c>
      <c r="E222" s="19">
        <f>H222*1.2</f>
        <v>13920000</v>
      </c>
      <c r="F222" s="19">
        <f t="shared" ref="F222:F224" si="19">D222*E222</f>
        <v>13920000</v>
      </c>
      <c r="H222" s="59">
        <v>11600000</v>
      </c>
      <c r="I222" s="59"/>
      <c r="J222" s="24"/>
    </row>
    <row r="223" spans="1:11" x14ac:dyDescent="0.25">
      <c r="A223" s="17">
        <f>A222+1</f>
        <v>2</v>
      </c>
      <c r="B223" s="18" t="s">
        <v>93</v>
      </c>
      <c r="C223" s="17" t="s">
        <v>102</v>
      </c>
      <c r="D223" s="30">
        <v>20</v>
      </c>
      <c r="E223" s="19">
        <f t="shared" ref="E223:E224" si="20">H223*1.2</f>
        <v>134850</v>
      </c>
      <c r="F223" s="19">
        <f t="shared" si="19"/>
        <v>2697000</v>
      </c>
      <c r="H223" s="59">
        <v>112375</v>
      </c>
      <c r="I223" s="59"/>
      <c r="J223" s="24"/>
      <c r="K223" s="70">
        <f>J223/20</f>
        <v>0</v>
      </c>
    </row>
    <row r="224" spans="1:11" x14ac:dyDescent="0.25">
      <c r="A224" s="17">
        <f t="shared" ref="A224:A231" si="21">A223+1</f>
        <v>3</v>
      </c>
      <c r="B224" s="18" t="s">
        <v>94</v>
      </c>
      <c r="C224" s="17" t="s">
        <v>75</v>
      </c>
      <c r="D224" s="30">
        <v>1</v>
      </c>
      <c r="E224" s="19">
        <f t="shared" si="20"/>
        <v>16356000</v>
      </c>
      <c r="F224" s="19">
        <f t="shared" si="19"/>
        <v>16356000</v>
      </c>
      <c r="H224" s="59">
        <v>13630000</v>
      </c>
      <c r="I224" s="59"/>
      <c r="J224" s="24"/>
    </row>
    <row r="225" spans="1:10" x14ac:dyDescent="0.25">
      <c r="A225" s="17"/>
      <c r="B225" s="32" t="s">
        <v>95</v>
      </c>
      <c r="C225" s="17"/>
      <c r="D225" s="30"/>
      <c r="E225" s="19"/>
      <c r="F225" s="19"/>
      <c r="H225" s="59"/>
      <c r="I225" s="59"/>
      <c r="J225" s="24"/>
    </row>
    <row r="226" spans="1:10" x14ac:dyDescent="0.25">
      <c r="A226" s="17"/>
      <c r="B226" s="32" t="s">
        <v>96</v>
      </c>
      <c r="C226" s="17"/>
      <c r="D226" s="30"/>
      <c r="E226" s="19"/>
      <c r="F226" s="19"/>
      <c r="H226" s="59"/>
      <c r="I226" s="59"/>
      <c r="J226" s="24"/>
    </row>
    <row r="227" spans="1:10" x14ac:dyDescent="0.25">
      <c r="A227" s="17">
        <f>A224+1</f>
        <v>4</v>
      </c>
      <c r="B227" s="18" t="s">
        <v>97</v>
      </c>
      <c r="C227" s="17" t="s">
        <v>75</v>
      </c>
      <c r="D227" s="30">
        <v>1</v>
      </c>
      <c r="E227" s="19">
        <f t="shared" ref="E227" si="22">H227*1.2</f>
        <v>2784000</v>
      </c>
      <c r="F227" s="19">
        <f>D227*E227</f>
        <v>2784000</v>
      </c>
      <c r="H227" s="59">
        <v>2320000</v>
      </c>
      <c r="I227" s="59"/>
      <c r="J227" s="24"/>
    </row>
    <row r="228" spans="1:10" x14ac:dyDescent="0.25">
      <c r="A228" s="17"/>
      <c r="B228" s="32" t="s">
        <v>98</v>
      </c>
      <c r="C228" s="17"/>
      <c r="D228" s="30"/>
      <c r="E228" s="19"/>
      <c r="F228" s="19"/>
      <c r="H228" s="59"/>
      <c r="I228" s="59"/>
      <c r="J228" s="24"/>
    </row>
    <row r="229" spans="1:10" x14ac:dyDescent="0.25">
      <c r="A229" s="17"/>
      <c r="B229" s="32" t="s">
        <v>99</v>
      </c>
      <c r="C229" s="17"/>
      <c r="D229" s="30"/>
      <c r="E229" s="19"/>
      <c r="F229" s="19"/>
      <c r="H229" s="59"/>
      <c r="I229" s="59"/>
      <c r="J229" s="24"/>
    </row>
    <row r="230" spans="1:10" x14ac:dyDescent="0.25">
      <c r="A230" s="17">
        <f>A227+1</f>
        <v>5</v>
      </c>
      <c r="B230" s="18" t="s">
        <v>100</v>
      </c>
      <c r="C230" s="17" t="s">
        <v>73</v>
      </c>
      <c r="D230" s="30">
        <v>1</v>
      </c>
      <c r="E230" s="19">
        <f t="shared" ref="E230:E231" si="23">H230*1.2</f>
        <v>9963000</v>
      </c>
      <c r="F230" s="19">
        <f t="shared" ref="F230:F231" si="24">D230*E230</f>
        <v>9963000</v>
      </c>
      <c r="H230" s="59">
        <v>8302500</v>
      </c>
      <c r="I230" s="59"/>
      <c r="J230" s="24"/>
    </row>
    <row r="231" spans="1:10" x14ac:dyDescent="0.25">
      <c r="A231" s="17">
        <f t="shared" si="21"/>
        <v>6</v>
      </c>
      <c r="B231" s="18" t="s">
        <v>101</v>
      </c>
      <c r="C231" s="17" t="s">
        <v>73</v>
      </c>
      <c r="D231" s="30">
        <v>1</v>
      </c>
      <c r="E231" s="19">
        <f t="shared" si="23"/>
        <v>3480000</v>
      </c>
      <c r="F231" s="19">
        <f t="shared" si="24"/>
        <v>3480000</v>
      </c>
      <c r="H231" s="59">
        <v>2900000</v>
      </c>
      <c r="I231" s="59"/>
      <c r="J231" s="24"/>
    </row>
    <row r="232" spans="1:10" x14ac:dyDescent="0.25">
      <c r="A232" s="17"/>
      <c r="B232" s="18"/>
      <c r="C232" s="20"/>
      <c r="D232" s="30"/>
      <c r="E232" s="19"/>
      <c r="F232" s="33">
        <f>SUM(F222:F231)</f>
        <v>49200000</v>
      </c>
      <c r="H232" s="59"/>
      <c r="I232" s="59"/>
      <c r="J232" s="70"/>
    </row>
    <row r="233" spans="1:10" x14ac:dyDescent="0.25">
      <c r="A233" s="17" t="s">
        <v>185</v>
      </c>
      <c r="B233" s="18" t="s">
        <v>71</v>
      </c>
      <c r="C233" s="20"/>
      <c r="D233" s="30"/>
      <c r="E233" s="19"/>
      <c r="F233" s="19"/>
      <c r="H233" s="59"/>
      <c r="I233" s="59"/>
    </row>
    <row r="234" spans="1:10" x14ac:dyDescent="0.25">
      <c r="A234" s="17">
        <v>1</v>
      </c>
      <c r="B234" s="18" t="s">
        <v>72</v>
      </c>
      <c r="C234" s="17" t="s">
        <v>73</v>
      </c>
      <c r="D234" s="29">
        <v>1</v>
      </c>
      <c r="E234" s="19">
        <f>52000000*1.2</f>
        <v>62400000</v>
      </c>
      <c r="F234" s="19">
        <f>D234*E234</f>
        <v>62400000</v>
      </c>
      <c r="H234" s="59">
        <v>52000000</v>
      </c>
      <c r="I234" s="59"/>
    </row>
    <row r="235" spans="1:10" x14ac:dyDescent="0.25">
      <c r="A235" s="17"/>
      <c r="B235" s="18"/>
      <c r="C235" s="20"/>
      <c r="D235" s="30"/>
      <c r="E235" s="19"/>
      <c r="F235" s="33">
        <f>SUM(F234)</f>
        <v>62400000</v>
      </c>
    </row>
    <row r="236" spans="1:10" x14ac:dyDescent="0.25">
      <c r="A236" s="21"/>
      <c r="B236" s="22"/>
      <c r="C236" s="23"/>
      <c r="D236" s="31"/>
      <c r="E236" s="23"/>
      <c r="F236" s="23"/>
    </row>
    <row r="238" spans="1:10" x14ac:dyDescent="0.25">
      <c r="F238" s="59"/>
    </row>
    <row r="239" spans="1:10" x14ac:dyDescent="0.25">
      <c r="C239" s="9" t="s">
        <v>33</v>
      </c>
    </row>
  </sheetData>
  <pageMargins left="0.70866141732283472" right="0.31496062992125984" top="0.74803149606299213" bottom="0.74803149606299213" header="0.31496062992125984" footer="0.31496062992125984"/>
  <pageSetup paperSize="9" scale="71" fitToHeight="100" orientation="portrait" horizontalDpi="4294967293" verticalDpi="0" r:id="rId1"/>
  <headerFooter>
    <oddFooter xml:space="preserve">&amp;CHal : &amp;P </oddFooter>
  </headerFooter>
  <rowBreaks count="3" manualBreakCount="3">
    <brk id="67" max="16383" man="1"/>
    <brk id="124" max="16383" man="1"/>
    <brk id="185" max="16383" man="1"/>
  </rowBreaks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"/>
  <sheetViews>
    <sheetView showGridLines="0" zoomScale="110" zoomScaleNormal="110" workbookViewId="0">
      <selection activeCell="E19" sqref="E19"/>
    </sheetView>
  </sheetViews>
  <sheetFormatPr defaultRowHeight="15.75" x14ac:dyDescent="0.25"/>
  <cols>
    <col min="1" max="1" width="5.85546875" style="9" customWidth="1"/>
    <col min="2" max="2" width="67.140625" style="24" customWidth="1"/>
    <col min="3" max="3" width="7.7109375" style="9" customWidth="1"/>
    <col min="4" max="4" width="11.5703125" style="25" customWidth="1"/>
    <col min="5" max="5" width="17" style="9" customWidth="1"/>
    <col min="6" max="6" width="18.7109375" style="9" customWidth="1"/>
    <col min="7" max="7" width="16" style="9" customWidth="1"/>
    <col min="8" max="9" width="18.28515625" style="9" bestFit="1" customWidth="1"/>
    <col min="10" max="10" width="15.28515625" style="9" customWidth="1"/>
    <col min="11" max="11" width="9.85546875" style="9" bestFit="1" customWidth="1"/>
    <col min="12" max="16384" width="9.140625" style="9"/>
  </cols>
  <sheetData>
    <row r="1" spans="1:8" x14ac:dyDescent="0.25">
      <c r="A1" s="7" t="s">
        <v>0</v>
      </c>
      <c r="B1" s="8"/>
      <c r="H1" s="9" t="s">
        <v>33</v>
      </c>
    </row>
    <row r="2" spans="1:8" x14ac:dyDescent="0.25">
      <c r="A2" s="7" t="s">
        <v>1</v>
      </c>
      <c r="B2" s="8"/>
    </row>
    <row r="3" spans="1:8" x14ac:dyDescent="0.25">
      <c r="A3" s="7" t="s">
        <v>2</v>
      </c>
      <c r="B3" s="8"/>
    </row>
    <row r="5" spans="1:8" ht="20.25" customHeight="1" x14ac:dyDescent="0.25">
      <c r="A5" s="10" t="s">
        <v>3</v>
      </c>
      <c r="B5" s="11" t="s">
        <v>4</v>
      </c>
      <c r="C5" s="10" t="s">
        <v>89</v>
      </c>
      <c r="D5" s="26" t="s">
        <v>5</v>
      </c>
      <c r="E5" s="10" t="s">
        <v>6</v>
      </c>
      <c r="F5" s="10" t="s">
        <v>7</v>
      </c>
    </row>
    <row r="6" spans="1:8" x14ac:dyDescent="0.25">
      <c r="A6" s="12"/>
      <c r="B6" s="13"/>
      <c r="C6" s="12"/>
      <c r="D6" s="27"/>
      <c r="E6" s="12"/>
      <c r="F6" s="12"/>
    </row>
    <row r="7" spans="1:8" x14ac:dyDescent="0.25">
      <c r="A7" s="14" t="s">
        <v>8</v>
      </c>
      <c r="B7" s="15" t="s">
        <v>9</v>
      </c>
      <c r="C7" s="16"/>
      <c r="D7" s="28"/>
      <c r="E7" s="16"/>
      <c r="F7" s="16"/>
    </row>
    <row r="8" spans="1:8" x14ac:dyDescent="0.25">
      <c r="A8" s="17">
        <v>1</v>
      </c>
      <c r="B8" s="18" t="s">
        <v>10</v>
      </c>
      <c r="C8" s="17" t="s">
        <v>45</v>
      </c>
      <c r="D8" s="29">
        <v>82</v>
      </c>
      <c r="E8" s="19">
        <v>165000</v>
      </c>
      <c r="F8" s="19">
        <f>D8*E8</f>
        <v>13530000</v>
      </c>
    </row>
    <row r="9" spans="1:8" x14ac:dyDescent="0.25">
      <c r="A9" s="17">
        <f>A8+1</f>
        <v>2</v>
      </c>
      <c r="B9" s="18" t="s">
        <v>106</v>
      </c>
      <c r="C9" s="17" t="s">
        <v>45</v>
      </c>
      <c r="D9" s="29">
        <v>20</v>
      </c>
      <c r="E9" s="19">
        <v>245000</v>
      </c>
      <c r="F9" s="19">
        <f t="shared" ref="F9:F29" si="0">D9*E9</f>
        <v>4900000</v>
      </c>
    </row>
    <row r="10" spans="1:8" x14ac:dyDescent="0.25">
      <c r="A10" s="17">
        <f t="shared" ref="A10:A29" si="1">A9+1</f>
        <v>3</v>
      </c>
      <c r="B10" s="18" t="s">
        <v>11</v>
      </c>
      <c r="C10" s="17" t="s">
        <v>45</v>
      </c>
      <c r="D10" s="29">
        <v>5</v>
      </c>
      <c r="E10" s="19">
        <v>185000</v>
      </c>
      <c r="F10" s="19">
        <f t="shared" si="0"/>
        <v>925000</v>
      </c>
    </row>
    <row r="11" spans="1:8" x14ac:dyDescent="0.25">
      <c r="A11" s="17">
        <f t="shared" si="1"/>
        <v>4</v>
      </c>
      <c r="B11" s="18" t="s">
        <v>12</v>
      </c>
      <c r="C11" s="17" t="s">
        <v>45</v>
      </c>
      <c r="D11" s="29">
        <v>3</v>
      </c>
      <c r="E11" s="19">
        <v>225000</v>
      </c>
      <c r="F11" s="19">
        <f t="shared" si="0"/>
        <v>675000</v>
      </c>
    </row>
    <row r="12" spans="1:8" x14ac:dyDescent="0.25">
      <c r="A12" s="17">
        <f t="shared" si="1"/>
        <v>5</v>
      </c>
      <c r="B12" s="18" t="s">
        <v>110</v>
      </c>
      <c r="C12" s="17" t="s">
        <v>45</v>
      </c>
      <c r="D12" s="29">
        <v>1</v>
      </c>
      <c r="E12" s="19">
        <v>285000</v>
      </c>
      <c r="F12" s="19">
        <f t="shared" si="0"/>
        <v>285000</v>
      </c>
    </row>
    <row r="13" spans="1:8" x14ac:dyDescent="0.25">
      <c r="A13" s="17">
        <f t="shared" si="1"/>
        <v>6</v>
      </c>
      <c r="B13" s="18" t="s">
        <v>56</v>
      </c>
      <c r="C13" s="17" t="s">
        <v>102</v>
      </c>
      <c r="D13" s="29">
        <v>226</v>
      </c>
      <c r="E13" s="19">
        <v>9500</v>
      </c>
      <c r="F13" s="19">
        <f t="shared" si="0"/>
        <v>2147000</v>
      </c>
    </row>
    <row r="14" spans="1:8" x14ac:dyDescent="0.25">
      <c r="A14" s="17">
        <f t="shared" si="1"/>
        <v>7</v>
      </c>
      <c r="B14" s="18" t="s">
        <v>29</v>
      </c>
      <c r="C14" s="17" t="s">
        <v>102</v>
      </c>
      <c r="D14" s="29">
        <v>226</v>
      </c>
      <c r="E14" s="19">
        <v>11000</v>
      </c>
      <c r="F14" s="19">
        <f t="shared" si="0"/>
        <v>2486000</v>
      </c>
    </row>
    <row r="15" spans="1:8" x14ac:dyDescent="0.25">
      <c r="A15" s="17">
        <f t="shared" si="1"/>
        <v>8</v>
      </c>
      <c r="B15" s="18" t="s">
        <v>20</v>
      </c>
      <c r="C15" s="17" t="s">
        <v>45</v>
      </c>
      <c r="D15" s="29">
        <v>4</v>
      </c>
      <c r="E15" s="19">
        <v>165000</v>
      </c>
      <c r="F15" s="19">
        <f t="shared" si="0"/>
        <v>660000</v>
      </c>
    </row>
    <row r="16" spans="1:8" x14ac:dyDescent="0.25">
      <c r="A16" s="17">
        <f t="shared" si="1"/>
        <v>9</v>
      </c>
      <c r="B16" s="18" t="s">
        <v>191</v>
      </c>
      <c r="C16" s="17" t="s">
        <v>45</v>
      </c>
      <c r="D16" s="29">
        <v>1</v>
      </c>
      <c r="E16" s="19">
        <v>150000</v>
      </c>
      <c r="F16" s="19">
        <f t="shared" si="0"/>
        <v>150000</v>
      </c>
    </row>
    <row r="17" spans="1:6" x14ac:dyDescent="0.25">
      <c r="A17" s="17">
        <f t="shared" si="1"/>
        <v>10</v>
      </c>
      <c r="B17" s="18" t="s">
        <v>13</v>
      </c>
      <c r="C17" s="17" t="s">
        <v>46</v>
      </c>
      <c r="D17" s="29">
        <v>16</v>
      </c>
      <c r="E17" s="19">
        <v>135000</v>
      </c>
      <c r="F17" s="19">
        <f t="shared" si="0"/>
        <v>2160000</v>
      </c>
    </row>
    <row r="18" spans="1:6" x14ac:dyDescent="0.25">
      <c r="A18" s="17">
        <f t="shared" si="1"/>
        <v>11</v>
      </c>
      <c r="B18" s="18" t="s">
        <v>187</v>
      </c>
      <c r="C18" s="17" t="s">
        <v>46</v>
      </c>
      <c r="D18" s="29">
        <v>16</v>
      </c>
      <c r="E18" s="19">
        <v>130000</v>
      </c>
      <c r="F18" s="19">
        <f t="shared" si="0"/>
        <v>2080000</v>
      </c>
    </row>
    <row r="19" spans="1:6" x14ac:dyDescent="0.25">
      <c r="A19" s="17">
        <f t="shared" si="1"/>
        <v>12</v>
      </c>
      <c r="B19" s="18" t="s">
        <v>188</v>
      </c>
      <c r="C19" s="17" t="s">
        <v>46</v>
      </c>
      <c r="D19" s="29">
        <v>6</v>
      </c>
      <c r="E19" s="19">
        <v>166000</v>
      </c>
      <c r="F19" s="19">
        <f t="shared" si="0"/>
        <v>996000</v>
      </c>
    </row>
    <row r="20" spans="1:6" x14ac:dyDescent="0.25">
      <c r="A20" s="17">
        <f t="shared" si="1"/>
        <v>13</v>
      </c>
      <c r="B20" s="18" t="s">
        <v>14</v>
      </c>
      <c r="C20" s="17" t="s">
        <v>46</v>
      </c>
      <c r="D20" s="29">
        <v>7</v>
      </c>
      <c r="E20" s="19">
        <v>145000</v>
      </c>
      <c r="F20" s="19">
        <f t="shared" si="0"/>
        <v>1015000</v>
      </c>
    </row>
    <row r="21" spans="1:6" x14ac:dyDescent="0.25">
      <c r="A21" s="17">
        <f t="shared" si="1"/>
        <v>14</v>
      </c>
      <c r="B21" s="18" t="s">
        <v>107</v>
      </c>
      <c r="C21" s="17" t="s">
        <v>46</v>
      </c>
      <c r="D21" s="29">
        <v>57</v>
      </c>
      <c r="E21" s="19">
        <v>585000</v>
      </c>
      <c r="F21" s="19">
        <f t="shared" si="0"/>
        <v>33345000</v>
      </c>
    </row>
    <row r="22" spans="1:6" x14ac:dyDescent="0.25">
      <c r="A22" s="17">
        <f t="shared" si="1"/>
        <v>15</v>
      </c>
      <c r="B22" s="18" t="s">
        <v>16</v>
      </c>
      <c r="C22" s="17" t="s">
        <v>46</v>
      </c>
      <c r="D22" s="29">
        <v>10</v>
      </c>
      <c r="E22" s="19">
        <v>25000</v>
      </c>
      <c r="F22" s="19">
        <f t="shared" si="0"/>
        <v>250000</v>
      </c>
    </row>
    <row r="23" spans="1:6" x14ac:dyDescent="0.25">
      <c r="A23" s="17">
        <f t="shared" si="1"/>
        <v>16</v>
      </c>
      <c r="B23" s="18" t="s">
        <v>17</v>
      </c>
      <c r="C23" s="17" t="s">
        <v>46</v>
      </c>
      <c r="D23" s="29">
        <v>1</v>
      </c>
      <c r="E23" s="19">
        <v>19500</v>
      </c>
      <c r="F23" s="19">
        <f t="shared" si="0"/>
        <v>19500</v>
      </c>
    </row>
    <row r="24" spans="1:6" x14ac:dyDescent="0.25">
      <c r="A24" s="17">
        <f t="shared" si="1"/>
        <v>17</v>
      </c>
      <c r="B24" s="18" t="s">
        <v>18</v>
      </c>
      <c r="C24" s="17" t="s">
        <v>46</v>
      </c>
      <c r="D24" s="29">
        <v>5</v>
      </c>
      <c r="E24" s="19">
        <v>28000</v>
      </c>
      <c r="F24" s="19">
        <f t="shared" si="0"/>
        <v>140000</v>
      </c>
    </row>
    <row r="25" spans="1:6" x14ac:dyDescent="0.25">
      <c r="A25" s="17">
        <f t="shared" si="1"/>
        <v>18</v>
      </c>
      <c r="B25" s="18" t="s">
        <v>21</v>
      </c>
      <c r="C25" s="17" t="s">
        <v>46</v>
      </c>
      <c r="D25" s="29">
        <v>4</v>
      </c>
      <c r="E25" s="19">
        <v>415000</v>
      </c>
      <c r="F25" s="19">
        <f t="shared" si="0"/>
        <v>1660000</v>
      </c>
    </row>
    <row r="26" spans="1:6" x14ac:dyDescent="0.25">
      <c r="A26" s="17">
        <f t="shared" si="1"/>
        <v>19</v>
      </c>
      <c r="B26" s="18" t="s">
        <v>192</v>
      </c>
      <c r="C26" s="17" t="s">
        <v>46</v>
      </c>
      <c r="D26" s="29">
        <v>1</v>
      </c>
      <c r="E26" s="19">
        <v>175000</v>
      </c>
      <c r="F26" s="19">
        <f t="shared" si="0"/>
        <v>175000</v>
      </c>
    </row>
    <row r="27" spans="1:6" x14ac:dyDescent="0.25">
      <c r="A27" s="17">
        <f t="shared" si="1"/>
        <v>20</v>
      </c>
      <c r="B27" s="18" t="s">
        <v>186</v>
      </c>
      <c r="C27" s="17" t="s">
        <v>46</v>
      </c>
      <c r="D27" s="29">
        <v>1</v>
      </c>
      <c r="E27" s="19">
        <v>0</v>
      </c>
      <c r="F27" s="19">
        <f t="shared" si="0"/>
        <v>0</v>
      </c>
    </row>
    <row r="28" spans="1:6" x14ac:dyDescent="0.25">
      <c r="A28" s="17">
        <f t="shared" si="1"/>
        <v>21</v>
      </c>
      <c r="B28" s="18" t="s">
        <v>111</v>
      </c>
      <c r="C28" s="17" t="s">
        <v>46</v>
      </c>
      <c r="D28" s="29">
        <v>2</v>
      </c>
      <c r="E28" s="19">
        <v>95000</v>
      </c>
      <c r="F28" s="19">
        <f t="shared" si="0"/>
        <v>190000</v>
      </c>
    </row>
    <row r="29" spans="1:6" x14ac:dyDescent="0.25">
      <c r="A29" s="17">
        <f t="shared" si="1"/>
        <v>22</v>
      </c>
      <c r="B29" s="18" t="s">
        <v>112</v>
      </c>
      <c r="C29" s="17" t="s">
        <v>46</v>
      </c>
      <c r="D29" s="29">
        <v>2</v>
      </c>
      <c r="E29" s="19">
        <v>72500</v>
      </c>
      <c r="F29" s="19">
        <f t="shared" si="0"/>
        <v>145000</v>
      </c>
    </row>
    <row r="30" spans="1:6" x14ac:dyDescent="0.25">
      <c r="A30" s="17"/>
      <c r="B30" s="18"/>
      <c r="C30" s="17"/>
      <c r="D30" s="29"/>
      <c r="E30" s="19"/>
      <c r="F30" s="33">
        <f>SUM(F8:F29)</f>
        <v>67933500</v>
      </c>
    </row>
    <row r="31" spans="1:6" x14ac:dyDescent="0.25">
      <c r="A31" s="17" t="s">
        <v>22</v>
      </c>
      <c r="B31" s="18" t="s">
        <v>23</v>
      </c>
      <c r="C31" s="20"/>
      <c r="D31" s="30"/>
      <c r="E31" s="20"/>
      <c r="F31" s="19"/>
    </row>
    <row r="32" spans="1:6" x14ac:dyDescent="0.25">
      <c r="A32" s="17">
        <v>1</v>
      </c>
      <c r="B32" s="18" t="s">
        <v>10</v>
      </c>
      <c r="C32" s="17" t="s">
        <v>45</v>
      </c>
      <c r="D32" s="29">
        <v>118</v>
      </c>
      <c r="E32" s="19">
        <f>E8</f>
        <v>165000</v>
      </c>
      <c r="F32" s="19">
        <f t="shared" ref="F32:F48" si="2">D32*E32</f>
        <v>19470000</v>
      </c>
    </row>
    <row r="33" spans="1:6" x14ac:dyDescent="0.25">
      <c r="A33" s="17">
        <f>A32+1</f>
        <v>2</v>
      </c>
      <c r="B33" s="18" t="s">
        <v>11</v>
      </c>
      <c r="C33" s="17" t="s">
        <v>45</v>
      </c>
      <c r="D33" s="29">
        <v>36</v>
      </c>
      <c r="E33" s="19">
        <f>E10</f>
        <v>185000</v>
      </c>
      <c r="F33" s="19">
        <f t="shared" si="2"/>
        <v>6660000</v>
      </c>
    </row>
    <row r="34" spans="1:6" x14ac:dyDescent="0.25">
      <c r="A34" s="17">
        <f t="shared" ref="A34:A48" si="3">A33+1</f>
        <v>3</v>
      </c>
      <c r="B34" s="18" t="s">
        <v>56</v>
      </c>
      <c r="C34" s="17" t="s">
        <v>102</v>
      </c>
      <c r="D34" s="29">
        <v>128</v>
      </c>
      <c r="E34" s="19">
        <f>E13</f>
        <v>9500</v>
      </c>
      <c r="F34" s="19">
        <f t="shared" si="2"/>
        <v>1216000</v>
      </c>
    </row>
    <row r="35" spans="1:6" x14ac:dyDescent="0.25">
      <c r="A35" s="17">
        <f t="shared" si="3"/>
        <v>4</v>
      </c>
      <c r="B35" s="18" t="s">
        <v>29</v>
      </c>
      <c r="C35" s="17" t="s">
        <v>102</v>
      </c>
      <c r="D35" s="29">
        <v>128</v>
      </c>
      <c r="E35" s="19">
        <f>E14</f>
        <v>11000</v>
      </c>
      <c r="F35" s="19">
        <f t="shared" si="2"/>
        <v>1408000</v>
      </c>
    </row>
    <row r="36" spans="1:6" x14ac:dyDescent="0.25">
      <c r="A36" s="17">
        <f t="shared" si="3"/>
        <v>5</v>
      </c>
      <c r="B36" s="18" t="s">
        <v>20</v>
      </c>
      <c r="C36" s="17" t="s">
        <v>45</v>
      </c>
      <c r="D36" s="29">
        <v>2</v>
      </c>
      <c r="E36" s="19">
        <f>E15</f>
        <v>165000</v>
      </c>
      <c r="F36" s="19">
        <f t="shared" si="2"/>
        <v>330000</v>
      </c>
    </row>
    <row r="37" spans="1:6" x14ac:dyDescent="0.25">
      <c r="A37" s="17">
        <f t="shared" si="3"/>
        <v>6</v>
      </c>
      <c r="B37" s="18" t="s">
        <v>191</v>
      </c>
      <c r="C37" s="17" t="s">
        <v>45</v>
      </c>
      <c r="D37" s="29">
        <v>2</v>
      </c>
      <c r="E37" s="19">
        <f>E16</f>
        <v>150000</v>
      </c>
      <c r="F37" s="19">
        <f t="shared" si="2"/>
        <v>300000</v>
      </c>
    </row>
    <row r="38" spans="1:6" x14ac:dyDescent="0.25">
      <c r="A38" s="17">
        <f t="shared" si="3"/>
        <v>7</v>
      </c>
      <c r="B38" s="18" t="s">
        <v>187</v>
      </c>
      <c r="C38" s="17" t="s">
        <v>46</v>
      </c>
      <c r="D38" s="29">
        <v>66</v>
      </c>
      <c r="E38" s="19">
        <f>E18</f>
        <v>130000</v>
      </c>
      <c r="F38" s="19">
        <f t="shared" si="2"/>
        <v>8580000</v>
      </c>
    </row>
    <row r="39" spans="1:6" x14ac:dyDescent="0.25">
      <c r="A39" s="17">
        <f t="shared" si="3"/>
        <v>8</v>
      </c>
      <c r="B39" s="18" t="s">
        <v>14</v>
      </c>
      <c r="C39" s="17" t="s">
        <v>46</v>
      </c>
      <c r="D39" s="29">
        <v>49</v>
      </c>
      <c r="E39" s="19">
        <f>E20</f>
        <v>145000</v>
      </c>
      <c r="F39" s="19">
        <f t="shared" si="2"/>
        <v>7105000</v>
      </c>
    </row>
    <row r="40" spans="1:6" x14ac:dyDescent="0.25">
      <c r="A40" s="17">
        <f t="shared" si="3"/>
        <v>9</v>
      </c>
      <c r="B40" s="18" t="s">
        <v>15</v>
      </c>
      <c r="C40" s="17" t="s">
        <v>46</v>
      </c>
      <c r="D40" s="29">
        <v>3</v>
      </c>
      <c r="E40" s="19">
        <v>850000</v>
      </c>
      <c r="F40" s="19">
        <f t="shared" si="2"/>
        <v>2550000</v>
      </c>
    </row>
    <row r="41" spans="1:6" x14ac:dyDescent="0.25">
      <c r="A41" s="17">
        <f t="shared" si="3"/>
        <v>10</v>
      </c>
      <c r="B41" s="18" t="s">
        <v>16</v>
      </c>
      <c r="C41" s="17" t="s">
        <v>46</v>
      </c>
      <c r="D41" s="29">
        <v>16</v>
      </c>
      <c r="E41" s="19">
        <f>E22</f>
        <v>25000</v>
      </c>
      <c r="F41" s="19">
        <f t="shared" si="2"/>
        <v>400000</v>
      </c>
    </row>
    <row r="42" spans="1:6" x14ac:dyDescent="0.25">
      <c r="A42" s="17">
        <f t="shared" si="3"/>
        <v>11</v>
      </c>
      <c r="B42" s="18" t="s">
        <v>18</v>
      </c>
      <c r="C42" s="17" t="s">
        <v>46</v>
      </c>
      <c r="D42" s="29">
        <v>33</v>
      </c>
      <c r="E42" s="19">
        <f>E24</f>
        <v>28000</v>
      </c>
      <c r="F42" s="19">
        <f t="shared" si="2"/>
        <v>924000</v>
      </c>
    </row>
    <row r="43" spans="1:6" x14ac:dyDescent="0.25">
      <c r="A43" s="17">
        <f t="shared" si="3"/>
        <v>12</v>
      </c>
      <c r="B43" s="18" t="s">
        <v>113</v>
      </c>
      <c r="C43" s="17" t="s">
        <v>46</v>
      </c>
      <c r="D43" s="29">
        <v>3</v>
      </c>
      <c r="E43" s="19">
        <v>375000</v>
      </c>
      <c r="F43" s="19">
        <f t="shared" si="2"/>
        <v>1125000</v>
      </c>
    </row>
    <row r="44" spans="1:6" x14ac:dyDescent="0.25">
      <c r="A44" s="17">
        <f t="shared" si="3"/>
        <v>13</v>
      </c>
      <c r="B44" s="18" t="s">
        <v>21</v>
      </c>
      <c r="C44" s="17" t="s">
        <v>46</v>
      </c>
      <c r="D44" s="29">
        <v>2</v>
      </c>
      <c r="E44" s="19">
        <f>E25</f>
        <v>415000</v>
      </c>
      <c r="F44" s="19">
        <f t="shared" si="2"/>
        <v>830000</v>
      </c>
    </row>
    <row r="45" spans="1:6" x14ac:dyDescent="0.25">
      <c r="A45" s="17">
        <f t="shared" si="3"/>
        <v>14</v>
      </c>
      <c r="B45" s="18" t="s">
        <v>192</v>
      </c>
      <c r="C45" s="17" t="s">
        <v>46</v>
      </c>
      <c r="D45" s="29">
        <v>2</v>
      </c>
      <c r="E45" s="19">
        <f>E26</f>
        <v>175000</v>
      </c>
      <c r="F45" s="19">
        <f t="shared" si="2"/>
        <v>350000</v>
      </c>
    </row>
    <row r="46" spans="1:6" x14ac:dyDescent="0.25">
      <c r="A46" s="17">
        <f t="shared" si="3"/>
        <v>15</v>
      </c>
      <c r="B46" s="18" t="s">
        <v>186</v>
      </c>
      <c r="C46" s="17" t="s">
        <v>46</v>
      </c>
      <c r="D46" s="29">
        <v>2</v>
      </c>
      <c r="E46" s="19">
        <f>E27</f>
        <v>0</v>
      </c>
      <c r="F46" s="19">
        <f t="shared" si="2"/>
        <v>0</v>
      </c>
    </row>
    <row r="47" spans="1:6" x14ac:dyDescent="0.25">
      <c r="A47" s="17">
        <f t="shared" si="3"/>
        <v>16</v>
      </c>
      <c r="B47" s="18" t="s">
        <v>111</v>
      </c>
      <c r="C47" s="17" t="s">
        <v>46</v>
      </c>
      <c r="D47" s="29">
        <v>1</v>
      </c>
      <c r="E47" s="19">
        <f>E28</f>
        <v>95000</v>
      </c>
      <c r="F47" s="19">
        <f t="shared" si="2"/>
        <v>95000</v>
      </c>
    </row>
    <row r="48" spans="1:6" x14ac:dyDescent="0.25">
      <c r="A48" s="17">
        <f t="shared" si="3"/>
        <v>17</v>
      </c>
      <c r="B48" s="18" t="s">
        <v>112</v>
      </c>
      <c r="C48" s="17" t="s">
        <v>46</v>
      </c>
      <c r="D48" s="29">
        <v>1</v>
      </c>
      <c r="E48" s="19">
        <f>E29</f>
        <v>72500</v>
      </c>
      <c r="F48" s="19">
        <f t="shared" si="2"/>
        <v>72500</v>
      </c>
    </row>
    <row r="49" spans="1:6" x14ac:dyDescent="0.25">
      <c r="A49" s="17"/>
      <c r="B49" s="18"/>
      <c r="C49" s="17"/>
      <c r="D49" s="29"/>
      <c r="E49" s="19"/>
      <c r="F49" s="33">
        <f>SUM(F32:F48)</f>
        <v>51415500</v>
      </c>
    </row>
    <row r="50" spans="1:6" x14ac:dyDescent="0.25">
      <c r="A50" s="17" t="s">
        <v>24</v>
      </c>
      <c r="B50" s="18" t="s">
        <v>25</v>
      </c>
      <c r="C50" s="20"/>
      <c r="D50" s="30"/>
      <c r="E50" s="20"/>
      <c r="F50" s="19"/>
    </row>
    <row r="51" spans="1:6" x14ac:dyDescent="0.25">
      <c r="A51" s="17">
        <v>1</v>
      </c>
      <c r="B51" s="18" t="s">
        <v>152</v>
      </c>
      <c r="C51" s="17" t="s">
        <v>45</v>
      </c>
      <c r="D51" s="29">
        <v>8</v>
      </c>
      <c r="E51" s="19">
        <f>E32</f>
        <v>165000</v>
      </c>
      <c r="F51" s="19">
        <f t="shared" ref="F51:F61" si="4">D51*E51</f>
        <v>1320000</v>
      </c>
    </row>
    <row r="52" spans="1:6" x14ac:dyDescent="0.25">
      <c r="A52" s="17">
        <f>A51+1</f>
        <v>2</v>
      </c>
      <c r="B52" s="18" t="s">
        <v>153</v>
      </c>
      <c r="C52" s="17" t="s">
        <v>45</v>
      </c>
      <c r="D52" s="29">
        <v>1</v>
      </c>
      <c r="E52" s="19">
        <f>E33</f>
        <v>185000</v>
      </c>
      <c r="F52" s="19">
        <f t="shared" si="4"/>
        <v>185000</v>
      </c>
    </row>
    <row r="53" spans="1:6" x14ac:dyDescent="0.25">
      <c r="A53" s="17">
        <f t="shared" ref="A53:A61" si="5">A52+1</f>
        <v>3</v>
      </c>
      <c r="B53" s="18" t="s">
        <v>143</v>
      </c>
      <c r="C53" s="17" t="s">
        <v>45</v>
      </c>
      <c r="D53" s="29">
        <v>1</v>
      </c>
      <c r="E53" s="19">
        <f>E11</f>
        <v>225000</v>
      </c>
      <c r="F53" s="19">
        <f t="shared" si="4"/>
        <v>225000</v>
      </c>
    </row>
    <row r="54" spans="1:6" x14ac:dyDescent="0.25">
      <c r="A54" s="17">
        <f t="shared" si="5"/>
        <v>4</v>
      </c>
      <c r="B54" s="18" t="s">
        <v>151</v>
      </c>
      <c r="C54" s="17" t="s">
        <v>102</v>
      </c>
      <c r="D54" s="29">
        <v>156</v>
      </c>
      <c r="E54" s="19">
        <f>E34</f>
        <v>9500</v>
      </c>
      <c r="F54" s="19">
        <f t="shared" si="4"/>
        <v>1482000</v>
      </c>
    </row>
    <row r="55" spans="1:6" x14ac:dyDescent="0.25">
      <c r="A55" s="17">
        <f t="shared" si="5"/>
        <v>5</v>
      </c>
      <c r="B55" s="18" t="s">
        <v>146</v>
      </c>
      <c r="C55" s="17" t="s">
        <v>102</v>
      </c>
      <c r="D55" s="29">
        <v>156</v>
      </c>
      <c r="E55" s="19">
        <f>E35</f>
        <v>11000</v>
      </c>
      <c r="F55" s="19">
        <f t="shared" si="4"/>
        <v>1716000</v>
      </c>
    </row>
    <row r="56" spans="1:6" x14ac:dyDescent="0.25">
      <c r="A56" s="17">
        <f t="shared" si="5"/>
        <v>6</v>
      </c>
      <c r="B56" s="18" t="s">
        <v>16</v>
      </c>
      <c r="C56" s="17" t="s">
        <v>46</v>
      </c>
      <c r="D56" s="29">
        <v>2</v>
      </c>
      <c r="E56" s="19">
        <f>E41</f>
        <v>25000</v>
      </c>
      <c r="F56" s="19">
        <f t="shared" si="4"/>
        <v>50000</v>
      </c>
    </row>
    <row r="57" spans="1:6" x14ac:dyDescent="0.25">
      <c r="A57" s="17">
        <f t="shared" si="5"/>
        <v>7</v>
      </c>
      <c r="B57" s="18" t="s">
        <v>18</v>
      </c>
      <c r="C57" s="17" t="s">
        <v>46</v>
      </c>
      <c r="D57" s="29">
        <v>1</v>
      </c>
      <c r="E57" s="19">
        <f>E42</f>
        <v>28000</v>
      </c>
      <c r="F57" s="19">
        <f t="shared" si="4"/>
        <v>28000</v>
      </c>
    </row>
    <row r="58" spans="1:6" x14ac:dyDescent="0.25">
      <c r="A58" s="17">
        <f t="shared" si="5"/>
        <v>8</v>
      </c>
      <c r="B58" s="18" t="s">
        <v>187</v>
      </c>
      <c r="C58" s="17" t="s">
        <v>46</v>
      </c>
      <c r="D58" s="29">
        <v>6</v>
      </c>
      <c r="E58" s="19">
        <f>E38</f>
        <v>130000</v>
      </c>
      <c r="F58" s="19">
        <f t="shared" si="4"/>
        <v>780000</v>
      </c>
    </row>
    <row r="59" spans="1:6" x14ac:dyDescent="0.25">
      <c r="A59" s="17">
        <f t="shared" si="5"/>
        <v>9</v>
      </c>
      <c r="B59" s="18" t="s">
        <v>26</v>
      </c>
      <c r="C59" s="17" t="s">
        <v>46</v>
      </c>
      <c r="D59" s="29">
        <v>2</v>
      </c>
      <c r="E59" s="19">
        <f>E39</f>
        <v>145000</v>
      </c>
      <c r="F59" s="19">
        <f t="shared" si="4"/>
        <v>290000</v>
      </c>
    </row>
    <row r="60" spans="1:6" x14ac:dyDescent="0.25">
      <c r="A60" s="17">
        <f t="shared" si="5"/>
        <v>10</v>
      </c>
      <c r="B60" s="18" t="s">
        <v>111</v>
      </c>
      <c r="C60" s="17" t="s">
        <v>46</v>
      </c>
      <c r="D60" s="29">
        <v>1</v>
      </c>
      <c r="E60" s="19">
        <f>E47</f>
        <v>95000</v>
      </c>
      <c r="F60" s="19">
        <f t="shared" si="4"/>
        <v>95000</v>
      </c>
    </row>
    <row r="61" spans="1:6" x14ac:dyDescent="0.25">
      <c r="A61" s="17">
        <f t="shared" si="5"/>
        <v>11</v>
      </c>
      <c r="B61" s="18" t="s">
        <v>112</v>
      </c>
      <c r="C61" s="17" t="s">
        <v>46</v>
      </c>
      <c r="D61" s="29">
        <v>1</v>
      </c>
      <c r="E61" s="19">
        <f>E48</f>
        <v>72500</v>
      </c>
      <c r="F61" s="19">
        <f t="shared" si="4"/>
        <v>72500</v>
      </c>
    </row>
    <row r="62" spans="1:6" x14ac:dyDescent="0.25">
      <c r="A62" s="17"/>
      <c r="B62" s="18"/>
      <c r="C62" s="20"/>
      <c r="D62" s="30"/>
      <c r="E62" s="19"/>
      <c r="F62" s="33">
        <f>SUM(F51:F61)</f>
        <v>6243500</v>
      </c>
    </row>
    <row r="63" spans="1:6" x14ac:dyDescent="0.25">
      <c r="A63" s="17" t="s">
        <v>27</v>
      </c>
      <c r="B63" s="18" t="s">
        <v>28</v>
      </c>
      <c r="C63" s="20"/>
      <c r="D63" s="30"/>
      <c r="E63" s="20"/>
      <c r="F63" s="19"/>
    </row>
    <row r="64" spans="1:6" x14ac:dyDescent="0.25">
      <c r="A64" s="17">
        <v>1</v>
      </c>
      <c r="B64" s="18" t="s">
        <v>140</v>
      </c>
      <c r="C64" s="17" t="s">
        <v>45</v>
      </c>
      <c r="D64" s="29">
        <v>287</v>
      </c>
      <c r="E64" s="19">
        <f>E51</f>
        <v>165000</v>
      </c>
      <c r="F64" s="19">
        <f t="shared" ref="F64:F88" si="6">D64*E64</f>
        <v>47355000</v>
      </c>
    </row>
    <row r="65" spans="1:6" x14ac:dyDescent="0.25">
      <c r="A65" s="17">
        <f>A64+1</f>
        <v>2</v>
      </c>
      <c r="B65" s="18" t="s">
        <v>142</v>
      </c>
      <c r="C65" s="17" t="s">
        <v>45</v>
      </c>
      <c r="D65" s="29">
        <v>56</v>
      </c>
      <c r="E65" s="19">
        <f>E52</f>
        <v>185000</v>
      </c>
      <c r="F65" s="19">
        <f t="shared" si="6"/>
        <v>10360000</v>
      </c>
    </row>
    <row r="66" spans="1:6" x14ac:dyDescent="0.25">
      <c r="A66" s="17">
        <f t="shared" ref="A66:A88" si="7">A65+1</f>
        <v>3</v>
      </c>
      <c r="B66" s="18" t="s">
        <v>154</v>
      </c>
      <c r="C66" s="17" t="s">
        <v>45</v>
      </c>
      <c r="D66" s="29">
        <v>2</v>
      </c>
      <c r="E66" s="19">
        <v>225000</v>
      </c>
      <c r="F66" s="19">
        <f t="shared" si="6"/>
        <v>450000</v>
      </c>
    </row>
    <row r="67" spans="1:6" x14ac:dyDescent="0.25">
      <c r="A67" s="17">
        <f t="shared" si="7"/>
        <v>4</v>
      </c>
      <c r="B67" s="18" t="s">
        <v>155</v>
      </c>
      <c r="C67" s="17" t="s">
        <v>45</v>
      </c>
      <c r="D67" s="29">
        <v>5</v>
      </c>
      <c r="E67" s="19">
        <f>E53</f>
        <v>225000</v>
      </c>
      <c r="F67" s="19">
        <f t="shared" si="6"/>
        <v>1125000</v>
      </c>
    </row>
    <row r="68" spans="1:6" x14ac:dyDescent="0.25">
      <c r="A68" s="17">
        <f t="shared" si="7"/>
        <v>5</v>
      </c>
      <c r="B68" s="18" t="s">
        <v>151</v>
      </c>
      <c r="C68" s="17" t="s">
        <v>47</v>
      </c>
      <c r="D68" s="29">
        <v>992</v>
      </c>
      <c r="E68" s="19">
        <f>E13</f>
        <v>9500</v>
      </c>
      <c r="F68" s="19">
        <f t="shared" si="6"/>
        <v>9424000</v>
      </c>
    </row>
    <row r="69" spans="1:6" x14ac:dyDescent="0.25">
      <c r="A69" s="17">
        <f t="shared" si="7"/>
        <v>6</v>
      </c>
      <c r="B69" s="18" t="s">
        <v>146</v>
      </c>
      <c r="C69" s="17" t="s">
        <v>47</v>
      </c>
      <c r="D69" s="29">
        <v>682</v>
      </c>
      <c r="E69" s="19">
        <f>E35</f>
        <v>11000</v>
      </c>
      <c r="F69" s="19">
        <f t="shared" si="6"/>
        <v>7502000</v>
      </c>
    </row>
    <row r="70" spans="1:6" x14ac:dyDescent="0.25">
      <c r="A70" s="17">
        <f t="shared" si="7"/>
        <v>7</v>
      </c>
      <c r="B70" s="18" t="s">
        <v>20</v>
      </c>
      <c r="C70" s="17" t="s">
        <v>45</v>
      </c>
      <c r="D70" s="29">
        <v>6</v>
      </c>
      <c r="E70" s="19">
        <f>E15</f>
        <v>165000</v>
      </c>
      <c r="F70" s="19">
        <f t="shared" si="6"/>
        <v>990000</v>
      </c>
    </row>
    <row r="71" spans="1:6" x14ac:dyDescent="0.25">
      <c r="A71" s="17">
        <f t="shared" si="7"/>
        <v>8</v>
      </c>
      <c r="B71" s="18" t="s">
        <v>156</v>
      </c>
      <c r="C71" s="17" t="s">
        <v>46</v>
      </c>
      <c r="D71" s="29">
        <v>144</v>
      </c>
      <c r="E71" s="19">
        <v>215000</v>
      </c>
      <c r="F71" s="19">
        <f t="shared" si="6"/>
        <v>30960000</v>
      </c>
    </row>
    <row r="72" spans="1:6" x14ac:dyDescent="0.25">
      <c r="A72" s="17">
        <f t="shared" si="7"/>
        <v>9</v>
      </c>
      <c r="B72" s="18" t="s">
        <v>13</v>
      </c>
      <c r="C72" s="17" t="s">
        <v>46</v>
      </c>
      <c r="D72" s="29">
        <v>17</v>
      </c>
      <c r="E72" s="19">
        <f>E17</f>
        <v>135000</v>
      </c>
      <c r="F72" s="19">
        <f t="shared" si="6"/>
        <v>2295000</v>
      </c>
    </row>
    <row r="73" spans="1:6" x14ac:dyDescent="0.25">
      <c r="A73" s="17">
        <f t="shared" si="7"/>
        <v>10</v>
      </c>
      <c r="B73" s="18" t="s">
        <v>157</v>
      </c>
      <c r="C73" s="17" t="s">
        <v>46</v>
      </c>
      <c r="D73" s="29">
        <v>18</v>
      </c>
      <c r="E73" s="19">
        <v>585000</v>
      </c>
      <c r="F73" s="19">
        <f t="shared" si="6"/>
        <v>10530000</v>
      </c>
    </row>
    <row r="74" spans="1:6" x14ac:dyDescent="0.25">
      <c r="A74" s="17">
        <f t="shared" si="7"/>
        <v>11</v>
      </c>
      <c r="B74" s="18" t="s">
        <v>188</v>
      </c>
      <c r="C74" s="17" t="s">
        <v>46</v>
      </c>
      <c r="D74" s="29">
        <v>8</v>
      </c>
      <c r="E74" s="19">
        <v>166000</v>
      </c>
      <c r="F74" s="19">
        <f t="shared" si="6"/>
        <v>1328000</v>
      </c>
    </row>
    <row r="75" spans="1:6" x14ac:dyDescent="0.25">
      <c r="A75" s="17">
        <f t="shared" si="7"/>
        <v>12</v>
      </c>
      <c r="B75" s="18" t="s">
        <v>187</v>
      </c>
      <c r="C75" s="17" t="s">
        <v>46</v>
      </c>
      <c r="D75" s="29">
        <v>93</v>
      </c>
      <c r="E75" s="19">
        <f>E58</f>
        <v>130000</v>
      </c>
      <c r="F75" s="19">
        <f t="shared" si="6"/>
        <v>12090000</v>
      </c>
    </row>
    <row r="76" spans="1:6" x14ac:dyDescent="0.25">
      <c r="A76" s="17">
        <f t="shared" si="7"/>
        <v>13</v>
      </c>
      <c r="B76" s="18" t="s">
        <v>74</v>
      </c>
      <c r="C76" s="17" t="s">
        <v>75</v>
      </c>
      <c r="D76" s="29">
        <v>2</v>
      </c>
      <c r="E76" s="19">
        <v>9425000</v>
      </c>
      <c r="F76" s="19">
        <f t="shared" si="6"/>
        <v>18850000</v>
      </c>
    </row>
    <row r="77" spans="1:6" x14ac:dyDescent="0.25">
      <c r="A77" s="17">
        <f t="shared" si="7"/>
        <v>14</v>
      </c>
      <c r="B77" s="18" t="s">
        <v>16</v>
      </c>
      <c r="C77" s="17" t="s">
        <v>46</v>
      </c>
      <c r="D77" s="29">
        <v>26</v>
      </c>
      <c r="E77" s="19">
        <f>E56</f>
        <v>25000</v>
      </c>
      <c r="F77" s="19">
        <f t="shared" si="6"/>
        <v>650000</v>
      </c>
    </row>
    <row r="78" spans="1:6" x14ac:dyDescent="0.25">
      <c r="A78" s="17">
        <f t="shared" si="7"/>
        <v>15</v>
      </c>
      <c r="B78" s="18" t="s">
        <v>18</v>
      </c>
      <c r="C78" s="17" t="s">
        <v>46</v>
      </c>
      <c r="D78" s="29">
        <v>52</v>
      </c>
      <c r="E78" s="19">
        <f>E57</f>
        <v>28000</v>
      </c>
      <c r="F78" s="19">
        <f t="shared" si="6"/>
        <v>1456000</v>
      </c>
    </row>
    <row r="79" spans="1:6" x14ac:dyDescent="0.25">
      <c r="A79" s="17">
        <f t="shared" si="7"/>
        <v>16</v>
      </c>
      <c r="B79" s="18" t="s">
        <v>115</v>
      </c>
      <c r="C79" s="17" t="s">
        <v>46</v>
      </c>
      <c r="D79" s="29">
        <v>4</v>
      </c>
      <c r="E79" s="19">
        <f>E43</f>
        <v>375000</v>
      </c>
      <c r="F79" s="19">
        <f t="shared" si="6"/>
        <v>1500000</v>
      </c>
    </row>
    <row r="80" spans="1:6" x14ac:dyDescent="0.25">
      <c r="A80" s="17">
        <f t="shared" si="7"/>
        <v>17</v>
      </c>
      <c r="B80" s="18" t="s">
        <v>19</v>
      </c>
      <c r="C80" s="17" t="s">
        <v>46</v>
      </c>
      <c r="D80" s="29">
        <v>1</v>
      </c>
      <c r="E80" s="19">
        <v>280000</v>
      </c>
      <c r="F80" s="19">
        <f t="shared" si="6"/>
        <v>280000</v>
      </c>
    </row>
    <row r="81" spans="1:6" x14ac:dyDescent="0.25">
      <c r="A81" s="17">
        <f t="shared" si="7"/>
        <v>18</v>
      </c>
      <c r="B81" s="18" t="s">
        <v>21</v>
      </c>
      <c r="C81" s="17" t="s">
        <v>46</v>
      </c>
      <c r="D81" s="29">
        <v>6</v>
      </c>
      <c r="E81" s="19">
        <f>E44</f>
        <v>415000</v>
      </c>
      <c r="F81" s="19">
        <f t="shared" si="6"/>
        <v>2490000</v>
      </c>
    </row>
    <row r="82" spans="1:6" x14ac:dyDescent="0.25">
      <c r="A82" s="17">
        <f t="shared" si="7"/>
        <v>19</v>
      </c>
      <c r="B82" s="18" t="s">
        <v>111</v>
      </c>
      <c r="C82" s="17" t="s">
        <v>46</v>
      </c>
      <c r="D82" s="29">
        <v>10</v>
      </c>
      <c r="E82" s="19">
        <f>E60</f>
        <v>95000</v>
      </c>
      <c r="F82" s="19">
        <f t="shared" si="6"/>
        <v>950000</v>
      </c>
    </row>
    <row r="83" spans="1:6" x14ac:dyDescent="0.25">
      <c r="A83" s="17">
        <f t="shared" si="7"/>
        <v>20</v>
      </c>
      <c r="B83" s="18" t="s">
        <v>112</v>
      </c>
      <c r="C83" s="17" t="s">
        <v>46</v>
      </c>
      <c r="D83" s="29">
        <v>11</v>
      </c>
      <c r="E83" s="19">
        <f>E61</f>
        <v>72500</v>
      </c>
      <c r="F83" s="19">
        <f t="shared" si="6"/>
        <v>797500</v>
      </c>
    </row>
    <row r="84" spans="1:6" x14ac:dyDescent="0.25">
      <c r="A84" s="17">
        <f t="shared" si="7"/>
        <v>21</v>
      </c>
      <c r="B84" s="18" t="s">
        <v>114</v>
      </c>
      <c r="C84" s="17" t="s">
        <v>75</v>
      </c>
      <c r="D84" s="29">
        <v>1</v>
      </c>
      <c r="E84" s="19">
        <v>1850000</v>
      </c>
      <c r="F84" s="19">
        <f t="shared" si="6"/>
        <v>1850000</v>
      </c>
    </row>
    <row r="85" spans="1:6" x14ac:dyDescent="0.25">
      <c r="A85" s="17">
        <f t="shared" si="7"/>
        <v>22</v>
      </c>
      <c r="B85" s="18" t="s">
        <v>158</v>
      </c>
      <c r="C85" s="17" t="s">
        <v>47</v>
      </c>
      <c r="D85" s="29">
        <v>548</v>
      </c>
      <c r="E85" s="19">
        <v>98000</v>
      </c>
      <c r="F85" s="19">
        <f t="shared" si="6"/>
        <v>53704000</v>
      </c>
    </row>
    <row r="86" spans="1:6" x14ac:dyDescent="0.25">
      <c r="A86" s="17">
        <f t="shared" si="7"/>
        <v>23</v>
      </c>
      <c r="B86" s="18" t="s">
        <v>159</v>
      </c>
      <c r="C86" s="17" t="s">
        <v>47</v>
      </c>
      <c r="D86" s="29">
        <v>86</v>
      </c>
      <c r="E86" s="19">
        <v>156000</v>
      </c>
      <c r="F86" s="19">
        <f t="shared" si="6"/>
        <v>13416000</v>
      </c>
    </row>
    <row r="87" spans="1:6" x14ac:dyDescent="0.25">
      <c r="A87" s="17">
        <f t="shared" si="7"/>
        <v>24</v>
      </c>
      <c r="B87" s="18" t="s">
        <v>78</v>
      </c>
      <c r="C87" s="17" t="s">
        <v>46</v>
      </c>
      <c r="D87" s="29">
        <v>317</v>
      </c>
      <c r="E87" s="19">
        <v>72500</v>
      </c>
      <c r="F87" s="19">
        <f t="shared" si="6"/>
        <v>22982500</v>
      </c>
    </row>
    <row r="88" spans="1:6" x14ac:dyDescent="0.25">
      <c r="A88" s="17">
        <f t="shared" si="7"/>
        <v>25</v>
      </c>
      <c r="B88" s="18" t="s">
        <v>160</v>
      </c>
      <c r="C88" s="17" t="s">
        <v>47</v>
      </c>
      <c r="D88" s="29">
        <v>498</v>
      </c>
      <c r="E88" s="19">
        <f>E68</f>
        <v>9500</v>
      </c>
      <c r="F88" s="19">
        <f t="shared" si="6"/>
        <v>4731000</v>
      </c>
    </row>
    <row r="89" spans="1:6" x14ac:dyDescent="0.25">
      <c r="A89" s="17"/>
      <c r="B89" s="18"/>
      <c r="C89" s="20"/>
      <c r="D89" s="30"/>
      <c r="E89" s="19"/>
      <c r="F89" s="33">
        <f>SUM(F64:F88)</f>
        <v>258066000</v>
      </c>
    </row>
    <row r="90" spans="1:6" x14ac:dyDescent="0.25">
      <c r="A90" s="17" t="s">
        <v>63</v>
      </c>
      <c r="B90" s="18" t="s">
        <v>31</v>
      </c>
      <c r="C90" s="20"/>
      <c r="D90" s="30"/>
      <c r="E90" s="20"/>
      <c r="F90" s="19"/>
    </row>
    <row r="91" spans="1:6" x14ac:dyDescent="0.25">
      <c r="A91" s="17">
        <v>1</v>
      </c>
      <c r="B91" s="18" t="s">
        <v>140</v>
      </c>
      <c r="C91" s="17" t="s">
        <v>45</v>
      </c>
      <c r="D91" s="29">
        <v>266</v>
      </c>
      <c r="E91" s="19">
        <f>E64</f>
        <v>165000</v>
      </c>
      <c r="F91" s="19">
        <f t="shared" ref="F91:F109" si="8">D91*E91</f>
        <v>43890000</v>
      </c>
    </row>
    <row r="92" spans="1:6" x14ac:dyDescent="0.25">
      <c r="A92" s="17">
        <f>A91+1</f>
        <v>2</v>
      </c>
      <c r="B92" s="18" t="s">
        <v>142</v>
      </c>
      <c r="C92" s="17" t="s">
        <v>45</v>
      </c>
      <c r="D92" s="29">
        <v>20</v>
      </c>
      <c r="E92" s="19">
        <f>E65</f>
        <v>185000</v>
      </c>
      <c r="F92" s="19">
        <f t="shared" si="8"/>
        <v>3700000</v>
      </c>
    </row>
    <row r="93" spans="1:6" x14ac:dyDescent="0.25">
      <c r="A93" s="17">
        <f t="shared" ref="A93:A109" si="9">A92+1</f>
        <v>3</v>
      </c>
      <c r="B93" s="18" t="s">
        <v>143</v>
      </c>
      <c r="C93" s="17" t="s">
        <v>45</v>
      </c>
      <c r="D93" s="29">
        <v>7</v>
      </c>
      <c r="E93" s="19">
        <f>E11</f>
        <v>225000</v>
      </c>
      <c r="F93" s="19">
        <f t="shared" si="8"/>
        <v>1575000</v>
      </c>
    </row>
    <row r="94" spans="1:6" x14ac:dyDescent="0.25">
      <c r="A94" s="17">
        <f t="shared" si="9"/>
        <v>4</v>
      </c>
      <c r="B94" s="18" t="s">
        <v>161</v>
      </c>
      <c r="C94" s="17" t="s">
        <v>47</v>
      </c>
      <c r="D94" s="29">
        <v>282</v>
      </c>
      <c r="E94" s="19">
        <f>E68</f>
        <v>9500</v>
      </c>
      <c r="F94" s="19">
        <f t="shared" si="8"/>
        <v>2679000</v>
      </c>
    </row>
    <row r="95" spans="1:6" x14ac:dyDescent="0.25">
      <c r="A95" s="17">
        <f t="shared" si="9"/>
        <v>5</v>
      </c>
      <c r="B95" s="18" t="s">
        <v>146</v>
      </c>
      <c r="C95" s="17" t="s">
        <v>47</v>
      </c>
      <c r="D95" s="29">
        <v>322</v>
      </c>
      <c r="E95" s="19">
        <f>E69</f>
        <v>11000</v>
      </c>
      <c r="F95" s="19">
        <f t="shared" si="8"/>
        <v>3542000</v>
      </c>
    </row>
    <row r="96" spans="1:6" x14ac:dyDescent="0.25">
      <c r="A96" s="17">
        <f t="shared" si="9"/>
        <v>6</v>
      </c>
      <c r="B96" s="18" t="s">
        <v>147</v>
      </c>
      <c r="C96" s="17" t="s">
        <v>45</v>
      </c>
      <c r="D96" s="29">
        <v>3</v>
      </c>
      <c r="E96" s="19">
        <f>E70</f>
        <v>165000</v>
      </c>
      <c r="F96" s="19">
        <f t="shared" si="8"/>
        <v>495000</v>
      </c>
    </row>
    <row r="97" spans="1:6" x14ac:dyDescent="0.25">
      <c r="A97" s="17">
        <f t="shared" si="9"/>
        <v>7</v>
      </c>
      <c r="B97" s="18" t="s">
        <v>162</v>
      </c>
      <c r="C97" s="17" t="s">
        <v>46</v>
      </c>
      <c r="D97" s="29">
        <v>154</v>
      </c>
      <c r="E97" s="19">
        <f>E71</f>
        <v>215000</v>
      </c>
      <c r="F97" s="19">
        <f t="shared" si="8"/>
        <v>33110000</v>
      </c>
    </row>
    <row r="98" spans="1:6" x14ac:dyDescent="0.25">
      <c r="A98" s="17">
        <f t="shared" si="9"/>
        <v>8</v>
      </c>
      <c r="B98" s="18" t="s">
        <v>163</v>
      </c>
      <c r="C98" s="17" t="s">
        <v>46</v>
      </c>
      <c r="D98" s="29">
        <v>52</v>
      </c>
      <c r="E98" s="19">
        <v>680000</v>
      </c>
      <c r="F98" s="19">
        <f t="shared" si="8"/>
        <v>35360000</v>
      </c>
    </row>
    <row r="99" spans="1:6" x14ac:dyDescent="0.25">
      <c r="A99" s="17">
        <f t="shared" si="9"/>
        <v>9</v>
      </c>
      <c r="B99" s="18" t="s">
        <v>187</v>
      </c>
      <c r="C99" s="17" t="s">
        <v>46</v>
      </c>
      <c r="D99" s="29">
        <v>60</v>
      </c>
      <c r="E99" s="19">
        <f>E75</f>
        <v>130000</v>
      </c>
      <c r="F99" s="19">
        <f t="shared" si="8"/>
        <v>7800000</v>
      </c>
    </row>
    <row r="100" spans="1:6" x14ac:dyDescent="0.25">
      <c r="A100" s="17">
        <f t="shared" si="9"/>
        <v>10</v>
      </c>
      <c r="B100" s="18" t="s">
        <v>16</v>
      </c>
      <c r="C100" s="17" t="s">
        <v>46</v>
      </c>
      <c r="D100" s="29">
        <v>14</v>
      </c>
      <c r="E100" s="19">
        <f>E77</f>
        <v>25000</v>
      </c>
      <c r="F100" s="19">
        <f t="shared" si="8"/>
        <v>350000</v>
      </c>
    </row>
    <row r="101" spans="1:6" x14ac:dyDescent="0.25">
      <c r="A101" s="17">
        <f t="shared" si="9"/>
        <v>11</v>
      </c>
      <c r="B101" s="18" t="s">
        <v>18</v>
      </c>
      <c r="C101" s="17" t="s">
        <v>46</v>
      </c>
      <c r="D101" s="29">
        <v>17</v>
      </c>
      <c r="E101" s="19">
        <f>E78</f>
        <v>28000</v>
      </c>
      <c r="F101" s="19">
        <f t="shared" si="8"/>
        <v>476000</v>
      </c>
    </row>
    <row r="102" spans="1:6" x14ac:dyDescent="0.25">
      <c r="A102" s="17">
        <f t="shared" si="9"/>
        <v>12</v>
      </c>
      <c r="B102" s="18" t="s">
        <v>115</v>
      </c>
      <c r="C102" s="17" t="s">
        <v>46</v>
      </c>
      <c r="D102" s="29">
        <v>3</v>
      </c>
      <c r="E102" s="19">
        <f>E79</f>
        <v>375000</v>
      </c>
      <c r="F102" s="19">
        <f t="shared" si="8"/>
        <v>1125000</v>
      </c>
    </row>
    <row r="103" spans="1:6" x14ac:dyDescent="0.25">
      <c r="A103" s="17">
        <f t="shared" si="9"/>
        <v>13</v>
      </c>
      <c r="B103" s="18" t="s">
        <v>21</v>
      </c>
      <c r="C103" s="17" t="s">
        <v>46</v>
      </c>
      <c r="D103" s="29">
        <v>3</v>
      </c>
      <c r="E103" s="19">
        <f>E81</f>
        <v>415000</v>
      </c>
      <c r="F103" s="19">
        <f t="shared" si="8"/>
        <v>1245000</v>
      </c>
    </row>
    <row r="104" spans="1:6" x14ac:dyDescent="0.25">
      <c r="A104" s="17">
        <f t="shared" si="9"/>
        <v>14</v>
      </c>
      <c r="B104" s="18" t="s">
        <v>164</v>
      </c>
      <c r="C104" s="17" t="s">
        <v>75</v>
      </c>
      <c r="D104" s="29">
        <v>1</v>
      </c>
      <c r="E104" s="19">
        <f>E84</f>
        <v>1850000</v>
      </c>
      <c r="F104" s="19">
        <f t="shared" si="8"/>
        <v>1850000</v>
      </c>
    </row>
    <row r="105" spans="1:6" x14ac:dyDescent="0.25">
      <c r="A105" s="17">
        <f t="shared" si="9"/>
        <v>15</v>
      </c>
      <c r="B105" s="18" t="s">
        <v>30</v>
      </c>
      <c r="C105" s="17" t="s">
        <v>47</v>
      </c>
      <c r="D105" s="29">
        <v>602</v>
      </c>
      <c r="E105" s="19">
        <v>98000</v>
      </c>
      <c r="F105" s="19">
        <f t="shared" si="8"/>
        <v>58996000</v>
      </c>
    </row>
    <row r="106" spans="1:6" x14ac:dyDescent="0.25">
      <c r="A106" s="17">
        <f t="shared" si="9"/>
        <v>16</v>
      </c>
      <c r="B106" s="18" t="s">
        <v>49</v>
      </c>
      <c r="C106" s="17" t="s">
        <v>47</v>
      </c>
      <c r="D106" s="29">
        <v>86</v>
      </c>
      <c r="E106" s="19">
        <v>156000</v>
      </c>
      <c r="F106" s="19">
        <f t="shared" si="8"/>
        <v>13416000</v>
      </c>
    </row>
    <row r="107" spans="1:6" x14ac:dyDescent="0.25">
      <c r="A107" s="17">
        <f t="shared" si="9"/>
        <v>17</v>
      </c>
      <c r="B107" s="18" t="s">
        <v>78</v>
      </c>
      <c r="C107" s="17" t="s">
        <v>46</v>
      </c>
      <c r="D107" s="29">
        <v>345</v>
      </c>
      <c r="E107" s="19">
        <v>72500</v>
      </c>
      <c r="F107" s="19">
        <f t="shared" si="8"/>
        <v>25012500</v>
      </c>
    </row>
    <row r="108" spans="1:6" x14ac:dyDescent="0.25">
      <c r="A108" s="17">
        <f t="shared" si="9"/>
        <v>18</v>
      </c>
      <c r="B108" s="18" t="s">
        <v>111</v>
      </c>
      <c r="C108" s="17" t="s">
        <v>46</v>
      </c>
      <c r="D108" s="29">
        <v>5</v>
      </c>
      <c r="E108" s="19">
        <f>E82</f>
        <v>95000</v>
      </c>
      <c r="F108" s="19">
        <f t="shared" si="8"/>
        <v>475000</v>
      </c>
    </row>
    <row r="109" spans="1:6" x14ac:dyDescent="0.25">
      <c r="A109" s="17">
        <f t="shared" si="9"/>
        <v>19</v>
      </c>
      <c r="B109" s="18" t="s">
        <v>112</v>
      </c>
      <c r="C109" s="17" t="s">
        <v>46</v>
      </c>
      <c r="D109" s="29">
        <v>5</v>
      </c>
      <c r="E109" s="19">
        <f>E83</f>
        <v>72500</v>
      </c>
      <c r="F109" s="19">
        <f t="shared" si="8"/>
        <v>362500</v>
      </c>
    </row>
    <row r="110" spans="1:6" x14ac:dyDescent="0.25">
      <c r="A110" s="17"/>
      <c r="B110" s="18"/>
      <c r="C110" s="20"/>
      <c r="D110" s="30"/>
      <c r="E110" s="19"/>
      <c r="F110" s="33">
        <f>SUM(F91:F109)</f>
        <v>235459000</v>
      </c>
    </row>
    <row r="111" spans="1:6" x14ac:dyDescent="0.25">
      <c r="A111" s="17" t="s">
        <v>64</v>
      </c>
      <c r="B111" s="18" t="s">
        <v>32</v>
      </c>
      <c r="C111" s="20"/>
      <c r="D111" s="30"/>
      <c r="E111" s="20"/>
      <c r="F111" s="19"/>
    </row>
    <row r="112" spans="1:6" x14ac:dyDescent="0.25">
      <c r="A112" s="17">
        <v>1</v>
      </c>
      <c r="B112" s="18" t="s">
        <v>132</v>
      </c>
      <c r="C112" s="17" t="s">
        <v>46</v>
      </c>
      <c r="D112" s="29">
        <v>1</v>
      </c>
      <c r="E112" s="19">
        <f>37165000+9000000</f>
        <v>46165000</v>
      </c>
      <c r="F112" s="19">
        <f>D112*E112</f>
        <v>46165000</v>
      </c>
    </row>
    <row r="113" spans="1:6" x14ac:dyDescent="0.25">
      <c r="A113" s="17"/>
      <c r="B113" s="18" t="s">
        <v>34</v>
      </c>
      <c r="C113" s="17" t="s">
        <v>46</v>
      </c>
      <c r="D113" s="29">
        <v>1</v>
      </c>
      <c r="E113" s="19"/>
      <c r="F113" s="19"/>
    </row>
    <row r="114" spans="1:6" x14ac:dyDescent="0.25">
      <c r="A114" s="17"/>
      <c r="B114" s="18" t="s">
        <v>189</v>
      </c>
      <c r="C114" s="17" t="s">
        <v>46</v>
      </c>
      <c r="D114" s="29">
        <v>1</v>
      </c>
      <c r="E114" s="19"/>
      <c r="F114" s="19"/>
    </row>
    <row r="115" spans="1:6" x14ac:dyDescent="0.25">
      <c r="A115" s="17"/>
      <c r="B115" s="18" t="s">
        <v>165</v>
      </c>
      <c r="C115" s="17" t="s">
        <v>46</v>
      </c>
      <c r="D115" s="29">
        <v>1</v>
      </c>
      <c r="E115" s="19"/>
      <c r="F115" s="19"/>
    </row>
    <row r="116" spans="1:6" x14ac:dyDescent="0.25">
      <c r="A116" s="17"/>
      <c r="B116" s="18" t="s">
        <v>166</v>
      </c>
      <c r="C116" s="17" t="s">
        <v>46</v>
      </c>
      <c r="D116" s="29">
        <v>1</v>
      </c>
      <c r="E116" s="19"/>
      <c r="F116" s="19"/>
    </row>
    <row r="117" spans="1:6" x14ac:dyDescent="0.25">
      <c r="A117" s="17"/>
      <c r="B117" s="18" t="s">
        <v>167</v>
      </c>
      <c r="C117" s="17" t="s">
        <v>46</v>
      </c>
      <c r="D117" s="29">
        <v>1</v>
      </c>
      <c r="E117" s="19"/>
      <c r="F117" s="19"/>
    </row>
    <row r="118" spans="1:6" x14ac:dyDescent="0.25">
      <c r="A118" s="17"/>
      <c r="B118" s="18" t="s">
        <v>168</v>
      </c>
      <c r="C118" s="17" t="s">
        <v>46</v>
      </c>
      <c r="D118" s="29">
        <v>2</v>
      </c>
      <c r="E118" s="19"/>
      <c r="F118" s="19"/>
    </row>
    <row r="119" spans="1:6" x14ac:dyDescent="0.25">
      <c r="A119" s="17"/>
      <c r="B119" s="18" t="s">
        <v>169</v>
      </c>
      <c r="C119" s="17" t="s">
        <v>46</v>
      </c>
      <c r="D119" s="29">
        <v>3</v>
      </c>
      <c r="E119" s="19"/>
      <c r="F119" s="19"/>
    </row>
    <row r="120" spans="1:6" x14ac:dyDescent="0.25">
      <c r="A120" s="17"/>
      <c r="B120" s="18" t="s">
        <v>35</v>
      </c>
      <c r="C120" s="17" t="s">
        <v>46</v>
      </c>
      <c r="D120" s="29">
        <v>3</v>
      </c>
      <c r="E120" s="19"/>
      <c r="F120" s="19"/>
    </row>
    <row r="121" spans="1:6" x14ac:dyDescent="0.25">
      <c r="A121" s="17"/>
      <c r="B121" s="18" t="s">
        <v>36</v>
      </c>
      <c r="C121" s="17" t="s">
        <v>46</v>
      </c>
      <c r="D121" s="29">
        <v>3</v>
      </c>
      <c r="E121" s="19"/>
      <c r="F121" s="19"/>
    </row>
    <row r="122" spans="1:6" x14ac:dyDescent="0.25">
      <c r="A122" s="17"/>
      <c r="B122" s="18" t="s">
        <v>37</v>
      </c>
      <c r="C122" s="17" t="s">
        <v>46</v>
      </c>
      <c r="D122" s="29">
        <v>1</v>
      </c>
      <c r="E122" s="19"/>
      <c r="F122" s="19"/>
    </row>
    <row r="123" spans="1:6" x14ac:dyDescent="0.25">
      <c r="A123" s="17"/>
      <c r="B123" s="18" t="s">
        <v>38</v>
      </c>
      <c r="C123" s="17" t="s">
        <v>48</v>
      </c>
      <c r="D123" s="29">
        <v>1</v>
      </c>
      <c r="E123" s="19"/>
      <c r="F123" s="19"/>
    </row>
    <row r="124" spans="1:6" x14ac:dyDescent="0.25">
      <c r="A124" s="17">
        <v>2</v>
      </c>
      <c r="B124" s="18" t="s">
        <v>133</v>
      </c>
      <c r="C124" s="17" t="s">
        <v>46</v>
      </c>
      <c r="D124" s="29">
        <v>1</v>
      </c>
      <c r="E124" s="19">
        <v>4050000</v>
      </c>
      <c r="F124" s="19">
        <f>D124*E124</f>
        <v>4050000</v>
      </c>
    </row>
    <row r="125" spans="1:6" x14ac:dyDescent="0.25">
      <c r="A125" s="17"/>
      <c r="B125" s="18" t="s">
        <v>41</v>
      </c>
      <c r="C125" s="17" t="s">
        <v>46</v>
      </c>
      <c r="D125" s="29">
        <v>1</v>
      </c>
      <c r="E125" s="19"/>
      <c r="F125" s="19"/>
    </row>
    <row r="126" spans="1:6" x14ac:dyDescent="0.25">
      <c r="A126" s="17"/>
      <c r="B126" s="18" t="s">
        <v>170</v>
      </c>
      <c r="C126" s="17" t="s">
        <v>46</v>
      </c>
      <c r="D126" s="29">
        <v>1</v>
      </c>
      <c r="E126" s="19"/>
      <c r="F126" s="19"/>
    </row>
    <row r="127" spans="1:6" x14ac:dyDescent="0.25">
      <c r="A127" s="17"/>
      <c r="B127" s="18" t="s">
        <v>171</v>
      </c>
      <c r="C127" s="17" t="s">
        <v>46</v>
      </c>
      <c r="D127" s="29">
        <v>1</v>
      </c>
      <c r="E127" s="19"/>
      <c r="F127" s="19"/>
    </row>
    <row r="128" spans="1:6" x14ac:dyDescent="0.25">
      <c r="A128" s="17"/>
      <c r="B128" s="18" t="s">
        <v>169</v>
      </c>
      <c r="C128" s="17" t="s">
        <v>46</v>
      </c>
      <c r="D128" s="29">
        <v>3</v>
      </c>
      <c r="E128" s="19"/>
      <c r="F128" s="19"/>
    </row>
    <row r="129" spans="1:6" x14ac:dyDescent="0.25">
      <c r="A129" s="17"/>
      <c r="B129" s="18" t="s">
        <v>172</v>
      </c>
      <c r="C129" s="17" t="s">
        <v>46</v>
      </c>
      <c r="D129" s="29">
        <v>12</v>
      </c>
      <c r="E129" s="19"/>
      <c r="F129" s="19"/>
    </row>
    <row r="130" spans="1:6" x14ac:dyDescent="0.25">
      <c r="A130" s="17"/>
      <c r="B130" s="18" t="s">
        <v>35</v>
      </c>
      <c r="C130" s="17" t="s">
        <v>46</v>
      </c>
      <c r="D130" s="29">
        <v>3</v>
      </c>
      <c r="E130" s="19"/>
      <c r="F130" s="19"/>
    </row>
    <row r="131" spans="1:6" x14ac:dyDescent="0.25">
      <c r="A131" s="17"/>
      <c r="B131" s="18" t="s">
        <v>39</v>
      </c>
      <c r="C131" s="17" t="s">
        <v>48</v>
      </c>
      <c r="D131" s="29">
        <v>1</v>
      </c>
      <c r="E131" s="19"/>
      <c r="F131" s="19"/>
    </row>
    <row r="132" spans="1:6" x14ac:dyDescent="0.25">
      <c r="A132" s="17">
        <v>3</v>
      </c>
      <c r="B132" s="18" t="s">
        <v>134</v>
      </c>
      <c r="C132" s="17" t="s">
        <v>46</v>
      </c>
      <c r="D132" s="29">
        <v>1</v>
      </c>
      <c r="E132" s="19">
        <v>5885000</v>
      </c>
      <c r="F132" s="19">
        <f>D132*E132</f>
        <v>5885000</v>
      </c>
    </row>
    <row r="133" spans="1:6" x14ac:dyDescent="0.25">
      <c r="A133" s="17"/>
      <c r="B133" s="18" t="s">
        <v>41</v>
      </c>
      <c r="C133" s="17" t="s">
        <v>46</v>
      </c>
      <c r="D133" s="29">
        <v>1</v>
      </c>
      <c r="E133" s="19"/>
      <c r="F133" s="19"/>
    </row>
    <row r="134" spans="1:6" x14ac:dyDescent="0.25">
      <c r="A134" s="17"/>
      <c r="B134" s="18" t="s">
        <v>167</v>
      </c>
      <c r="C134" s="17" t="s">
        <v>46</v>
      </c>
      <c r="D134" s="29">
        <v>1</v>
      </c>
      <c r="E134" s="19"/>
      <c r="F134" s="19"/>
    </row>
    <row r="135" spans="1:6" x14ac:dyDescent="0.25">
      <c r="A135" s="17"/>
      <c r="B135" s="18" t="s">
        <v>171</v>
      </c>
      <c r="C135" s="17" t="s">
        <v>46</v>
      </c>
      <c r="D135" s="29">
        <v>6</v>
      </c>
      <c r="E135" s="19"/>
      <c r="F135" s="19"/>
    </row>
    <row r="136" spans="1:6" x14ac:dyDescent="0.25">
      <c r="A136" s="17"/>
      <c r="B136" s="18" t="s">
        <v>172</v>
      </c>
      <c r="C136" s="17" t="s">
        <v>46</v>
      </c>
      <c r="D136" s="29">
        <v>12</v>
      </c>
      <c r="E136" s="19"/>
      <c r="F136" s="19"/>
    </row>
    <row r="137" spans="1:6" x14ac:dyDescent="0.25">
      <c r="A137" s="17"/>
      <c r="B137" s="18" t="s">
        <v>35</v>
      </c>
      <c r="C137" s="17" t="s">
        <v>46</v>
      </c>
      <c r="D137" s="29">
        <v>3</v>
      </c>
      <c r="E137" s="19"/>
      <c r="F137" s="19"/>
    </row>
    <row r="138" spans="1:6" x14ac:dyDescent="0.25">
      <c r="A138" s="17"/>
      <c r="B138" s="18" t="s">
        <v>39</v>
      </c>
      <c r="C138" s="17" t="s">
        <v>48</v>
      </c>
      <c r="D138" s="29">
        <v>1</v>
      </c>
      <c r="E138" s="19"/>
      <c r="F138" s="19"/>
    </row>
    <row r="139" spans="1:6" x14ac:dyDescent="0.25">
      <c r="A139" s="17">
        <v>4</v>
      </c>
      <c r="B139" s="18" t="s">
        <v>135</v>
      </c>
      <c r="C139" s="17" t="s">
        <v>46</v>
      </c>
      <c r="D139" s="29">
        <v>1</v>
      </c>
      <c r="E139" s="19">
        <v>3630000</v>
      </c>
      <c r="F139" s="19">
        <f>D139*E139</f>
        <v>3630000</v>
      </c>
    </row>
    <row r="140" spans="1:6" x14ac:dyDescent="0.25">
      <c r="A140" s="17"/>
      <c r="B140" s="18" t="s">
        <v>41</v>
      </c>
      <c r="C140" s="17" t="s">
        <v>46</v>
      </c>
      <c r="D140" s="29">
        <v>1</v>
      </c>
      <c r="E140" s="19"/>
      <c r="F140" s="19"/>
    </row>
    <row r="141" spans="1:6" x14ac:dyDescent="0.25">
      <c r="A141" s="17"/>
      <c r="B141" s="18" t="s">
        <v>168</v>
      </c>
      <c r="C141" s="17" t="s">
        <v>46</v>
      </c>
      <c r="D141" s="29">
        <v>1</v>
      </c>
      <c r="E141" s="19"/>
      <c r="F141" s="19"/>
    </row>
    <row r="142" spans="1:6" x14ac:dyDescent="0.25">
      <c r="A142" s="17"/>
      <c r="B142" s="18" t="s">
        <v>173</v>
      </c>
      <c r="C142" s="17" t="s">
        <v>46</v>
      </c>
      <c r="D142" s="29">
        <v>2</v>
      </c>
      <c r="E142" s="19"/>
      <c r="F142" s="19"/>
    </row>
    <row r="143" spans="1:6" x14ac:dyDescent="0.25">
      <c r="A143" s="17"/>
      <c r="B143" s="18" t="s">
        <v>169</v>
      </c>
      <c r="C143" s="17" t="s">
        <v>46</v>
      </c>
      <c r="D143" s="29">
        <v>2</v>
      </c>
      <c r="E143" s="19"/>
      <c r="F143" s="19"/>
    </row>
    <row r="144" spans="1:6" x14ac:dyDescent="0.25">
      <c r="A144" s="17"/>
      <c r="B144" s="18" t="s">
        <v>172</v>
      </c>
      <c r="C144" s="17" t="s">
        <v>46</v>
      </c>
      <c r="D144" s="29">
        <v>4</v>
      </c>
      <c r="E144" s="19"/>
      <c r="F144" s="19"/>
    </row>
    <row r="145" spans="1:6" x14ac:dyDescent="0.25">
      <c r="A145" s="17"/>
      <c r="B145" s="18" t="s">
        <v>35</v>
      </c>
      <c r="C145" s="17" t="s">
        <v>46</v>
      </c>
      <c r="D145" s="29">
        <v>3</v>
      </c>
      <c r="E145" s="19"/>
      <c r="F145" s="19"/>
    </row>
    <row r="146" spans="1:6" x14ac:dyDescent="0.25">
      <c r="A146" s="17"/>
      <c r="B146" s="18" t="s">
        <v>38</v>
      </c>
      <c r="C146" s="17" t="s">
        <v>48</v>
      </c>
      <c r="D146" s="29">
        <v>1</v>
      </c>
      <c r="E146" s="19"/>
      <c r="F146" s="19"/>
    </row>
    <row r="147" spans="1:6" x14ac:dyDescent="0.25">
      <c r="A147" s="17">
        <v>5</v>
      </c>
      <c r="B147" s="18" t="s">
        <v>136</v>
      </c>
      <c r="C147" s="17" t="s">
        <v>137</v>
      </c>
      <c r="D147" s="29">
        <v>6</v>
      </c>
      <c r="E147" s="19">
        <v>75000</v>
      </c>
      <c r="F147" s="19">
        <f t="shared" ref="F147:F148" si="10">D147*E147</f>
        <v>450000</v>
      </c>
    </row>
    <row r="148" spans="1:6" x14ac:dyDescent="0.25">
      <c r="A148" s="17">
        <f>A147+1</f>
        <v>6</v>
      </c>
      <c r="B148" s="18" t="s">
        <v>138</v>
      </c>
      <c r="C148" s="17" t="s">
        <v>46</v>
      </c>
      <c r="D148" s="29">
        <v>1</v>
      </c>
      <c r="E148" s="19">
        <v>22195000</v>
      </c>
      <c r="F148" s="19">
        <f t="shared" si="10"/>
        <v>22195000</v>
      </c>
    </row>
    <row r="149" spans="1:6" x14ac:dyDescent="0.25">
      <c r="A149" s="17"/>
      <c r="B149" s="18" t="s">
        <v>116</v>
      </c>
      <c r="C149" s="17" t="s">
        <v>46</v>
      </c>
      <c r="D149" s="29">
        <v>1</v>
      </c>
      <c r="E149" s="19"/>
      <c r="F149" s="19"/>
    </row>
    <row r="150" spans="1:6" x14ac:dyDescent="0.25">
      <c r="A150" s="17"/>
      <c r="B150" s="18" t="s">
        <v>166</v>
      </c>
      <c r="C150" s="17" t="s">
        <v>46</v>
      </c>
      <c r="D150" s="29">
        <v>1</v>
      </c>
      <c r="E150" s="19"/>
      <c r="F150" s="19"/>
    </row>
    <row r="151" spans="1:6" x14ac:dyDescent="0.25">
      <c r="A151" s="17"/>
      <c r="B151" s="18" t="s">
        <v>174</v>
      </c>
      <c r="C151" s="17" t="s">
        <v>46</v>
      </c>
      <c r="D151" s="29">
        <v>1</v>
      </c>
      <c r="E151" s="19"/>
      <c r="F151" s="19"/>
    </row>
    <row r="152" spans="1:6" x14ac:dyDescent="0.25">
      <c r="A152" s="17"/>
      <c r="B152" s="18" t="s">
        <v>175</v>
      </c>
      <c r="C152" s="17" t="s">
        <v>46</v>
      </c>
      <c r="D152" s="29">
        <v>1</v>
      </c>
      <c r="E152" s="19"/>
      <c r="F152" s="19"/>
    </row>
    <row r="153" spans="1:6" x14ac:dyDescent="0.25">
      <c r="A153" s="17"/>
      <c r="B153" s="18" t="s">
        <v>176</v>
      </c>
      <c r="C153" s="17" t="s">
        <v>46</v>
      </c>
      <c r="D153" s="29">
        <v>1</v>
      </c>
      <c r="E153" s="19"/>
      <c r="F153" s="19"/>
    </row>
    <row r="154" spans="1:6" x14ac:dyDescent="0.25">
      <c r="A154" s="17"/>
      <c r="B154" s="18" t="s">
        <v>169</v>
      </c>
      <c r="C154" s="17" t="s">
        <v>46</v>
      </c>
      <c r="D154" s="29">
        <v>6</v>
      </c>
      <c r="E154" s="19"/>
      <c r="F154" s="19"/>
    </row>
    <row r="155" spans="1:6" x14ac:dyDescent="0.25">
      <c r="A155" s="17"/>
      <c r="B155" s="18" t="s">
        <v>172</v>
      </c>
      <c r="C155" s="17" t="s">
        <v>46</v>
      </c>
      <c r="D155" s="29">
        <v>21</v>
      </c>
      <c r="E155" s="19"/>
      <c r="F155" s="19"/>
    </row>
    <row r="156" spans="1:6" x14ac:dyDescent="0.25">
      <c r="A156" s="17"/>
      <c r="B156" s="18" t="s">
        <v>35</v>
      </c>
      <c r="C156" s="17" t="s">
        <v>46</v>
      </c>
      <c r="D156" s="29">
        <v>3</v>
      </c>
      <c r="E156" s="19"/>
      <c r="F156" s="19"/>
    </row>
    <row r="157" spans="1:6" x14ac:dyDescent="0.25">
      <c r="A157" s="17"/>
      <c r="B157" s="18" t="s">
        <v>39</v>
      </c>
      <c r="C157" s="17" t="s">
        <v>48</v>
      </c>
      <c r="D157" s="29">
        <v>1</v>
      </c>
      <c r="E157" s="19"/>
      <c r="F157" s="19"/>
    </row>
    <row r="158" spans="1:6" x14ac:dyDescent="0.25">
      <c r="A158" s="17">
        <f>A148+1</f>
        <v>7</v>
      </c>
      <c r="B158" s="18" t="s">
        <v>139</v>
      </c>
      <c r="C158" s="17" t="s">
        <v>46</v>
      </c>
      <c r="D158" s="29">
        <v>1</v>
      </c>
      <c r="E158" s="19">
        <v>4895000</v>
      </c>
      <c r="F158" s="19">
        <f>D158*E158</f>
        <v>4895000</v>
      </c>
    </row>
    <row r="159" spans="1:6" x14ac:dyDescent="0.25">
      <c r="A159" s="17"/>
      <c r="B159" s="18" t="s">
        <v>55</v>
      </c>
      <c r="C159" s="17" t="s">
        <v>46</v>
      </c>
      <c r="D159" s="29">
        <v>1</v>
      </c>
      <c r="E159" s="19"/>
      <c r="F159" s="19"/>
    </row>
    <row r="160" spans="1:6" x14ac:dyDescent="0.25">
      <c r="A160" s="17"/>
      <c r="B160" s="18" t="s">
        <v>168</v>
      </c>
      <c r="C160" s="17" t="s">
        <v>46</v>
      </c>
      <c r="D160" s="29">
        <v>1</v>
      </c>
      <c r="E160" s="19"/>
      <c r="F160" s="19"/>
    </row>
    <row r="161" spans="1:6" x14ac:dyDescent="0.25">
      <c r="A161" s="17"/>
      <c r="B161" s="18" t="s">
        <v>171</v>
      </c>
      <c r="C161" s="17" t="s">
        <v>46</v>
      </c>
      <c r="D161" s="29">
        <v>1</v>
      </c>
      <c r="E161" s="19"/>
      <c r="F161" s="19"/>
    </row>
    <row r="162" spans="1:6" x14ac:dyDescent="0.25">
      <c r="A162" s="17"/>
      <c r="B162" s="18" t="s">
        <v>169</v>
      </c>
      <c r="C162" s="17" t="s">
        <v>46</v>
      </c>
      <c r="D162" s="29">
        <v>9</v>
      </c>
      <c r="E162" s="19"/>
      <c r="F162" s="19"/>
    </row>
    <row r="163" spans="1:6" x14ac:dyDescent="0.25">
      <c r="A163" s="17"/>
      <c r="B163" s="18" t="s">
        <v>172</v>
      </c>
      <c r="C163" s="17" t="s">
        <v>46</v>
      </c>
      <c r="D163" s="29">
        <v>21</v>
      </c>
      <c r="E163" s="19"/>
      <c r="F163" s="19"/>
    </row>
    <row r="164" spans="1:6" x14ac:dyDescent="0.25">
      <c r="A164" s="17"/>
      <c r="B164" s="18" t="s">
        <v>35</v>
      </c>
      <c r="C164" s="17" t="s">
        <v>46</v>
      </c>
      <c r="D164" s="29">
        <v>3</v>
      </c>
      <c r="E164" s="19"/>
      <c r="F164" s="20"/>
    </row>
    <row r="165" spans="1:6" x14ac:dyDescent="0.25">
      <c r="A165" s="17"/>
      <c r="B165" s="18" t="s">
        <v>38</v>
      </c>
      <c r="C165" s="17" t="s">
        <v>48</v>
      </c>
      <c r="D165" s="29">
        <v>1</v>
      </c>
      <c r="E165" s="19"/>
      <c r="F165" s="19"/>
    </row>
    <row r="166" spans="1:6" x14ac:dyDescent="0.25">
      <c r="A166" s="17"/>
      <c r="B166" s="18"/>
      <c r="C166" s="17"/>
      <c r="D166" s="29"/>
      <c r="E166" s="19"/>
      <c r="F166" s="33">
        <f>SUM(F112:F165)</f>
        <v>87270000</v>
      </c>
    </row>
    <row r="167" spans="1:6" x14ac:dyDescent="0.25">
      <c r="A167" s="17" t="s">
        <v>65</v>
      </c>
      <c r="B167" s="18" t="s">
        <v>177</v>
      </c>
      <c r="C167" s="17"/>
      <c r="D167" s="29"/>
      <c r="E167" s="20"/>
      <c r="F167" s="19"/>
    </row>
    <row r="168" spans="1:6" x14ac:dyDescent="0.25">
      <c r="A168" s="17">
        <v>1</v>
      </c>
      <c r="B168" s="18" t="s">
        <v>50</v>
      </c>
      <c r="C168" s="17" t="s">
        <v>47</v>
      </c>
      <c r="D168" s="29">
        <v>87</v>
      </c>
      <c r="E168" s="76">
        <v>1513000</v>
      </c>
      <c r="F168" s="19">
        <f t="shared" ref="F168:F181" si="11">D168*E168</f>
        <v>131631000</v>
      </c>
    </row>
    <row r="169" spans="1:6" x14ac:dyDescent="0.25">
      <c r="A169" s="17">
        <f>A168+1</f>
        <v>2</v>
      </c>
      <c r="B169" s="18" t="s">
        <v>190</v>
      </c>
      <c r="C169" s="17" t="s">
        <v>47</v>
      </c>
      <c r="D169" s="29">
        <v>12</v>
      </c>
      <c r="E169" s="76">
        <v>1513000</v>
      </c>
      <c r="F169" s="19">
        <f t="shared" si="11"/>
        <v>18156000</v>
      </c>
    </row>
    <row r="170" spans="1:6" x14ac:dyDescent="0.25">
      <c r="A170" s="17">
        <f>A169+1</f>
        <v>3</v>
      </c>
      <c r="B170" s="18" t="s">
        <v>42</v>
      </c>
      <c r="C170" s="17" t="s">
        <v>47</v>
      </c>
      <c r="D170" s="29">
        <v>8</v>
      </c>
      <c r="E170" s="76">
        <v>124500</v>
      </c>
      <c r="F170" s="19">
        <f t="shared" si="11"/>
        <v>996000</v>
      </c>
    </row>
    <row r="171" spans="1:6" x14ac:dyDescent="0.25">
      <c r="A171" s="17">
        <v>3</v>
      </c>
      <c r="B171" s="18" t="s">
        <v>43</v>
      </c>
      <c r="C171" s="17" t="s">
        <v>47</v>
      </c>
      <c r="D171" s="29">
        <v>32</v>
      </c>
      <c r="E171" s="76">
        <f>E170</f>
        <v>124500</v>
      </c>
      <c r="F171" s="19">
        <f t="shared" si="11"/>
        <v>3984000</v>
      </c>
    </row>
    <row r="172" spans="1:6" x14ac:dyDescent="0.25">
      <c r="A172" s="17">
        <v>4</v>
      </c>
      <c r="B172" s="18" t="s">
        <v>117</v>
      </c>
      <c r="C172" s="17" t="s">
        <v>47</v>
      </c>
      <c r="D172" s="29">
        <v>60</v>
      </c>
      <c r="E172" s="76">
        <f>E171</f>
        <v>124500</v>
      </c>
      <c r="F172" s="19">
        <f t="shared" si="11"/>
        <v>7470000</v>
      </c>
    </row>
    <row r="173" spans="1:6" x14ac:dyDescent="0.25">
      <c r="A173" s="17">
        <v>5</v>
      </c>
      <c r="B173" s="18" t="s">
        <v>118</v>
      </c>
      <c r="C173" s="17" t="s">
        <v>47</v>
      </c>
      <c r="D173" s="29">
        <v>124</v>
      </c>
      <c r="E173" s="76">
        <v>1181000</v>
      </c>
      <c r="F173" s="19">
        <f t="shared" si="11"/>
        <v>146444000</v>
      </c>
    </row>
    <row r="174" spans="1:6" x14ac:dyDescent="0.25">
      <c r="A174" s="17">
        <v>6</v>
      </c>
      <c r="B174" s="18" t="s">
        <v>119</v>
      </c>
      <c r="C174" s="17" t="s">
        <v>47</v>
      </c>
      <c r="D174" s="29">
        <v>8</v>
      </c>
      <c r="E174" s="76">
        <v>444600</v>
      </c>
      <c r="F174" s="19">
        <f t="shared" si="11"/>
        <v>3556800</v>
      </c>
    </row>
    <row r="175" spans="1:6" x14ac:dyDescent="0.25">
      <c r="A175" s="17">
        <v>7</v>
      </c>
      <c r="B175" s="18" t="s">
        <v>120</v>
      </c>
      <c r="C175" s="17" t="s">
        <v>47</v>
      </c>
      <c r="D175" s="29">
        <v>32</v>
      </c>
      <c r="E175" s="76">
        <v>314250</v>
      </c>
      <c r="F175" s="19">
        <f t="shared" si="11"/>
        <v>10056000</v>
      </c>
    </row>
    <row r="176" spans="1:6" x14ac:dyDescent="0.25">
      <c r="A176" s="17">
        <v>8</v>
      </c>
      <c r="B176" s="18" t="s">
        <v>124</v>
      </c>
      <c r="C176" s="17" t="s">
        <v>47</v>
      </c>
      <c r="D176" s="29">
        <v>30</v>
      </c>
      <c r="E176" s="76">
        <f>E170</f>
        <v>124500</v>
      </c>
      <c r="F176" s="19">
        <f t="shared" si="11"/>
        <v>3735000</v>
      </c>
    </row>
    <row r="177" spans="1:6" x14ac:dyDescent="0.25">
      <c r="A177" s="17">
        <v>9</v>
      </c>
      <c r="B177" s="18" t="s">
        <v>121</v>
      </c>
      <c r="C177" s="17" t="s">
        <v>47</v>
      </c>
      <c r="D177" s="29">
        <v>24</v>
      </c>
      <c r="E177" s="76">
        <v>49250</v>
      </c>
      <c r="F177" s="19">
        <f t="shared" si="11"/>
        <v>1182000</v>
      </c>
    </row>
    <row r="178" spans="1:6" x14ac:dyDescent="0.25">
      <c r="A178" s="17">
        <v>10</v>
      </c>
      <c r="B178" s="18" t="s">
        <v>122</v>
      </c>
      <c r="C178" s="17" t="s">
        <v>47</v>
      </c>
      <c r="D178" s="29">
        <v>34</v>
      </c>
      <c r="E178" s="76">
        <f>E177</f>
        <v>49250</v>
      </c>
      <c r="F178" s="19">
        <f t="shared" si="11"/>
        <v>1674500</v>
      </c>
    </row>
    <row r="179" spans="1:6" x14ac:dyDescent="0.25">
      <c r="A179" s="17">
        <v>11</v>
      </c>
      <c r="B179" s="18" t="s">
        <v>123</v>
      </c>
      <c r="C179" s="17" t="s">
        <v>47</v>
      </c>
      <c r="D179" s="29">
        <v>32</v>
      </c>
      <c r="E179" s="76">
        <f>E178</f>
        <v>49250</v>
      </c>
      <c r="F179" s="19">
        <f t="shared" si="11"/>
        <v>1576000</v>
      </c>
    </row>
    <row r="180" spans="1:6" x14ac:dyDescent="0.25">
      <c r="A180" s="17">
        <v>12</v>
      </c>
      <c r="B180" s="18" t="s">
        <v>51</v>
      </c>
      <c r="C180" s="17" t="s">
        <v>47</v>
      </c>
      <c r="D180" s="29">
        <v>142</v>
      </c>
      <c r="E180" s="76">
        <v>35000</v>
      </c>
      <c r="F180" s="19">
        <f t="shared" si="11"/>
        <v>4970000</v>
      </c>
    </row>
    <row r="181" spans="1:6" x14ac:dyDescent="0.25">
      <c r="A181" s="17">
        <v>13</v>
      </c>
      <c r="B181" s="18" t="s">
        <v>76</v>
      </c>
      <c r="C181" s="17" t="s">
        <v>48</v>
      </c>
      <c r="D181" s="29">
        <v>1</v>
      </c>
      <c r="E181" s="76">
        <v>3700000</v>
      </c>
      <c r="F181" s="19">
        <f t="shared" si="11"/>
        <v>3700000</v>
      </c>
    </row>
    <row r="182" spans="1:6" x14ac:dyDescent="0.25">
      <c r="A182" s="17"/>
      <c r="B182" s="18"/>
      <c r="C182" s="17"/>
      <c r="D182" s="29"/>
      <c r="E182" s="19"/>
      <c r="F182" s="33">
        <f>SUM(F168:F181)</f>
        <v>339131300</v>
      </c>
    </row>
    <row r="183" spans="1:6" x14ac:dyDescent="0.25">
      <c r="A183" s="17" t="s">
        <v>66</v>
      </c>
      <c r="B183" s="18" t="s">
        <v>44</v>
      </c>
      <c r="C183" s="17"/>
      <c r="D183" s="29"/>
      <c r="E183" s="20"/>
      <c r="F183" s="19"/>
    </row>
    <row r="184" spans="1:6" x14ac:dyDescent="0.25">
      <c r="A184" s="17">
        <v>1</v>
      </c>
      <c r="B184" s="18" t="s">
        <v>52</v>
      </c>
      <c r="C184" s="17" t="s">
        <v>46</v>
      </c>
      <c r="D184" s="29">
        <v>1</v>
      </c>
      <c r="E184" s="19">
        <v>575000</v>
      </c>
      <c r="F184" s="19">
        <f t="shared" ref="F184:F186" si="12">D184*E184</f>
        <v>575000</v>
      </c>
    </row>
    <row r="185" spans="1:6" x14ac:dyDescent="0.25">
      <c r="A185" s="17">
        <v>2</v>
      </c>
      <c r="B185" s="18" t="s">
        <v>54</v>
      </c>
      <c r="C185" s="17" t="s">
        <v>47</v>
      </c>
      <c r="D185" s="29">
        <v>129</v>
      </c>
      <c r="E185" s="19">
        <v>16500</v>
      </c>
      <c r="F185" s="19">
        <f t="shared" si="12"/>
        <v>2128500</v>
      </c>
    </row>
    <row r="186" spans="1:6" x14ac:dyDescent="0.25">
      <c r="A186" s="17">
        <v>3</v>
      </c>
      <c r="B186" s="18" t="s">
        <v>53</v>
      </c>
      <c r="C186" s="17" t="s">
        <v>47</v>
      </c>
      <c r="D186" s="29">
        <v>46</v>
      </c>
      <c r="E186" s="19">
        <v>38000</v>
      </c>
      <c r="F186" s="19">
        <f t="shared" si="12"/>
        <v>1748000</v>
      </c>
    </row>
    <row r="187" spans="1:6" x14ac:dyDescent="0.25">
      <c r="A187" s="17"/>
      <c r="B187" s="18"/>
      <c r="C187" s="17"/>
      <c r="D187" s="29"/>
      <c r="E187" s="19"/>
      <c r="F187" s="33">
        <f>SUM(F184:F186)</f>
        <v>4451500</v>
      </c>
    </row>
    <row r="188" spans="1:6" x14ac:dyDescent="0.25">
      <c r="A188" s="17" t="s">
        <v>67</v>
      </c>
      <c r="B188" s="18" t="s">
        <v>178</v>
      </c>
      <c r="C188" s="17"/>
      <c r="D188" s="29"/>
      <c r="E188" s="20"/>
      <c r="F188" s="19"/>
    </row>
    <row r="189" spans="1:6" x14ac:dyDescent="0.25">
      <c r="A189" s="17">
        <v>1</v>
      </c>
      <c r="B189" s="18" t="s">
        <v>127</v>
      </c>
      <c r="C189" s="17" t="s">
        <v>47</v>
      </c>
      <c r="D189" s="29">
        <v>1653</v>
      </c>
      <c r="E189" s="19">
        <v>49250</v>
      </c>
      <c r="F189" s="19">
        <f t="shared" ref="F189:F206" si="13">D189*E189</f>
        <v>81410250</v>
      </c>
    </row>
    <row r="190" spans="1:6" x14ac:dyDescent="0.25">
      <c r="A190" s="17">
        <f>A189+1</f>
        <v>2</v>
      </c>
      <c r="B190" s="18" t="s">
        <v>128</v>
      </c>
      <c r="C190" s="17" t="s">
        <v>47</v>
      </c>
      <c r="D190" s="29">
        <v>706</v>
      </c>
      <c r="E190" s="19">
        <v>41400</v>
      </c>
      <c r="F190" s="19">
        <f t="shared" si="13"/>
        <v>29228400</v>
      </c>
    </row>
    <row r="191" spans="1:6" x14ac:dyDescent="0.25">
      <c r="A191" s="17">
        <f t="shared" ref="A191:A194" si="14">A190+1</f>
        <v>3</v>
      </c>
      <c r="B191" s="18" t="s">
        <v>125</v>
      </c>
      <c r="C191" s="17" t="s">
        <v>47</v>
      </c>
      <c r="D191" s="29">
        <v>306</v>
      </c>
      <c r="E191" s="19">
        <f>E190</f>
        <v>41400</v>
      </c>
      <c r="F191" s="19">
        <f t="shared" si="13"/>
        <v>12668400</v>
      </c>
    </row>
    <row r="192" spans="1:6" x14ac:dyDescent="0.25">
      <c r="A192" s="17">
        <f t="shared" si="14"/>
        <v>4</v>
      </c>
      <c r="B192" s="18" t="s">
        <v>126</v>
      </c>
      <c r="C192" s="17" t="s">
        <v>47</v>
      </c>
      <c r="D192" s="29">
        <v>126</v>
      </c>
      <c r="E192" s="19">
        <f>E191</f>
        <v>41400</v>
      </c>
      <c r="F192" s="19">
        <f t="shared" si="13"/>
        <v>5216400</v>
      </c>
    </row>
    <row r="193" spans="1:8" x14ac:dyDescent="0.25">
      <c r="A193" s="17">
        <f t="shared" si="14"/>
        <v>5</v>
      </c>
      <c r="B193" s="18" t="s">
        <v>129</v>
      </c>
      <c r="C193" s="17" t="s">
        <v>47</v>
      </c>
      <c r="D193" s="29">
        <v>828</v>
      </c>
      <c r="E193" s="19">
        <v>18250</v>
      </c>
      <c r="F193" s="19">
        <f t="shared" si="13"/>
        <v>15111000</v>
      </c>
    </row>
    <row r="194" spans="1:8" x14ac:dyDescent="0.25">
      <c r="A194" s="17">
        <f t="shared" si="14"/>
        <v>6</v>
      </c>
      <c r="B194" s="18" t="s">
        <v>130</v>
      </c>
      <c r="C194" s="17" t="s">
        <v>75</v>
      </c>
      <c r="D194" s="29">
        <v>1</v>
      </c>
      <c r="E194" s="19">
        <v>9400000</v>
      </c>
      <c r="F194" s="19">
        <f t="shared" si="13"/>
        <v>9400000</v>
      </c>
    </row>
    <row r="195" spans="1:8" x14ac:dyDescent="0.25">
      <c r="A195" s="17"/>
      <c r="B195" s="18" t="s">
        <v>40</v>
      </c>
      <c r="C195" s="17" t="s">
        <v>46</v>
      </c>
      <c r="D195" s="29">
        <v>1</v>
      </c>
      <c r="E195" s="19"/>
      <c r="F195" s="19"/>
    </row>
    <row r="196" spans="1:8" x14ac:dyDescent="0.25">
      <c r="A196" s="17"/>
      <c r="B196" s="18" t="s">
        <v>179</v>
      </c>
      <c r="C196" s="17" t="s">
        <v>46</v>
      </c>
      <c r="D196" s="29">
        <v>1</v>
      </c>
      <c r="E196" s="19"/>
      <c r="F196" s="19"/>
    </row>
    <row r="197" spans="1:8" x14ac:dyDescent="0.25">
      <c r="A197" s="17"/>
      <c r="B197" s="18" t="s">
        <v>180</v>
      </c>
      <c r="C197" s="17" t="s">
        <v>46</v>
      </c>
      <c r="D197" s="29">
        <v>13</v>
      </c>
      <c r="E197" s="19"/>
      <c r="F197" s="19"/>
    </row>
    <row r="198" spans="1:8" x14ac:dyDescent="0.25">
      <c r="A198" s="17"/>
      <c r="B198" s="18" t="s">
        <v>35</v>
      </c>
      <c r="C198" s="17" t="s">
        <v>46</v>
      </c>
      <c r="D198" s="29">
        <v>3</v>
      </c>
      <c r="E198" s="19"/>
      <c r="F198" s="19"/>
    </row>
    <row r="199" spans="1:8" x14ac:dyDescent="0.25">
      <c r="A199" s="17"/>
      <c r="B199" s="18" t="s">
        <v>39</v>
      </c>
      <c r="C199" s="17" t="s">
        <v>48</v>
      </c>
      <c r="D199" s="29">
        <v>1</v>
      </c>
      <c r="E199" s="19"/>
      <c r="F199" s="19"/>
    </row>
    <row r="200" spans="1:8" x14ac:dyDescent="0.25">
      <c r="A200" s="17">
        <v>7</v>
      </c>
      <c r="B200" s="18" t="s">
        <v>131</v>
      </c>
      <c r="C200" s="17" t="s">
        <v>75</v>
      </c>
      <c r="D200" s="29">
        <v>1</v>
      </c>
      <c r="E200" s="19">
        <v>6765000</v>
      </c>
      <c r="F200" s="19">
        <f t="shared" si="13"/>
        <v>6765000</v>
      </c>
    </row>
    <row r="201" spans="1:8" x14ac:dyDescent="0.25">
      <c r="A201" s="17"/>
      <c r="B201" s="18" t="s">
        <v>55</v>
      </c>
      <c r="C201" s="17" t="s">
        <v>46</v>
      </c>
      <c r="D201" s="29">
        <v>1</v>
      </c>
      <c r="E201" s="19"/>
      <c r="F201" s="19"/>
    </row>
    <row r="202" spans="1:8" x14ac:dyDescent="0.25">
      <c r="A202" s="17"/>
      <c r="B202" s="18" t="s">
        <v>181</v>
      </c>
      <c r="C202" s="17" t="s">
        <v>46</v>
      </c>
      <c r="D202" s="29">
        <v>1</v>
      </c>
      <c r="E202" s="19"/>
      <c r="F202" s="19"/>
    </row>
    <row r="203" spans="1:8" x14ac:dyDescent="0.25">
      <c r="A203" s="17"/>
      <c r="B203" s="18" t="s">
        <v>180</v>
      </c>
      <c r="C203" s="17" t="s">
        <v>46</v>
      </c>
      <c r="D203" s="29">
        <v>9</v>
      </c>
      <c r="E203" s="19"/>
      <c r="F203" s="19"/>
    </row>
    <row r="204" spans="1:8" x14ac:dyDescent="0.25">
      <c r="A204" s="17"/>
      <c r="B204" s="18" t="s">
        <v>35</v>
      </c>
      <c r="C204" s="17" t="s">
        <v>46</v>
      </c>
      <c r="D204" s="29">
        <v>3</v>
      </c>
      <c r="E204" s="19"/>
      <c r="F204" s="19"/>
    </row>
    <row r="205" spans="1:8" x14ac:dyDescent="0.25">
      <c r="A205" s="17"/>
      <c r="B205" s="18" t="s">
        <v>39</v>
      </c>
      <c r="C205" s="17" t="s">
        <v>48</v>
      </c>
      <c r="D205" s="29">
        <v>1</v>
      </c>
      <c r="E205" s="19"/>
      <c r="F205" s="19"/>
    </row>
    <row r="206" spans="1:8" x14ac:dyDescent="0.25">
      <c r="A206" s="17">
        <v>8</v>
      </c>
      <c r="B206" s="18" t="s">
        <v>77</v>
      </c>
      <c r="C206" s="17" t="s">
        <v>48</v>
      </c>
      <c r="D206" s="29">
        <v>1</v>
      </c>
      <c r="E206" s="19">
        <v>2350000</v>
      </c>
      <c r="F206" s="19">
        <f t="shared" si="13"/>
        <v>2350000</v>
      </c>
    </row>
    <row r="207" spans="1:8" x14ac:dyDescent="0.25">
      <c r="A207" s="17"/>
      <c r="B207" s="18"/>
      <c r="C207" s="17"/>
      <c r="D207" s="29"/>
      <c r="E207" s="19"/>
      <c r="F207" s="33">
        <f>SUM(F189:F206)</f>
        <v>162149450</v>
      </c>
      <c r="H207" s="59">
        <f>F30+F49+F62+F89+F110+F166+F182+F187+F207</f>
        <v>1212119750</v>
      </c>
    </row>
    <row r="208" spans="1:8" x14ac:dyDescent="0.25">
      <c r="A208" s="17" t="s">
        <v>68</v>
      </c>
      <c r="B208" s="18" t="s">
        <v>57</v>
      </c>
      <c r="C208" s="17"/>
      <c r="D208" s="29"/>
      <c r="E208" s="19"/>
      <c r="F208" s="19"/>
    </row>
    <row r="209" spans="1:8" x14ac:dyDescent="0.25">
      <c r="A209" s="17">
        <v>1</v>
      </c>
      <c r="B209" s="18" t="s">
        <v>58</v>
      </c>
      <c r="C209" s="17" t="s">
        <v>47</v>
      </c>
      <c r="D209" s="29">
        <v>2570</v>
      </c>
      <c r="E209" s="19">
        <v>19500</v>
      </c>
      <c r="F209" s="19">
        <f>D209*E209</f>
        <v>50115000</v>
      </c>
    </row>
    <row r="210" spans="1:8" x14ac:dyDescent="0.25">
      <c r="A210" s="17">
        <f>A209+1</f>
        <v>2</v>
      </c>
      <c r="B210" s="18" t="s">
        <v>59</v>
      </c>
      <c r="C210" s="17" t="s">
        <v>46</v>
      </c>
      <c r="D210" s="29">
        <v>39</v>
      </c>
      <c r="E210" s="19">
        <v>72500</v>
      </c>
      <c r="F210" s="19">
        <f>D210*E210</f>
        <v>2827500</v>
      </c>
      <c r="G210" s="60">
        <f>SUM(F209:F210)</f>
        <v>52942500</v>
      </c>
    </row>
    <row r="211" spans="1:8" x14ac:dyDescent="0.25">
      <c r="A211" s="17">
        <f t="shared" ref="A211:A219" si="15">A210+1</f>
        <v>3</v>
      </c>
      <c r="B211" s="18" t="s">
        <v>79</v>
      </c>
      <c r="C211" s="17" t="s">
        <v>88</v>
      </c>
      <c r="D211" s="29">
        <v>21</v>
      </c>
      <c r="E211" s="19"/>
      <c r="F211" s="19">
        <f t="shared" ref="F211:F219" si="16">D211*E211</f>
        <v>0</v>
      </c>
      <c r="H211" s="24">
        <f>E211*1.1</f>
        <v>0</v>
      </c>
    </row>
    <row r="212" spans="1:8" x14ac:dyDescent="0.25">
      <c r="A212" s="17">
        <f t="shared" si="15"/>
        <v>4</v>
      </c>
      <c r="B212" s="18" t="s">
        <v>80</v>
      </c>
      <c r="C212" s="17" t="s">
        <v>75</v>
      </c>
      <c r="D212" s="29">
        <v>5</v>
      </c>
      <c r="E212" s="19"/>
      <c r="F212" s="19">
        <f t="shared" si="16"/>
        <v>0</v>
      </c>
      <c r="H212" s="24">
        <f t="shared" ref="H212:H219" si="17">E212*1.1</f>
        <v>0</v>
      </c>
    </row>
    <row r="213" spans="1:8" x14ac:dyDescent="0.25">
      <c r="A213" s="17">
        <f t="shared" si="15"/>
        <v>5</v>
      </c>
      <c r="B213" s="18" t="s">
        <v>81</v>
      </c>
      <c r="C213" s="17" t="s">
        <v>75</v>
      </c>
      <c r="D213" s="29">
        <v>1</v>
      </c>
      <c r="E213" s="19"/>
      <c r="F213" s="19">
        <f t="shared" si="16"/>
        <v>0</v>
      </c>
      <c r="H213" s="24">
        <f t="shared" si="17"/>
        <v>0</v>
      </c>
    </row>
    <row r="214" spans="1:8" x14ac:dyDescent="0.25">
      <c r="A214" s="17">
        <f t="shared" si="15"/>
        <v>6</v>
      </c>
      <c r="B214" s="18" t="s">
        <v>83</v>
      </c>
      <c r="C214" s="17" t="s">
        <v>75</v>
      </c>
      <c r="D214" s="29">
        <v>1</v>
      </c>
      <c r="E214" s="19"/>
      <c r="F214" s="19">
        <f t="shared" si="16"/>
        <v>0</v>
      </c>
      <c r="H214" s="24">
        <f t="shared" si="17"/>
        <v>0</v>
      </c>
    </row>
    <row r="215" spans="1:8" x14ac:dyDescent="0.25">
      <c r="A215" s="17">
        <f t="shared" si="15"/>
        <v>7</v>
      </c>
      <c r="B215" s="18" t="s">
        <v>82</v>
      </c>
      <c r="C215" s="17" t="s">
        <v>75</v>
      </c>
      <c r="D215" s="29">
        <v>2</v>
      </c>
      <c r="E215" s="19"/>
      <c r="F215" s="19">
        <f t="shared" si="16"/>
        <v>0</v>
      </c>
      <c r="H215" s="24">
        <f t="shared" si="17"/>
        <v>0</v>
      </c>
    </row>
    <row r="216" spans="1:8" x14ac:dyDescent="0.25">
      <c r="A216" s="17">
        <f t="shared" si="15"/>
        <v>8</v>
      </c>
      <c r="B216" s="18" t="s">
        <v>84</v>
      </c>
      <c r="C216" s="17" t="s">
        <v>75</v>
      </c>
      <c r="D216" s="29">
        <v>1</v>
      </c>
      <c r="E216" s="19"/>
      <c r="F216" s="19">
        <f t="shared" si="16"/>
        <v>0</v>
      </c>
      <c r="H216" s="24">
        <f t="shared" si="17"/>
        <v>0</v>
      </c>
    </row>
    <row r="217" spans="1:8" x14ac:dyDescent="0.25">
      <c r="A217" s="17">
        <f t="shared" si="15"/>
        <v>9</v>
      </c>
      <c r="B217" s="18" t="s">
        <v>85</v>
      </c>
      <c r="C217" s="17" t="s">
        <v>75</v>
      </c>
      <c r="D217" s="29">
        <v>1</v>
      </c>
      <c r="E217" s="19"/>
      <c r="F217" s="19">
        <f t="shared" si="16"/>
        <v>0</v>
      </c>
      <c r="H217" s="24">
        <f t="shared" si="17"/>
        <v>0</v>
      </c>
    </row>
    <row r="218" spans="1:8" x14ac:dyDescent="0.25">
      <c r="A218" s="17">
        <f t="shared" si="15"/>
        <v>10</v>
      </c>
      <c r="B218" s="18" t="s">
        <v>86</v>
      </c>
      <c r="C218" s="17" t="s">
        <v>73</v>
      </c>
      <c r="D218" s="29">
        <v>1</v>
      </c>
      <c r="E218" s="19"/>
      <c r="F218" s="19">
        <f t="shared" si="16"/>
        <v>0</v>
      </c>
      <c r="H218" s="24">
        <f t="shared" si="17"/>
        <v>0</v>
      </c>
    </row>
    <row r="219" spans="1:8" x14ac:dyDescent="0.25">
      <c r="A219" s="17">
        <f t="shared" si="15"/>
        <v>11</v>
      </c>
      <c r="B219" s="18" t="s">
        <v>87</v>
      </c>
      <c r="C219" s="17" t="s">
        <v>73</v>
      </c>
      <c r="D219" s="29">
        <v>1</v>
      </c>
      <c r="E219" s="19"/>
      <c r="F219" s="19">
        <f t="shared" si="16"/>
        <v>0</v>
      </c>
      <c r="H219" s="24">
        <f t="shared" si="17"/>
        <v>0</v>
      </c>
    </row>
    <row r="220" spans="1:8" x14ac:dyDescent="0.25">
      <c r="A220" s="17"/>
      <c r="B220" s="18"/>
      <c r="C220" s="17"/>
      <c r="D220" s="29"/>
      <c r="E220" s="19"/>
      <c r="F220" s="33">
        <f>SUM(F209:F219)</f>
        <v>52942500</v>
      </c>
    </row>
    <row r="221" spans="1:8" x14ac:dyDescent="0.25">
      <c r="A221" s="17" t="s">
        <v>69</v>
      </c>
      <c r="B221" s="18" t="s">
        <v>182</v>
      </c>
      <c r="C221" s="17"/>
      <c r="D221" s="29"/>
      <c r="E221" s="19"/>
      <c r="F221" s="19"/>
    </row>
    <row r="222" spans="1:8" x14ac:dyDescent="0.25">
      <c r="A222" s="17">
        <v>1</v>
      </c>
      <c r="B222" s="18" t="s">
        <v>60</v>
      </c>
      <c r="C222" s="17" t="s">
        <v>47</v>
      </c>
      <c r="D222" s="29">
        <v>5259</v>
      </c>
      <c r="E222" s="19">
        <v>17500</v>
      </c>
      <c r="F222" s="19">
        <f>D222*E222</f>
        <v>92032500</v>
      </c>
    </row>
    <row r="223" spans="1:8" x14ac:dyDescent="0.25">
      <c r="A223" s="17">
        <f>A222+1</f>
        <v>2</v>
      </c>
      <c r="B223" s="18" t="s">
        <v>61</v>
      </c>
      <c r="C223" s="17" t="s">
        <v>46</v>
      </c>
      <c r="D223" s="29">
        <v>69</v>
      </c>
      <c r="E223" s="19">
        <f>E210</f>
        <v>72500</v>
      </c>
      <c r="F223" s="19">
        <f>D223*E223</f>
        <v>5002500</v>
      </c>
      <c r="G223" s="60"/>
    </row>
    <row r="224" spans="1:8" x14ac:dyDescent="0.25">
      <c r="A224" s="17">
        <f t="shared" ref="A224:A227" si="18">A223+1</f>
        <v>3</v>
      </c>
      <c r="B224" s="18" t="s">
        <v>183</v>
      </c>
      <c r="C224" s="17" t="s">
        <v>103</v>
      </c>
      <c r="D224" s="29">
        <v>69</v>
      </c>
      <c r="E224" s="19"/>
      <c r="F224" s="19">
        <f t="shared" ref="F224:F227" si="19">D224*E224</f>
        <v>0</v>
      </c>
      <c r="H224" s="24">
        <f>E224*1.1</f>
        <v>0</v>
      </c>
    </row>
    <row r="225" spans="1:11" x14ac:dyDescent="0.25">
      <c r="A225" s="17">
        <f t="shared" si="18"/>
        <v>4</v>
      </c>
      <c r="B225" s="18" t="s">
        <v>184</v>
      </c>
      <c r="C225" s="17" t="s">
        <v>103</v>
      </c>
      <c r="D225" s="29">
        <v>5</v>
      </c>
      <c r="E225" s="19"/>
      <c r="F225" s="19">
        <f t="shared" si="19"/>
        <v>0</v>
      </c>
      <c r="H225" s="24">
        <f t="shared" ref="H225:H227" si="20">E225*1.1</f>
        <v>0</v>
      </c>
    </row>
    <row r="226" spans="1:11" x14ac:dyDescent="0.25">
      <c r="A226" s="17">
        <f t="shared" si="18"/>
        <v>5</v>
      </c>
      <c r="B226" s="77" t="s">
        <v>186</v>
      </c>
      <c r="C226" s="17" t="s">
        <v>103</v>
      </c>
      <c r="D226" s="29">
        <v>5</v>
      </c>
      <c r="E226" s="19"/>
      <c r="F226" s="19">
        <f t="shared" si="19"/>
        <v>0</v>
      </c>
      <c r="H226" s="24">
        <f t="shared" si="20"/>
        <v>0</v>
      </c>
    </row>
    <row r="227" spans="1:11" ht="16.5" x14ac:dyDescent="0.25">
      <c r="A227" s="17">
        <f t="shared" si="18"/>
        <v>6</v>
      </c>
      <c r="B227" s="34" t="s">
        <v>104</v>
      </c>
      <c r="C227" s="17" t="s">
        <v>103</v>
      </c>
      <c r="D227" s="84">
        <v>1</v>
      </c>
      <c r="E227" s="19"/>
      <c r="F227" s="19">
        <f t="shared" si="19"/>
        <v>0</v>
      </c>
      <c r="H227" s="24">
        <f t="shared" si="20"/>
        <v>0</v>
      </c>
    </row>
    <row r="228" spans="1:11" ht="16.5" x14ac:dyDescent="0.25">
      <c r="A228" s="17"/>
      <c r="B228" s="34"/>
      <c r="C228" s="20"/>
      <c r="D228" s="30"/>
      <c r="E228" s="19"/>
      <c r="F228" s="33">
        <f>SUM(F222:F227)</f>
        <v>97035000</v>
      </c>
    </row>
    <row r="229" spans="1:11" x14ac:dyDescent="0.25">
      <c r="A229" s="17" t="s">
        <v>90</v>
      </c>
      <c r="B229" s="18" t="s">
        <v>91</v>
      </c>
      <c r="C229" s="20"/>
      <c r="D229" s="30"/>
      <c r="E229" s="19"/>
      <c r="F229" s="19"/>
      <c r="G229" s="68">
        <v>0.27500000000000002</v>
      </c>
    </row>
    <row r="230" spans="1:11" x14ac:dyDescent="0.25">
      <c r="A230" s="17">
        <v>1</v>
      </c>
      <c r="B230" s="18" t="s">
        <v>92</v>
      </c>
      <c r="C230" s="17" t="s">
        <v>75</v>
      </c>
      <c r="D230" s="30">
        <v>1</v>
      </c>
      <c r="E230" s="19"/>
      <c r="F230" s="19">
        <f t="shared" ref="F230:F232" si="21">D230*E230</f>
        <v>0</v>
      </c>
      <c r="H230" s="69">
        <v>16000000</v>
      </c>
      <c r="I230" s="69">
        <f>$G$229*H230</f>
        <v>4400000</v>
      </c>
      <c r="J230" s="24">
        <f>H230-I230</f>
        <v>11600000</v>
      </c>
    </row>
    <row r="231" spans="1:11" x14ac:dyDescent="0.25">
      <c r="A231" s="17">
        <f>A230+1</f>
        <v>2</v>
      </c>
      <c r="B231" s="18" t="s">
        <v>93</v>
      </c>
      <c r="C231" s="17" t="s">
        <v>102</v>
      </c>
      <c r="D231" s="30">
        <v>20</v>
      </c>
      <c r="E231" s="19"/>
      <c r="F231" s="19">
        <f t="shared" si="21"/>
        <v>0</v>
      </c>
      <c r="H231" s="69">
        <v>3100000</v>
      </c>
      <c r="I231" s="69">
        <f t="shared" ref="I231:I239" si="22">$G$229*H231</f>
        <v>852500.00000000012</v>
      </c>
      <c r="J231" s="24">
        <f t="shared" ref="J231:J239" si="23">H231-I231</f>
        <v>2247500</v>
      </c>
      <c r="K231" s="70">
        <f>J231/20</f>
        <v>112375</v>
      </c>
    </row>
    <row r="232" spans="1:11" x14ac:dyDescent="0.25">
      <c r="A232" s="17">
        <f t="shared" ref="A232:A239" si="24">A231+1</f>
        <v>3</v>
      </c>
      <c r="B232" s="18" t="s">
        <v>94</v>
      </c>
      <c r="C232" s="17" t="s">
        <v>75</v>
      </c>
      <c r="D232" s="30">
        <v>1</v>
      </c>
      <c r="E232" s="19"/>
      <c r="F232" s="19">
        <f t="shared" si="21"/>
        <v>0</v>
      </c>
      <c r="H232" s="69">
        <v>18800000</v>
      </c>
      <c r="I232" s="69">
        <f t="shared" si="22"/>
        <v>5170000</v>
      </c>
      <c r="J232" s="24">
        <f t="shared" si="23"/>
        <v>13630000</v>
      </c>
    </row>
    <row r="233" spans="1:11" x14ac:dyDescent="0.25">
      <c r="A233" s="17"/>
      <c r="B233" s="32" t="s">
        <v>95</v>
      </c>
      <c r="C233" s="17"/>
      <c r="D233" s="30"/>
      <c r="E233" s="19"/>
      <c r="F233" s="19"/>
      <c r="H233" s="69">
        <f t="shared" ref="H233:H237" si="25">E233*$G$229</f>
        <v>0</v>
      </c>
      <c r="I233" s="69">
        <f t="shared" si="22"/>
        <v>0</v>
      </c>
      <c r="J233" s="24">
        <f t="shared" si="23"/>
        <v>0</v>
      </c>
    </row>
    <row r="234" spans="1:11" x14ac:dyDescent="0.25">
      <c r="A234" s="17"/>
      <c r="B234" s="32" t="s">
        <v>96</v>
      </c>
      <c r="C234" s="17"/>
      <c r="D234" s="30"/>
      <c r="E234" s="19"/>
      <c r="F234" s="19"/>
      <c r="H234" s="69">
        <f t="shared" si="25"/>
        <v>0</v>
      </c>
      <c r="I234" s="69">
        <f t="shared" si="22"/>
        <v>0</v>
      </c>
      <c r="J234" s="24">
        <f t="shared" si="23"/>
        <v>0</v>
      </c>
    </row>
    <row r="235" spans="1:11" x14ac:dyDescent="0.25">
      <c r="A235" s="17">
        <f>A232+1</f>
        <v>4</v>
      </c>
      <c r="B235" s="18" t="s">
        <v>97</v>
      </c>
      <c r="C235" s="17" t="s">
        <v>75</v>
      </c>
      <c r="D235" s="30">
        <v>1</v>
      </c>
      <c r="E235" s="19"/>
      <c r="F235" s="19">
        <f>D235*E235</f>
        <v>0</v>
      </c>
      <c r="H235" s="69">
        <v>3200000</v>
      </c>
      <c r="I235" s="69">
        <f t="shared" si="22"/>
        <v>880000.00000000012</v>
      </c>
      <c r="J235" s="24">
        <f t="shared" si="23"/>
        <v>2320000</v>
      </c>
    </row>
    <row r="236" spans="1:11" x14ac:dyDescent="0.25">
      <c r="A236" s="17"/>
      <c r="B236" s="32" t="s">
        <v>98</v>
      </c>
      <c r="C236" s="17"/>
      <c r="D236" s="30"/>
      <c r="E236" s="19"/>
      <c r="F236" s="19"/>
      <c r="H236" s="69">
        <f t="shared" si="25"/>
        <v>0</v>
      </c>
      <c r="I236" s="69">
        <f t="shared" si="22"/>
        <v>0</v>
      </c>
      <c r="J236" s="24">
        <f t="shared" si="23"/>
        <v>0</v>
      </c>
    </row>
    <row r="237" spans="1:11" x14ac:dyDescent="0.25">
      <c r="A237" s="17"/>
      <c r="B237" s="32" t="s">
        <v>99</v>
      </c>
      <c r="C237" s="17"/>
      <c r="D237" s="30"/>
      <c r="E237" s="19"/>
      <c r="F237" s="19"/>
      <c r="H237" s="69">
        <f t="shared" si="25"/>
        <v>0</v>
      </c>
      <c r="I237" s="69">
        <f t="shared" si="22"/>
        <v>0</v>
      </c>
      <c r="J237" s="24">
        <f t="shared" si="23"/>
        <v>0</v>
      </c>
    </row>
    <row r="238" spans="1:11" x14ac:dyDescent="0.25">
      <c r="A238" s="17">
        <f>A235+1</f>
        <v>5</v>
      </c>
      <c r="B238" s="18" t="s">
        <v>100</v>
      </c>
      <c r="C238" s="17" t="s">
        <v>73</v>
      </c>
      <c r="D238" s="30">
        <v>1</v>
      </c>
      <c r="E238" s="19"/>
      <c r="F238" s="19">
        <f t="shared" ref="F238:F239" si="26">D238*E238</f>
        <v>0</v>
      </c>
      <c r="H238" s="69">
        <v>12000000</v>
      </c>
      <c r="I238" s="69">
        <f t="shared" si="22"/>
        <v>3300000.0000000005</v>
      </c>
      <c r="J238" s="24">
        <f t="shared" si="23"/>
        <v>8700000</v>
      </c>
    </row>
    <row r="239" spans="1:11" x14ac:dyDescent="0.25">
      <c r="A239" s="17">
        <f t="shared" si="24"/>
        <v>6</v>
      </c>
      <c r="B239" s="18" t="s">
        <v>101</v>
      </c>
      <c r="C239" s="17" t="s">
        <v>73</v>
      </c>
      <c r="D239" s="30">
        <v>1</v>
      </c>
      <c r="E239" s="19"/>
      <c r="F239" s="19">
        <f t="shared" si="26"/>
        <v>0</v>
      </c>
      <c r="H239" s="69">
        <v>4000000</v>
      </c>
      <c r="I239" s="69">
        <f t="shared" si="22"/>
        <v>1100000</v>
      </c>
      <c r="J239" s="24">
        <f t="shared" si="23"/>
        <v>2900000</v>
      </c>
    </row>
    <row r="240" spans="1:11" x14ac:dyDescent="0.25">
      <c r="A240" s="17"/>
      <c r="B240" s="18"/>
      <c r="C240" s="20"/>
      <c r="D240" s="30"/>
      <c r="E240" s="19"/>
      <c r="F240" s="33">
        <f>SUM(F230:F239)</f>
        <v>0</v>
      </c>
      <c r="H240" s="69">
        <f>SUM(H230:H239)</f>
        <v>57100000</v>
      </c>
      <c r="I240" s="70">
        <f>SUM(I230:I239)</f>
        <v>15702500</v>
      </c>
      <c r="J240" s="70">
        <f>H240-I240</f>
        <v>41397500</v>
      </c>
    </row>
    <row r="241" spans="1:8" x14ac:dyDescent="0.25">
      <c r="A241" s="17" t="s">
        <v>70</v>
      </c>
      <c r="B241" s="18" t="s">
        <v>71</v>
      </c>
      <c r="C241" s="20"/>
      <c r="D241" s="30"/>
      <c r="E241" s="19"/>
      <c r="F241" s="19"/>
      <c r="H241" s="59"/>
    </row>
    <row r="242" spans="1:8" x14ac:dyDescent="0.25">
      <c r="A242" s="17">
        <v>1</v>
      </c>
      <c r="B242" s="18" t="s">
        <v>72</v>
      </c>
      <c r="C242" s="17" t="s">
        <v>73</v>
      </c>
      <c r="D242" s="29">
        <v>1</v>
      </c>
      <c r="E242" s="19">
        <v>52000000</v>
      </c>
      <c r="F242" s="19">
        <f>D242*E242</f>
        <v>52000000</v>
      </c>
    </row>
    <row r="243" spans="1:8" x14ac:dyDescent="0.25">
      <c r="A243" s="35"/>
      <c r="B243" s="36"/>
      <c r="C243" s="35"/>
      <c r="D243" s="78"/>
      <c r="E243" s="39"/>
      <c r="F243" s="79">
        <f>SUM(F242)</f>
        <v>52000000</v>
      </c>
    </row>
    <row r="244" spans="1:8" x14ac:dyDescent="0.25">
      <c r="A244" s="35"/>
      <c r="B244" s="36"/>
      <c r="C244" s="37"/>
      <c r="D244" s="38"/>
      <c r="E244" s="39"/>
      <c r="F244" s="39"/>
    </row>
    <row r="245" spans="1:8" x14ac:dyDescent="0.25">
      <c r="A245" s="10"/>
      <c r="B245" s="71"/>
      <c r="C245" s="72"/>
      <c r="D245" s="73"/>
      <c r="E245" s="74"/>
      <c r="F245" s="75">
        <f>F243+F240+F228+F220+F207+F187+F182+F166+F110+F89+F62+F49+F30</f>
        <v>1414097250</v>
      </c>
    </row>
    <row r="246" spans="1:8" x14ac:dyDescent="0.25">
      <c r="A246" s="21"/>
      <c r="B246" s="22"/>
      <c r="C246" s="23"/>
      <c r="D246" s="31"/>
      <c r="E246" s="23"/>
      <c r="F246" s="23"/>
    </row>
    <row r="247" spans="1:8" x14ac:dyDescent="0.25">
      <c r="E247" s="9" t="s">
        <v>196</v>
      </c>
    </row>
    <row r="249" spans="1:8" x14ac:dyDescent="0.25">
      <c r="E249" s="9" t="s">
        <v>197</v>
      </c>
      <c r="F249" s="59"/>
    </row>
    <row r="250" spans="1:8" x14ac:dyDescent="0.25">
      <c r="C250" s="9" t="s">
        <v>33</v>
      </c>
    </row>
  </sheetData>
  <pageMargins left="0.70866141732283472" right="0.51181102362204722" top="0.74803149606299213" bottom="0.74803149606299213" header="0.31496062992125984" footer="0.31496062992125984"/>
  <pageSetup paperSize="9" scale="70" fitToHeight="100" orientation="portrait" horizontalDpi="4294967293" verticalDpi="0" r:id="rId1"/>
  <rowBreaks count="2" manualBreakCount="2">
    <brk id="131" max="16383" man="1"/>
    <brk id="19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tabSelected="1" topLeftCell="A154" workbookViewId="0">
      <selection activeCell="D96" sqref="D96"/>
    </sheetView>
  </sheetViews>
  <sheetFormatPr defaultRowHeight="15.75" x14ac:dyDescent="0.25"/>
  <cols>
    <col min="1" max="1" width="5.85546875" style="9" customWidth="1"/>
    <col min="2" max="2" width="67.140625" style="24" customWidth="1"/>
    <col min="3" max="3" width="7.7109375" style="9" customWidth="1"/>
    <col min="4" max="4" width="11.5703125" style="25" customWidth="1"/>
    <col min="5" max="5" width="17" style="9" customWidth="1"/>
    <col min="6" max="6" width="18.7109375" style="9" customWidth="1"/>
    <col min="7" max="7" width="16" style="9" customWidth="1"/>
    <col min="8" max="9" width="18.28515625" style="9" bestFit="1" customWidth="1"/>
    <col min="10" max="10" width="15.28515625" style="9" customWidth="1"/>
    <col min="11" max="11" width="9.85546875" style="9" bestFit="1" customWidth="1"/>
    <col min="12" max="16384" width="9.140625" style="9"/>
  </cols>
  <sheetData>
    <row r="1" spans="1:8" x14ac:dyDescent="0.25">
      <c r="A1" s="7" t="s">
        <v>0</v>
      </c>
      <c r="B1" s="8"/>
      <c r="H1" s="9" t="s">
        <v>33</v>
      </c>
    </row>
    <row r="2" spans="1:8" x14ac:dyDescent="0.25">
      <c r="A2" s="7" t="s">
        <v>1</v>
      </c>
      <c r="B2" s="8"/>
    </row>
    <row r="3" spans="1:8" x14ac:dyDescent="0.25">
      <c r="A3" s="7" t="s">
        <v>2</v>
      </c>
      <c r="B3" s="8"/>
    </row>
    <row r="5" spans="1:8" ht="20.25" customHeight="1" x14ac:dyDescent="0.25">
      <c r="A5" s="10" t="s">
        <v>3</v>
      </c>
      <c r="B5" s="11" t="s">
        <v>4</v>
      </c>
      <c r="C5" s="10" t="s">
        <v>89</v>
      </c>
      <c r="D5" s="26" t="s">
        <v>5</v>
      </c>
      <c r="E5" s="10" t="s">
        <v>6</v>
      </c>
      <c r="F5" s="10" t="s">
        <v>7</v>
      </c>
    </row>
    <row r="6" spans="1:8" x14ac:dyDescent="0.25">
      <c r="A6" s="12"/>
      <c r="B6" s="13"/>
      <c r="C6" s="12"/>
      <c r="D6" s="27"/>
      <c r="E6" s="12"/>
      <c r="F6" s="12"/>
    </row>
    <row r="7" spans="1:8" x14ac:dyDescent="0.25">
      <c r="A7" s="14" t="s">
        <v>8</v>
      </c>
      <c r="B7" s="15" t="s">
        <v>9</v>
      </c>
      <c r="C7" s="16"/>
      <c r="D7" s="28"/>
      <c r="E7" s="16"/>
      <c r="F7" s="16"/>
    </row>
    <row r="8" spans="1:8" x14ac:dyDescent="0.25">
      <c r="A8" s="17">
        <v>1</v>
      </c>
      <c r="B8" s="18" t="s">
        <v>10</v>
      </c>
      <c r="C8" s="17" t="s">
        <v>45</v>
      </c>
      <c r="D8" s="29">
        <v>82</v>
      </c>
      <c r="E8" s="19">
        <v>165000</v>
      </c>
      <c r="F8" s="19">
        <f>D8*E8</f>
        <v>13530000</v>
      </c>
    </row>
    <row r="9" spans="1:8" x14ac:dyDescent="0.25">
      <c r="A9" s="17">
        <f>A8+1</f>
        <v>2</v>
      </c>
      <c r="B9" s="18" t="s">
        <v>106</v>
      </c>
      <c r="C9" s="17" t="s">
        <v>45</v>
      </c>
      <c r="D9" s="29">
        <v>20</v>
      </c>
      <c r="E9" s="19">
        <v>245000</v>
      </c>
      <c r="F9" s="19">
        <f t="shared" ref="F9:F29" si="0">D9*E9</f>
        <v>4900000</v>
      </c>
    </row>
    <row r="10" spans="1:8" x14ac:dyDescent="0.25">
      <c r="A10" s="17">
        <f t="shared" ref="A10:A29" si="1">A9+1</f>
        <v>3</v>
      </c>
      <c r="B10" s="18" t="s">
        <v>11</v>
      </c>
      <c r="C10" s="17" t="s">
        <v>45</v>
      </c>
      <c r="D10" s="29">
        <v>5</v>
      </c>
      <c r="E10" s="19">
        <v>185000</v>
      </c>
      <c r="F10" s="19">
        <f t="shared" si="0"/>
        <v>925000</v>
      </c>
    </row>
    <row r="11" spans="1:8" x14ac:dyDescent="0.25">
      <c r="A11" s="17">
        <f t="shared" si="1"/>
        <v>4</v>
      </c>
      <c r="B11" s="18" t="s">
        <v>12</v>
      </c>
      <c r="C11" s="17" t="s">
        <v>45</v>
      </c>
      <c r="D11" s="29">
        <v>3</v>
      </c>
      <c r="E11" s="19">
        <v>225000</v>
      </c>
      <c r="F11" s="19">
        <f t="shared" si="0"/>
        <v>675000</v>
      </c>
    </row>
    <row r="12" spans="1:8" x14ac:dyDescent="0.25">
      <c r="A12" s="17">
        <f t="shared" si="1"/>
        <v>5</v>
      </c>
      <c r="B12" s="18" t="s">
        <v>110</v>
      </c>
      <c r="C12" s="17" t="s">
        <v>45</v>
      </c>
      <c r="D12" s="29">
        <v>1</v>
      </c>
      <c r="E12" s="19">
        <v>285000</v>
      </c>
      <c r="F12" s="19">
        <f t="shared" si="0"/>
        <v>285000</v>
      </c>
    </row>
    <row r="13" spans="1:8" x14ac:dyDescent="0.25">
      <c r="A13" s="17">
        <f t="shared" si="1"/>
        <v>6</v>
      </c>
      <c r="B13" s="18" t="s">
        <v>56</v>
      </c>
      <c r="C13" s="17" t="s">
        <v>102</v>
      </c>
      <c r="D13" s="29">
        <v>226</v>
      </c>
      <c r="E13" s="19">
        <v>9500</v>
      </c>
      <c r="F13" s="19">
        <f t="shared" si="0"/>
        <v>2147000</v>
      </c>
    </row>
    <row r="14" spans="1:8" x14ac:dyDescent="0.25">
      <c r="A14" s="17">
        <f t="shared" si="1"/>
        <v>7</v>
      </c>
      <c r="B14" s="18" t="s">
        <v>29</v>
      </c>
      <c r="C14" s="17" t="s">
        <v>102</v>
      </c>
      <c r="D14" s="29">
        <v>226</v>
      </c>
      <c r="E14" s="19">
        <v>11000</v>
      </c>
      <c r="F14" s="19">
        <f t="shared" si="0"/>
        <v>2486000</v>
      </c>
    </row>
    <row r="15" spans="1:8" x14ac:dyDescent="0.25">
      <c r="A15" s="17">
        <f t="shared" si="1"/>
        <v>8</v>
      </c>
      <c r="B15" s="18" t="s">
        <v>20</v>
      </c>
      <c r="C15" s="17" t="s">
        <v>45</v>
      </c>
      <c r="D15" s="29">
        <v>4</v>
      </c>
      <c r="E15" s="19">
        <v>165000</v>
      </c>
      <c r="F15" s="19">
        <f t="shared" si="0"/>
        <v>660000</v>
      </c>
    </row>
    <row r="16" spans="1:8" x14ac:dyDescent="0.25">
      <c r="A16" s="17">
        <f t="shared" si="1"/>
        <v>9</v>
      </c>
      <c r="B16" s="18" t="s">
        <v>191</v>
      </c>
      <c r="C16" s="17" t="s">
        <v>45</v>
      </c>
      <c r="D16" s="29">
        <v>1</v>
      </c>
      <c r="E16" s="19">
        <v>150000</v>
      </c>
      <c r="F16" s="19">
        <f t="shared" si="0"/>
        <v>150000</v>
      </c>
    </row>
    <row r="17" spans="1:6" x14ac:dyDescent="0.25">
      <c r="A17" s="17">
        <f t="shared" si="1"/>
        <v>10</v>
      </c>
      <c r="B17" s="18" t="s">
        <v>13</v>
      </c>
      <c r="C17" s="17" t="s">
        <v>46</v>
      </c>
      <c r="D17" s="29">
        <v>16</v>
      </c>
      <c r="E17" s="19">
        <v>135000</v>
      </c>
      <c r="F17" s="19">
        <f t="shared" si="0"/>
        <v>2160000</v>
      </c>
    </row>
    <row r="18" spans="1:6" x14ac:dyDescent="0.25">
      <c r="A18" s="17">
        <f t="shared" si="1"/>
        <v>11</v>
      </c>
      <c r="B18" s="18" t="s">
        <v>187</v>
      </c>
      <c r="C18" s="17" t="s">
        <v>46</v>
      </c>
      <c r="D18" s="29">
        <v>16</v>
      </c>
      <c r="E18" s="19">
        <v>130000</v>
      </c>
      <c r="F18" s="19">
        <f t="shared" si="0"/>
        <v>2080000</v>
      </c>
    </row>
    <row r="19" spans="1:6" x14ac:dyDescent="0.25">
      <c r="A19" s="17">
        <f t="shared" si="1"/>
        <v>12</v>
      </c>
      <c r="B19" s="18" t="s">
        <v>188</v>
      </c>
      <c r="C19" s="17" t="s">
        <v>46</v>
      </c>
      <c r="D19" s="29">
        <v>6</v>
      </c>
      <c r="E19" s="19">
        <v>166000</v>
      </c>
      <c r="F19" s="19">
        <f t="shared" si="0"/>
        <v>996000</v>
      </c>
    </row>
    <row r="20" spans="1:6" x14ac:dyDescent="0.25">
      <c r="A20" s="17">
        <f t="shared" si="1"/>
        <v>13</v>
      </c>
      <c r="B20" s="18" t="s">
        <v>14</v>
      </c>
      <c r="C20" s="17" t="s">
        <v>46</v>
      </c>
      <c r="D20" s="29">
        <v>7</v>
      </c>
      <c r="E20" s="19">
        <v>145000</v>
      </c>
      <c r="F20" s="19">
        <f t="shared" si="0"/>
        <v>1015000</v>
      </c>
    </row>
    <row r="21" spans="1:6" x14ac:dyDescent="0.25">
      <c r="A21" s="17">
        <f t="shared" si="1"/>
        <v>14</v>
      </c>
      <c r="B21" s="18" t="s">
        <v>107</v>
      </c>
      <c r="C21" s="17" t="s">
        <v>46</v>
      </c>
      <c r="D21" s="29">
        <v>57</v>
      </c>
      <c r="E21" s="19">
        <v>585000</v>
      </c>
      <c r="F21" s="19">
        <f t="shared" si="0"/>
        <v>33345000</v>
      </c>
    </row>
    <row r="22" spans="1:6" x14ac:dyDescent="0.25">
      <c r="A22" s="17">
        <f t="shared" si="1"/>
        <v>15</v>
      </c>
      <c r="B22" s="18" t="s">
        <v>16</v>
      </c>
      <c r="C22" s="17" t="s">
        <v>46</v>
      </c>
      <c r="D22" s="29">
        <v>10</v>
      </c>
      <c r="E22" s="19">
        <v>25000</v>
      </c>
      <c r="F22" s="19">
        <f t="shared" si="0"/>
        <v>250000</v>
      </c>
    </row>
    <row r="23" spans="1:6" x14ac:dyDescent="0.25">
      <c r="A23" s="17">
        <f t="shared" si="1"/>
        <v>16</v>
      </c>
      <c r="B23" s="18" t="s">
        <v>17</v>
      </c>
      <c r="C23" s="17" t="s">
        <v>46</v>
      </c>
      <c r="D23" s="29">
        <v>1</v>
      </c>
      <c r="E23" s="19">
        <v>19500</v>
      </c>
      <c r="F23" s="19">
        <f t="shared" si="0"/>
        <v>19500</v>
      </c>
    </row>
    <row r="24" spans="1:6" x14ac:dyDescent="0.25">
      <c r="A24" s="17">
        <f t="shared" si="1"/>
        <v>17</v>
      </c>
      <c r="B24" s="18" t="s">
        <v>18</v>
      </c>
      <c r="C24" s="17" t="s">
        <v>46</v>
      </c>
      <c r="D24" s="29">
        <v>5</v>
      </c>
      <c r="E24" s="19">
        <v>28000</v>
      </c>
      <c r="F24" s="19">
        <f t="shared" si="0"/>
        <v>140000</v>
      </c>
    </row>
    <row r="25" spans="1:6" x14ac:dyDescent="0.25">
      <c r="A25" s="17">
        <f t="shared" si="1"/>
        <v>18</v>
      </c>
      <c r="B25" s="18" t="s">
        <v>21</v>
      </c>
      <c r="C25" s="17" t="s">
        <v>46</v>
      </c>
      <c r="D25" s="29">
        <v>4</v>
      </c>
      <c r="E25" s="19">
        <v>415000</v>
      </c>
      <c r="F25" s="19">
        <f t="shared" si="0"/>
        <v>1660000</v>
      </c>
    </row>
    <row r="26" spans="1:6" x14ac:dyDescent="0.25">
      <c r="A26" s="17">
        <f t="shared" si="1"/>
        <v>19</v>
      </c>
      <c r="B26" s="18" t="s">
        <v>192</v>
      </c>
      <c r="C26" s="17" t="s">
        <v>46</v>
      </c>
      <c r="D26" s="29">
        <v>1</v>
      </c>
      <c r="E26" s="19">
        <v>175000</v>
      </c>
      <c r="F26" s="19">
        <f t="shared" si="0"/>
        <v>175000</v>
      </c>
    </row>
    <row r="27" spans="1:6" x14ac:dyDescent="0.25">
      <c r="A27" s="17">
        <f t="shared" si="1"/>
        <v>20</v>
      </c>
      <c r="B27" s="18" t="s">
        <v>186</v>
      </c>
      <c r="C27" s="17" t="s">
        <v>46</v>
      </c>
      <c r="D27" s="29">
        <v>1</v>
      </c>
      <c r="E27" s="19">
        <v>2600000</v>
      </c>
      <c r="F27" s="19">
        <f t="shared" si="0"/>
        <v>2600000</v>
      </c>
    </row>
    <row r="28" spans="1:6" x14ac:dyDescent="0.25">
      <c r="A28" s="17">
        <f t="shared" si="1"/>
        <v>21</v>
      </c>
      <c r="B28" s="18" t="s">
        <v>111</v>
      </c>
      <c r="C28" s="17" t="s">
        <v>46</v>
      </c>
      <c r="D28" s="29">
        <v>2</v>
      </c>
      <c r="E28" s="19">
        <v>95000</v>
      </c>
      <c r="F28" s="19">
        <f t="shared" si="0"/>
        <v>190000</v>
      </c>
    </row>
    <row r="29" spans="1:6" x14ac:dyDescent="0.25">
      <c r="A29" s="17">
        <f t="shared" si="1"/>
        <v>22</v>
      </c>
      <c r="B29" s="18" t="s">
        <v>112</v>
      </c>
      <c r="C29" s="17" t="s">
        <v>46</v>
      </c>
      <c r="D29" s="29">
        <v>2</v>
      </c>
      <c r="E29" s="19">
        <v>72500</v>
      </c>
      <c r="F29" s="19">
        <f t="shared" si="0"/>
        <v>145000</v>
      </c>
    </row>
    <row r="30" spans="1:6" x14ac:dyDescent="0.25">
      <c r="A30" s="17"/>
      <c r="B30" s="18"/>
      <c r="C30" s="17"/>
      <c r="D30" s="29"/>
      <c r="E30" s="19"/>
      <c r="F30" s="33">
        <f>SUM(F8:F29)</f>
        <v>70533500</v>
      </c>
    </row>
    <row r="31" spans="1:6" x14ac:dyDescent="0.25">
      <c r="A31" s="17" t="s">
        <v>22</v>
      </c>
      <c r="B31" s="18" t="s">
        <v>23</v>
      </c>
      <c r="C31" s="20"/>
      <c r="D31" s="30"/>
      <c r="E31" s="20"/>
      <c r="F31" s="19"/>
    </row>
    <row r="32" spans="1:6" x14ac:dyDescent="0.25">
      <c r="A32" s="17">
        <v>1</v>
      </c>
      <c r="B32" s="18" t="s">
        <v>10</v>
      </c>
      <c r="C32" s="17" t="s">
        <v>45</v>
      </c>
      <c r="D32" s="29">
        <v>118</v>
      </c>
      <c r="E32" s="19">
        <f>E8</f>
        <v>165000</v>
      </c>
      <c r="F32" s="19">
        <f t="shared" ref="F32:F48" si="2">D32*E32</f>
        <v>19470000</v>
      </c>
    </row>
    <row r="33" spans="1:6" x14ac:dyDescent="0.25">
      <c r="A33" s="17">
        <f>A32+1</f>
        <v>2</v>
      </c>
      <c r="B33" s="18" t="s">
        <v>11</v>
      </c>
      <c r="C33" s="17" t="s">
        <v>45</v>
      </c>
      <c r="D33" s="29">
        <v>36</v>
      </c>
      <c r="E33" s="19">
        <f>E10</f>
        <v>185000</v>
      </c>
      <c r="F33" s="19">
        <f t="shared" si="2"/>
        <v>6660000</v>
      </c>
    </row>
    <row r="34" spans="1:6" x14ac:dyDescent="0.25">
      <c r="A34" s="17">
        <f t="shared" ref="A34:A48" si="3">A33+1</f>
        <v>3</v>
      </c>
      <c r="B34" s="18" t="s">
        <v>56</v>
      </c>
      <c r="C34" s="17" t="s">
        <v>102</v>
      </c>
      <c r="D34" s="29">
        <v>128</v>
      </c>
      <c r="E34" s="19">
        <f>E13</f>
        <v>9500</v>
      </c>
      <c r="F34" s="19">
        <f t="shared" si="2"/>
        <v>1216000</v>
      </c>
    </row>
    <row r="35" spans="1:6" x14ac:dyDescent="0.25">
      <c r="A35" s="17">
        <f t="shared" si="3"/>
        <v>4</v>
      </c>
      <c r="B35" s="18" t="s">
        <v>29</v>
      </c>
      <c r="C35" s="17" t="s">
        <v>102</v>
      </c>
      <c r="D35" s="29">
        <v>128</v>
      </c>
      <c r="E35" s="19">
        <f>E14</f>
        <v>11000</v>
      </c>
      <c r="F35" s="19">
        <f t="shared" si="2"/>
        <v>1408000</v>
      </c>
    </row>
    <row r="36" spans="1:6" x14ac:dyDescent="0.25">
      <c r="A36" s="17">
        <f t="shared" si="3"/>
        <v>5</v>
      </c>
      <c r="B36" s="18" t="s">
        <v>20</v>
      </c>
      <c r="C36" s="17" t="s">
        <v>45</v>
      </c>
      <c r="D36" s="29">
        <v>2</v>
      </c>
      <c r="E36" s="19">
        <f>E15</f>
        <v>165000</v>
      </c>
      <c r="F36" s="19">
        <f t="shared" si="2"/>
        <v>330000</v>
      </c>
    </row>
    <row r="37" spans="1:6" x14ac:dyDescent="0.25">
      <c r="A37" s="17">
        <f t="shared" si="3"/>
        <v>6</v>
      </c>
      <c r="B37" s="18" t="s">
        <v>191</v>
      </c>
      <c r="C37" s="17" t="s">
        <v>45</v>
      </c>
      <c r="D37" s="29">
        <v>2</v>
      </c>
      <c r="E37" s="19">
        <f>E16</f>
        <v>150000</v>
      </c>
      <c r="F37" s="19">
        <f t="shared" si="2"/>
        <v>300000</v>
      </c>
    </row>
    <row r="38" spans="1:6" x14ac:dyDescent="0.25">
      <c r="A38" s="17">
        <f t="shared" si="3"/>
        <v>7</v>
      </c>
      <c r="B38" s="18" t="s">
        <v>187</v>
      </c>
      <c r="C38" s="17" t="s">
        <v>46</v>
      </c>
      <c r="D38" s="29">
        <v>66</v>
      </c>
      <c r="E38" s="19">
        <f>E18</f>
        <v>130000</v>
      </c>
      <c r="F38" s="19">
        <f t="shared" si="2"/>
        <v>8580000</v>
      </c>
    </row>
    <row r="39" spans="1:6" x14ac:dyDescent="0.25">
      <c r="A39" s="17">
        <f t="shared" si="3"/>
        <v>8</v>
      </c>
      <c r="B39" s="18" t="s">
        <v>14</v>
      </c>
      <c r="C39" s="17" t="s">
        <v>46</v>
      </c>
      <c r="D39" s="29">
        <v>49</v>
      </c>
      <c r="E39" s="19">
        <f>E20</f>
        <v>145000</v>
      </c>
      <c r="F39" s="19">
        <f t="shared" si="2"/>
        <v>7105000</v>
      </c>
    </row>
    <row r="40" spans="1:6" x14ac:dyDescent="0.25">
      <c r="A40" s="17">
        <f t="shared" si="3"/>
        <v>9</v>
      </c>
      <c r="B40" s="18" t="s">
        <v>15</v>
      </c>
      <c r="C40" s="17" t="s">
        <v>46</v>
      </c>
      <c r="D40" s="29">
        <v>3</v>
      </c>
      <c r="E40" s="19">
        <v>850000</v>
      </c>
      <c r="F40" s="19">
        <f t="shared" si="2"/>
        <v>2550000</v>
      </c>
    </row>
    <row r="41" spans="1:6" x14ac:dyDescent="0.25">
      <c r="A41" s="17">
        <f t="shared" si="3"/>
        <v>10</v>
      </c>
      <c r="B41" s="18" t="s">
        <v>16</v>
      </c>
      <c r="C41" s="17" t="s">
        <v>46</v>
      </c>
      <c r="D41" s="29">
        <v>16</v>
      </c>
      <c r="E41" s="19">
        <f>E22</f>
        <v>25000</v>
      </c>
      <c r="F41" s="19">
        <f t="shared" si="2"/>
        <v>400000</v>
      </c>
    </row>
    <row r="42" spans="1:6" x14ac:dyDescent="0.25">
      <c r="A42" s="17">
        <f t="shared" si="3"/>
        <v>11</v>
      </c>
      <c r="B42" s="18" t="s">
        <v>18</v>
      </c>
      <c r="C42" s="17" t="s">
        <v>46</v>
      </c>
      <c r="D42" s="29">
        <v>33</v>
      </c>
      <c r="E42" s="19">
        <f>E24</f>
        <v>28000</v>
      </c>
      <c r="F42" s="19">
        <f t="shared" si="2"/>
        <v>924000</v>
      </c>
    </row>
    <row r="43" spans="1:6" x14ac:dyDescent="0.25">
      <c r="A43" s="17">
        <f t="shared" si="3"/>
        <v>12</v>
      </c>
      <c r="B43" s="18" t="s">
        <v>113</v>
      </c>
      <c r="C43" s="17" t="s">
        <v>46</v>
      </c>
      <c r="D43" s="29">
        <v>3</v>
      </c>
      <c r="E43" s="19">
        <v>375000</v>
      </c>
      <c r="F43" s="19">
        <f t="shared" si="2"/>
        <v>1125000</v>
      </c>
    </row>
    <row r="44" spans="1:6" x14ac:dyDescent="0.25">
      <c r="A44" s="17">
        <f t="shared" si="3"/>
        <v>13</v>
      </c>
      <c r="B44" s="18" t="s">
        <v>21</v>
      </c>
      <c r="C44" s="17" t="s">
        <v>46</v>
      </c>
      <c r="D44" s="29">
        <v>2</v>
      </c>
      <c r="E44" s="19">
        <f>E25</f>
        <v>415000</v>
      </c>
      <c r="F44" s="19">
        <f t="shared" si="2"/>
        <v>830000</v>
      </c>
    </row>
    <row r="45" spans="1:6" x14ac:dyDescent="0.25">
      <c r="A45" s="17">
        <f t="shared" si="3"/>
        <v>14</v>
      </c>
      <c r="B45" s="18" t="s">
        <v>192</v>
      </c>
      <c r="C45" s="17" t="s">
        <v>46</v>
      </c>
      <c r="D45" s="29">
        <v>2</v>
      </c>
      <c r="E45" s="19">
        <f>E26</f>
        <v>175000</v>
      </c>
      <c r="F45" s="19">
        <f t="shared" si="2"/>
        <v>350000</v>
      </c>
    </row>
    <row r="46" spans="1:6" x14ac:dyDescent="0.25">
      <c r="A46" s="17">
        <f t="shared" si="3"/>
        <v>15</v>
      </c>
      <c r="B46" s="18" t="s">
        <v>186</v>
      </c>
      <c r="C46" s="17" t="s">
        <v>46</v>
      </c>
      <c r="D46" s="29">
        <v>2</v>
      </c>
      <c r="E46" s="19">
        <f>E27</f>
        <v>2600000</v>
      </c>
      <c r="F46" s="19">
        <f t="shared" si="2"/>
        <v>5200000</v>
      </c>
    </row>
    <row r="47" spans="1:6" x14ac:dyDescent="0.25">
      <c r="A47" s="17">
        <f t="shared" si="3"/>
        <v>16</v>
      </c>
      <c r="B47" s="18" t="s">
        <v>111</v>
      </c>
      <c r="C47" s="17" t="s">
        <v>46</v>
      </c>
      <c r="D47" s="29">
        <v>1</v>
      </c>
      <c r="E47" s="19">
        <f>E28</f>
        <v>95000</v>
      </c>
      <c r="F47" s="19">
        <f t="shared" si="2"/>
        <v>95000</v>
      </c>
    </row>
    <row r="48" spans="1:6" x14ac:dyDescent="0.25">
      <c r="A48" s="17">
        <f t="shared" si="3"/>
        <v>17</v>
      </c>
      <c r="B48" s="18" t="s">
        <v>112</v>
      </c>
      <c r="C48" s="17" t="s">
        <v>46</v>
      </c>
      <c r="D48" s="29">
        <v>1</v>
      </c>
      <c r="E48" s="19">
        <f>E29</f>
        <v>72500</v>
      </c>
      <c r="F48" s="19">
        <f t="shared" si="2"/>
        <v>72500</v>
      </c>
    </row>
    <row r="49" spans="1:6" x14ac:dyDescent="0.25">
      <c r="A49" s="17"/>
      <c r="B49" s="18"/>
      <c r="C49" s="17"/>
      <c r="D49" s="29"/>
      <c r="E49" s="19"/>
      <c r="F49" s="33">
        <f>SUM(F32:F48)</f>
        <v>56615500</v>
      </c>
    </row>
    <row r="50" spans="1:6" x14ac:dyDescent="0.25">
      <c r="A50" s="17" t="s">
        <v>24</v>
      </c>
      <c r="B50" s="18" t="s">
        <v>25</v>
      </c>
      <c r="C50" s="20"/>
      <c r="D50" s="30"/>
      <c r="E50" s="20"/>
      <c r="F50" s="19"/>
    </row>
    <row r="51" spans="1:6" x14ac:dyDescent="0.25">
      <c r="A51" s="17">
        <v>1</v>
      </c>
      <c r="B51" s="18" t="s">
        <v>152</v>
      </c>
      <c r="C51" s="17" t="s">
        <v>45</v>
      </c>
      <c r="D51" s="29">
        <v>8</v>
      </c>
      <c r="E51" s="19">
        <f>E32</f>
        <v>165000</v>
      </c>
      <c r="F51" s="19">
        <f t="shared" ref="F51:F61" si="4">D51*E51</f>
        <v>1320000</v>
      </c>
    </row>
    <row r="52" spans="1:6" x14ac:dyDescent="0.25">
      <c r="A52" s="17">
        <f>A51+1</f>
        <v>2</v>
      </c>
      <c r="B52" s="18" t="s">
        <v>153</v>
      </c>
      <c r="C52" s="17" t="s">
        <v>45</v>
      </c>
      <c r="D52" s="29">
        <v>1</v>
      </c>
      <c r="E52" s="19">
        <f>E33</f>
        <v>185000</v>
      </c>
      <c r="F52" s="19">
        <f t="shared" si="4"/>
        <v>185000</v>
      </c>
    </row>
    <row r="53" spans="1:6" x14ac:dyDescent="0.25">
      <c r="A53" s="17">
        <f t="shared" ref="A53:A61" si="5">A52+1</f>
        <v>3</v>
      </c>
      <c r="B53" s="18" t="s">
        <v>143</v>
      </c>
      <c r="C53" s="17" t="s">
        <v>45</v>
      </c>
      <c r="D53" s="29">
        <v>1</v>
      </c>
      <c r="E53" s="19">
        <f>E11</f>
        <v>225000</v>
      </c>
      <c r="F53" s="19">
        <f t="shared" si="4"/>
        <v>225000</v>
      </c>
    </row>
    <row r="54" spans="1:6" x14ac:dyDescent="0.25">
      <c r="A54" s="17">
        <f t="shared" si="5"/>
        <v>4</v>
      </c>
      <c r="B54" s="18" t="s">
        <v>151</v>
      </c>
      <c r="C54" s="17" t="s">
        <v>102</v>
      </c>
      <c r="D54" s="29">
        <v>156</v>
      </c>
      <c r="E54" s="19">
        <f>E34</f>
        <v>9500</v>
      </c>
      <c r="F54" s="19">
        <f t="shared" si="4"/>
        <v>1482000</v>
      </c>
    </row>
    <row r="55" spans="1:6" x14ac:dyDescent="0.25">
      <c r="A55" s="17">
        <f t="shared" si="5"/>
        <v>5</v>
      </c>
      <c r="B55" s="18" t="s">
        <v>146</v>
      </c>
      <c r="C55" s="17" t="s">
        <v>102</v>
      </c>
      <c r="D55" s="29">
        <v>156</v>
      </c>
      <c r="E55" s="19">
        <f>E35</f>
        <v>11000</v>
      </c>
      <c r="F55" s="19">
        <f t="shared" si="4"/>
        <v>1716000</v>
      </c>
    </row>
    <row r="56" spans="1:6" x14ac:dyDescent="0.25">
      <c r="A56" s="17">
        <f t="shared" si="5"/>
        <v>6</v>
      </c>
      <c r="B56" s="18" t="s">
        <v>16</v>
      </c>
      <c r="C56" s="17" t="s">
        <v>46</v>
      </c>
      <c r="D56" s="29">
        <v>2</v>
      </c>
      <c r="E56" s="19">
        <f>E41</f>
        <v>25000</v>
      </c>
      <c r="F56" s="19">
        <f t="shared" si="4"/>
        <v>50000</v>
      </c>
    </row>
    <row r="57" spans="1:6" x14ac:dyDescent="0.25">
      <c r="A57" s="17">
        <f t="shared" si="5"/>
        <v>7</v>
      </c>
      <c r="B57" s="18" t="s">
        <v>18</v>
      </c>
      <c r="C57" s="17" t="s">
        <v>46</v>
      </c>
      <c r="D57" s="29">
        <v>1</v>
      </c>
      <c r="E57" s="19">
        <f>E42</f>
        <v>28000</v>
      </c>
      <c r="F57" s="19">
        <f t="shared" si="4"/>
        <v>28000</v>
      </c>
    </row>
    <row r="58" spans="1:6" x14ac:dyDescent="0.25">
      <c r="A58" s="17">
        <f t="shared" si="5"/>
        <v>8</v>
      </c>
      <c r="B58" s="18" t="s">
        <v>187</v>
      </c>
      <c r="C58" s="17" t="s">
        <v>46</v>
      </c>
      <c r="D58" s="29">
        <v>6</v>
      </c>
      <c r="E58" s="19">
        <f>E38</f>
        <v>130000</v>
      </c>
      <c r="F58" s="19">
        <f t="shared" si="4"/>
        <v>780000</v>
      </c>
    </row>
    <row r="59" spans="1:6" x14ac:dyDescent="0.25">
      <c r="A59" s="17">
        <f t="shared" si="5"/>
        <v>9</v>
      </c>
      <c r="B59" s="18" t="s">
        <v>26</v>
      </c>
      <c r="C59" s="17" t="s">
        <v>46</v>
      </c>
      <c r="D59" s="29">
        <v>2</v>
      </c>
      <c r="E59" s="19">
        <f>E39</f>
        <v>145000</v>
      </c>
      <c r="F59" s="19">
        <f t="shared" si="4"/>
        <v>290000</v>
      </c>
    </row>
    <row r="60" spans="1:6" x14ac:dyDescent="0.25">
      <c r="A60" s="17">
        <f t="shared" si="5"/>
        <v>10</v>
      </c>
      <c r="B60" s="18" t="s">
        <v>111</v>
      </c>
      <c r="C60" s="17" t="s">
        <v>46</v>
      </c>
      <c r="D60" s="29">
        <v>1</v>
      </c>
      <c r="E60" s="19">
        <f>E47</f>
        <v>95000</v>
      </c>
      <c r="F60" s="19">
        <f t="shared" si="4"/>
        <v>95000</v>
      </c>
    </row>
    <row r="61" spans="1:6" x14ac:dyDescent="0.25">
      <c r="A61" s="17">
        <f t="shared" si="5"/>
        <v>11</v>
      </c>
      <c r="B61" s="18" t="s">
        <v>112</v>
      </c>
      <c r="C61" s="17" t="s">
        <v>46</v>
      </c>
      <c r="D61" s="29">
        <v>1</v>
      </c>
      <c r="E61" s="19">
        <f>E48</f>
        <v>72500</v>
      </c>
      <c r="F61" s="19">
        <f t="shared" si="4"/>
        <v>72500</v>
      </c>
    </row>
    <row r="62" spans="1:6" x14ac:dyDescent="0.25">
      <c r="A62" s="17"/>
      <c r="B62" s="18"/>
      <c r="C62" s="20"/>
      <c r="D62" s="30"/>
      <c r="E62" s="19"/>
      <c r="F62" s="33">
        <f>SUM(F51:F61)</f>
        <v>6243500</v>
      </c>
    </row>
    <row r="63" spans="1:6" x14ac:dyDescent="0.25">
      <c r="A63" s="17" t="s">
        <v>27</v>
      </c>
      <c r="B63" s="18" t="s">
        <v>28</v>
      </c>
      <c r="C63" s="20"/>
      <c r="D63" s="30"/>
      <c r="E63" s="20"/>
      <c r="F63" s="19"/>
    </row>
    <row r="64" spans="1:6" x14ac:dyDescent="0.25">
      <c r="A64" s="17">
        <v>1</v>
      </c>
      <c r="B64" s="18" t="s">
        <v>140</v>
      </c>
      <c r="C64" s="17" t="s">
        <v>45</v>
      </c>
      <c r="D64" s="29">
        <v>287</v>
      </c>
      <c r="E64" s="19">
        <f>E51</f>
        <v>165000</v>
      </c>
      <c r="F64" s="19">
        <f t="shared" ref="F64:F88" si="6">D64*E64</f>
        <v>47355000</v>
      </c>
    </row>
    <row r="65" spans="1:6" x14ac:dyDescent="0.25">
      <c r="A65" s="17">
        <f>A64+1</f>
        <v>2</v>
      </c>
      <c r="B65" s="18" t="s">
        <v>142</v>
      </c>
      <c r="C65" s="17" t="s">
        <v>45</v>
      </c>
      <c r="D65" s="29">
        <v>56</v>
      </c>
      <c r="E65" s="19">
        <f>E52</f>
        <v>185000</v>
      </c>
      <c r="F65" s="19">
        <f t="shared" si="6"/>
        <v>10360000</v>
      </c>
    </row>
    <row r="66" spans="1:6" x14ac:dyDescent="0.25">
      <c r="A66" s="17">
        <f t="shared" ref="A66:A88" si="7">A65+1</f>
        <v>3</v>
      </c>
      <c r="B66" s="18" t="s">
        <v>154</v>
      </c>
      <c r="C66" s="17" t="s">
        <v>45</v>
      </c>
      <c r="D66" s="29">
        <v>2</v>
      </c>
      <c r="E66" s="19">
        <v>225000</v>
      </c>
      <c r="F66" s="19">
        <f t="shared" si="6"/>
        <v>450000</v>
      </c>
    </row>
    <row r="67" spans="1:6" x14ac:dyDescent="0.25">
      <c r="A67" s="17">
        <f t="shared" si="7"/>
        <v>4</v>
      </c>
      <c r="B67" s="18" t="s">
        <v>155</v>
      </c>
      <c r="C67" s="17" t="s">
        <v>45</v>
      </c>
      <c r="D67" s="29">
        <v>5</v>
      </c>
      <c r="E67" s="19">
        <f>E53</f>
        <v>225000</v>
      </c>
      <c r="F67" s="19">
        <f t="shared" si="6"/>
        <v>1125000</v>
      </c>
    </row>
    <row r="68" spans="1:6" x14ac:dyDescent="0.25">
      <c r="A68" s="17">
        <f t="shared" si="7"/>
        <v>5</v>
      </c>
      <c r="B68" s="18" t="s">
        <v>151</v>
      </c>
      <c r="C68" s="100" t="s">
        <v>47</v>
      </c>
      <c r="D68" s="101">
        <v>1048</v>
      </c>
      <c r="E68" s="19">
        <f>E13</f>
        <v>9500</v>
      </c>
      <c r="F68" s="19">
        <f t="shared" si="6"/>
        <v>9956000</v>
      </c>
    </row>
    <row r="69" spans="1:6" x14ac:dyDescent="0.25">
      <c r="A69" s="17">
        <f t="shared" si="7"/>
        <v>6</v>
      </c>
      <c r="B69" s="18" t="s">
        <v>146</v>
      </c>
      <c r="C69" s="100" t="s">
        <v>47</v>
      </c>
      <c r="D69" s="101">
        <v>972</v>
      </c>
      <c r="E69" s="19">
        <f>E35</f>
        <v>11000</v>
      </c>
      <c r="F69" s="19">
        <f t="shared" si="6"/>
        <v>10692000</v>
      </c>
    </row>
    <row r="70" spans="1:6" x14ac:dyDescent="0.25">
      <c r="A70" s="17">
        <f t="shared" si="7"/>
        <v>7</v>
      </c>
      <c r="B70" s="18" t="s">
        <v>20</v>
      </c>
      <c r="C70" s="17" t="s">
        <v>45</v>
      </c>
      <c r="D70" s="29">
        <v>6</v>
      </c>
      <c r="E70" s="19">
        <f>E15</f>
        <v>165000</v>
      </c>
      <c r="F70" s="19">
        <f t="shared" si="6"/>
        <v>990000</v>
      </c>
    </row>
    <row r="71" spans="1:6" x14ac:dyDescent="0.25">
      <c r="A71" s="17">
        <f t="shared" si="7"/>
        <v>8</v>
      </c>
      <c r="B71" s="18" t="s">
        <v>156</v>
      </c>
      <c r="C71" s="17" t="s">
        <v>46</v>
      </c>
      <c r="D71" s="29">
        <v>144</v>
      </c>
      <c r="E71" s="19">
        <v>215000</v>
      </c>
      <c r="F71" s="19">
        <f t="shared" si="6"/>
        <v>30960000</v>
      </c>
    </row>
    <row r="72" spans="1:6" x14ac:dyDescent="0.25">
      <c r="A72" s="17">
        <f t="shared" si="7"/>
        <v>9</v>
      </c>
      <c r="B72" s="18" t="s">
        <v>13</v>
      </c>
      <c r="C72" s="17" t="s">
        <v>46</v>
      </c>
      <c r="D72" s="29">
        <v>24</v>
      </c>
      <c r="E72" s="19">
        <f>E17</f>
        <v>135000</v>
      </c>
      <c r="F72" s="19">
        <f t="shared" si="6"/>
        <v>3240000</v>
      </c>
    </row>
    <row r="73" spans="1:6" x14ac:dyDescent="0.25">
      <c r="A73" s="17">
        <f t="shared" si="7"/>
        <v>10</v>
      </c>
      <c r="B73" s="18" t="s">
        <v>157</v>
      </c>
      <c r="C73" s="17" t="s">
        <v>46</v>
      </c>
      <c r="D73" s="29">
        <v>18</v>
      </c>
      <c r="E73" s="19">
        <v>585000</v>
      </c>
      <c r="F73" s="19">
        <f t="shared" si="6"/>
        <v>10530000</v>
      </c>
    </row>
    <row r="74" spans="1:6" x14ac:dyDescent="0.25">
      <c r="A74" s="17">
        <f t="shared" si="7"/>
        <v>11</v>
      </c>
      <c r="B74" s="18" t="s">
        <v>188</v>
      </c>
      <c r="C74" s="17" t="s">
        <v>46</v>
      </c>
      <c r="D74" s="29">
        <v>8</v>
      </c>
      <c r="E74" s="19">
        <v>166000</v>
      </c>
      <c r="F74" s="19">
        <f t="shared" si="6"/>
        <v>1328000</v>
      </c>
    </row>
    <row r="75" spans="1:6" x14ac:dyDescent="0.25">
      <c r="A75" s="17">
        <f t="shared" si="7"/>
        <v>12</v>
      </c>
      <c r="B75" s="18" t="s">
        <v>187</v>
      </c>
      <c r="C75" s="17" t="s">
        <v>46</v>
      </c>
      <c r="D75" s="29">
        <v>93</v>
      </c>
      <c r="E75" s="19">
        <f>E58</f>
        <v>130000</v>
      </c>
      <c r="F75" s="19">
        <f t="shared" si="6"/>
        <v>12090000</v>
      </c>
    </row>
    <row r="76" spans="1:6" x14ac:dyDescent="0.25">
      <c r="A76" s="17">
        <f t="shared" si="7"/>
        <v>13</v>
      </c>
      <c r="B76" s="18" t="s">
        <v>74</v>
      </c>
      <c r="C76" s="17" t="s">
        <v>75</v>
      </c>
      <c r="D76" s="29">
        <v>2</v>
      </c>
      <c r="E76" s="19">
        <v>9425000</v>
      </c>
      <c r="F76" s="19">
        <f t="shared" si="6"/>
        <v>18850000</v>
      </c>
    </row>
    <row r="77" spans="1:6" x14ac:dyDescent="0.25">
      <c r="A77" s="17">
        <f t="shared" si="7"/>
        <v>14</v>
      </c>
      <c r="B77" s="18" t="s">
        <v>16</v>
      </c>
      <c r="C77" s="17" t="s">
        <v>46</v>
      </c>
      <c r="D77" s="29">
        <v>26</v>
      </c>
      <c r="E77" s="19">
        <f>E56</f>
        <v>25000</v>
      </c>
      <c r="F77" s="19">
        <f t="shared" si="6"/>
        <v>650000</v>
      </c>
    </row>
    <row r="78" spans="1:6" x14ac:dyDescent="0.25">
      <c r="A78" s="17">
        <f t="shared" si="7"/>
        <v>15</v>
      </c>
      <c r="B78" s="18" t="s">
        <v>18</v>
      </c>
      <c r="C78" s="17" t="s">
        <v>46</v>
      </c>
      <c r="D78" s="29">
        <v>52</v>
      </c>
      <c r="E78" s="19">
        <f>E57</f>
        <v>28000</v>
      </c>
      <c r="F78" s="19">
        <f t="shared" si="6"/>
        <v>1456000</v>
      </c>
    </row>
    <row r="79" spans="1:6" x14ac:dyDescent="0.25">
      <c r="A79" s="17">
        <f t="shared" si="7"/>
        <v>16</v>
      </c>
      <c r="B79" s="18" t="s">
        <v>115</v>
      </c>
      <c r="C79" s="17" t="s">
        <v>46</v>
      </c>
      <c r="D79" s="29">
        <v>4</v>
      </c>
      <c r="E79" s="19">
        <f>E43</f>
        <v>375000</v>
      </c>
      <c r="F79" s="19">
        <f t="shared" si="6"/>
        <v>1500000</v>
      </c>
    </row>
    <row r="80" spans="1:6" x14ac:dyDescent="0.25">
      <c r="A80" s="17">
        <f t="shared" si="7"/>
        <v>17</v>
      </c>
      <c r="B80" s="18" t="s">
        <v>19</v>
      </c>
      <c r="C80" s="17" t="s">
        <v>46</v>
      </c>
      <c r="D80" s="29">
        <v>1</v>
      </c>
      <c r="E80" s="19">
        <v>280000</v>
      </c>
      <c r="F80" s="19">
        <f t="shared" si="6"/>
        <v>280000</v>
      </c>
    </row>
    <row r="81" spans="1:6" x14ac:dyDescent="0.25">
      <c r="A81" s="17">
        <f t="shared" si="7"/>
        <v>18</v>
      </c>
      <c r="B81" s="18" t="s">
        <v>21</v>
      </c>
      <c r="C81" s="17" t="s">
        <v>46</v>
      </c>
      <c r="D81" s="29">
        <v>6</v>
      </c>
      <c r="E81" s="19">
        <f>E44</f>
        <v>415000</v>
      </c>
      <c r="F81" s="19">
        <f t="shared" si="6"/>
        <v>2490000</v>
      </c>
    </row>
    <row r="82" spans="1:6" x14ac:dyDescent="0.25">
      <c r="A82" s="17">
        <f t="shared" si="7"/>
        <v>19</v>
      </c>
      <c r="B82" s="18" t="s">
        <v>111</v>
      </c>
      <c r="C82" s="17" t="s">
        <v>46</v>
      </c>
      <c r="D82" s="101">
        <v>16</v>
      </c>
      <c r="E82" s="19">
        <f>E60</f>
        <v>95000</v>
      </c>
      <c r="F82" s="19">
        <f t="shared" si="6"/>
        <v>1520000</v>
      </c>
    </row>
    <row r="83" spans="1:6" x14ac:dyDescent="0.25">
      <c r="A83" s="17">
        <f t="shared" si="7"/>
        <v>20</v>
      </c>
      <c r="B83" s="18" t="s">
        <v>112</v>
      </c>
      <c r="C83" s="17" t="s">
        <v>46</v>
      </c>
      <c r="D83" s="101">
        <v>18</v>
      </c>
      <c r="E83" s="19">
        <f>E61</f>
        <v>72500</v>
      </c>
      <c r="F83" s="19">
        <f t="shared" si="6"/>
        <v>1305000</v>
      </c>
    </row>
    <row r="84" spans="1:6" x14ac:dyDescent="0.25">
      <c r="A84" s="17">
        <f t="shared" si="7"/>
        <v>21</v>
      </c>
      <c r="B84" s="18" t="s">
        <v>114</v>
      </c>
      <c r="C84" s="17" t="s">
        <v>75</v>
      </c>
      <c r="D84" s="29">
        <v>1</v>
      </c>
      <c r="E84" s="19">
        <v>1850000</v>
      </c>
      <c r="F84" s="19">
        <f t="shared" si="6"/>
        <v>1850000</v>
      </c>
    </row>
    <row r="85" spans="1:6" x14ac:dyDescent="0.25">
      <c r="A85" s="17">
        <f t="shared" si="7"/>
        <v>22</v>
      </c>
      <c r="B85" s="18" t="s">
        <v>158</v>
      </c>
      <c r="C85" s="17" t="s">
        <v>47</v>
      </c>
      <c r="D85" s="29">
        <v>548</v>
      </c>
      <c r="E85" s="19">
        <v>98000</v>
      </c>
      <c r="F85" s="19">
        <f t="shared" si="6"/>
        <v>53704000</v>
      </c>
    </row>
    <row r="86" spans="1:6" x14ac:dyDescent="0.25">
      <c r="A86" s="17">
        <f t="shared" si="7"/>
        <v>23</v>
      </c>
      <c r="B86" s="18" t="s">
        <v>159</v>
      </c>
      <c r="C86" s="17" t="s">
        <v>47</v>
      </c>
      <c r="D86" s="29">
        <v>86</v>
      </c>
      <c r="E86" s="19">
        <v>156000</v>
      </c>
      <c r="F86" s="19">
        <f t="shared" si="6"/>
        <v>13416000</v>
      </c>
    </row>
    <row r="87" spans="1:6" x14ac:dyDescent="0.25">
      <c r="A87" s="17">
        <f t="shared" si="7"/>
        <v>24</v>
      </c>
      <c r="B87" s="18" t="s">
        <v>78</v>
      </c>
      <c r="C87" s="17" t="s">
        <v>46</v>
      </c>
      <c r="D87" s="29">
        <v>317</v>
      </c>
      <c r="E87" s="19">
        <v>72500</v>
      </c>
      <c r="F87" s="19">
        <f t="shared" si="6"/>
        <v>22982500</v>
      </c>
    </row>
    <row r="88" spans="1:6" x14ac:dyDescent="0.25">
      <c r="A88" s="17">
        <f t="shared" si="7"/>
        <v>25</v>
      </c>
      <c r="B88" s="18" t="s">
        <v>160</v>
      </c>
      <c r="C88" s="17" t="s">
        <v>47</v>
      </c>
      <c r="D88" s="29">
        <v>498</v>
      </c>
      <c r="E88" s="19">
        <f>E68</f>
        <v>9500</v>
      </c>
      <c r="F88" s="19">
        <f t="shared" si="6"/>
        <v>4731000</v>
      </c>
    </row>
    <row r="89" spans="1:6" x14ac:dyDescent="0.25">
      <c r="A89" s="17"/>
      <c r="B89" s="18"/>
      <c r="C89" s="20"/>
      <c r="D89" s="30"/>
      <c r="E89" s="19"/>
      <c r="F89" s="33">
        <f>SUM(F64:F88)</f>
        <v>263810500</v>
      </c>
    </row>
    <row r="90" spans="1:6" x14ac:dyDescent="0.25">
      <c r="A90" s="17" t="s">
        <v>63</v>
      </c>
      <c r="B90" s="18" t="s">
        <v>31</v>
      </c>
      <c r="C90" s="20"/>
      <c r="D90" s="30"/>
      <c r="E90" s="20"/>
      <c r="F90" s="19"/>
    </row>
    <row r="91" spans="1:6" x14ac:dyDescent="0.25">
      <c r="A91" s="17">
        <v>1</v>
      </c>
      <c r="B91" s="18" t="s">
        <v>140</v>
      </c>
      <c r="C91" s="17" t="s">
        <v>45</v>
      </c>
      <c r="D91" s="29">
        <v>266</v>
      </c>
      <c r="E91" s="19">
        <f>E64</f>
        <v>165000</v>
      </c>
      <c r="F91" s="19">
        <f t="shared" ref="F91:F110" si="8">D91*E91</f>
        <v>43890000</v>
      </c>
    </row>
    <row r="92" spans="1:6" x14ac:dyDescent="0.25">
      <c r="A92" s="17">
        <f>A91+1</f>
        <v>2</v>
      </c>
      <c r="B92" s="18" t="s">
        <v>142</v>
      </c>
      <c r="C92" s="17" t="s">
        <v>45</v>
      </c>
      <c r="D92" s="29">
        <v>20</v>
      </c>
      <c r="E92" s="19">
        <f>E65</f>
        <v>185000</v>
      </c>
      <c r="F92" s="19">
        <f t="shared" si="8"/>
        <v>3700000</v>
      </c>
    </row>
    <row r="93" spans="1:6" x14ac:dyDescent="0.25">
      <c r="A93" s="17">
        <f t="shared" ref="A93:A110" si="9">A92+1</f>
        <v>3</v>
      </c>
      <c r="B93" s="18" t="s">
        <v>143</v>
      </c>
      <c r="C93" s="100" t="s">
        <v>45</v>
      </c>
      <c r="D93" s="101">
        <v>5</v>
      </c>
      <c r="E93" s="19">
        <f>E11</f>
        <v>225000</v>
      </c>
      <c r="F93" s="19">
        <f t="shared" si="8"/>
        <v>1125000</v>
      </c>
    </row>
    <row r="94" spans="1:6" x14ac:dyDescent="0.25">
      <c r="A94" s="17">
        <f t="shared" si="9"/>
        <v>4</v>
      </c>
      <c r="B94" s="18" t="s">
        <v>211</v>
      </c>
      <c r="C94" s="100" t="s">
        <v>45</v>
      </c>
      <c r="D94" s="101">
        <v>1</v>
      </c>
      <c r="E94" s="19">
        <v>345000</v>
      </c>
      <c r="F94" s="19">
        <f t="shared" si="8"/>
        <v>345000</v>
      </c>
    </row>
    <row r="95" spans="1:6" x14ac:dyDescent="0.25">
      <c r="A95" s="17">
        <f t="shared" si="9"/>
        <v>5</v>
      </c>
      <c r="B95" s="18" t="s">
        <v>161</v>
      </c>
      <c r="C95" s="100" t="s">
        <v>47</v>
      </c>
      <c r="D95" s="101">
        <v>616</v>
      </c>
      <c r="E95" s="19">
        <f>E68</f>
        <v>9500</v>
      </c>
      <c r="F95" s="19">
        <f t="shared" si="8"/>
        <v>5852000</v>
      </c>
    </row>
    <row r="96" spans="1:6" x14ac:dyDescent="0.25">
      <c r="A96" s="17">
        <f t="shared" si="9"/>
        <v>6</v>
      </c>
      <c r="B96" s="18" t="s">
        <v>146</v>
      </c>
      <c r="C96" s="100" t="s">
        <v>47</v>
      </c>
      <c r="D96" s="101">
        <v>662</v>
      </c>
      <c r="E96" s="19">
        <f>E69</f>
        <v>11000</v>
      </c>
      <c r="F96" s="19">
        <f t="shared" si="8"/>
        <v>7282000</v>
      </c>
    </row>
    <row r="97" spans="1:6" x14ac:dyDescent="0.25">
      <c r="A97" s="17">
        <f t="shared" si="9"/>
        <v>7</v>
      </c>
      <c r="B97" s="18" t="s">
        <v>147</v>
      </c>
      <c r="C97" s="17" t="s">
        <v>45</v>
      </c>
      <c r="D97" s="29">
        <v>3</v>
      </c>
      <c r="E97" s="19">
        <f>E70</f>
        <v>165000</v>
      </c>
      <c r="F97" s="19">
        <f t="shared" si="8"/>
        <v>495000</v>
      </c>
    </row>
    <row r="98" spans="1:6" x14ac:dyDescent="0.25">
      <c r="A98" s="17">
        <f t="shared" si="9"/>
        <v>8</v>
      </c>
      <c r="B98" s="18" t="s">
        <v>162</v>
      </c>
      <c r="C98" s="17" t="s">
        <v>46</v>
      </c>
      <c r="D98" s="29">
        <v>154</v>
      </c>
      <c r="E98" s="19">
        <f>E71</f>
        <v>215000</v>
      </c>
      <c r="F98" s="19">
        <f t="shared" si="8"/>
        <v>33110000</v>
      </c>
    </row>
    <row r="99" spans="1:6" x14ac:dyDescent="0.25">
      <c r="A99" s="17">
        <f t="shared" si="9"/>
        <v>9</v>
      </c>
      <c r="B99" s="18" t="s">
        <v>163</v>
      </c>
      <c r="C99" s="17" t="s">
        <v>46</v>
      </c>
      <c r="D99" s="29">
        <v>52</v>
      </c>
      <c r="E99" s="19">
        <v>680000</v>
      </c>
      <c r="F99" s="19">
        <f t="shared" si="8"/>
        <v>35360000</v>
      </c>
    </row>
    <row r="100" spans="1:6" x14ac:dyDescent="0.25">
      <c r="A100" s="17">
        <f t="shared" si="9"/>
        <v>10</v>
      </c>
      <c r="B100" s="18" t="s">
        <v>187</v>
      </c>
      <c r="C100" s="17" t="s">
        <v>46</v>
      </c>
      <c r="D100" s="29">
        <v>60</v>
      </c>
      <c r="E100" s="19">
        <f>E75</f>
        <v>130000</v>
      </c>
      <c r="F100" s="19">
        <f t="shared" si="8"/>
        <v>7800000</v>
      </c>
    </row>
    <row r="101" spans="1:6" x14ac:dyDescent="0.25">
      <c r="A101" s="17">
        <f t="shared" si="9"/>
        <v>11</v>
      </c>
      <c r="B101" s="18" t="s">
        <v>16</v>
      </c>
      <c r="C101" s="17" t="s">
        <v>46</v>
      </c>
      <c r="D101" s="29">
        <v>14</v>
      </c>
      <c r="E101" s="19">
        <f>E77</f>
        <v>25000</v>
      </c>
      <c r="F101" s="19">
        <f t="shared" si="8"/>
        <v>350000</v>
      </c>
    </row>
    <row r="102" spans="1:6" x14ac:dyDescent="0.25">
      <c r="A102" s="17">
        <f t="shared" si="9"/>
        <v>12</v>
      </c>
      <c r="B102" s="18" t="s">
        <v>18</v>
      </c>
      <c r="C102" s="17" t="s">
        <v>46</v>
      </c>
      <c r="D102" s="29">
        <v>17</v>
      </c>
      <c r="E102" s="19">
        <f>E78</f>
        <v>28000</v>
      </c>
      <c r="F102" s="19">
        <f t="shared" si="8"/>
        <v>476000</v>
      </c>
    </row>
    <row r="103" spans="1:6" x14ac:dyDescent="0.25">
      <c r="A103" s="17">
        <f t="shared" si="9"/>
        <v>13</v>
      </c>
      <c r="B103" s="18" t="s">
        <v>115</v>
      </c>
      <c r="C103" s="17" t="s">
        <v>46</v>
      </c>
      <c r="D103" s="29">
        <v>3</v>
      </c>
      <c r="E103" s="19">
        <f>E79</f>
        <v>375000</v>
      </c>
      <c r="F103" s="19">
        <f t="shared" si="8"/>
        <v>1125000</v>
      </c>
    </row>
    <row r="104" spans="1:6" x14ac:dyDescent="0.25">
      <c r="A104" s="17">
        <f t="shared" si="9"/>
        <v>14</v>
      </c>
      <c r="B104" s="18" t="s">
        <v>21</v>
      </c>
      <c r="C104" s="17" t="s">
        <v>46</v>
      </c>
      <c r="D104" s="29">
        <v>3</v>
      </c>
      <c r="E104" s="19">
        <f>E81</f>
        <v>415000</v>
      </c>
      <c r="F104" s="19">
        <f t="shared" si="8"/>
        <v>1245000</v>
      </c>
    </row>
    <row r="105" spans="1:6" x14ac:dyDescent="0.25">
      <c r="A105" s="17">
        <f t="shared" si="9"/>
        <v>15</v>
      </c>
      <c r="B105" s="18" t="s">
        <v>164</v>
      </c>
      <c r="C105" s="17" t="s">
        <v>75</v>
      </c>
      <c r="D105" s="29">
        <v>1</v>
      </c>
      <c r="E105" s="19">
        <f>E84</f>
        <v>1850000</v>
      </c>
      <c r="F105" s="19">
        <f t="shared" si="8"/>
        <v>1850000</v>
      </c>
    </row>
    <row r="106" spans="1:6" x14ac:dyDescent="0.25">
      <c r="A106" s="17">
        <f t="shared" si="9"/>
        <v>16</v>
      </c>
      <c r="B106" s="18" t="s">
        <v>30</v>
      </c>
      <c r="C106" s="17" t="s">
        <v>47</v>
      </c>
      <c r="D106" s="29">
        <v>602</v>
      </c>
      <c r="E106" s="19">
        <v>98000</v>
      </c>
      <c r="F106" s="19">
        <f t="shared" si="8"/>
        <v>58996000</v>
      </c>
    </row>
    <row r="107" spans="1:6" x14ac:dyDescent="0.25">
      <c r="A107" s="17">
        <f t="shared" si="9"/>
        <v>17</v>
      </c>
      <c r="B107" s="18" t="s">
        <v>49</v>
      </c>
      <c r="C107" s="17" t="s">
        <v>47</v>
      </c>
      <c r="D107" s="29">
        <v>86</v>
      </c>
      <c r="E107" s="19">
        <v>156000</v>
      </c>
      <c r="F107" s="19">
        <f t="shared" si="8"/>
        <v>13416000</v>
      </c>
    </row>
    <row r="108" spans="1:6" x14ac:dyDescent="0.25">
      <c r="A108" s="17">
        <f t="shared" si="9"/>
        <v>18</v>
      </c>
      <c r="B108" s="18" t="s">
        <v>78</v>
      </c>
      <c r="C108" s="17" t="s">
        <v>46</v>
      </c>
      <c r="D108" s="29">
        <v>345</v>
      </c>
      <c r="E108" s="19">
        <v>72500</v>
      </c>
      <c r="F108" s="19">
        <f t="shared" si="8"/>
        <v>25012500</v>
      </c>
    </row>
    <row r="109" spans="1:6" x14ac:dyDescent="0.25">
      <c r="A109" s="17">
        <f t="shared" si="9"/>
        <v>19</v>
      </c>
      <c r="B109" s="18" t="s">
        <v>111</v>
      </c>
      <c r="C109" s="100" t="s">
        <v>46</v>
      </c>
      <c r="D109" s="101">
        <v>11</v>
      </c>
      <c r="E109" s="19">
        <f>E82</f>
        <v>95000</v>
      </c>
      <c r="F109" s="19">
        <f t="shared" si="8"/>
        <v>1045000</v>
      </c>
    </row>
    <row r="110" spans="1:6" x14ac:dyDescent="0.25">
      <c r="A110" s="17">
        <f t="shared" si="9"/>
        <v>20</v>
      </c>
      <c r="B110" s="18" t="s">
        <v>112</v>
      </c>
      <c r="C110" s="100" t="s">
        <v>46</v>
      </c>
      <c r="D110" s="101">
        <v>12</v>
      </c>
      <c r="E110" s="19">
        <f>E83</f>
        <v>72500</v>
      </c>
      <c r="F110" s="19">
        <f t="shared" si="8"/>
        <v>870000</v>
      </c>
    </row>
    <row r="111" spans="1:6" x14ac:dyDescent="0.25">
      <c r="A111" s="17"/>
      <c r="B111" s="18"/>
      <c r="C111" s="20"/>
      <c r="D111" s="30"/>
      <c r="E111" s="19"/>
      <c r="F111" s="33">
        <f>SUM(F91:F110)</f>
        <v>243344500</v>
      </c>
    </row>
    <row r="112" spans="1:6" x14ac:dyDescent="0.25">
      <c r="A112" s="17" t="s">
        <v>64</v>
      </c>
      <c r="B112" s="18" t="s">
        <v>32</v>
      </c>
      <c r="C112" s="20"/>
      <c r="D112" s="30"/>
      <c r="E112" s="20"/>
      <c r="F112" s="19"/>
    </row>
    <row r="113" spans="1:6" x14ac:dyDescent="0.25">
      <c r="A113" s="17">
        <v>1</v>
      </c>
      <c r="B113" s="18" t="s">
        <v>132</v>
      </c>
      <c r="C113" s="17" t="s">
        <v>46</v>
      </c>
      <c r="D113" s="29">
        <v>1</v>
      </c>
      <c r="E113" s="19">
        <f>37165000+9000000</f>
        <v>46165000</v>
      </c>
      <c r="F113" s="19">
        <f>D113*E113</f>
        <v>46165000</v>
      </c>
    </row>
    <row r="114" spans="1:6" x14ac:dyDescent="0.25">
      <c r="A114" s="17"/>
      <c r="B114" s="18" t="s">
        <v>34</v>
      </c>
      <c r="C114" s="17" t="s">
        <v>46</v>
      </c>
      <c r="D114" s="29">
        <v>1</v>
      </c>
      <c r="E114" s="19"/>
      <c r="F114" s="19"/>
    </row>
    <row r="115" spans="1:6" x14ac:dyDescent="0.25">
      <c r="A115" s="17"/>
      <c r="B115" s="18" t="s">
        <v>189</v>
      </c>
      <c r="C115" s="17" t="s">
        <v>46</v>
      </c>
      <c r="D115" s="29">
        <v>1</v>
      </c>
      <c r="E115" s="19"/>
      <c r="F115" s="19"/>
    </row>
    <row r="116" spans="1:6" x14ac:dyDescent="0.25">
      <c r="A116" s="17"/>
      <c r="B116" s="18" t="s">
        <v>165</v>
      </c>
      <c r="C116" s="17" t="s">
        <v>46</v>
      </c>
      <c r="D116" s="29">
        <v>1</v>
      </c>
      <c r="E116" s="19"/>
      <c r="F116" s="19"/>
    </row>
    <row r="117" spans="1:6" x14ac:dyDescent="0.25">
      <c r="A117" s="17"/>
      <c r="B117" s="18" t="s">
        <v>166</v>
      </c>
      <c r="C117" s="17" t="s">
        <v>46</v>
      </c>
      <c r="D117" s="29">
        <v>1</v>
      </c>
      <c r="E117" s="19"/>
      <c r="F117" s="19"/>
    </row>
    <row r="118" spans="1:6" x14ac:dyDescent="0.25">
      <c r="A118" s="17"/>
      <c r="B118" s="18" t="s">
        <v>167</v>
      </c>
      <c r="C118" s="17" t="s">
        <v>46</v>
      </c>
      <c r="D118" s="29">
        <v>1</v>
      </c>
      <c r="E118" s="19"/>
      <c r="F118" s="19"/>
    </row>
    <row r="119" spans="1:6" x14ac:dyDescent="0.25">
      <c r="A119" s="17"/>
      <c r="B119" s="18" t="s">
        <v>168</v>
      </c>
      <c r="C119" s="17" t="s">
        <v>46</v>
      </c>
      <c r="D119" s="29">
        <v>2</v>
      </c>
      <c r="E119" s="19"/>
      <c r="F119" s="19"/>
    </row>
    <row r="120" spans="1:6" x14ac:dyDescent="0.25">
      <c r="A120" s="17"/>
      <c r="B120" s="18" t="s">
        <v>169</v>
      </c>
      <c r="C120" s="17" t="s">
        <v>46</v>
      </c>
      <c r="D120" s="29">
        <v>3</v>
      </c>
      <c r="E120" s="19"/>
      <c r="F120" s="19"/>
    </row>
    <row r="121" spans="1:6" x14ac:dyDescent="0.25">
      <c r="A121" s="17"/>
      <c r="B121" s="18" t="s">
        <v>35</v>
      </c>
      <c r="C121" s="17" t="s">
        <v>46</v>
      </c>
      <c r="D121" s="29">
        <v>3</v>
      </c>
      <c r="E121" s="19"/>
      <c r="F121" s="19"/>
    </row>
    <row r="122" spans="1:6" x14ac:dyDescent="0.25">
      <c r="A122" s="17"/>
      <c r="B122" s="18" t="s">
        <v>36</v>
      </c>
      <c r="C122" s="17" t="s">
        <v>46</v>
      </c>
      <c r="D122" s="29">
        <v>3</v>
      </c>
      <c r="E122" s="19"/>
      <c r="F122" s="19"/>
    </row>
    <row r="123" spans="1:6" x14ac:dyDescent="0.25">
      <c r="A123" s="17"/>
      <c r="B123" s="18" t="s">
        <v>37</v>
      </c>
      <c r="C123" s="17" t="s">
        <v>46</v>
      </c>
      <c r="D123" s="29">
        <v>1</v>
      </c>
      <c r="E123" s="19"/>
      <c r="F123" s="19"/>
    </row>
    <row r="124" spans="1:6" x14ac:dyDescent="0.25">
      <c r="A124" s="17"/>
      <c r="B124" s="18" t="s">
        <v>38</v>
      </c>
      <c r="C124" s="17" t="s">
        <v>48</v>
      </c>
      <c r="D124" s="29">
        <v>1</v>
      </c>
      <c r="E124" s="19"/>
      <c r="F124" s="19"/>
    </row>
    <row r="125" spans="1:6" x14ac:dyDescent="0.25">
      <c r="A125" s="17">
        <v>2</v>
      </c>
      <c r="B125" s="18" t="s">
        <v>133</v>
      </c>
      <c r="C125" s="17" t="s">
        <v>46</v>
      </c>
      <c r="D125" s="29">
        <v>1</v>
      </c>
      <c r="E125" s="19">
        <v>4050000</v>
      </c>
      <c r="F125" s="19">
        <f>D125*E125</f>
        <v>4050000</v>
      </c>
    </row>
    <row r="126" spans="1:6" x14ac:dyDescent="0.25">
      <c r="A126" s="17"/>
      <c r="B126" s="18" t="s">
        <v>41</v>
      </c>
      <c r="C126" s="17" t="s">
        <v>46</v>
      </c>
      <c r="D126" s="29">
        <v>1</v>
      </c>
      <c r="E126" s="19"/>
      <c r="F126" s="19"/>
    </row>
    <row r="127" spans="1:6" x14ac:dyDescent="0.25">
      <c r="A127" s="17"/>
      <c r="B127" s="18" t="s">
        <v>170</v>
      </c>
      <c r="C127" s="17" t="s">
        <v>46</v>
      </c>
      <c r="D127" s="29">
        <v>1</v>
      </c>
      <c r="E127" s="19"/>
      <c r="F127" s="19"/>
    </row>
    <row r="128" spans="1:6" x14ac:dyDescent="0.25">
      <c r="A128" s="17"/>
      <c r="B128" s="18" t="s">
        <v>171</v>
      </c>
      <c r="C128" s="17" t="s">
        <v>46</v>
      </c>
      <c r="D128" s="29">
        <v>1</v>
      </c>
      <c r="E128" s="19"/>
      <c r="F128" s="19"/>
    </row>
    <row r="129" spans="1:6" x14ac:dyDescent="0.25">
      <c r="A129" s="17"/>
      <c r="B129" s="18" t="s">
        <v>169</v>
      </c>
      <c r="C129" s="17" t="s">
        <v>46</v>
      </c>
      <c r="D129" s="29">
        <v>3</v>
      </c>
      <c r="E129" s="19"/>
      <c r="F129" s="19"/>
    </row>
    <row r="130" spans="1:6" x14ac:dyDescent="0.25">
      <c r="A130" s="17"/>
      <c r="B130" s="18" t="s">
        <v>172</v>
      </c>
      <c r="C130" s="17" t="s">
        <v>46</v>
      </c>
      <c r="D130" s="29">
        <v>12</v>
      </c>
      <c r="E130" s="19"/>
      <c r="F130" s="19"/>
    </row>
    <row r="131" spans="1:6" x14ac:dyDescent="0.25">
      <c r="A131" s="17"/>
      <c r="B131" s="18" t="s">
        <v>35</v>
      </c>
      <c r="C131" s="17" t="s">
        <v>46</v>
      </c>
      <c r="D131" s="29">
        <v>3</v>
      </c>
      <c r="E131" s="19"/>
      <c r="F131" s="19"/>
    </row>
    <row r="132" spans="1:6" x14ac:dyDescent="0.25">
      <c r="A132" s="17"/>
      <c r="B132" s="18" t="s">
        <v>39</v>
      </c>
      <c r="C132" s="17" t="s">
        <v>48</v>
      </c>
      <c r="D132" s="29">
        <v>1</v>
      </c>
      <c r="E132" s="19"/>
      <c r="F132" s="19"/>
    </row>
    <row r="133" spans="1:6" x14ac:dyDescent="0.25">
      <c r="A133" s="17">
        <v>3</v>
      </c>
      <c r="B133" s="18" t="s">
        <v>134</v>
      </c>
      <c r="C133" s="17" t="s">
        <v>46</v>
      </c>
      <c r="D133" s="29">
        <v>1</v>
      </c>
      <c r="E133" s="19">
        <v>5885000</v>
      </c>
      <c r="F133" s="19">
        <f>D133*E133</f>
        <v>5885000</v>
      </c>
    </row>
    <row r="134" spans="1:6" x14ac:dyDescent="0.25">
      <c r="A134" s="17"/>
      <c r="B134" s="18" t="s">
        <v>41</v>
      </c>
      <c r="C134" s="17" t="s">
        <v>46</v>
      </c>
      <c r="D134" s="29">
        <v>1</v>
      </c>
      <c r="E134" s="19"/>
      <c r="F134" s="19"/>
    </row>
    <row r="135" spans="1:6" x14ac:dyDescent="0.25">
      <c r="A135" s="17"/>
      <c r="B135" s="18" t="s">
        <v>167</v>
      </c>
      <c r="C135" s="17" t="s">
        <v>46</v>
      </c>
      <c r="D135" s="29">
        <v>1</v>
      </c>
      <c r="E135" s="19"/>
      <c r="F135" s="19"/>
    </row>
    <row r="136" spans="1:6" x14ac:dyDescent="0.25">
      <c r="A136" s="17"/>
      <c r="B136" s="18" t="s">
        <v>171</v>
      </c>
      <c r="C136" s="17" t="s">
        <v>46</v>
      </c>
      <c r="D136" s="29">
        <v>6</v>
      </c>
      <c r="E136" s="19"/>
      <c r="F136" s="19"/>
    </row>
    <row r="137" spans="1:6" x14ac:dyDescent="0.25">
      <c r="A137" s="17"/>
      <c r="B137" s="18" t="s">
        <v>172</v>
      </c>
      <c r="C137" s="17" t="s">
        <v>46</v>
      </c>
      <c r="D137" s="29">
        <v>12</v>
      </c>
      <c r="E137" s="19"/>
      <c r="F137" s="19"/>
    </row>
    <row r="138" spans="1:6" x14ac:dyDescent="0.25">
      <c r="A138" s="17"/>
      <c r="B138" s="18" t="s">
        <v>35</v>
      </c>
      <c r="C138" s="17" t="s">
        <v>46</v>
      </c>
      <c r="D138" s="29">
        <v>3</v>
      </c>
      <c r="E138" s="19"/>
      <c r="F138" s="19"/>
    </row>
    <row r="139" spans="1:6" x14ac:dyDescent="0.25">
      <c r="A139" s="17"/>
      <c r="B139" s="18" t="s">
        <v>39</v>
      </c>
      <c r="C139" s="17" t="s">
        <v>48</v>
      </c>
      <c r="D139" s="29">
        <v>1</v>
      </c>
      <c r="E139" s="19"/>
      <c r="F139" s="19"/>
    </row>
    <row r="140" spans="1:6" x14ac:dyDescent="0.25">
      <c r="A140" s="17">
        <v>4</v>
      </c>
      <c r="B140" s="18" t="s">
        <v>135</v>
      </c>
      <c r="C140" s="17" t="s">
        <v>46</v>
      </c>
      <c r="D140" s="29">
        <v>1</v>
      </c>
      <c r="E140" s="19">
        <v>3630000</v>
      </c>
      <c r="F140" s="19">
        <f>D140*E140</f>
        <v>3630000</v>
      </c>
    </row>
    <row r="141" spans="1:6" x14ac:dyDescent="0.25">
      <c r="A141" s="17"/>
      <c r="B141" s="18" t="s">
        <v>41</v>
      </c>
      <c r="C141" s="17" t="s">
        <v>46</v>
      </c>
      <c r="D141" s="29">
        <v>1</v>
      </c>
      <c r="E141" s="19"/>
      <c r="F141" s="19"/>
    </row>
    <row r="142" spans="1:6" x14ac:dyDescent="0.25">
      <c r="A142" s="17"/>
      <c r="B142" s="18" t="s">
        <v>168</v>
      </c>
      <c r="C142" s="17" t="s">
        <v>46</v>
      </c>
      <c r="D142" s="29">
        <v>1</v>
      </c>
      <c r="E142" s="19"/>
      <c r="F142" s="19"/>
    </row>
    <row r="143" spans="1:6" x14ac:dyDescent="0.25">
      <c r="A143" s="17"/>
      <c r="B143" s="18" t="s">
        <v>173</v>
      </c>
      <c r="C143" s="17" t="s">
        <v>46</v>
      </c>
      <c r="D143" s="29">
        <v>2</v>
      </c>
      <c r="E143" s="19"/>
      <c r="F143" s="19"/>
    </row>
    <row r="144" spans="1:6" x14ac:dyDescent="0.25">
      <c r="A144" s="17"/>
      <c r="B144" s="18" t="s">
        <v>169</v>
      </c>
      <c r="C144" s="17" t="s">
        <v>46</v>
      </c>
      <c r="D144" s="29">
        <v>2</v>
      </c>
      <c r="E144" s="19"/>
      <c r="F144" s="19"/>
    </row>
    <row r="145" spans="1:6" x14ac:dyDescent="0.25">
      <c r="A145" s="17"/>
      <c r="B145" s="18" t="s">
        <v>172</v>
      </c>
      <c r="C145" s="17" t="s">
        <v>46</v>
      </c>
      <c r="D145" s="29">
        <v>4</v>
      </c>
      <c r="E145" s="19"/>
      <c r="F145" s="19"/>
    </row>
    <row r="146" spans="1:6" x14ac:dyDescent="0.25">
      <c r="A146" s="17"/>
      <c r="B146" s="18" t="s">
        <v>35</v>
      </c>
      <c r="C146" s="17" t="s">
        <v>46</v>
      </c>
      <c r="D146" s="29">
        <v>3</v>
      </c>
      <c r="E146" s="19"/>
      <c r="F146" s="19"/>
    </row>
    <row r="147" spans="1:6" x14ac:dyDescent="0.25">
      <c r="A147" s="17"/>
      <c r="B147" s="18" t="s">
        <v>38</v>
      </c>
      <c r="C147" s="17" t="s">
        <v>48</v>
      </c>
      <c r="D147" s="29">
        <v>1</v>
      </c>
      <c r="E147" s="19"/>
      <c r="F147" s="19"/>
    </row>
    <row r="148" spans="1:6" x14ac:dyDescent="0.25">
      <c r="A148" s="17">
        <v>5</v>
      </c>
      <c r="B148" s="18" t="s">
        <v>136</v>
      </c>
      <c r="C148" s="17" t="s">
        <v>137</v>
      </c>
      <c r="D148" s="29">
        <v>6</v>
      </c>
      <c r="E148" s="19">
        <v>75000</v>
      </c>
      <c r="F148" s="19">
        <f t="shared" ref="F148:F149" si="10">D148*E148</f>
        <v>450000</v>
      </c>
    </row>
    <row r="149" spans="1:6" x14ac:dyDescent="0.25">
      <c r="A149" s="17">
        <f>A148+1</f>
        <v>6</v>
      </c>
      <c r="B149" s="18" t="s">
        <v>138</v>
      </c>
      <c r="C149" s="17" t="s">
        <v>46</v>
      </c>
      <c r="D149" s="29">
        <v>1</v>
      </c>
      <c r="E149" s="19">
        <v>22917000</v>
      </c>
      <c r="F149" s="19">
        <f t="shared" si="10"/>
        <v>22917000</v>
      </c>
    </row>
    <row r="150" spans="1:6" x14ac:dyDescent="0.25">
      <c r="A150" s="17"/>
      <c r="B150" s="18" t="s">
        <v>116</v>
      </c>
      <c r="C150" s="17" t="s">
        <v>46</v>
      </c>
      <c r="D150" s="29">
        <v>1</v>
      </c>
      <c r="E150" s="19"/>
      <c r="F150" s="19"/>
    </row>
    <row r="151" spans="1:6" x14ac:dyDescent="0.25">
      <c r="A151" s="17"/>
      <c r="B151" s="18" t="s">
        <v>166</v>
      </c>
      <c r="C151" s="17" t="s">
        <v>46</v>
      </c>
      <c r="D151" s="29">
        <v>1</v>
      </c>
      <c r="E151" s="19"/>
      <c r="F151" s="19"/>
    </row>
    <row r="152" spans="1:6" x14ac:dyDescent="0.25">
      <c r="A152" s="17"/>
      <c r="B152" s="18" t="s">
        <v>174</v>
      </c>
      <c r="C152" s="17" t="s">
        <v>46</v>
      </c>
      <c r="D152" s="29">
        <v>1</v>
      </c>
      <c r="E152" s="19"/>
      <c r="F152" s="19"/>
    </row>
    <row r="153" spans="1:6" x14ac:dyDescent="0.25">
      <c r="A153" s="17"/>
      <c r="B153" s="18" t="s">
        <v>175</v>
      </c>
      <c r="C153" s="17" t="s">
        <v>46</v>
      </c>
      <c r="D153" s="29">
        <v>1</v>
      </c>
      <c r="E153" s="19"/>
      <c r="F153" s="19"/>
    </row>
    <row r="154" spans="1:6" x14ac:dyDescent="0.25">
      <c r="A154" s="17"/>
      <c r="B154" s="18" t="s">
        <v>209</v>
      </c>
      <c r="C154" s="17" t="s">
        <v>46</v>
      </c>
      <c r="D154" s="29">
        <v>1</v>
      </c>
      <c r="E154" s="19"/>
      <c r="F154" s="19"/>
    </row>
    <row r="155" spans="1:6" x14ac:dyDescent="0.25">
      <c r="A155" s="17"/>
      <c r="B155" s="18" t="s">
        <v>210</v>
      </c>
      <c r="C155" s="17" t="s">
        <v>46</v>
      </c>
      <c r="D155" s="29">
        <v>1</v>
      </c>
      <c r="E155" s="19"/>
      <c r="F155" s="19"/>
    </row>
    <row r="156" spans="1:6" x14ac:dyDescent="0.25">
      <c r="A156" s="17"/>
      <c r="B156" s="18" t="s">
        <v>169</v>
      </c>
      <c r="C156" s="17" t="s">
        <v>46</v>
      </c>
      <c r="D156" s="29">
        <v>6</v>
      </c>
      <c r="E156" s="19"/>
      <c r="F156" s="19"/>
    </row>
    <row r="157" spans="1:6" x14ac:dyDescent="0.25">
      <c r="A157" s="17"/>
      <c r="B157" s="18" t="s">
        <v>172</v>
      </c>
      <c r="C157" s="17" t="s">
        <v>46</v>
      </c>
      <c r="D157" s="29">
        <v>21</v>
      </c>
      <c r="E157" s="19"/>
      <c r="F157" s="19"/>
    </row>
    <row r="158" spans="1:6" x14ac:dyDescent="0.25">
      <c r="A158" s="17"/>
      <c r="B158" s="18" t="s">
        <v>35</v>
      </c>
      <c r="C158" s="17" t="s">
        <v>46</v>
      </c>
      <c r="D158" s="29">
        <v>3</v>
      </c>
      <c r="E158" s="19"/>
      <c r="F158" s="19"/>
    </row>
    <row r="159" spans="1:6" x14ac:dyDescent="0.25">
      <c r="A159" s="17"/>
      <c r="B159" s="18" t="s">
        <v>39</v>
      </c>
      <c r="C159" s="17" t="s">
        <v>48</v>
      </c>
      <c r="D159" s="29">
        <v>1</v>
      </c>
      <c r="E159" s="19"/>
      <c r="F159" s="19"/>
    </row>
    <row r="160" spans="1:6" x14ac:dyDescent="0.25">
      <c r="A160" s="17">
        <f>A149+1</f>
        <v>7</v>
      </c>
      <c r="B160" s="18" t="s">
        <v>139</v>
      </c>
      <c r="C160" s="17" t="s">
        <v>46</v>
      </c>
      <c r="D160" s="29">
        <v>1</v>
      </c>
      <c r="E160" s="19">
        <v>5495000</v>
      </c>
      <c r="F160" s="19">
        <f>D160*E160</f>
        <v>5495000</v>
      </c>
    </row>
    <row r="161" spans="1:6" x14ac:dyDescent="0.25">
      <c r="A161" s="17"/>
      <c r="B161" s="18" t="s">
        <v>55</v>
      </c>
      <c r="C161" s="17" t="s">
        <v>46</v>
      </c>
      <c r="D161" s="29">
        <v>1</v>
      </c>
      <c r="E161" s="19"/>
      <c r="F161" s="19"/>
    </row>
    <row r="162" spans="1:6" x14ac:dyDescent="0.25">
      <c r="A162" s="17"/>
      <c r="B162" s="18" t="s">
        <v>207</v>
      </c>
      <c r="C162" s="17" t="s">
        <v>46</v>
      </c>
      <c r="D162" s="29">
        <v>1</v>
      </c>
      <c r="E162" s="19"/>
      <c r="F162" s="19"/>
    </row>
    <row r="163" spans="1:6" x14ac:dyDescent="0.25">
      <c r="A163" s="17"/>
      <c r="B163" s="18" t="s">
        <v>208</v>
      </c>
      <c r="C163" s="17" t="s">
        <v>46</v>
      </c>
      <c r="D163" s="29">
        <v>1</v>
      </c>
      <c r="E163" s="19"/>
      <c r="F163" s="19"/>
    </row>
    <row r="164" spans="1:6" x14ac:dyDescent="0.25">
      <c r="A164" s="17"/>
      <c r="B164" s="18" t="s">
        <v>169</v>
      </c>
      <c r="C164" s="17" t="s">
        <v>46</v>
      </c>
      <c r="D164" s="29">
        <v>9</v>
      </c>
      <c r="E164" s="19"/>
      <c r="F164" s="19"/>
    </row>
    <row r="165" spans="1:6" x14ac:dyDescent="0.25">
      <c r="A165" s="17"/>
      <c r="B165" s="18" t="s">
        <v>172</v>
      </c>
      <c r="C165" s="17" t="s">
        <v>46</v>
      </c>
      <c r="D165" s="29">
        <v>21</v>
      </c>
      <c r="E165" s="19"/>
      <c r="F165" s="19"/>
    </row>
    <row r="166" spans="1:6" x14ac:dyDescent="0.25">
      <c r="A166" s="17"/>
      <c r="B166" s="18" t="s">
        <v>35</v>
      </c>
      <c r="C166" s="17" t="s">
        <v>46</v>
      </c>
      <c r="D166" s="29">
        <v>3</v>
      </c>
      <c r="E166" s="19"/>
      <c r="F166" s="20"/>
    </row>
    <row r="167" spans="1:6" x14ac:dyDescent="0.25">
      <c r="A167" s="17"/>
      <c r="B167" s="18" t="s">
        <v>38</v>
      </c>
      <c r="C167" s="17" t="s">
        <v>48</v>
      </c>
      <c r="D167" s="29">
        <v>1</v>
      </c>
      <c r="E167" s="19"/>
      <c r="F167" s="19"/>
    </row>
    <row r="168" spans="1:6" x14ac:dyDescent="0.25">
      <c r="A168" s="17"/>
      <c r="B168" s="18"/>
      <c r="C168" s="17"/>
      <c r="D168" s="29"/>
      <c r="E168" s="19"/>
      <c r="F168" s="33">
        <f>SUM(F113:F167)</f>
        <v>88592000</v>
      </c>
    </row>
    <row r="169" spans="1:6" x14ac:dyDescent="0.25">
      <c r="A169" s="17" t="s">
        <v>65</v>
      </c>
      <c r="B169" s="18" t="s">
        <v>177</v>
      </c>
      <c r="C169" s="17"/>
      <c r="D169" s="29"/>
      <c r="E169" s="20"/>
      <c r="F169" s="19"/>
    </row>
    <row r="170" spans="1:6" x14ac:dyDescent="0.25">
      <c r="A170" s="17">
        <v>1</v>
      </c>
      <c r="B170" s="18" t="s">
        <v>50</v>
      </c>
      <c r="C170" s="17" t="s">
        <v>47</v>
      </c>
      <c r="D170" s="29">
        <v>87</v>
      </c>
      <c r="E170" s="76">
        <v>1513000</v>
      </c>
      <c r="F170" s="19">
        <f t="shared" ref="F170:F183" si="11">D170*E170</f>
        <v>131631000</v>
      </c>
    </row>
    <row r="171" spans="1:6" x14ac:dyDescent="0.25">
      <c r="A171" s="17">
        <f>A170+1</f>
        <v>2</v>
      </c>
      <c r="B171" s="18" t="s">
        <v>190</v>
      </c>
      <c r="C171" s="17" t="s">
        <v>47</v>
      </c>
      <c r="D171" s="29">
        <v>12</v>
      </c>
      <c r="E171" s="76">
        <v>1513000</v>
      </c>
      <c r="F171" s="19">
        <f t="shared" ref="F171" si="12">D171*E171</f>
        <v>18156000</v>
      </c>
    </row>
    <row r="172" spans="1:6" x14ac:dyDescent="0.25">
      <c r="A172" s="17">
        <f>A171+1</f>
        <v>3</v>
      </c>
      <c r="B172" s="18" t="s">
        <v>42</v>
      </c>
      <c r="C172" s="17" t="s">
        <v>47</v>
      </c>
      <c r="D172" s="29">
        <v>8</v>
      </c>
      <c r="E172" s="76">
        <v>124500</v>
      </c>
      <c r="F172" s="19">
        <f t="shared" si="11"/>
        <v>996000</v>
      </c>
    </row>
    <row r="173" spans="1:6" x14ac:dyDescent="0.25">
      <c r="A173" s="17">
        <v>3</v>
      </c>
      <c r="B173" s="18" t="s">
        <v>43</v>
      </c>
      <c r="C173" s="17" t="s">
        <v>47</v>
      </c>
      <c r="D173" s="29">
        <v>32</v>
      </c>
      <c r="E173" s="76">
        <f>E172</f>
        <v>124500</v>
      </c>
      <c r="F173" s="19">
        <f t="shared" si="11"/>
        <v>3984000</v>
      </c>
    </row>
    <row r="174" spans="1:6" x14ac:dyDescent="0.25">
      <c r="A174" s="17">
        <v>4</v>
      </c>
      <c r="B174" s="18" t="s">
        <v>117</v>
      </c>
      <c r="C174" s="17" t="s">
        <v>47</v>
      </c>
      <c r="D174" s="29">
        <v>60</v>
      </c>
      <c r="E174" s="76">
        <f>E173</f>
        <v>124500</v>
      </c>
      <c r="F174" s="19">
        <f t="shared" si="11"/>
        <v>7470000</v>
      </c>
    </row>
    <row r="175" spans="1:6" x14ac:dyDescent="0.25">
      <c r="A175" s="17">
        <v>5</v>
      </c>
      <c r="B175" s="18" t="s">
        <v>118</v>
      </c>
      <c r="C175" s="17" t="s">
        <v>47</v>
      </c>
      <c r="D175" s="29">
        <v>124</v>
      </c>
      <c r="E175" s="76">
        <v>1181000</v>
      </c>
      <c r="F175" s="19">
        <f t="shared" si="11"/>
        <v>146444000</v>
      </c>
    </row>
    <row r="176" spans="1:6" x14ac:dyDescent="0.25">
      <c r="A176" s="17">
        <v>6</v>
      </c>
      <c r="B176" s="18" t="s">
        <v>119</v>
      </c>
      <c r="C176" s="17" t="s">
        <v>47</v>
      </c>
      <c r="D176" s="29">
        <v>8</v>
      </c>
      <c r="E176" s="76">
        <v>444600</v>
      </c>
      <c r="F176" s="19">
        <f t="shared" si="11"/>
        <v>3556800</v>
      </c>
    </row>
    <row r="177" spans="1:6" x14ac:dyDescent="0.25">
      <c r="A177" s="17">
        <v>7</v>
      </c>
      <c r="B177" s="18" t="s">
        <v>120</v>
      </c>
      <c r="C177" s="17" t="s">
        <v>47</v>
      </c>
      <c r="D177" s="29">
        <v>32</v>
      </c>
      <c r="E177" s="76">
        <v>314250</v>
      </c>
      <c r="F177" s="19">
        <f t="shared" si="11"/>
        <v>10056000</v>
      </c>
    </row>
    <row r="178" spans="1:6" x14ac:dyDescent="0.25">
      <c r="A178" s="17">
        <v>8</v>
      </c>
      <c r="B178" s="18" t="s">
        <v>124</v>
      </c>
      <c r="C178" s="17" t="s">
        <v>47</v>
      </c>
      <c r="D178" s="29">
        <v>30</v>
      </c>
      <c r="E178" s="76">
        <f>E172</f>
        <v>124500</v>
      </c>
      <c r="F178" s="19">
        <f t="shared" si="11"/>
        <v>3735000</v>
      </c>
    </row>
    <row r="179" spans="1:6" x14ac:dyDescent="0.25">
      <c r="A179" s="17">
        <v>9</v>
      </c>
      <c r="B179" s="18" t="s">
        <v>204</v>
      </c>
      <c r="C179" s="17" t="s">
        <v>47</v>
      </c>
      <c r="D179" s="29">
        <v>24</v>
      </c>
      <c r="E179" s="76">
        <v>72500</v>
      </c>
      <c r="F179" s="19">
        <f t="shared" si="11"/>
        <v>1740000</v>
      </c>
    </row>
    <row r="180" spans="1:6" x14ac:dyDescent="0.25">
      <c r="A180" s="17">
        <v>10</v>
      </c>
      <c r="B180" s="18" t="s">
        <v>205</v>
      </c>
      <c r="C180" s="17" t="s">
        <v>47</v>
      </c>
      <c r="D180" s="29">
        <v>34</v>
      </c>
      <c r="E180" s="76">
        <f>E179</f>
        <v>72500</v>
      </c>
      <c r="F180" s="19">
        <f t="shared" si="11"/>
        <v>2465000</v>
      </c>
    </row>
    <row r="181" spans="1:6" x14ac:dyDescent="0.25">
      <c r="A181" s="17">
        <v>11</v>
      </c>
      <c r="B181" s="18" t="s">
        <v>206</v>
      </c>
      <c r="C181" s="17" t="s">
        <v>47</v>
      </c>
      <c r="D181" s="29">
        <v>32</v>
      </c>
      <c r="E181" s="76">
        <f>E180</f>
        <v>72500</v>
      </c>
      <c r="F181" s="19">
        <f t="shared" si="11"/>
        <v>2320000</v>
      </c>
    </row>
    <row r="182" spans="1:6" x14ac:dyDescent="0.25">
      <c r="A182" s="17">
        <v>12</v>
      </c>
      <c r="B182" s="18" t="s">
        <v>51</v>
      </c>
      <c r="C182" s="17" t="s">
        <v>47</v>
      </c>
      <c r="D182" s="29">
        <v>142</v>
      </c>
      <c r="E182" s="76">
        <v>35000</v>
      </c>
      <c r="F182" s="19">
        <f t="shared" si="11"/>
        <v>4970000</v>
      </c>
    </row>
    <row r="183" spans="1:6" x14ac:dyDescent="0.25">
      <c r="A183" s="17">
        <v>13</v>
      </c>
      <c r="B183" s="18" t="s">
        <v>76</v>
      </c>
      <c r="C183" s="17" t="s">
        <v>48</v>
      </c>
      <c r="D183" s="29">
        <v>1</v>
      </c>
      <c r="E183" s="76">
        <v>3700000</v>
      </c>
      <c r="F183" s="19">
        <f t="shared" si="11"/>
        <v>3700000</v>
      </c>
    </row>
    <row r="184" spans="1:6" x14ac:dyDescent="0.25">
      <c r="A184" s="17"/>
      <c r="B184" s="18"/>
      <c r="C184" s="17"/>
      <c r="D184" s="29"/>
      <c r="E184" s="19"/>
      <c r="F184" s="33">
        <f>SUM(F170:F183)</f>
        <v>341223800</v>
      </c>
    </row>
    <row r="185" spans="1:6" x14ac:dyDescent="0.25">
      <c r="A185" s="17" t="s">
        <v>66</v>
      </c>
      <c r="B185" s="18" t="s">
        <v>44</v>
      </c>
      <c r="C185" s="17"/>
      <c r="D185" s="29"/>
      <c r="E185" s="20"/>
      <c r="F185" s="19"/>
    </row>
    <row r="186" spans="1:6" x14ac:dyDescent="0.25">
      <c r="A186" s="17">
        <v>1</v>
      </c>
      <c r="B186" s="18" t="s">
        <v>52</v>
      </c>
      <c r="C186" s="17" t="s">
        <v>46</v>
      </c>
      <c r="D186" s="29">
        <v>1</v>
      </c>
      <c r="E186" s="19">
        <v>575000</v>
      </c>
      <c r="F186" s="19">
        <f t="shared" ref="F186:F188" si="13">D186*E186</f>
        <v>575000</v>
      </c>
    </row>
    <row r="187" spans="1:6" x14ac:dyDescent="0.25">
      <c r="A187" s="17">
        <v>2</v>
      </c>
      <c r="B187" s="18" t="s">
        <v>54</v>
      </c>
      <c r="C187" s="17" t="s">
        <v>47</v>
      </c>
      <c r="D187" s="29">
        <v>129</v>
      </c>
      <c r="E187" s="19">
        <v>16500</v>
      </c>
      <c r="F187" s="19">
        <f t="shared" si="13"/>
        <v>2128500</v>
      </c>
    </row>
    <row r="188" spans="1:6" x14ac:dyDescent="0.25">
      <c r="A188" s="17">
        <v>3</v>
      </c>
      <c r="B188" s="18" t="s">
        <v>53</v>
      </c>
      <c r="C188" s="17" t="s">
        <v>47</v>
      </c>
      <c r="D188" s="29">
        <v>46</v>
      </c>
      <c r="E188" s="19">
        <v>38000</v>
      </c>
      <c r="F188" s="19">
        <f t="shared" si="13"/>
        <v>1748000</v>
      </c>
    </row>
    <row r="189" spans="1:6" x14ac:dyDescent="0.25">
      <c r="A189" s="17"/>
      <c r="B189" s="18"/>
      <c r="C189" s="17"/>
      <c r="D189" s="29"/>
      <c r="E189" s="19"/>
      <c r="F189" s="33">
        <f>SUM(F186:F188)</f>
        <v>4451500</v>
      </c>
    </row>
    <row r="190" spans="1:6" x14ac:dyDescent="0.25">
      <c r="A190" s="17" t="s">
        <v>67</v>
      </c>
      <c r="B190" s="18" t="s">
        <v>178</v>
      </c>
      <c r="C190" s="17"/>
      <c r="D190" s="29"/>
      <c r="E190" s="20"/>
      <c r="F190" s="19"/>
    </row>
    <row r="191" spans="1:6" x14ac:dyDescent="0.25">
      <c r="A191" s="17">
        <v>1</v>
      </c>
      <c r="B191" s="18" t="s">
        <v>127</v>
      </c>
      <c r="C191" s="17" t="s">
        <v>47</v>
      </c>
      <c r="D191" s="29">
        <v>1653</v>
      </c>
      <c r="E191" s="19">
        <v>49250</v>
      </c>
      <c r="F191" s="19">
        <f t="shared" ref="F191:F208" si="14">D191*E191</f>
        <v>81410250</v>
      </c>
    </row>
    <row r="192" spans="1:6" x14ac:dyDescent="0.25">
      <c r="A192" s="17">
        <f>A191+1</f>
        <v>2</v>
      </c>
      <c r="B192" s="18" t="s">
        <v>128</v>
      </c>
      <c r="C192" s="17" t="s">
        <v>47</v>
      </c>
      <c r="D192" s="29">
        <v>706</v>
      </c>
      <c r="E192" s="19">
        <v>41400</v>
      </c>
      <c r="F192" s="19">
        <f t="shared" si="14"/>
        <v>29228400</v>
      </c>
    </row>
    <row r="193" spans="1:6" x14ac:dyDescent="0.25">
      <c r="A193" s="17">
        <f t="shared" ref="A193:A196" si="15">A192+1</f>
        <v>3</v>
      </c>
      <c r="B193" s="18" t="s">
        <v>125</v>
      </c>
      <c r="C193" s="17" t="s">
        <v>47</v>
      </c>
      <c r="D193" s="29">
        <v>306</v>
      </c>
      <c r="E193" s="19">
        <f>E192</f>
        <v>41400</v>
      </c>
      <c r="F193" s="19">
        <f t="shared" si="14"/>
        <v>12668400</v>
      </c>
    </row>
    <row r="194" spans="1:6" x14ac:dyDescent="0.25">
      <c r="A194" s="17">
        <f t="shared" si="15"/>
        <v>4</v>
      </c>
      <c r="B194" s="18" t="s">
        <v>126</v>
      </c>
      <c r="C194" s="17" t="s">
        <v>47</v>
      </c>
      <c r="D194" s="29">
        <v>126</v>
      </c>
      <c r="E194" s="19">
        <f>E193</f>
        <v>41400</v>
      </c>
      <c r="F194" s="19">
        <f t="shared" si="14"/>
        <v>5216400</v>
      </c>
    </row>
    <row r="195" spans="1:6" x14ac:dyDescent="0.25">
      <c r="A195" s="17">
        <f t="shared" si="15"/>
        <v>5</v>
      </c>
      <c r="B195" s="18" t="s">
        <v>198</v>
      </c>
      <c r="C195" s="17" t="s">
        <v>47</v>
      </c>
      <c r="D195" s="29">
        <v>828</v>
      </c>
      <c r="E195" s="19">
        <v>18250</v>
      </c>
      <c r="F195" s="19">
        <f t="shared" si="14"/>
        <v>15111000</v>
      </c>
    </row>
    <row r="196" spans="1:6" x14ac:dyDescent="0.25">
      <c r="A196" s="17">
        <f t="shared" si="15"/>
        <v>6</v>
      </c>
      <c r="B196" s="18" t="s">
        <v>130</v>
      </c>
      <c r="C196" s="17" t="s">
        <v>75</v>
      </c>
      <c r="D196" s="29">
        <v>1</v>
      </c>
      <c r="E196" s="19">
        <v>9400000</v>
      </c>
      <c r="F196" s="19">
        <f t="shared" si="14"/>
        <v>9400000</v>
      </c>
    </row>
    <row r="197" spans="1:6" x14ac:dyDescent="0.25">
      <c r="A197" s="17"/>
      <c r="B197" s="18" t="s">
        <v>40</v>
      </c>
      <c r="C197" s="17" t="s">
        <v>46</v>
      </c>
      <c r="D197" s="29">
        <v>1</v>
      </c>
      <c r="E197" s="19"/>
      <c r="F197" s="19"/>
    </row>
    <row r="198" spans="1:6" x14ac:dyDescent="0.25">
      <c r="A198" s="17"/>
      <c r="B198" s="18" t="s">
        <v>179</v>
      </c>
      <c r="C198" s="17" t="s">
        <v>46</v>
      </c>
      <c r="D198" s="29">
        <v>1</v>
      </c>
      <c r="E198" s="19"/>
      <c r="F198" s="19"/>
    </row>
    <row r="199" spans="1:6" x14ac:dyDescent="0.25">
      <c r="A199" s="17"/>
      <c r="B199" s="18" t="s">
        <v>180</v>
      </c>
      <c r="C199" s="17" t="s">
        <v>46</v>
      </c>
      <c r="D199" s="29">
        <v>13</v>
      </c>
      <c r="E199" s="19"/>
      <c r="F199" s="19"/>
    </row>
    <row r="200" spans="1:6" x14ac:dyDescent="0.25">
      <c r="A200" s="17"/>
      <c r="B200" s="18" t="s">
        <v>35</v>
      </c>
      <c r="C200" s="17" t="s">
        <v>46</v>
      </c>
      <c r="D200" s="29">
        <v>3</v>
      </c>
      <c r="E200" s="19"/>
      <c r="F200" s="19"/>
    </row>
    <row r="201" spans="1:6" x14ac:dyDescent="0.25">
      <c r="A201" s="17"/>
      <c r="B201" s="18" t="s">
        <v>39</v>
      </c>
      <c r="C201" s="17" t="s">
        <v>48</v>
      </c>
      <c r="D201" s="29">
        <v>1</v>
      </c>
      <c r="E201" s="19"/>
      <c r="F201" s="19"/>
    </row>
    <row r="202" spans="1:6" x14ac:dyDescent="0.25">
      <c r="A202" s="17">
        <v>7</v>
      </c>
      <c r="B202" s="18" t="s">
        <v>131</v>
      </c>
      <c r="C202" s="17" t="s">
        <v>75</v>
      </c>
      <c r="D202" s="29">
        <v>1</v>
      </c>
      <c r="E202" s="19">
        <v>6765000</v>
      </c>
      <c r="F202" s="19">
        <f t="shared" si="14"/>
        <v>6765000</v>
      </c>
    </row>
    <row r="203" spans="1:6" x14ac:dyDescent="0.25">
      <c r="A203" s="17"/>
      <c r="B203" s="18" t="s">
        <v>55</v>
      </c>
      <c r="C203" s="17" t="s">
        <v>46</v>
      </c>
      <c r="D203" s="29">
        <v>1</v>
      </c>
      <c r="E203" s="19"/>
      <c r="F203" s="19"/>
    </row>
    <row r="204" spans="1:6" x14ac:dyDescent="0.25">
      <c r="A204" s="17"/>
      <c r="B204" s="18" t="s">
        <v>181</v>
      </c>
      <c r="C204" s="17" t="s">
        <v>46</v>
      </c>
      <c r="D204" s="29">
        <v>1</v>
      </c>
      <c r="E204" s="19"/>
      <c r="F204" s="19"/>
    </row>
    <row r="205" spans="1:6" x14ac:dyDescent="0.25">
      <c r="A205" s="17"/>
      <c r="B205" s="18" t="s">
        <v>180</v>
      </c>
      <c r="C205" s="17" t="s">
        <v>46</v>
      </c>
      <c r="D205" s="29">
        <v>9</v>
      </c>
      <c r="E205" s="19"/>
      <c r="F205" s="19"/>
    </row>
    <row r="206" spans="1:6" x14ac:dyDescent="0.25">
      <c r="A206" s="17"/>
      <c r="B206" s="18" t="s">
        <v>35</v>
      </c>
      <c r="C206" s="17" t="s">
        <v>46</v>
      </c>
      <c r="D206" s="29">
        <v>3</v>
      </c>
      <c r="E206" s="19"/>
      <c r="F206" s="19"/>
    </row>
    <row r="207" spans="1:6" x14ac:dyDescent="0.25">
      <c r="A207" s="17"/>
      <c r="B207" s="18" t="s">
        <v>39</v>
      </c>
      <c r="C207" s="17" t="s">
        <v>48</v>
      </c>
      <c r="D207" s="29">
        <v>1</v>
      </c>
      <c r="E207" s="19"/>
      <c r="F207" s="19"/>
    </row>
    <row r="208" spans="1:6" x14ac:dyDescent="0.25">
      <c r="A208" s="17">
        <v>8</v>
      </c>
      <c r="B208" s="18" t="s">
        <v>77</v>
      </c>
      <c r="C208" s="17" t="s">
        <v>48</v>
      </c>
      <c r="D208" s="29">
        <v>1</v>
      </c>
      <c r="E208" s="19">
        <v>2350000</v>
      </c>
      <c r="F208" s="19">
        <f t="shared" si="14"/>
        <v>2350000</v>
      </c>
    </row>
    <row r="209" spans="1:8" x14ac:dyDescent="0.25">
      <c r="A209" s="17"/>
      <c r="B209" s="18"/>
      <c r="C209" s="17"/>
      <c r="D209" s="29"/>
      <c r="E209" s="19"/>
      <c r="F209" s="33">
        <f>SUM(F191:F208)</f>
        <v>162149450</v>
      </c>
      <c r="H209" s="59"/>
    </row>
    <row r="210" spans="1:8" x14ac:dyDescent="0.25">
      <c r="A210" s="17" t="s">
        <v>68</v>
      </c>
      <c r="B210" s="18" t="s">
        <v>57</v>
      </c>
      <c r="C210" s="17"/>
      <c r="D210" s="29"/>
      <c r="E210" s="19"/>
      <c r="F210" s="19"/>
    </row>
    <row r="211" spans="1:8" x14ac:dyDescent="0.25">
      <c r="A211" s="17">
        <v>1</v>
      </c>
      <c r="B211" s="18" t="s">
        <v>58</v>
      </c>
      <c r="C211" s="17" t="s">
        <v>47</v>
      </c>
      <c r="D211" s="29">
        <f>2570*1.1</f>
        <v>2827.0000000000005</v>
      </c>
      <c r="E211" s="19">
        <v>19500</v>
      </c>
      <c r="F211" s="19">
        <f>D211*E211</f>
        <v>55126500.000000007</v>
      </c>
    </row>
    <row r="212" spans="1:8" x14ac:dyDescent="0.25">
      <c r="A212" s="17">
        <f>A211+1</f>
        <v>2</v>
      </c>
      <c r="B212" s="18" t="s">
        <v>59</v>
      </c>
      <c r="C212" s="17" t="s">
        <v>46</v>
      </c>
      <c r="D212" s="29">
        <v>42</v>
      </c>
      <c r="E212" s="19">
        <v>72500</v>
      </c>
      <c r="F212" s="19">
        <f>D212*E212</f>
        <v>3045000</v>
      </c>
      <c r="G212" s="60"/>
    </row>
    <row r="213" spans="1:8" x14ac:dyDescent="0.25">
      <c r="A213" s="17">
        <f t="shared" ref="A213:A221" si="16">A212+1</f>
        <v>3</v>
      </c>
      <c r="B213" s="18" t="s">
        <v>79</v>
      </c>
      <c r="C213" s="17" t="s">
        <v>88</v>
      </c>
      <c r="D213" s="29">
        <v>23</v>
      </c>
      <c r="E213" s="19">
        <v>1525000</v>
      </c>
      <c r="F213" s="19">
        <f t="shared" ref="F213:F221" si="17">D213*E213</f>
        <v>35075000</v>
      </c>
      <c r="H213" s="24"/>
    </row>
    <row r="214" spans="1:8" x14ac:dyDescent="0.25">
      <c r="A214" s="17">
        <f t="shared" si="16"/>
        <v>4</v>
      </c>
      <c r="B214" s="18" t="s">
        <v>80</v>
      </c>
      <c r="C214" s="17" t="s">
        <v>75</v>
      </c>
      <c r="D214" s="29">
        <v>6</v>
      </c>
      <c r="E214" s="19">
        <v>2875000</v>
      </c>
      <c r="F214" s="19">
        <f t="shared" si="17"/>
        <v>17250000</v>
      </c>
      <c r="H214" s="24"/>
    </row>
    <row r="215" spans="1:8" x14ac:dyDescent="0.25">
      <c r="A215" s="17">
        <f t="shared" si="16"/>
        <v>5</v>
      </c>
      <c r="B215" s="18" t="s">
        <v>81</v>
      </c>
      <c r="C215" s="17" t="s">
        <v>75</v>
      </c>
      <c r="D215" s="29">
        <v>2</v>
      </c>
      <c r="E215" s="19">
        <v>2850000</v>
      </c>
      <c r="F215" s="19">
        <f t="shared" si="17"/>
        <v>5700000</v>
      </c>
      <c r="H215" s="24"/>
    </row>
    <row r="216" spans="1:8" x14ac:dyDescent="0.25">
      <c r="A216" s="17">
        <f t="shared" si="16"/>
        <v>6</v>
      </c>
      <c r="B216" s="18" t="s">
        <v>83</v>
      </c>
      <c r="C216" s="17" t="s">
        <v>75</v>
      </c>
      <c r="D216" s="29">
        <v>1</v>
      </c>
      <c r="E216" s="19">
        <v>1300000</v>
      </c>
      <c r="F216" s="19">
        <f t="shared" si="17"/>
        <v>1300000</v>
      </c>
      <c r="H216" s="24"/>
    </row>
    <row r="217" spans="1:8" x14ac:dyDescent="0.25">
      <c r="A217" s="17">
        <f t="shared" si="16"/>
        <v>7</v>
      </c>
      <c r="B217" s="18" t="s">
        <v>82</v>
      </c>
      <c r="C217" s="17" t="s">
        <v>75</v>
      </c>
      <c r="D217" s="29">
        <v>3</v>
      </c>
      <c r="E217" s="19">
        <v>460000</v>
      </c>
      <c r="F217" s="19">
        <f t="shared" si="17"/>
        <v>1380000</v>
      </c>
      <c r="H217" s="24"/>
    </row>
    <row r="218" spans="1:8" x14ac:dyDescent="0.25">
      <c r="A218" s="17">
        <f t="shared" si="16"/>
        <v>8</v>
      </c>
      <c r="B218" s="18" t="s">
        <v>199</v>
      </c>
      <c r="C218" s="17" t="s">
        <v>75</v>
      </c>
      <c r="D218" s="29">
        <v>20</v>
      </c>
      <c r="E218" s="19">
        <v>375000</v>
      </c>
      <c r="F218" s="19">
        <f t="shared" si="17"/>
        <v>7500000</v>
      </c>
      <c r="H218" s="24"/>
    </row>
    <row r="219" spans="1:8" x14ac:dyDescent="0.25">
      <c r="A219" s="17">
        <f t="shared" si="16"/>
        <v>9</v>
      </c>
      <c r="B219" s="18" t="s">
        <v>200</v>
      </c>
      <c r="C219" s="17" t="s">
        <v>75</v>
      </c>
      <c r="D219" s="29">
        <v>2</v>
      </c>
      <c r="E219" s="19">
        <v>1400000</v>
      </c>
      <c r="F219" s="19">
        <f t="shared" si="17"/>
        <v>2800000</v>
      </c>
      <c r="H219" s="24"/>
    </row>
    <row r="220" spans="1:8" x14ac:dyDescent="0.25">
      <c r="A220" s="17">
        <f t="shared" si="16"/>
        <v>10</v>
      </c>
      <c r="B220" s="18" t="s">
        <v>86</v>
      </c>
      <c r="C220" s="17" t="s">
        <v>73</v>
      </c>
      <c r="D220" s="29">
        <v>1</v>
      </c>
      <c r="E220" s="19">
        <v>1000000</v>
      </c>
      <c r="F220" s="19">
        <f t="shared" si="17"/>
        <v>1000000</v>
      </c>
      <c r="H220" s="24"/>
    </row>
    <row r="221" spans="1:8" x14ac:dyDescent="0.25">
      <c r="A221" s="17">
        <f t="shared" si="16"/>
        <v>11</v>
      </c>
      <c r="B221" s="18" t="s">
        <v>87</v>
      </c>
      <c r="C221" s="17" t="s">
        <v>73</v>
      </c>
      <c r="D221" s="29">
        <v>1</v>
      </c>
      <c r="E221" s="19">
        <v>1530000</v>
      </c>
      <c r="F221" s="19">
        <f t="shared" si="17"/>
        <v>1530000</v>
      </c>
      <c r="H221" s="24"/>
    </row>
    <row r="222" spans="1:8" x14ac:dyDescent="0.25">
      <c r="A222" s="17"/>
      <c r="B222" s="18"/>
      <c r="C222" s="17"/>
      <c r="D222" s="29"/>
      <c r="E222" s="19"/>
      <c r="F222" s="33">
        <f>SUM(F211:F221)</f>
        <v>131706500</v>
      </c>
    </row>
    <row r="223" spans="1:8" x14ac:dyDescent="0.25">
      <c r="A223" s="17" t="s">
        <v>69</v>
      </c>
      <c r="B223" s="18" t="s">
        <v>182</v>
      </c>
      <c r="C223" s="17"/>
      <c r="D223" s="29"/>
      <c r="E223" s="19"/>
      <c r="F223" s="19"/>
    </row>
    <row r="224" spans="1:8" x14ac:dyDescent="0.25">
      <c r="A224" s="17">
        <v>1</v>
      </c>
      <c r="B224" s="18" t="s">
        <v>60</v>
      </c>
      <c r="C224" s="17" t="s">
        <v>47</v>
      </c>
      <c r="D224" s="29">
        <v>5259</v>
      </c>
      <c r="E224" s="19">
        <v>17500</v>
      </c>
      <c r="F224" s="19">
        <f>D224*E224</f>
        <v>92032500</v>
      </c>
    </row>
    <row r="225" spans="1:11" x14ac:dyDescent="0.25">
      <c r="A225" s="17">
        <f>A224+1</f>
        <v>2</v>
      </c>
      <c r="B225" s="18" t="s">
        <v>61</v>
      </c>
      <c r="C225" s="17" t="s">
        <v>46</v>
      </c>
      <c r="D225" s="29">
        <v>69</v>
      </c>
      <c r="E225" s="19">
        <f>E212</f>
        <v>72500</v>
      </c>
      <c r="F225" s="19">
        <f>D225*E225</f>
        <v>5002500</v>
      </c>
      <c r="G225" s="60"/>
    </row>
    <row r="226" spans="1:11" x14ac:dyDescent="0.25">
      <c r="A226" s="17">
        <f t="shared" ref="A226:A229" si="18">A225+1</f>
        <v>3</v>
      </c>
      <c r="B226" s="18" t="s">
        <v>183</v>
      </c>
      <c r="C226" s="17" t="s">
        <v>103</v>
      </c>
      <c r="D226" s="29">
        <v>69</v>
      </c>
      <c r="E226" s="19">
        <f>55717500/69</f>
        <v>807500</v>
      </c>
      <c r="F226" s="19">
        <f t="shared" ref="F226:F229" si="19">D226*E226</f>
        <v>55717500</v>
      </c>
      <c r="H226" s="24"/>
    </row>
    <row r="227" spans="1:11" x14ac:dyDescent="0.25">
      <c r="A227" s="17">
        <f t="shared" si="18"/>
        <v>4</v>
      </c>
      <c r="B227" s="18" t="s">
        <v>184</v>
      </c>
      <c r="C227" s="17" t="s">
        <v>103</v>
      </c>
      <c r="D227" s="29">
        <v>5</v>
      </c>
      <c r="E227" s="19">
        <f>60000000/5</f>
        <v>12000000</v>
      </c>
      <c r="F227" s="19">
        <f t="shared" si="19"/>
        <v>60000000</v>
      </c>
      <c r="H227" s="24"/>
    </row>
    <row r="228" spans="1:11" x14ac:dyDescent="0.25">
      <c r="A228" s="17">
        <f t="shared" si="18"/>
        <v>5</v>
      </c>
      <c r="B228" s="77" t="s">
        <v>186</v>
      </c>
      <c r="C228" s="17" t="s">
        <v>103</v>
      </c>
      <c r="D228" s="29">
        <v>5</v>
      </c>
      <c r="E228" s="19">
        <v>2600000</v>
      </c>
      <c r="F228" s="19">
        <f t="shared" si="19"/>
        <v>13000000</v>
      </c>
      <c r="H228" s="24"/>
    </row>
    <row r="229" spans="1:11" ht="16.5" x14ac:dyDescent="0.25">
      <c r="A229" s="17">
        <f t="shared" si="18"/>
        <v>6</v>
      </c>
      <c r="B229" s="34" t="s">
        <v>104</v>
      </c>
      <c r="C229" s="17" t="s">
        <v>103</v>
      </c>
      <c r="D229" s="84">
        <v>1</v>
      </c>
      <c r="E229" s="19">
        <v>3600000</v>
      </c>
      <c r="F229" s="19">
        <f t="shared" si="19"/>
        <v>3600000</v>
      </c>
      <c r="H229" s="24"/>
    </row>
    <row r="230" spans="1:11" ht="16.5" x14ac:dyDescent="0.25">
      <c r="A230" s="17"/>
      <c r="B230" s="34"/>
      <c r="C230" s="20"/>
      <c r="D230" s="30"/>
      <c r="E230" s="19"/>
      <c r="F230" s="33">
        <f>SUM(F224:F229)</f>
        <v>229352500</v>
      </c>
    </row>
    <row r="231" spans="1:11" x14ac:dyDescent="0.25">
      <c r="A231" s="17" t="s">
        <v>90</v>
      </c>
      <c r="B231" s="18" t="s">
        <v>91</v>
      </c>
      <c r="C231" s="20"/>
      <c r="D231" s="30"/>
      <c r="E231" s="19"/>
      <c r="F231" s="19"/>
      <c r="G231" s="68"/>
    </row>
    <row r="232" spans="1:11" x14ac:dyDescent="0.25">
      <c r="A232" s="17">
        <v>1</v>
      </c>
      <c r="B232" s="18" t="s">
        <v>92</v>
      </c>
      <c r="C232" s="17" t="s">
        <v>75</v>
      </c>
      <c r="D232" s="30">
        <v>1</v>
      </c>
      <c r="E232" s="19">
        <v>11600000</v>
      </c>
      <c r="F232" s="19">
        <f t="shared" ref="F232:F234" si="20">D232*E232</f>
        <v>11600000</v>
      </c>
      <c r="H232" s="69"/>
      <c r="I232" s="69"/>
      <c r="J232" s="24"/>
    </row>
    <row r="233" spans="1:11" x14ac:dyDescent="0.25">
      <c r="A233" s="17">
        <f>A232+1</f>
        <v>2</v>
      </c>
      <c r="B233" s="18" t="s">
        <v>93</v>
      </c>
      <c r="C233" s="17" t="s">
        <v>102</v>
      </c>
      <c r="D233" s="30">
        <v>20</v>
      </c>
      <c r="E233" s="19">
        <v>112375</v>
      </c>
      <c r="F233" s="19">
        <f t="shared" si="20"/>
        <v>2247500</v>
      </c>
      <c r="H233" s="69"/>
      <c r="I233" s="69"/>
      <c r="J233" s="24"/>
      <c r="K233" s="70">
        <f>J233/20</f>
        <v>0</v>
      </c>
    </row>
    <row r="234" spans="1:11" x14ac:dyDescent="0.25">
      <c r="A234" s="17">
        <f t="shared" ref="A234:A241" si="21">A233+1</f>
        <v>3</v>
      </c>
      <c r="B234" s="18" t="s">
        <v>94</v>
      </c>
      <c r="C234" s="17" t="s">
        <v>75</v>
      </c>
      <c r="D234" s="30">
        <v>1</v>
      </c>
      <c r="E234" s="19">
        <v>13630000</v>
      </c>
      <c r="F234" s="19">
        <f t="shared" si="20"/>
        <v>13630000</v>
      </c>
      <c r="H234" s="69"/>
      <c r="I234" s="69"/>
      <c r="J234" s="24"/>
    </row>
    <row r="235" spans="1:11" x14ac:dyDescent="0.25">
      <c r="A235" s="17"/>
      <c r="B235" s="32" t="s">
        <v>95</v>
      </c>
      <c r="C235" s="17"/>
      <c r="D235" s="30"/>
      <c r="E235" s="19"/>
      <c r="F235" s="19"/>
      <c r="H235" s="69"/>
      <c r="I235" s="69"/>
      <c r="J235" s="24"/>
    </row>
    <row r="236" spans="1:11" x14ac:dyDescent="0.25">
      <c r="A236" s="17"/>
      <c r="B236" s="32" t="s">
        <v>96</v>
      </c>
      <c r="C236" s="17"/>
      <c r="D236" s="30"/>
      <c r="E236" s="19"/>
      <c r="F236" s="19"/>
      <c r="H236" s="69"/>
      <c r="I236" s="69"/>
      <c r="J236" s="24"/>
    </row>
    <row r="237" spans="1:11" x14ac:dyDescent="0.25">
      <c r="A237" s="17">
        <f>A234+1</f>
        <v>4</v>
      </c>
      <c r="B237" s="18" t="s">
        <v>97</v>
      </c>
      <c r="C237" s="17" t="s">
        <v>75</v>
      </c>
      <c r="D237" s="30">
        <v>1</v>
      </c>
      <c r="E237" s="19">
        <v>2320000</v>
      </c>
      <c r="F237" s="19">
        <f>D237*E237</f>
        <v>2320000</v>
      </c>
      <c r="H237" s="69"/>
      <c r="I237" s="69"/>
      <c r="J237" s="24"/>
    </row>
    <row r="238" spans="1:11" x14ac:dyDescent="0.25">
      <c r="A238" s="17"/>
      <c r="B238" s="32" t="s">
        <v>98</v>
      </c>
      <c r="C238" s="17"/>
      <c r="D238" s="30"/>
      <c r="E238" s="19"/>
      <c r="F238" s="19"/>
      <c r="H238" s="69"/>
      <c r="I238" s="69"/>
      <c r="J238" s="24"/>
    </row>
    <row r="239" spans="1:11" x14ac:dyDescent="0.25">
      <c r="A239" s="17"/>
      <c r="B239" s="32" t="s">
        <v>99</v>
      </c>
      <c r="C239" s="17"/>
      <c r="D239" s="30"/>
      <c r="E239" s="19"/>
      <c r="F239" s="19"/>
      <c r="H239" s="69"/>
      <c r="I239" s="69"/>
      <c r="J239" s="24"/>
    </row>
    <row r="240" spans="1:11" x14ac:dyDescent="0.25">
      <c r="A240" s="17">
        <f>A237+1</f>
        <v>5</v>
      </c>
      <c r="B240" s="18" t="s">
        <v>100</v>
      </c>
      <c r="C240" s="17" t="s">
        <v>73</v>
      </c>
      <c r="D240" s="30">
        <v>1</v>
      </c>
      <c r="E240" s="19">
        <f>8700000</f>
        <v>8700000</v>
      </c>
      <c r="F240" s="19">
        <f t="shared" ref="F240:F241" si="22">D240*E240</f>
        <v>8700000</v>
      </c>
      <c r="H240" s="69"/>
      <c r="I240" s="69"/>
      <c r="J240" s="24"/>
    </row>
    <row r="241" spans="1:10" x14ac:dyDescent="0.25">
      <c r="A241" s="17">
        <f t="shared" si="21"/>
        <v>6</v>
      </c>
      <c r="B241" s="18" t="s">
        <v>101</v>
      </c>
      <c r="C241" s="17" t="s">
        <v>73</v>
      </c>
      <c r="D241" s="30">
        <v>1</v>
      </c>
      <c r="E241" s="19">
        <v>2900000</v>
      </c>
      <c r="F241" s="19">
        <f t="shared" si="22"/>
        <v>2900000</v>
      </c>
      <c r="H241" s="69"/>
      <c r="I241" s="69"/>
      <c r="J241" s="24"/>
    </row>
    <row r="242" spans="1:10" x14ac:dyDescent="0.25">
      <c r="A242" s="17"/>
      <c r="B242" s="18"/>
      <c r="C242" s="20"/>
      <c r="D242" s="30"/>
      <c r="E242" s="19"/>
      <c r="F242" s="33">
        <f>SUM(F232:F241)</f>
        <v>41397500</v>
      </c>
      <c r="H242" s="69"/>
      <c r="I242" s="70"/>
      <c r="J242" s="70"/>
    </row>
    <row r="243" spans="1:10" x14ac:dyDescent="0.25">
      <c r="A243" s="17" t="s">
        <v>70</v>
      </c>
      <c r="B243" s="18" t="s">
        <v>71</v>
      </c>
      <c r="C243" s="20"/>
      <c r="D243" s="30"/>
      <c r="E243" s="19"/>
      <c r="F243" s="19"/>
      <c r="H243" s="59"/>
    </row>
    <row r="244" spans="1:10" x14ac:dyDescent="0.25">
      <c r="A244" s="17">
        <v>1</v>
      </c>
      <c r="B244" s="18" t="s">
        <v>72</v>
      </c>
      <c r="C244" s="17" t="s">
        <v>73</v>
      </c>
      <c r="D244" s="29">
        <v>1</v>
      </c>
      <c r="E244" s="19">
        <v>52000000</v>
      </c>
      <c r="F244" s="19">
        <f>D244*E244</f>
        <v>52000000</v>
      </c>
    </row>
    <row r="245" spans="1:10" x14ac:dyDescent="0.25">
      <c r="A245" s="93"/>
      <c r="B245" s="94"/>
      <c r="C245" s="93"/>
      <c r="D245" s="95"/>
      <c r="E245" s="96"/>
      <c r="F245" s="97">
        <f>SUM(F244)</f>
        <v>52000000</v>
      </c>
    </row>
    <row r="246" spans="1:10" x14ac:dyDescent="0.25">
      <c r="A246" s="14"/>
      <c r="B246" s="15"/>
      <c r="C246" s="16"/>
      <c r="D246" s="28"/>
      <c r="E246" s="92"/>
      <c r="F246" s="92"/>
    </row>
    <row r="247" spans="1:10" ht="21.75" customHeight="1" x14ac:dyDescent="0.25">
      <c r="A247" s="10"/>
      <c r="B247" s="71"/>
      <c r="C247" s="72"/>
      <c r="D247" s="73"/>
      <c r="E247" s="74" t="s">
        <v>109</v>
      </c>
      <c r="F247" s="75">
        <f>F245+F242+F230+F222+F209+F189+F184+F168+F111+F89+F62+F49+F30</f>
        <v>1691420750</v>
      </c>
    </row>
    <row r="248" spans="1:10" ht="8.25" customHeight="1" x14ac:dyDescent="0.25">
      <c r="A248" s="21"/>
      <c r="B248" s="22"/>
      <c r="C248" s="23"/>
      <c r="D248" s="31"/>
      <c r="E248" s="23"/>
      <c r="F248" s="23"/>
    </row>
    <row r="249" spans="1:10" x14ac:dyDescent="0.25">
      <c r="B249" s="24" t="s">
        <v>212</v>
      </c>
    </row>
    <row r="250" spans="1:10" x14ac:dyDescent="0.25">
      <c r="A250" s="102" t="s">
        <v>108</v>
      </c>
      <c r="B250" s="24" t="s">
        <v>214</v>
      </c>
      <c r="E250" s="9" t="s">
        <v>215</v>
      </c>
      <c r="F250" s="59"/>
    </row>
    <row r="251" spans="1:10" x14ac:dyDescent="0.25">
      <c r="A251" s="102" t="s">
        <v>108</v>
      </c>
      <c r="B251" s="24" t="s">
        <v>213</v>
      </c>
      <c r="C251" s="9" t="s">
        <v>33</v>
      </c>
    </row>
  </sheetData>
  <pageMargins left="0.70866141732283472" right="0.31496062992125984" top="0.74803149606299213" bottom="0.74803149606299213" header="0.31496062992125984" footer="0.31496062992125984"/>
  <pageSetup paperSize="9" scale="72" fitToHeight="100" orientation="portrait" horizontalDpi="0" verticalDpi="0" r:id="rId1"/>
  <headerFooter>
    <oddHeader>&amp;RMODAL</oddHeader>
    <oddFooter xml:space="preserve">&amp;CHal : &amp;P </oddFooter>
  </headerFooter>
  <rowBreaks count="3" manualBreakCount="3">
    <brk id="62" max="16383" man="1"/>
    <brk id="111" max="16383" man="1"/>
    <brk id="16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9:G54"/>
  <sheetViews>
    <sheetView topLeftCell="A10" workbookViewId="0">
      <selection activeCell="B11" sqref="B11"/>
    </sheetView>
  </sheetViews>
  <sheetFormatPr defaultRowHeight="15" x14ac:dyDescent="0.25"/>
  <cols>
    <col min="1" max="1" width="3.7109375" style="1" customWidth="1"/>
    <col min="2" max="2" width="6.7109375" style="1" customWidth="1"/>
    <col min="3" max="3" width="6.28515625" style="5" customWidth="1"/>
    <col min="4" max="5" width="20.5703125" style="1" customWidth="1"/>
    <col min="6" max="6" width="12.140625" style="1" customWidth="1"/>
    <col min="7" max="7" width="25.42578125" style="40" customWidth="1"/>
    <col min="8" max="16384" width="9.140625" style="1"/>
  </cols>
  <sheetData>
    <row r="9" spans="2:7" x14ac:dyDescent="0.25">
      <c r="B9" s="41" t="s">
        <v>105</v>
      </c>
      <c r="C9" s="42"/>
      <c r="D9" s="41"/>
      <c r="E9" s="41"/>
      <c r="F9" s="41"/>
      <c r="G9" s="43"/>
    </row>
    <row r="10" spans="2:7" ht="15.75" x14ac:dyDescent="0.25">
      <c r="B10" s="44" t="s">
        <v>222</v>
      </c>
      <c r="C10" s="42"/>
      <c r="D10" s="41"/>
      <c r="E10" s="41"/>
      <c r="F10" s="41"/>
      <c r="G10" s="43"/>
    </row>
    <row r="11" spans="2:7" ht="15.75" x14ac:dyDescent="0.25">
      <c r="B11" s="44" t="s">
        <v>2</v>
      </c>
      <c r="C11" s="42"/>
      <c r="D11" s="41"/>
      <c r="E11" s="41"/>
      <c r="F11" s="41"/>
      <c r="G11" s="43"/>
    </row>
    <row r="12" spans="2:7" x14ac:dyDescent="0.25">
      <c r="G12" s="91" t="s">
        <v>201</v>
      </c>
    </row>
    <row r="13" spans="2:7" ht="29.25" customHeight="1" x14ac:dyDescent="0.25">
      <c r="B13" s="2" t="s">
        <v>3</v>
      </c>
      <c r="C13" s="109" t="s">
        <v>4</v>
      </c>
      <c r="D13" s="110"/>
      <c r="E13" s="110"/>
      <c r="F13" s="111"/>
      <c r="G13" s="45" t="s">
        <v>7</v>
      </c>
    </row>
    <row r="14" spans="2:7" x14ac:dyDescent="0.25">
      <c r="B14" s="3"/>
      <c r="C14" s="52"/>
      <c r="D14" s="64"/>
      <c r="E14" s="64"/>
      <c r="F14" s="53"/>
      <c r="G14" s="54"/>
    </row>
    <row r="15" spans="2:7" x14ac:dyDescent="0.25">
      <c r="B15" s="81" t="str">
        <f>TENDER!A7</f>
        <v>I</v>
      </c>
      <c r="C15" s="82" t="str">
        <f>TENDER!B7</f>
        <v>MASA DEPAN LANTAI 1</v>
      </c>
      <c r="D15" s="83"/>
      <c r="E15" s="65"/>
      <c r="F15" s="47"/>
      <c r="G15" s="50">
        <f>Modal!F30</f>
        <v>70533500</v>
      </c>
    </row>
    <row r="16" spans="2:7" x14ac:dyDescent="0.25">
      <c r="B16" s="81" t="str">
        <f>TENDER!A28</f>
        <v>II</v>
      </c>
      <c r="C16" s="82" t="str">
        <f>TENDER!B28</f>
        <v>MASA DEPAN LANTAI 2</v>
      </c>
      <c r="D16" s="83"/>
      <c r="E16" s="65"/>
      <c r="F16" s="47"/>
      <c r="G16" s="50">
        <f>Modal!F49</f>
        <v>56615500</v>
      </c>
    </row>
    <row r="17" spans="2:7" x14ac:dyDescent="0.25">
      <c r="B17" s="81" t="str">
        <f>TENDER!A44</f>
        <v>III</v>
      </c>
      <c r="C17" s="82" t="str">
        <f>TENDER!B44</f>
        <v>MASA DEPAN LANTAI 3</v>
      </c>
      <c r="D17" s="83"/>
      <c r="E17" s="65"/>
      <c r="F17" s="47"/>
      <c r="G17" s="50">
        <f>Modal!F62</f>
        <v>6243500</v>
      </c>
    </row>
    <row r="18" spans="2:7" x14ac:dyDescent="0.25">
      <c r="B18" s="81" t="str">
        <f>TENDER!A57</f>
        <v>IV</v>
      </c>
      <c r="C18" s="82" t="str">
        <f>TENDER!B57</f>
        <v>MASA BELAKANG LANTAI 1</v>
      </c>
      <c r="D18" s="83"/>
      <c r="E18" s="65"/>
      <c r="F18" s="47"/>
      <c r="G18" s="50">
        <f>Modal!F89</f>
        <v>263810500</v>
      </c>
    </row>
    <row r="19" spans="2:7" x14ac:dyDescent="0.25">
      <c r="B19" s="81" t="str">
        <f>TENDER!A84</f>
        <v>V</v>
      </c>
      <c r="C19" s="82" t="str">
        <f>TENDER!B84</f>
        <v>MASA BELAKANG LANTAI 2</v>
      </c>
      <c r="D19" s="83"/>
      <c r="E19" s="65"/>
      <c r="F19" s="47"/>
      <c r="G19" s="50">
        <f>Modal!F111</f>
        <v>243344500</v>
      </c>
    </row>
    <row r="20" spans="2:7" x14ac:dyDescent="0.25">
      <c r="B20" s="81" t="str">
        <f>TENDER!A105</f>
        <v>VI</v>
      </c>
      <c r="C20" s="82" t="str">
        <f>TENDER!B105</f>
        <v xml:space="preserve">PEKERJAAN PANEL </v>
      </c>
      <c r="D20" s="83"/>
      <c r="E20" s="65"/>
      <c r="F20" s="47"/>
      <c r="G20" s="50">
        <f>Modal!F168</f>
        <v>88592000</v>
      </c>
    </row>
    <row r="21" spans="2:7" x14ac:dyDescent="0.25">
      <c r="B21" s="6" t="str">
        <f>TENDER!A160</f>
        <v>VII</v>
      </c>
      <c r="C21" s="80" t="str">
        <f>TENDER!B160</f>
        <v>PEKERJAAN KABEL FEEDER (SUPREME)</v>
      </c>
      <c r="D21" s="65"/>
      <c r="E21" s="65"/>
      <c r="F21" s="47"/>
      <c r="G21" s="50">
        <f>Modal!F184</f>
        <v>341223800</v>
      </c>
    </row>
    <row r="22" spans="2:7" x14ac:dyDescent="0.25">
      <c r="B22" s="6" t="str">
        <f>TENDER!A175</f>
        <v>VIII</v>
      </c>
      <c r="C22" s="80" t="str">
        <f>TENDER!B175</f>
        <v>PEKERJAAN GRONDING</v>
      </c>
      <c r="D22" s="65"/>
      <c r="E22" s="65"/>
      <c r="F22" s="47"/>
      <c r="G22" s="50">
        <f>Modal!F189</f>
        <v>4451500</v>
      </c>
    </row>
    <row r="23" spans="2:7" x14ac:dyDescent="0.25">
      <c r="B23" s="6" t="str">
        <f>TENDER!A180</f>
        <v>IX</v>
      </c>
      <c r="C23" s="80" t="str">
        <f>TENDER!B180</f>
        <v>PEKERJAAN KABEL AC 10PK, 6PK (SUPREME)</v>
      </c>
      <c r="D23" s="65"/>
      <c r="E23" s="65"/>
      <c r="F23" s="47"/>
      <c r="G23" s="50">
        <f>Modal!F209</f>
        <v>162149450</v>
      </c>
    </row>
    <row r="24" spans="2:7" x14ac:dyDescent="0.25">
      <c r="B24" s="6" t="str">
        <f>TENDER!A200</f>
        <v>X</v>
      </c>
      <c r="C24" s="80" t="str">
        <f>TENDER!B200</f>
        <v xml:space="preserve">PEKERJAAN SOUNDSYSTEM </v>
      </c>
      <c r="D24" s="65"/>
      <c r="E24" s="65"/>
      <c r="F24" s="47"/>
      <c r="G24" s="50">
        <f>Modal!F222</f>
        <v>131706500</v>
      </c>
    </row>
    <row r="25" spans="2:7" x14ac:dyDescent="0.25">
      <c r="B25" s="6" t="str">
        <f>TENDER!A213</f>
        <v>XI</v>
      </c>
      <c r="C25" s="80" t="str">
        <f>TENDER!B213</f>
        <v>PEKERJAAN CCTV (MATRIX)</v>
      </c>
      <c r="D25" s="65"/>
      <c r="E25" s="65"/>
      <c r="F25" s="47"/>
      <c r="G25" s="50">
        <f>Modal!F230</f>
        <v>229352500</v>
      </c>
    </row>
    <row r="26" spans="2:7" x14ac:dyDescent="0.25">
      <c r="B26" s="6" t="str">
        <f>TENDER!A221</f>
        <v>XII</v>
      </c>
      <c r="C26" s="80" t="str">
        <f>TENDER!B221</f>
        <v>PENANGKAL PETIR TIANG TUNGGAL 18 M</v>
      </c>
      <c r="D26" s="65"/>
      <c r="E26" s="65"/>
      <c r="F26" s="47"/>
      <c r="G26" s="50">
        <f>Modal!F242</f>
        <v>41397500</v>
      </c>
    </row>
    <row r="27" spans="2:7" x14ac:dyDescent="0.25">
      <c r="B27" s="6" t="str">
        <f>TENDER!A233</f>
        <v>XIII</v>
      </c>
      <c r="C27" s="80" t="str">
        <f>TENDER!B233</f>
        <v>BIAYA LAIN - LAIN</v>
      </c>
      <c r="D27" s="65"/>
      <c r="E27" s="65"/>
      <c r="F27" s="47"/>
      <c r="G27" s="50">
        <f>Modal!F245</f>
        <v>52000000</v>
      </c>
    </row>
    <row r="28" spans="2:7" ht="15.75" thickBot="1" x14ac:dyDescent="0.3">
      <c r="B28" s="103"/>
      <c r="C28" s="104"/>
      <c r="D28" s="88" t="s">
        <v>221</v>
      </c>
      <c r="E28" s="88"/>
      <c r="F28" s="105"/>
      <c r="G28" s="106">
        <f>SUM(G15:G27)</f>
        <v>1691420750</v>
      </c>
    </row>
    <row r="29" spans="2:7" ht="15.75" thickTop="1" x14ac:dyDescent="0.25">
      <c r="B29" s="6"/>
      <c r="C29" s="46" t="s">
        <v>217</v>
      </c>
      <c r="D29" s="65"/>
      <c r="E29" s="65"/>
      <c r="F29" s="47"/>
      <c r="G29" s="99"/>
    </row>
    <row r="30" spans="2:7" x14ac:dyDescent="0.25">
      <c r="B30" s="6">
        <v>1</v>
      </c>
      <c r="C30" s="98" t="s">
        <v>218</v>
      </c>
      <c r="D30" s="65"/>
      <c r="E30" s="65"/>
      <c r="F30" s="47"/>
      <c r="G30" s="99">
        <f>31*705000</f>
        <v>21855000</v>
      </c>
    </row>
    <row r="31" spans="2:7" x14ac:dyDescent="0.25">
      <c r="B31" s="4"/>
      <c r="C31" s="48"/>
      <c r="D31" s="66"/>
      <c r="E31" s="66"/>
      <c r="F31" s="49"/>
      <c r="G31" s="51"/>
    </row>
    <row r="32" spans="2:7" ht="21.75" customHeight="1" x14ac:dyDescent="0.25">
      <c r="B32" s="55"/>
      <c r="C32" s="56"/>
      <c r="D32" s="57" t="s">
        <v>62</v>
      </c>
      <c r="E32" s="57"/>
      <c r="F32" s="57"/>
      <c r="G32" s="58">
        <f>G28-G30</f>
        <v>1669565750</v>
      </c>
    </row>
    <row r="33" spans="2:7" x14ac:dyDescent="0.25">
      <c r="B33" s="65"/>
      <c r="C33" s="86"/>
      <c r="D33" s="65"/>
      <c r="E33" s="65"/>
      <c r="F33" s="65"/>
      <c r="G33" s="87"/>
    </row>
    <row r="34" spans="2:7" ht="16.5" x14ac:dyDescent="0.25">
      <c r="B34" s="1" t="s">
        <v>193</v>
      </c>
      <c r="E34" s="61"/>
      <c r="F34" s="61"/>
      <c r="G34" s="62" t="s">
        <v>219</v>
      </c>
    </row>
    <row r="35" spans="2:7" ht="16.5" x14ac:dyDescent="0.25">
      <c r="B35" s="107" t="s">
        <v>108</v>
      </c>
      <c r="C35" s="5" t="s">
        <v>194</v>
      </c>
      <c r="E35" s="61"/>
      <c r="F35" s="61"/>
      <c r="G35" s="62"/>
    </row>
    <row r="36" spans="2:7" ht="16.5" x14ac:dyDescent="0.25">
      <c r="B36" s="107" t="s">
        <v>108</v>
      </c>
      <c r="C36" s="61" t="s">
        <v>195</v>
      </c>
      <c r="E36" s="61"/>
      <c r="F36" s="61"/>
      <c r="G36" s="62"/>
    </row>
    <row r="37" spans="2:7" ht="16.5" x14ac:dyDescent="0.25">
      <c r="B37" s="107" t="s">
        <v>108</v>
      </c>
      <c r="C37" s="61" t="s">
        <v>202</v>
      </c>
      <c r="D37" s="67"/>
      <c r="E37" s="67"/>
      <c r="F37" s="67"/>
      <c r="G37" s="62"/>
    </row>
    <row r="38" spans="2:7" ht="16.5" x14ac:dyDescent="0.25">
      <c r="B38" s="107"/>
      <c r="C38" s="61" t="s">
        <v>203</v>
      </c>
      <c r="D38" s="67"/>
      <c r="E38" s="67"/>
      <c r="F38" s="67"/>
      <c r="G38" s="62"/>
    </row>
    <row r="39" spans="2:7" ht="16.5" x14ac:dyDescent="0.25">
      <c r="B39" s="108" t="s">
        <v>108</v>
      </c>
      <c r="C39" s="24" t="s">
        <v>214</v>
      </c>
      <c r="E39" s="61"/>
      <c r="F39" s="61"/>
      <c r="G39" s="62"/>
    </row>
    <row r="40" spans="2:7" ht="16.5" x14ac:dyDescent="0.25">
      <c r="B40" s="107" t="s">
        <v>108</v>
      </c>
      <c r="C40" s="5" t="s">
        <v>220</v>
      </c>
      <c r="E40" s="61"/>
      <c r="F40" s="61"/>
      <c r="G40" s="62" t="s">
        <v>216</v>
      </c>
    </row>
    <row r="41" spans="2:7" ht="16.5" x14ac:dyDescent="0.25">
      <c r="B41" s="90"/>
      <c r="E41" s="61"/>
      <c r="F41" s="61"/>
      <c r="G41" s="62"/>
    </row>
    <row r="42" spans="2:7" ht="16.5" x14ac:dyDescent="0.25">
      <c r="D42" s="61"/>
      <c r="E42" s="61"/>
      <c r="F42" s="61"/>
      <c r="G42" s="62"/>
    </row>
    <row r="43" spans="2:7" ht="16.5" x14ac:dyDescent="0.25">
      <c r="B43" s="90"/>
      <c r="D43" s="61"/>
      <c r="E43" s="61"/>
      <c r="F43" s="61"/>
      <c r="G43" s="62"/>
    </row>
    <row r="44" spans="2:7" ht="16.5" x14ac:dyDescent="0.25">
      <c r="B44" s="90"/>
      <c r="C44" s="61"/>
      <c r="D44" s="61"/>
      <c r="E44" s="61"/>
      <c r="F44" s="61"/>
      <c r="G44" s="62"/>
    </row>
    <row r="45" spans="2:7" ht="16.5" x14ac:dyDescent="0.25">
      <c r="B45" s="90"/>
      <c r="C45" s="61"/>
      <c r="D45" s="61"/>
      <c r="E45" s="61"/>
      <c r="F45" s="61"/>
      <c r="G45" s="62"/>
    </row>
    <row r="46" spans="2:7" ht="16.5" x14ac:dyDescent="0.25">
      <c r="D46" s="61"/>
    </row>
    <row r="47" spans="2:7" ht="16.5" x14ac:dyDescent="0.25">
      <c r="D47" s="61"/>
    </row>
    <row r="48" spans="2:7" ht="16.5" x14ac:dyDescent="0.25">
      <c r="C48" s="61"/>
      <c r="D48" s="61"/>
    </row>
    <row r="49" spans="2:7" ht="15.75" x14ac:dyDescent="0.25">
      <c r="B49" s="63"/>
    </row>
    <row r="50" spans="2:7" ht="15.75" x14ac:dyDescent="0.25">
      <c r="B50" s="63"/>
      <c r="C50" s="1"/>
      <c r="G50" s="1"/>
    </row>
    <row r="51" spans="2:7" x14ac:dyDescent="0.25">
      <c r="C51" s="1"/>
      <c r="G51" s="1"/>
    </row>
    <row r="52" spans="2:7" ht="15.75" x14ac:dyDescent="0.25">
      <c r="B52" s="9"/>
      <c r="C52" s="24"/>
    </row>
    <row r="53" spans="2:7" ht="15.75" x14ac:dyDescent="0.25">
      <c r="B53" s="102"/>
      <c r="C53" s="24"/>
    </row>
    <row r="54" spans="2:7" ht="15.75" x14ac:dyDescent="0.25">
      <c r="B54" s="102"/>
      <c r="C54" s="24"/>
    </row>
  </sheetData>
  <mergeCells count="1">
    <mergeCell ref="C13:F13"/>
  </mergeCells>
  <pageMargins left="0.70866141732283472" right="0.70866141732283472" top="0.74803149606299213" bottom="0.74803149606299213" header="0.31496062992125984" footer="0.31496062992125984"/>
  <pageSetup paperSize="9" scale="92" fitToHeight="1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size="36" baseType="lpstr">
      <vt:lpstr>TENDER</vt:lpstr>
      <vt:lpstr>SAERY </vt:lpstr>
      <vt:lpstr>Modal</vt:lpstr>
      <vt:lpstr>Rekap Modal</vt:lpstr>
      <vt:lpstr>DELAPAN</vt:lpstr>
      <vt:lpstr>DUA</vt:lpstr>
      <vt:lpstr>DUABELAS</vt:lpstr>
      <vt:lpstr>EMPAT</vt:lpstr>
      <vt:lpstr>ENAM</vt:lpstr>
      <vt:lpstr>ENEM</vt:lpstr>
      <vt:lpstr>LIMA</vt:lpstr>
      <vt:lpstr>LIMO</vt:lpstr>
      <vt:lpstr>LORO</vt:lpstr>
      <vt:lpstr>PAPAT</vt:lpstr>
      <vt:lpstr>PITU</vt:lpstr>
      <vt:lpstr>Modal!Print_Area</vt:lpstr>
      <vt:lpstr>'SAERY '!Print_Area</vt:lpstr>
      <vt:lpstr>TENDER!Print_Area</vt:lpstr>
      <vt:lpstr>Modal!Print_Titles</vt:lpstr>
      <vt:lpstr>'SAERY '!Print_Titles</vt:lpstr>
      <vt:lpstr>TENDER!Print_Titles</vt:lpstr>
      <vt:lpstr>ROLAS</vt:lpstr>
      <vt:lpstr>SATU</vt:lpstr>
      <vt:lpstr>SEBELAS</vt:lpstr>
      <vt:lpstr>SEMBILAN</vt:lpstr>
      <vt:lpstr>SEPOLO</vt:lpstr>
      <vt:lpstr>SEPULUH</vt:lpstr>
      <vt:lpstr>SEWELAS</vt:lpstr>
      <vt:lpstr>SIJI</vt:lpstr>
      <vt:lpstr>SONGO</vt:lpstr>
      <vt:lpstr>TELU</vt:lpstr>
      <vt:lpstr>TELULAS</vt:lpstr>
      <vt:lpstr>TIGA</vt:lpstr>
      <vt:lpstr>TIGABELAS</vt:lpstr>
      <vt:lpstr>TUJUH</vt:lpstr>
      <vt:lpstr>WOLU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Cipluk</dc:creator>
  <cp:lastModifiedBy>Windows User</cp:lastModifiedBy>
  <cp:lastPrinted>2016-09-26T01:45:15Z</cp:lastPrinted>
  <dcterms:created xsi:type="dcterms:W3CDTF">2014-11-20T16:05:21Z</dcterms:created>
  <dcterms:modified xsi:type="dcterms:W3CDTF">2019-01-16T07:40:39Z</dcterms:modified>
</cp:coreProperties>
</file>