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MICROSOFT\MICROSOFT EXCEL\PROJECT\"/>
    </mc:Choice>
  </mc:AlternateContent>
  <bookViews>
    <workbookView xWindow="0" yWindow="0" windowWidth="22260" windowHeight="12645" activeTab="1"/>
  </bookViews>
  <sheets>
    <sheet name="Daftar Nilai Siswa" sheetId="1" r:id="rId1"/>
    <sheet name="Rapor Siswa" sheetId="2" r:id="rId2"/>
  </sheets>
  <externalReferences>
    <externalReference r:id="rId3"/>
  </externalReferences>
  <definedNames>
    <definedName name="DaftarNilai">'Daftar Nilai Siswa'!$C$6:$U$15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26" i="2" l="1"/>
  <c r="E28" i="2"/>
  <c r="E27" i="2"/>
  <c r="E26" i="2"/>
  <c r="G23" i="2"/>
  <c r="E23" i="2"/>
  <c r="E22" i="2"/>
  <c r="E21" i="2"/>
  <c r="E20" i="2"/>
  <c r="E19" i="2"/>
  <c r="E18" i="2"/>
  <c r="E17" i="2"/>
  <c r="E16" i="2"/>
  <c r="E15" i="2"/>
  <c r="E14" i="2"/>
  <c r="E13" i="2"/>
  <c r="E12" i="2"/>
  <c r="D8" i="2"/>
  <c r="D7" i="2"/>
  <c r="C20" i="2"/>
  <c r="C19" i="2"/>
  <c r="C18" i="2"/>
  <c r="C14" i="2"/>
  <c r="C15" i="2"/>
  <c r="C16" i="2" s="1"/>
  <c r="C17" i="2" s="1"/>
  <c r="C13" i="2"/>
  <c r="T7" i="1"/>
  <c r="T8" i="1"/>
  <c r="T9" i="1"/>
  <c r="T10" i="1"/>
  <c r="T11" i="1"/>
  <c r="T12" i="1"/>
  <c r="T13" i="1"/>
  <c r="T14" i="1"/>
  <c r="T15" i="1"/>
  <c r="T6" i="1"/>
  <c r="S7" i="1"/>
  <c r="S8" i="1"/>
  <c r="S9" i="1"/>
  <c r="S10" i="1"/>
  <c r="S11" i="1"/>
  <c r="S12" i="1"/>
  <c r="S13" i="1"/>
  <c r="S14" i="1"/>
  <c r="S15" i="1"/>
  <c r="S6" i="1"/>
  <c r="R7" i="1"/>
  <c r="R8" i="1"/>
  <c r="R9" i="1"/>
  <c r="R10" i="1"/>
  <c r="R11" i="1"/>
  <c r="R12" i="1"/>
  <c r="R13" i="1"/>
  <c r="R14" i="1"/>
  <c r="R15" i="1"/>
  <c r="R6" i="1"/>
  <c r="B50" i="1"/>
  <c r="B49" i="1"/>
  <c r="B48" i="1"/>
  <c r="B47" i="1"/>
  <c r="B46" i="1"/>
  <c r="B45" i="1"/>
  <c r="B44" i="1"/>
  <c r="B43" i="1"/>
  <c r="B42" i="1"/>
  <c r="B41" i="1"/>
  <c r="B40" i="1"/>
  <c r="B39" i="1"/>
  <c r="B38" i="1"/>
  <c r="B37" i="1"/>
  <c r="B36" i="1"/>
  <c r="B35" i="1"/>
  <c r="B34" i="1"/>
  <c r="B33" i="1"/>
  <c r="B32" i="1"/>
  <c r="B31" i="1"/>
  <c r="B30" i="1"/>
  <c r="B29" i="1"/>
  <c r="B28" i="1"/>
  <c r="B27" i="1"/>
  <c r="B26" i="1"/>
  <c r="B25" i="1"/>
  <c r="B24" i="1"/>
  <c r="B23" i="1"/>
  <c r="B16" i="1"/>
  <c r="B8" i="1"/>
  <c r="B9" i="1"/>
  <c r="B10" i="1" s="1"/>
  <c r="B11" i="1" s="1"/>
  <c r="B12" i="1" s="1"/>
  <c r="B13" i="1" s="1"/>
  <c r="B14" i="1" s="1"/>
  <c r="B15" i="1" s="1"/>
  <c r="B7" i="1"/>
  <c r="F22" i="2"/>
  <c r="F21" i="2"/>
  <c r="F12" i="2"/>
  <c r="F15" i="2"/>
  <c r="F19" i="2"/>
  <c r="F16" i="2"/>
  <c r="F20" i="2"/>
  <c r="F13" i="2"/>
  <c r="F17" i="2"/>
  <c r="F14" i="2"/>
  <c r="F18" i="2"/>
  <c r="B18" i="1" l="1"/>
  <c r="B17" i="1"/>
  <c r="B19" i="1" l="1"/>
  <c r="C8" i="1"/>
  <c r="C9" i="1"/>
  <c r="C10" i="1" s="1"/>
  <c r="C11" i="1" s="1"/>
  <c r="C12" i="1" s="1"/>
  <c r="C13" i="1" s="1"/>
  <c r="C14" i="1" s="1"/>
  <c r="C15" i="1" s="1"/>
  <c r="C7" i="1"/>
  <c r="B20" i="1" l="1"/>
  <c r="B21" i="1" l="1"/>
  <c r="B22" i="1" l="1"/>
</calcChain>
</file>

<file path=xl/sharedStrings.xml><?xml version="1.0" encoding="utf-8"?>
<sst xmlns="http://schemas.openxmlformats.org/spreadsheetml/2006/main" count="121" uniqueCount="76">
  <si>
    <t>DAFTAR NILAI SISWA</t>
  </si>
  <si>
    <t>N0.</t>
  </si>
  <si>
    <t>NIS</t>
  </si>
  <si>
    <t>ALAMAT</t>
  </si>
  <si>
    <t>MATA PELAJARAN</t>
  </si>
  <si>
    <t>PAI</t>
  </si>
  <si>
    <t>PKN</t>
  </si>
  <si>
    <t>B. INDO</t>
  </si>
  <si>
    <t>B. ING</t>
  </si>
  <si>
    <t>MTK</t>
  </si>
  <si>
    <t>IPS</t>
  </si>
  <si>
    <t>IPA</t>
  </si>
  <si>
    <t>SB</t>
  </si>
  <si>
    <t>PENJAS</t>
  </si>
  <si>
    <t>PENGEMBANGAN DIRI</t>
  </si>
  <si>
    <t>PRAMUKA</t>
  </si>
  <si>
    <t>PMR</t>
  </si>
  <si>
    <t>EKSKUL</t>
  </si>
  <si>
    <t>JUMLAH</t>
  </si>
  <si>
    <t>RATA2</t>
  </si>
  <si>
    <t>PERINGKAT</t>
  </si>
  <si>
    <t>CATATAN GURU</t>
  </si>
  <si>
    <t>NAMA</t>
  </si>
  <si>
    <t>Ahmad</t>
  </si>
  <si>
    <t>Budi</t>
  </si>
  <si>
    <t>Cherly</t>
  </si>
  <si>
    <t>Dodit</t>
  </si>
  <si>
    <t>Edy</t>
  </si>
  <si>
    <t>Ade</t>
  </si>
  <si>
    <t>Nova</t>
  </si>
  <si>
    <t>Sandro</t>
  </si>
  <si>
    <t>Farhan</t>
  </si>
  <si>
    <t>Abdi</t>
  </si>
  <si>
    <t>Jl. Durian No. 1</t>
  </si>
  <si>
    <t>Jl. Nangka No. 50</t>
  </si>
  <si>
    <t>Jl. Ahmad Yani No. 9</t>
  </si>
  <si>
    <t>Jl. Jendral Sudirman No. 4</t>
  </si>
  <si>
    <t>Jl. Macan No. 134</t>
  </si>
  <si>
    <t>Jl. Serigala No. 41</t>
  </si>
  <si>
    <t>Jl. Kalimantan No. 8</t>
  </si>
  <si>
    <t>Jl. Sulawesi No. 8</t>
  </si>
  <si>
    <t>Jl. Dahlia No. 100</t>
  </si>
  <si>
    <t>Jl. Mawar No. 98</t>
  </si>
  <si>
    <t>B</t>
  </si>
  <si>
    <t>C</t>
  </si>
  <si>
    <t>A</t>
  </si>
  <si>
    <t>Selamat pertahankan prestasimu</t>
  </si>
  <si>
    <t>-</t>
  </si>
  <si>
    <t>Tingkatkan prestasimu</t>
  </si>
  <si>
    <t>DINAS PENDIDIKAN KOTA JAMBI</t>
  </si>
  <si>
    <t>SD NEGERI 121 MUARO JAMBI</t>
  </si>
  <si>
    <t>NO</t>
  </si>
  <si>
    <t>NILAI</t>
  </si>
  <si>
    <t>ANGKA</t>
  </si>
  <si>
    <t>HURUF</t>
  </si>
  <si>
    <t>PENDIDIKAN AGAMA</t>
  </si>
  <si>
    <t>PENDIDIKAN KEWARGANEGARAAN</t>
  </si>
  <si>
    <t>BAHASA INDONESIA</t>
  </si>
  <si>
    <t>BAHASA INGGRIS</t>
  </si>
  <si>
    <t>MATEMATIKA</t>
  </si>
  <si>
    <t>ILMU PENGETAHUAN ALAM</t>
  </si>
  <si>
    <t>ILMU PENGETAHUAN SOSIAL</t>
  </si>
  <si>
    <t>SENI BUDAYA</t>
  </si>
  <si>
    <t>PENDIDIKAN JASMANI DAN KESEHATAN</t>
  </si>
  <si>
    <t>RATA-RATA</t>
  </si>
  <si>
    <t>dari</t>
  </si>
  <si>
    <t>Siswa</t>
  </si>
  <si>
    <t>NO.</t>
  </si>
  <si>
    <t>KEGIATAN PENGEMBANGAN DIRI</t>
  </si>
  <si>
    <t>EKSTRAKULIKULER</t>
  </si>
  <si>
    <t>Orang Tua / Wali</t>
  </si>
  <si>
    <t>Wali Kelas</t>
  </si>
  <si>
    <t>Juni 2020</t>
  </si>
  <si>
    <t>_______________</t>
  </si>
  <si>
    <t>Mengetahui,</t>
  </si>
  <si>
    <t xml:space="preserve">  Makasar,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</si>
</sst>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</fills>
  <borders count="4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indexed="64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4">
    <xf numFmtId="0" fontId="0" fillId="0" borderId="0" xfId="0"/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 textRotation="90"/>
    </xf>
    <xf numFmtId="0" fontId="0" fillId="0" borderId="1" xfId="0" applyBorder="1"/>
    <xf numFmtId="0" fontId="0" fillId="0" borderId="0" xfId="0" applyAlignment="1">
      <alignment horizontal="left" vertical="center"/>
    </xf>
    <xf numFmtId="43" fontId="0" fillId="0" borderId="0" xfId="1" applyFont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2" fillId="0" borderId="19" xfId="0" applyFont="1" applyBorder="1" applyAlignment="1">
      <alignment horizontal="center" vertical="center"/>
    </xf>
    <xf numFmtId="0" fontId="0" fillId="0" borderId="17" xfId="0" applyBorder="1"/>
    <xf numFmtId="0" fontId="0" fillId="0" borderId="29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2" xfId="0" applyBorder="1" applyAlignment="1"/>
    <xf numFmtId="0" fontId="0" fillId="0" borderId="39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3" xfId="0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0" fillId="0" borderId="41" xfId="0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0" fillId="0" borderId="43" xfId="0" applyBorder="1" applyAlignment="1">
      <alignment horizontal="center" vertical="center"/>
    </xf>
    <xf numFmtId="0" fontId="2" fillId="0" borderId="0" xfId="0" applyFont="1" applyBorder="1"/>
    <xf numFmtId="0" fontId="0" fillId="0" borderId="10" xfId="0" applyNumberFormat="1" applyBorder="1" applyAlignment="1">
      <alignment horizontal="left"/>
    </xf>
    <xf numFmtId="0" fontId="0" fillId="0" borderId="31" xfId="0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3" borderId="0" xfId="0" applyFill="1" applyAlignment="1">
      <alignment horizontal="center"/>
    </xf>
    <xf numFmtId="0" fontId="3" fillId="0" borderId="5" xfId="0" applyFont="1" applyBorder="1" applyAlignment="1">
      <alignment horizontal="center" vertical="top"/>
    </xf>
    <xf numFmtId="0" fontId="3" fillId="0" borderId="0" xfId="0" applyFont="1" applyBorder="1" applyAlignment="1">
      <alignment horizontal="center" vertical="top"/>
    </xf>
    <xf numFmtId="0" fontId="3" fillId="0" borderId="6" xfId="0" applyFont="1" applyBorder="1" applyAlignment="1">
      <alignment horizontal="center" vertical="top"/>
    </xf>
    <xf numFmtId="0" fontId="4" fillId="0" borderId="5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2" fillId="0" borderId="22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0" borderId="25" xfId="0" applyFont="1" applyBorder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0" fontId="0" fillId="0" borderId="38" xfId="0" applyBorder="1" applyAlignment="1">
      <alignment horizontal="left"/>
    </xf>
    <xf numFmtId="0" fontId="0" fillId="0" borderId="37" xfId="0" applyBorder="1" applyAlignment="1">
      <alignment horizontal="left"/>
    </xf>
    <xf numFmtId="0" fontId="0" fillId="0" borderId="33" xfId="0" applyBorder="1" applyAlignment="1">
      <alignment horizontal="left"/>
    </xf>
    <xf numFmtId="0" fontId="0" fillId="0" borderId="21" xfId="0" applyBorder="1" applyAlignment="1">
      <alignment horizontal="left"/>
    </xf>
    <xf numFmtId="0" fontId="0" fillId="0" borderId="36" xfId="0" applyBorder="1" applyAlignment="1">
      <alignment horizontal="left"/>
    </xf>
    <xf numFmtId="0" fontId="0" fillId="0" borderId="35" xfId="0" applyBorder="1" applyAlignment="1">
      <alignment horizontal="left"/>
    </xf>
    <xf numFmtId="0" fontId="2" fillId="0" borderId="33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28" xfId="0" applyFont="1" applyBorder="1" applyAlignment="1">
      <alignment horizontal="center" vertical="center"/>
    </xf>
    <xf numFmtId="0" fontId="0" fillId="0" borderId="33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39" xfId="0" applyFill="1" applyBorder="1" applyAlignment="1">
      <alignment horizontal="center" vertical="center"/>
    </xf>
    <xf numFmtId="0" fontId="0" fillId="0" borderId="40" xfId="0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1" fontId="0" fillId="0" borderId="19" xfId="0" applyNumberFormat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1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Asus\AppData\Roaming\Microsoft\AddIns\Kombinasi%20Terbilang%20-%20Kelas%20Excel\Kombinasi%20Terbilang.xla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www.Kelasexcel.web.id"/>
    </sheetNames>
    <definedNames>
      <definedName name="terbilang"/>
    </definedNames>
    <sheetDataSet>
      <sheetData sheetId="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U50"/>
  <sheetViews>
    <sheetView zoomScale="55" zoomScaleNormal="55" workbookViewId="0">
      <selection activeCell="B15" sqref="B15"/>
    </sheetView>
  </sheetViews>
  <sheetFormatPr defaultRowHeight="15" x14ac:dyDescent="0.25"/>
  <cols>
    <col min="4" max="4" width="23.42578125" customWidth="1"/>
    <col min="5" max="5" width="30.140625" customWidth="1"/>
    <col min="15" max="15" width="10.7109375" customWidth="1"/>
    <col min="18" max="18" width="15.5703125" customWidth="1"/>
    <col min="19" max="19" width="14.5703125" customWidth="1"/>
    <col min="20" max="20" width="17.42578125" customWidth="1"/>
    <col min="21" max="21" width="32.140625" bestFit="1" customWidth="1"/>
  </cols>
  <sheetData>
    <row r="2" spans="2:21" x14ac:dyDescent="0.25">
      <c r="B2" s="38" t="s">
        <v>0</v>
      </c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  <c r="P2" s="38"/>
      <c r="Q2" s="38"/>
      <c r="R2" s="38"/>
      <c r="S2" s="38"/>
      <c r="T2" s="38"/>
      <c r="U2" s="38"/>
    </row>
    <row r="4" spans="2:21" ht="26.25" customHeight="1" x14ac:dyDescent="0.25">
      <c r="B4" s="37" t="s">
        <v>1</v>
      </c>
      <c r="C4" s="37" t="s">
        <v>2</v>
      </c>
      <c r="D4" s="37" t="s">
        <v>22</v>
      </c>
      <c r="E4" s="37" t="s">
        <v>3</v>
      </c>
      <c r="F4" s="37" t="s">
        <v>4</v>
      </c>
      <c r="G4" s="37"/>
      <c r="H4" s="37"/>
      <c r="I4" s="37"/>
      <c r="J4" s="37"/>
      <c r="K4" s="37"/>
      <c r="L4" s="37"/>
      <c r="M4" s="37"/>
      <c r="N4" s="37"/>
      <c r="O4" s="37" t="s">
        <v>14</v>
      </c>
      <c r="P4" s="37"/>
      <c r="Q4" s="37"/>
      <c r="R4" s="37" t="s">
        <v>18</v>
      </c>
      <c r="S4" s="37" t="s">
        <v>19</v>
      </c>
      <c r="T4" s="37" t="s">
        <v>20</v>
      </c>
      <c r="U4" s="37" t="s">
        <v>21</v>
      </c>
    </row>
    <row r="5" spans="2:21" ht="54.75" x14ac:dyDescent="0.25">
      <c r="B5" s="37"/>
      <c r="C5" s="37"/>
      <c r="D5" s="37"/>
      <c r="E5" s="37"/>
      <c r="F5" s="2" t="s">
        <v>5</v>
      </c>
      <c r="G5" s="2" t="s">
        <v>6</v>
      </c>
      <c r="H5" s="2" t="s">
        <v>7</v>
      </c>
      <c r="I5" s="2" t="s">
        <v>8</v>
      </c>
      <c r="J5" s="2" t="s">
        <v>9</v>
      </c>
      <c r="K5" s="2" t="s">
        <v>10</v>
      </c>
      <c r="L5" s="2" t="s">
        <v>11</v>
      </c>
      <c r="M5" s="2" t="s">
        <v>12</v>
      </c>
      <c r="N5" s="2" t="s">
        <v>13</v>
      </c>
      <c r="O5" s="2" t="s">
        <v>15</v>
      </c>
      <c r="P5" s="2" t="s">
        <v>16</v>
      </c>
      <c r="Q5" s="2" t="s">
        <v>17</v>
      </c>
      <c r="R5" s="37"/>
      <c r="S5" s="37"/>
      <c r="T5" s="37"/>
      <c r="U5" s="37"/>
    </row>
    <row r="6" spans="2:21" x14ac:dyDescent="0.25">
      <c r="B6" s="1">
        <v>1</v>
      </c>
      <c r="C6" s="1">
        <v>18001</v>
      </c>
      <c r="D6" s="4" t="s">
        <v>23</v>
      </c>
      <c r="E6" s="4" t="s">
        <v>33</v>
      </c>
      <c r="F6" s="1">
        <v>72</v>
      </c>
      <c r="G6" s="1">
        <v>52</v>
      </c>
      <c r="H6" s="1">
        <v>70</v>
      </c>
      <c r="I6" s="1">
        <v>50</v>
      </c>
      <c r="J6" s="1">
        <v>88</v>
      </c>
      <c r="K6" s="1">
        <v>45</v>
      </c>
      <c r="L6" s="1">
        <v>91</v>
      </c>
      <c r="M6" s="1">
        <v>73</v>
      </c>
      <c r="N6" s="1">
        <v>98</v>
      </c>
      <c r="O6" s="1" t="s">
        <v>43</v>
      </c>
      <c r="P6" s="1" t="s">
        <v>43</v>
      </c>
      <c r="Q6" s="1" t="s">
        <v>45</v>
      </c>
      <c r="R6" s="1">
        <f>SUM(F6:N6)</f>
        <v>639</v>
      </c>
      <c r="S6" s="5">
        <f>AVERAGE(F6:N6)</f>
        <v>71</v>
      </c>
      <c r="T6" s="1">
        <f>RANK(R6,$R$6:$R$15)</f>
        <v>4</v>
      </c>
      <c r="U6" t="s">
        <v>47</v>
      </c>
    </row>
    <row r="7" spans="2:21" x14ac:dyDescent="0.25">
      <c r="B7" s="1">
        <f>IF(C7&lt;&gt;"",B6+1,"")</f>
        <v>2</v>
      </c>
      <c r="C7" s="1">
        <f>C6+1</f>
        <v>18002</v>
      </c>
      <c r="D7" s="4" t="s">
        <v>24</v>
      </c>
      <c r="E7" s="4" t="s">
        <v>34</v>
      </c>
      <c r="F7" s="1">
        <v>63</v>
      </c>
      <c r="G7" s="1">
        <v>63</v>
      </c>
      <c r="H7" s="1">
        <v>60</v>
      </c>
      <c r="I7" s="1">
        <v>64</v>
      </c>
      <c r="J7" s="1">
        <v>94</v>
      </c>
      <c r="K7" s="1">
        <v>76</v>
      </c>
      <c r="L7" s="1">
        <v>97</v>
      </c>
      <c r="M7" s="1">
        <v>94</v>
      </c>
      <c r="N7" s="1">
        <v>82</v>
      </c>
      <c r="O7" s="1" t="s">
        <v>43</v>
      </c>
      <c r="P7" s="1" t="s">
        <v>43</v>
      </c>
      <c r="Q7" s="1" t="s">
        <v>43</v>
      </c>
      <c r="R7" s="1">
        <f t="shared" ref="R7:R15" si="0">SUM(F7:N7)</f>
        <v>693</v>
      </c>
      <c r="S7" s="5">
        <f t="shared" ref="S7:S15" si="1">AVERAGE(F7:N7)</f>
        <v>77</v>
      </c>
      <c r="T7" s="1">
        <f t="shared" ref="T7:T15" si="2">RANK(R7,$R$6:$R$15)</f>
        <v>2</v>
      </c>
      <c r="U7" t="s">
        <v>47</v>
      </c>
    </row>
    <row r="8" spans="2:21" x14ac:dyDescent="0.25">
      <c r="B8" s="1">
        <f t="shared" ref="B8:B50" si="3">IF(C8&lt;&gt;"",B7+1,"")</f>
        <v>3</v>
      </c>
      <c r="C8" s="1">
        <f t="shared" ref="C8:C15" si="4">C7+1</f>
        <v>18003</v>
      </c>
      <c r="D8" s="4" t="s">
        <v>25</v>
      </c>
      <c r="E8" s="4" t="s">
        <v>35</v>
      </c>
      <c r="F8" s="1">
        <v>60</v>
      </c>
      <c r="G8" s="1">
        <v>59</v>
      </c>
      <c r="H8" s="1">
        <v>57</v>
      </c>
      <c r="I8" s="1">
        <v>41</v>
      </c>
      <c r="J8" s="1">
        <v>58</v>
      </c>
      <c r="K8" s="1">
        <v>73</v>
      </c>
      <c r="L8" s="1">
        <v>84</v>
      </c>
      <c r="M8" s="1">
        <v>40</v>
      </c>
      <c r="N8" s="1">
        <v>58</v>
      </c>
      <c r="O8" s="1" t="s">
        <v>44</v>
      </c>
      <c r="P8" s="1" t="s">
        <v>44</v>
      </c>
      <c r="Q8" s="1" t="s">
        <v>43</v>
      </c>
      <c r="R8" s="1">
        <f t="shared" si="0"/>
        <v>530</v>
      </c>
      <c r="S8" s="5">
        <f t="shared" si="1"/>
        <v>58.888888888888886</v>
      </c>
      <c r="T8" s="1">
        <f t="shared" si="2"/>
        <v>10</v>
      </c>
      <c r="U8" t="s">
        <v>48</v>
      </c>
    </row>
    <row r="9" spans="2:21" x14ac:dyDescent="0.25">
      <c r="B9" s="1">
        <f t="shared" si="3"/>
        <v>4</v>
      </c>
      <c r="C9" s="1">
        <f t="shared" si="4"/>
        <v>18004</v>
      </c>
      <c r="D9" s="4" t="s">
        <v>26</v>
      </c>
      <c r="E9" s="4" t="s">
        <v>36</v>
      </c>
      <c r="F9" s="1">
        <v>98</v>
      </c>
      <c r="G9" s="1">
        <v>54</v>
      </c>
      <c r="H9" s="1">
        <v>66</v>
      </c>
      <c r="I9" s="1">
        <v>98</v>
      </c>
      <c r="J9" s="1">
        <v>70</v>
      </c>
      <c r="K9" s="1">
        <v>87</v>
      </c>
      <c r="L9" s="1">
        <v>59</v>
      </c>
      <c r="M9" s="1">
        <v>60</v>
      </c>
      <c r="N9" s="1">
        <v>46</v>
      </c>
      <c r="O9" s="1" t="s">
        <v>43</v>
      </c>
      <c r="P9" s="1" t="s">
        <v>45</v>
      </c>
      <c r="Q9" s="1" t="s">
        <v>45</v>
      </c>
      <c r="R9" s="1">
        <f t="shared" si="0"/>
        <v>638</v>
      </c>
      <c r="S9" s="5">
        <f t="shared" si="1"/>
        <v>70.888888888888886</v>
      </c>
      <c r="T9" s="1">
        <f t="shared" si="2"/>
        <v>5</v>
      </c>
      <c r="U9" t="s">
        <v>47</v>
      </c>
    </row>
    <row r="10" spans="2:21" x14ac:dyDescent="0.25">
      <c r="B10" s="1">
        <f t="shared" si="3"/>
        <v>5</v>
      </c>
      <c r="C10" s="1">
        <f t="shared" si="4"/>
        <v>18005</v>
      </c>
      <c r="D10" s="4" t="s">
        <v>27</v>
      </c>
      <c r="E10" s="4" t="s">
        <v>37</v>
      </c>
      <c r="F10" s="1">
        <v>84</v>
      </c>
      <c r="G10" s="1">
        <v>85</v>
      </c>
      <c r="H10" s="1">
        <v>67</v>
      </c>
      <c r="I10" s="1">
        <v>91</v>
      </c>
      <c r="J10" s="1">
        <v>61</v>
      </c>
      <c r="K10" s="1">
        <v>52</v>
      </c>
      <c r="L10" s="1">
        <v>60</v>
      </c>
      <c r="M10" s="1">
        <v>67</v>
      </c>
      <c r="N10" s="1">
        <v>96</v>
      </c>
      <c r="O10" s="1" t="s">
        <v>43</v>
      </c>
      <c r="P10" s="1" t="s">
        <v>43</v>
      </c>
      <c r="Q10" s="1" t="s">
        <v>44</v>
      </c>
      <c r="R10" s="1">
        <f t="shared" si="0"/>
        <v>663</v>
      </c>
      <c r="S10" s="5">
        <f t="shared" si="1"/>
        <v>73.666666666666671</v>
      </c>
      <c r="T10" s="1">
        <f t="shared" si="2"/>
        <v>3</v>
      </c>
      <c r="U10" t="s">
        <v>47</v>
      </c>
    </row>
    <row r="11" spans="2:21" x14ac:dyDescent="0.25">
      <c r="B11" s="1">
        <f t="shared" si="3"/>
        <v>6</v>
      </c>
      <c r="C11" s="1">
        <f t="shared" si="4"/>
        <v>18006</v>
      </c>
      <c r="D11" s="4" t="s">
        <v>28</v>
      </c>
      <c r="E11" s="4" t="s">
        <v>38</v>
      </c>
      <c r="F11" s="1">
        <v>72</v>
      </c>
      <c r="G11" s="1">
        <v>99</v>
      </c>
      <c r="H11" s="1">
        <v>84</v>
      </c>
      <c r="I11" s="1">
        <v>48</v>
      </c>
      <c r="J11" s="1">
        <v>97</v>
      </c>
      <c r="K11" s="1">
        <v>93</v>
      </c>
      <c r="L11" s="1">
        <v>58</v>
      </c>
      <c r="M11" s="1">
        <v>85</v>
      </c>
      <c r="N11" s="1">
        <v>96</v>
      </c>
      <c r="O11" s="1" t="s">
        <v>45</v>
      </c>
      <c r="P11" s="1" t="s">
        <v>43</v>
      </c>
      <c r="Q11" s="1" t="s">
        <v>43</v>
      </c>
      <c r="R11" s="1">
        <f t="shared" si="0"/>
        <v>732</v>
      </c>
      <c r="S11" s="5">
        <f t="shared" si="1"/>
        <v>81.333333333333329</v>
      </c>
      <c r="T11" s="1">
        <f t="shared" si="2"/>
        <v>1</v>
      </c>
      <c r="U11" t="s">
        <v>46</v>
      </c>
    </row>
    <row r="12" spans="2:21" x14ac:dyDescent="0.25">
      <c r="B12" s="1">
        <f t="shared" si="3"/>
        <v>7</v>
      </c>
      <c r="C12" s="1">
        <f t="shared" si="4"/>
        <v>18007</v>
      </c>
      <c r="D12" s="4" t="s">
        <v>29</v>
      </c>
      <c r="E12" s="4" t="s">
        <v>39</v>
      </c>
      <c r="F12" s="1">
        <v>74</v>
      </c>
      <c r="G12" s="1">
        <v>100</v>
      </c>
      <c r="H12" s="1">
        <v>62</v>
      </c>
      <c r="I12" s="1">
        <v>50</v>
      </c>
      <c r="J12" s="1">
        <v>45</v>
      </c>
      <c r="K12" s="1">
        <v>80</v>
      </c>
      <c r="L12" s="1">
        <v>95</v>
      </c>
      <c r="M12" s="1">
        <v>79</v>
      </c>
      <c r="N12" s="1">
        <v>47</v>
      </c>
      <c r="O12" s="1" t="s">
        <v>43</v>
      </c>
      <c r="P12" s="1" t="s">
        <v>45</v>
      </c>
      <c r="Q12" s="1" t="s">
        <v>43</v>
      </c>
      <c r="R12" s="1">
        <f t="shared" si="0"/>
        <v>632</v>
      </c>
      <c r="S12" s="5">
        <f t="shared" si="1"/>
        <v>70.222222222222229</v>
      </c>
      <c r="T12" s="1">
        <f t="shared" si="2"/>
        <v>6</v>
      </c>
      <c r="U12" t="s">
        <v>47</v>
      </c>
    </row>
    <row r="13" spans="2:21" x14ac:dyDescent="0.25">
      <c r="B13" s="1">
        <f t="shared" si="3"/>
        <v>8</v>
      </c>
      <c r="C13" s="1">
        <f t="shared" si="4"/>
        <v>18008</v>
      </c>
      <c r="D13" s="4" t="s">
        <v>30</v>
      </c>
      <c r="E13" s="4" t="s">
        <v>40</v>
      </c>
      <c r="F13" s="1">
        <v>83</v>
      </c>
      <c r="G13" s="1">
        <v>44</v>
      </c>
      <c r="H13" s="1">
        <v>59</v>
      </c>
      <c r="I13" s="1">
        <v>87</v>
      </c>
      <c r="J13" s="1">
        <v>70</v>
      </c>
      <c r="K13" s="1">
        <v>65</v>
      </c>
      <c r="L13" s="1">
        <v>53</v>
      </c>
      <c r="M13" s="1">
        <v>65</v>
      </c>
      <c r="N13" s="1">
        <v>99</v>
      </c>
      <c r="O13" s="1" t="s">
        <v>43</v>
      </c>
      <c r="P13" s="1" t="s">
        <v>43</v>
      </c>
      <c r="Q13" s="1" t="s">
        <v>45</v>
      </c>
      <c r="R13" s="1">
        <f t="shared" si="0"/>
        <v>625</v>
      </c>
      <c r="S13" s="5">
        <f t="shared" si="1"/>
        <v>69.444444444444443</v>
      </c>
      <c r="T13" s="1">
        <f t="shared" si="2"/>
        <v>7</v>
      </c>
      <c r="U13" t="s">
        <v>47</v>
      </c>
    </row>
    <row r="14" spans="2:21" x14ac:dyDescent="0.25">
      <c r="B14" s="1">
        <f t="shared" si="3"/>
        <v>9</v>
      </c>
      <c r="C14" s="1">
        <f t="shared" si="4"/>
        <v>18009</v>
      </c>
      <c r="D14" s="4" t="s">
        <v>31</v>
      </c>
      <c r="E14" s="4" t="s">
        <v>42</v>
      </c>
      <c r="F14" s="1">
        <v>58</v>
      </c>
      <c r="G14" s="1">
        <v>78</v>
      </c>
      <c r="H14" s="1">
        <v>81</v>
      </c>
      <c r="I14" s="1">
        <v>88</v>
      </c>
      <c r="J14" s="1">
        <v>60</v>
      </c>
      <c r="K14" s="1">
        <v>44</v>
      </c>
      <c r="L14" s="1">
        <v>56</v>
      </c>
      <c r="M14" s="1">
        <v>72</v>
      </c>
      <c r="N14" s="1">
        <v>72</v>
      </c>
      <c r="O14" s="1" t="s">
        <v>45</v>
      </c>
      <c r="P14" s="1" t="s">
        <v>43</v>
      </c>
      <c r="Q14" s="1" t="s">
        <v>43</v>
      </c>
      <c r="R14" s="1">
        <f t="shared" si="0"/>
        <v>609</v>
      </c>
      <c r="S14" s="5">
        <f t="shared" si="1"/>
        <v>67.666666666666671</v>
      </c>
      <c r="T14" s="1">
        <f t="shared" si="2"/>
        <v>8</v>
      </c>
      <c r="U14" t="s">
        <v>47</v>
      </c>
    </row>
    <row r="15" spans="2:21" x14ac:dyDescent="0.25">
      <c r="B15" s="1">
        <f t="shared" si="3"/>
        <v>10</v>
      </c>
      <c r="C15" s="1">
        <f t="shared" si="4"/>
        <v>18010</v>
      </c>
      <c r="D15" s="4" t="s">
        <v>32</v>
      </c>
      <c r="E15" s="4" t="s">
        <v>41</v>
      </c>
      <c r="F15" s="1">
        <v>69</v>
      </c>
      <c r="G15" s="1">
        <v>53</v>
      </c>
      <c r="H15" s="1">
        <v>76</v>
      </c>
      <c r="I15" s="1">
        <v>56</v>
      </c>
      <c r="J15" s="1">
        <v>42</v>
      </c>
      <c r="K15" s="1">
        <v>71</v>
      </c>
      <c r="L15" s="1">
        <v>49</v>
      </c>
      <c r="M15" s="1">
        <v>97</v>
      </c>
      <c r="N15" s="1">
        <v>48</v>
      </c>
      <c r="O15" s="1" t="s">
        <v>44</v>
      </c>
      <c r="P15" s="1" t="s">
        <v>43</v>
      </c>
      <c r="Q15" s="1" t="s">
        <v>43</v>
      </c>
      <c r="R15" s="1">
        <f t="shared" si="0"/>
        <v>561</v>
      </c>
      <c r="S15" s="5">
        <f t="shared" si="1"/>
        <v>62.333333333333336</v>
      </c>
      <c r="T15" s="1">
        <f t="shared" si="2"/>
        <v>9</v>
      </c>
      <c r="U15" t="s">
        <v>47</v>
      </c>
    </row>
    <row r="16" spans="2:21" x14ac:dyDescent="0.25">
      <c r="B16" s="1" t="str">
        <f t="shared" si="3"/>
        <v/>
      </c>
    </row>
    <row r="17" spans="2:2" x14ac:dyDescent="0.25">
      <c r="B17" s="1" t="str">
        <f t="shared" si="3"/>
        <v/>
      </c>
    </row>
    <row r="18" spans="2:2" x14ac:dyDescent="0.25">
      <c r="B18" s="1" t="str">
        <f t="shared" si="3"/>
        <v/>
      </c>
    </row>
    <row r="19" spans="2:2" x14ac:dyDescent="0.25">
      <c r="B19" s="1" t="str">
        <f t="shared" si="3"/>
        <v/>
      </c>
    </row>
    <row r="20" spans="2:2" x14ac:dyDescent="0.25">
      <c r="B20" s="1" t="str">
        <f t="shared" si="3"/>
        <v/>
      </c>
    </row>
    <row r="21" spans="2:2" x14ac:dyDescent="0.25">
      <c r="B21" s="1" t="str">
        <f t="shared" si="3"/>
        <v/>
      </c>
    </row>
    <row r="22" spans="2:2" x14ac:dyDescent="0.25">
      <c r="B22" s="1" t="str">
        <f t="shared" si="3"/>
        <v/>
      </c>
    </row>
    <row r="23" spans="2:2" x14ac:dyDescent="0.25">
      <c r="B23" s="1" t="str">
        <f t="shared" si="3"/>
        <v/>
      </c>
    </row>
    <row r="24" spans="2:2" x14ac:dyDescent="0.25">
      <c r="B24" s="1" t="str">
        <f t="shared" si="3"/>
        <v/>
      </c>
    </row>
    <row r="25" spans="2:2" x14ac:dyDescent="0.25">
      <c r="B25" s="1" t="str">
        <f t="shared" si="3"/>
        <v/>
      </c>
    </row>
    <row r="26" spans="2:2" x14ac:dyDescent="0.25">
      <c r="B26" s="1" t="str">
        <f t="shared" si="3"/>
        <v/>
      </c>
    </row>
    <row r="27" spans="2:2" x14ac:dyDescent="0.25">
      <c r="B27" s="1" t="str">
        <f t="shared" si="3"/>
        <v/>
      </c>
    </row>
    <row r="28" spans="2:2" x14ac:dyDescent="0.25">
      <c r="B28" s="1" t="str">
        <f t="shared" si="3"/>
        <v/>
      </c>
    </row>
    <row r="29" spans="2:2" x14ac:dyDescent="0.25">
      <c r="B29" s="1" t="str">
        <f t="shared" si="3"/>
        <v/>
      </c>
    </row>
    <row r="30" spans="2:2" x14ac:dyDescent="0.25">
      <c r="B30" s="1" t="str">
        <f t="shared" si="3"/>
        <v/>
      </c>
    </row>
    <row r="31" spans="2:2" x14ac:dyDescent="0.25">
      <c r="B31" s="1" t="str">
        <f t="shared" si="3"/>
        <v/>
      </c>
    </row>
    <row r="32" spans="2:2" x14ac:dyDescent="0.25">
      <c r="B32" s="1" t="str">
        <f t="shared" si="3"/>
        <v/>
      </c>
    </row>
    <row r="33" spans="2:2" x14ac:dyDescent="0.25">
      <c r="B33" s="1" t="str">
        <f t="shared" si="3"/>
        <v/>
      </c>
    </row>
    <row r="34" spans="2:2" x14ac:dyDescent="0.25">
      <c r="B34" s="1" t="str">
        <f t="shared" si="3"/>
        <v/>
      </c>
    </row>
    <row r="35" spans="2:2" x14ac:dyDescent="0.25">
      <c r="B35" s="1" t="str">
        <f t="shared" si="3"/>
        <v/>
      </c>
    </row>
    <row r="36" spans="2:2" x14ac:dyDescent="0.25">
      <c r="B36" s="1" t="str">
        <f t="shared" si="3"/>
        <v/>
      </c>
    </row>
    <row r="37" spans="2:2" x14ac:dyDescent="0.25">
      <c r="B37" s="1" t="str">
        <f t="shared" si="3"/>
        <v/>
      </c>
    </row>
    <row r="38" spans="2:2" x14ac:dyDescent="0.25">
      <c r="B38" s="1" t="str">
        <f t="shared" si="3"/>
        <v/>
      </c>
    </row>
    <row r="39" spans="2:2" x14ac:dyDescent="0.25">
      <c r="B39" s="1" t="str">
        <f t="shared" si="3"/>
        <v/>
      </c>
    </row>
    <row r="40" spans="2:2" x14ac:dyDescent="0.25">
      <c r="B40" s="1" t="str">
        <f t="shared" si="3"/>
        <v/>
      </c>
    </row>
    <row r="41" spans="2:2" x14ac:dyDescent="0.25">
      <c r="B41" s="1" t="str">
        <f t="shared" si="3"/>
        <v/>
      </c>
    </row>
    <row r="42" spans="2:2" x14ac:dyDescent="0.25">
      <c r="B42" s="1" t="str">
        <f t="shared" si="3"/>
        <v/>
      </c>
    </row>
    <row r="43" spans="2:2" x14ac:dyDescent="0.25">
      <c r="B43" s="1" t="str">
        <f t="shared" si="3"/>
        <v/>
      </c>
    </row>
    <row r="44" spans="2:2" x14ac:dyDescent="0.25">
      <c r="B44" s="1" t="str">
        <f t="shared" si="3"/>
        <v/>
      </c>
    </row>
    <row r="45" spans="2:2" x14ac:dyDescent="0.25">
      <c r="B45" s="1" t="str">
        <f t="shared" si="3"/>
        <v/>
      </c>
    </row>
    <row r="46" spans="2:2" x14ac:dyDescent="0.25">
      <c r="B46" s="1" t="str">
        <f t="shared" si="3"/>
        <v/>
      </c>
    </row>
    <row r="47" spans="2:2" x14ac:dyDescent="0.25">
      <c r="B47" s="1" t="str">
        <f t="shared" si="3"/>
        <v/>
      </c>
    </row>
    <row r="48" spans="2:2" x14ac:dyDescent="0.25">
      <c r="B48" s="1" t="str">
        <f t="shared" si="3"/>
        <v/>
      </c>
    </row>
    <row r="49" spans="2:2" x14ac:dyDescent="0.25">
      <c r="B49" s="1" t="str">
        <f t="shared" si="3"/>
        <v/>
      </c>
    </row>
    <row r="50" spans="2:2" x14ac:dyDescent="0.25">
      <c r="B50" s="1" t="str">
        <f t="shared" si="3"/>
        <v/>
      </c>
    </row>
  </sheetData>
  <mergeCells count="11">
    <mergeCell ref="U4:U5"/>
    <mergeCell ref="B2:U2"/>
    <mergeCell ref="O4:Q4"/>
    <mergeCell ref="R4:R5"/>
    <mergeCell ref="S4:S5"/>
    <mergeCell ref="T4:T5"/>
    <mergeCell ref="D4:D5"/>
    <mergeCell ref="B4:B5"/>
    <mergeCell ref="C4:C5"/>
    <mergeCell ref="E4:E5"/>
    <mergeCell ref="F4:N4"/>
  </mergeCells>
  <conditionalFormatting sqref="B6:U50">
    <cfRule type="expression" dxfId="0" priority="1">
      <formula>$C6&lt;&gt;""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36"/>
  <sheetViews>
    <sheetView showGridLines="0" tabSelected="1" topLeftCell="A7" zoomScale="70" zoomScaleNormal="70" workbookViewId="0">
      <selection activeCell="L12" sqref="L12"/>
    </sheetView>
  </sheetViews>
  <sheetFormatPr defaultRowHeight="15" x14ac:dyDescent="0.25"/>
  <cols>
    <col min="3" max="3" width="12.28515625" customWidth="1"/>
    <col min="4" max="4" width="41" bestFit="1" customWidth="1"/>
    <col min="5" max="5" width="11.140625" customWidth="1"/>
    <col min="6" max="6" width="5.7109375" customWidth="1"/>
    <col min="7" max="7" width="6.42578125" customWidth="1"/>
    <col min="8" max="8" width="12.5703125" customWidth="1"/>
  </cols>
  <sheetData>
    <row r="2" spans="2:9" x14ac:dyDescent="0.25">
      <c r="B2" s="6"/>
      <c r="C2" s="7"/>
      <c r="D2" s="7"/>
      <c r="E2" s="7"/>
      <c r="F2" s="7"/>
      <c r="G2" s="7"/>
      <c r="H2" s="7"/>
      <c r="I2" s="8"/>
    </row>
    <row r="3" spans="2:9" ht="18.75" x14ac:dyDescent="0.3">
      <c r="B3" s="42" t="s">
        <v>49</v>
      </c>
      <c r="C3" s="43"/>
      <c r="D3" s="43"/>
      <c r="E3" s="43"/>
      <c r="F3" s="43"/>
      <c r="G3" s="43"/>
      <c r="H3" s="43"/>
      <c r="I3" s="44"/>
    </row>
    <row r="4" spans="2:9" ht="33" customHeight="1" x14ac:dyDescent="0.25">
      <c r="B4" s="39" t="s">
        <v>50</v>
      </c>
      <c r="C4" s="40"/>
      <c r="D4" s="40"/>
      <c r="E4" s="40"/>
      <c r="F4" s="40"/>
      <c r="G4" s="40"/>
      <c r="H4" s="40"/>
      <c r="I4" s="41"/>
    </row>
    <row r="5" spans="2:9" x14ac:dyDescent="0.25">
      <c r="B5" s="9"/>
      <c r="C5" s="10"/>
      <c r="E5" s="10"/>
      <c r="F5" s="10"/>
      <c r="G5" s="10"/>
      <c r="H5" s="10"/>
      <c r="I5" s="11"/>
    </row>
    <row r="6" spans="2:9" ht="15.75" thickBot="1" x14ac:dyDescent="0.3">
      <c r="B6" s="9"/>
      <c r="C6" s="29" t="s">
        <v>2</v>
      </c>
      <c r="D6" s="30">
        <v>18006</v>
      </c>
      <c r="E6" s="10"/>
      <c r="F6" s="10"/>
      <c r="G6" s="10"/>
      <c r="H6" s="10"/>
      <c r="I6" s="11"/>
    </row>
    <row r="7" spans="2:9" ht="15.75" thickBot="1" x14ac:dyDescent="0.3">
      <c r="B7" s="9"/>
      <c r="C7" s="29" t="s">
        <v>22</v>
      </c>
      <c r="D7" s="15" t="str">
        <f>VLOOKUP(D6,DaftarNilai,2,FALSE)</f>
        <v>Ade</v>
      </c>
      <c r="E7" s="10"/>
      <c r="F7" s="10"/>
      <c r="G7" s="10"/>
      <c r="H7" s="10"/>
      <c r="I7" s="11"/>
    </row>
    <row r="8" spans="2:9" ht="15.75" thickBot="1" x14ac:dyDescent="0.3">
      <c r="B8" s="9"/>
      <c r="C8" s="29" t="s">
        <v>3</v>
      </c>
      <c r="D8" s="15" t="str">
        <f>VLOOKUP(D6,DaftarNilai,3,FALSE)</f>
        <v>Jl. Serigala No. 41</v>
      </c>
      <c r="E8" s="10"/>
      <c r="F8" s="10"/>
      <c r="G8" s="10"/>
      <c r="H8" s="10"/>
      <c r="I8" s="11"/>
    </row>
    <row r="9" spans="2:9" ht="15.75" thickBot="1" x14ac:dyDescent="0.3">
      <c r="B9" s="9"/>
      <c r="C9" s="10"/>
      <c r="D9" s="10"/>
      <c r="E9" s="10"/>
      <c r="F9" s="10"/>
      <c r="G9" s="10"/>
      <c r="H9" s="10"/>
      <c r="I9" s="11"/>
    </row>
    <row r="10" spans="2:9" x14ac:dyDescent="0.25">
      <c r="B10" s="9"/>
      <c r="C10" s="45" t="s">
        <v>51</v>
      </c>
      <c r="D10" s="47" t="s">
        <v>4</v>
      </c>
      <c r="E10" s="49" t="s">
        <v>52</v>
      </c>
      <c r="F10" s="50"/>
      <c r="G10" s="50"/>
      <c r="H10" s="51"/>
      <c r="I10" s="11"/>
    </row>
    <row r="11" spans="2:9" x14ac:dyDescent="0.25">
      <c r="B11" s="9"/>
      <c r="C11" s="46"/>
      <c r="D11" s="48"/>
      <c r="E11" s="16" t="s">
        <v>53</v>
      </c>
      <c r="F11" s="58" t="s">
        <v>54</v>
      </c>
      <c r="G11" s="59"/>
      <c r="H11" s="60"/>
      <c r="I11" s="11"/>
    </row>
    <row r="12" spans="2:9" x14ac:dyDescent="0.25">
      <c r="B12" s="9"/>
      <c r="C12" s="18">
        <v>1</v>
      </c>
      <c r="D12" s="3" t="s">
        <v>55</v>
      </c>
      <c r="E12" s="33">
        <f>VLOOKUP(D6,DaftarNilai,4,FALSE)</f>
        <v>72</v>
      </c>
      <c r="F12" s="61" t="str">
        <f>[1]!terbilang(E12)</f>
        <v xml:space="preserve">Tujuhpuluh Dua </v>
      </c>
      <c r="G12" s="62"/>
      <c r="H12" s="63"/>
      <c r="I12" s="11"/>
    </row>
    <row r="13" spans="2:9" x14ac:dyDescent="0.25">
      <c r="B13" s="9"/>
      <c r="C13" s="18">
        <f>C12+1</f>
        <v>2</v>
      </c>
      <c r="D13" s="3" t="s">
        <v>56</v>
      </c>
      <c r="E13" s="33">
        <f>VLOOKUP(D6,DaftarNilai,5,FALSE)</f>
        <v>99</v>
      </c>
      <c r="F13" s="61" t="str">
        <f>[1]!terbilang(E13)</f>
        <v xml:space="preserve">Sembilanpuluh Sembilan </v>
      </c>
      <c r="G13" s="62"/>
      <c r="H13" s="63"/>
      <c r="I13" s="11"/>
    </row>
    <row r="14" spans="2:9" x14ac:dyDescent="0.25">
      <c r="B14" s="9"/>
      <c r="C14" s="18">
        <f t="shared" ref="C14:C17" si="0">C13+1</f>
        <v>3</v>
      </c>
      <c r="D14" s="3" t="s">
        <v>57</v>
      </c>
      <c r="E14" s="33">
        <f>VLOOKUP(D6,DaftarNilai,6,FALSE)</f>
        <v>84</v>
      </c>
      <c r="F14" s="61" t="str">
        <f>[1]!terbilang(E14)</f>
        <v xml:space="preserve">Delapanpuluh Empat </v>
      </c>
      <c r="G14" s="62"/>
      <c r="H14" s="63"/>
      <c r="I14" s="11"/>
    </row>
    <row r="15" spans="2:9" x14ac:dyDescent="0.25">
      <c r="B15" s="9"/>
      <c r="C15" s="18">
        <f t="shared" si="0"/>
        <v>4</v>
      </c>
      <c r="D15" s="3" t="s">
        <v>58</v>
      </c>
      <c r="E15" s="33">
        <f>VLOOKUP(D6,DaftarNilai,7,FALSE)</f>
        <v>48</v>
      </c>
      <c r="F15" s="61" t="str">
        <f>[1]!terbilang(E15)</f>
        <v xml:space="preserve">Empatpuluh Delapan </v>
      </c>
      <c r="G15" s="62"/>
      <c r="H15" s="63"/>
      <c r="I15" s="11"/>
    </row>
    <row r="16" spans="2:9" x14ac:dyDescent="0.25">
      <c r="B16" s="9"/>
      <c r="C16" s="18">
        <f t="shared" si="0"/>
        <v>5</v>
      </c>
      <c r="D16" s="3" t="s">
        <v>59</v>
      </c>
      <c r="E16" s="33">
        <f>VLOOKUP(D6,DaftarNilai,8,FALSE)</f>
        <v>97</v>
      </c>
      <c r="F16" s="61" t="str">
        <f>[1]!terbilang(E16)</f>
        <v xml:space="preserve">Sembilanpuluh Tujuh </v>
      </c>
      <c r="G16" s="62"/>
      <c r="H16" s="63"/>
      <c r="I16" s="11"/>
    </row>
    <row r="17" spans="2:9" x14ac:dyDescent="0.25">
      <c r="B17" s="9"/>
      <c r="C17" s="18">
        <f t="shared" si="0"/>
        <v>6</v>
      </c>
      <c r="D17" s="3" t="s">
        <v>60</v>
      </c>
      <c r="E17" s="33">
        <f>VLOOKUP(D6,DaftarNilai,9,FALSE)</f>
        <v>93</v>
      </c>
      <c r="F17" s="61" t="str">
        <f>[1]!terbilang(E17)</f>
        <v xml:space="preserve">Sembilanpuluh Tiga </v>
      </c>
      <c r="G17" s="62"/>
      <c r="H17" s="63"/>
      <c r="I17" s="11"/>
    </row>
    <row r="18" spans="2:9" x14ac:dyDescent="0.25">
      <c r="B18" s="9"/>
      <c r="C18" s="18">
        <f>C17+1</f>
        <v>7</v>
      </c>
      <c r="D18" s="3" t="s">
        <v>61</v>
      </c>
      <c r="E18" s="33">
        <f>VLOOKUP(D6,DaftarNilai,10,FALSE)</f>
        <v>58</v>
      </c>
      <c r="F18" s="61" t="str">
        <f>[1]!terbilang(E18)</f>
        <v xml:space="preserve">Limapuluh Delapan </v>
      </c>
      <c r="G18" s="62"/>
      <c r="H18" s="63"/>
      <c r="I18" s="11"/>
    </row>
    <row r="19" spans="2:9" x14ac:dyDescent="0.25">
      <c r="B19" s="9"/>
      <c r="C19" s="18">
        <f>C18+1</f>
        <v>8</v>
      </c>
      <c r="D19" s="3" t="s">
        <v>62</v>
      </c>
      <c r="E19" s="33">
        <f>VLOOKUP(D6,DaftarNilai,11,FALSE)</f>
        <v>85</v>
      </c>
      <c r="F19" s="61" t="str">
        <f>[1]!terbilang(E19)</f>
        <v xml:space="preserve">Delapanpuluh Lima </v>
      </c>
      <c r="G19" s="62"/>
      <c r="H19" s="63"/>
      <c r="I19" s="11"/>
    </row>
    <row r="20" spans="2:9" ht="15.75" thickBot="1" x14ac:dyDescent="0.3">
      <c r="B20" s="9"/>
      <c r="C20" s="19">
        <f>C19+1</f>
        <v>9</v>
      </c>
      <c r="D20" s="17" t="s">
        <v>63</v>
      </c>
      <c r="E20" s="34">
        <f>VLOOKUP(D6,DaftarNilai,12,FALSE)</f>
        <v>96</v>
      </c>
      <c r="F20" s="61" t="str">
        <f>[1]!terbilang(E20)</f>
        <v xml:space="preserve">Sembilanpuluh Enam </v>
      </c>
      <c r="G20" s="62"/>
      <c r="H20" s="63"/>
      <c r="I20" s="11"/>
    </row>
    <row r="21" spans="2:9" x14ac:dyDescent="0.25">
      <c r="B21" s="9"/>
      <c r="C21" s="56" t="s">
        <v>18</v>
      </c>
      <c r="D21" s="57"/>
      <c r="E21" s="35">
        <f>VLOOKUP(D6,DaftarNilai,16,FALSE)</f>
        <v>732</v>
      </c>
      <c r="F21" s="61" t="str">
        <f>[1]!terbilang(E21)</f>
        <v xml:space="preserve">Tujuhratus Tigapuluh Dua </v>
      </c>
      <c r="G21" s="62"/>
      <c r="H21" s="63"/>
      <c r="I21" s="11"/>
    </row>
    <row r="22" spans="2:9" x14ac:dyDescent="0.25">
      <c r="B22" s="9"/>
      <c r="C22" s="54" t="s">
        <v>64</v>
      </c>
      <c r="D22" s="55"/>
      <c r="E22" s="73">
        <f>VLOOKUP(D6,DaftarNilai,17,FALSE)</f>
        <v>81.333333333333329</v>
      </c>
      <c r="F22" s="61" t="str">
        <f>[1]!terbilang(E22)</f>
        <v xml:space="preserve">Delapanpuluh Satu </v>
      </c>
      <c r="G22" s="62"/>
      <c r="H22" s="63"/>
      <c r="I22" s="11"/>
    </row>
    <row r="23" spans="2:9" ht="15.75" thickBot="1" x14ac:dyDescent="0.3">
      <c r="B23" s="9"/>
      <c r="C23" s="52" t="s">
        <v>20</v>
      </c>
      <c r="D23" s="53"/>
      <c r="E23" s="36">
        <f>VLOOKUP(D6,DaftarNilai,18,FALSE)</f>
        <v>1</v>
      </c>
      <c r="F23" s="32" t="s">
        <v>65</v>
      </c>
      <c r="G23" s="31">
        <f>COUNT('Daftar Nilai Siswa'!B6:B15)</f>
        <v>10</v>
      </c>
      <c r="H23" s="20" t="s">
        <v>66</v>
      </c>
      <c r="I23" s="11"/>
    </row>
    <row r="24" spans="2:9" ht="15.75" thickBot="1" x14ac:dyDescent="0.3">
      <c r="B24" s="9"/>
      <c r="C24" s="10"/>
      <c r="D24" s="10"/>
      <c r="E24" s="10"/>
      <c r="F24" s="10"/>
      <c r="G24" s="10"/>
      <c r="H24" s="10"/>
      <c r="I24" s="11"/>
    </row>
    <row r="25" spans="2:9" ht="15.75" thickBot="1" x14ac:dyDescent="0.3">
      <c r="B25" s="9"/>
      <c r="C25" s="21" t="s">
        <v>67</v>
      </c>
      <c r="D25" s="21" t="s">
        <v>68</v>
      </c>
      <c r="E25" s="26" t="s">
        <v>52</v>
      </c>
      <c r="F25" s="10"/>
      <c r="G25" s="64" t="s">
        <v>21</v>
      </c>
      <c r="H25" s="65"/>
      <c r="I25" s="11"/>
    </row>
    <row r="26" spans="2:9" x14ac:dyDescent="0.25">
      <c r="B26" s="9"/>
      <c r="C26" s="22">
        <v>1</v>
      </c>
      <c r="D26" s="24" t="s">
        <v>15</v>
      </c>
      <c r="E26" s="27" t="str">
        <f>VLOOKUP(D6,DaftarNilai,13,FALSE)</f>
        <v>A</v>
      </c>
      <c r="F26" s="10"/>
      <c r="G26" s="67" t="str">
        <f>VLOOKUP(D6,DaftarNilai,19,FALSE)</f>
        <v>Selamat pertahankan prestasimu</v>
      </c>
      <c r="H26" s="68"/>
      <c r="I26" s="11"/>
    </row>
    <row r="27" spans="2:9" x14ac:dyDescent="0.25">
      <c r="B27" s="9"/>
      <c r="C27" s="22">
        <v>2</v>
      </c>
      <c r="D27" s="24" t="s">
        <v>16</v>
      </c>
      <c r="E27" s="27" t="str">
        <f>VLOOKUP(D6,DaftarNilai,14,FALSE)</f>
        <v>B</v>
      </c>
      <c r="F27" s="10"/>
      <c r="G27" s="69"/>
      <c r="H27" s="70"/>
      <c r="I27" s="11"/>
    </row>
    <row r="28" spans="2:9" ht="15.75" thickBot="1" x14ac:dyDescent="0.3">
      <c r="B28" s="9"/>
      <c r="C28" s="23">
        <v>3</v>
      </c>
      <c r="D28" s="25" t="s">
        <v>69</v>
      </c>
      <c r="E28" s="28" t="str">
        <f>VLOOKUP(D6,DaftarNilai,15,FALSE)</f>
        <v>B</v>
      </c>
      <c r="F28" s="10"/>
      <c r="G28" s="71"/>
      <c r="H28" s="72"/>
      <c r="I28" s="11"/>
    </row>
    <row r="29" spans="2:9" x14ac:dyDescent="0.25">
      <c r="B29" s="9"/>
      <c r="C29" s="10"/>
      <c r="D29" s="10"/>
      <c r="E29" s="10"/>
      <c r="F29" s="10"/>
      <c r="G29" s="10"/>
      <c r="H29" s="10"/>
      <c r="I29" s="11"/>
    </row>
    <row r="30" spans="2:9" x14ac:dyDescent="0.25">
      <c r="B30" s="9"/>
      <c r="E30" s="10" t="s">
        <v>75</v>
      </c>
      <c r="F30" s="10"/>
      <c r="G30" s="10" t="s">
        <v>72</v>
      </c>
      <c r="H30" s="10"/>
      <c r="I30" s="11"/>
    </row>
    <row r="31" spans="2:9" x14ac:dyDescent="0.25">
      <c r="B31" s="9"/>
      <c r="E31" s="10"/>
      <c r="F31" s="10"/>
      <c r="G31" s="10"/>
      <c r="H31" s="10"/>
      <c r="I31" s="11"/>
    </row>
    <row r="32" spans="2:9" ht="13.5" customHeight="1" x14ac:dyDescent="0.25">
      <c r="B32" s="9"/>
      <c r="C32" s="10" t="s">
        <v>74</v>
      </c>
      <c r="D32" s="10"/>
      <c r="E32" s="10"/>
      <c r="F32" s="10"/>
      <c r="G32" s="10"/>
      <c r="H32" s="10"/>
      <c r="I32" s="11"/>
    </row>
    <row r="33" spans="2:9" x14ac:dyDescent="0.25">
      <c r="B33" s="9"/>
      <c r="C33" s="10" t="s">
        <v>70</v>
      </c>
      <c r="D33" s="10"/>
      <c r="E33" s="66" t="s">
        <v>71</v>
      </c>
      <c r="F33" s="66"/>
      <c r="G33" s="10"/>
      <c r="H33" s="10"/>
      <c r="I33" s="11"/>
    </row>
    <row r="34" spans="2:9" x14ac:dyDescent="0.25">
      <c r="B34" s="9"/>
      <c r="C34" s="10"/>
      <c r="D34" s="10"/>
      <c r="E34" s="10"/>
      <c r="F34" s="10"/>
      <c r="G34" s="10"/>
      <c r="H34" s="10"/>
      <c r="I34" s="11"/>
    </row>
    <row r="35" spans="2:9" x14ac:dyDescent="0.25">
      <c r="B35" s="9"/>
      <c r="C35" s="10" t="s">
        <v>73</v>
      </c>
      <c r="D35" s="10"/>
      <c r="E35" s="66" t="s">
        <v>73</v>
      </c>
      <c r="F35" s="66"/>
      <c r="G35" s="10"/>
      <c r="H35" s="10"/>
      <c r="I35" s="11"/>
    </row>
    <row r="36" spans="2:9" ht="39.75" customHeight="1" x14ac:dyDescent="0.25">
      <c r="B36" s="12"/>
      <c r="C36" s="13"/>
      <c r="D36" s="13"/>
      <c r="E36" s="13"/>
      <c r="F36" s="13"/>
      <c r="G36" s="13"/>
      <c r="H36" s="13"/>
      <c r="I36" s="14"/>
    </row>
  </sheetData>
  <mergeCells count="24">
    <mergeCell ref="G25:H25"/>
    <mergeCell ref="E33:F33"/>
    <mergeCell ref="E35:F35"/>
    <mergeCell ref="G26:H28"/>
    <mergeCell ref="F20:H20"/>
    <mergeCell ref="F21:H21"/>
    <mergeCell ref="F22:H22"/>
    <mergeCell ref="C23:D23"/>
    <mergeCell ref="C22:D22"/>
    <mergeCell ref="C21:D21"/>
    <mergeCell ref="F11:H11"/>
    <mergeCell ref="F12:H12"/>
    <mergeCell ref="F13:H13"/>
    <mergeCell ref="F14:H14"/>
    <mergeCell ref="F15:H15"/>
    <mergeCell ref="F16:H16"/>
    <mergeCell ref="F17:H17"/>
    <mergeCell ref="F18:H18"/>
    <mergeCell ref="F19:H19"/>
    <mergeCell ref="B4:I4"/>
    <mergeCell ref="B3:I3"/>
    <mergeCell ref="C10:C11"/>
    <mergeCell ref="D10:D11"/>
    <mergeCell ref="E10:H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Daftar Nilai Siswa</vt:lpstr>
      <vt:lpstr>Rapor Siswa</vt:lpstr>
      <vt:lpstr>DaftarNilai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yosho prasetiyo</dc:creator>
  <cp:lastModifiedBy>Prasetiyo</cp:lastModifiedBy>
  <dcterms:created xsi:type="dcterms:W3CDTF">2015-06-05T18:17:20Z</dcterms:created>
  <dcterms:modified xsi:type="dcterms:W3CDTF">2020-05-25T19:10:49Z</dcterms:modified>
</cp:coreProperties>
</file>