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mplate" sheetId="1" state="visible" r:id="rId2"/>
    <sheet name="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<sst xmlns="http://schemas.openxmlformats.org/spreadsheetml/2006/main" count="41" uniqueCount="33">
  <si>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Amplitude (A)</t>
  </si>
  <si>
    <t xml:space="preserve">Width (W)</t>
  </si>
  <si>
    <t xml:space="preserve">Average Time</t>
  </si>
  <si>
    <t xml:space="preserve">A/W</t>
  </si>
  <si>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</si>
  <si>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</si>
  <si>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</si>
  <si>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</si>
  <si>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</si>
  <si>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Slope</t>
  </si>
  <si>
    <t xml:space="preserve">Intercept</t>
  </si>
  <si>
    <t xml:space="preserve">SUMMARY OUTPUT</t>
  </si>
  <si>
    <t xml:space="preserve">Regression Statistics</t>
  </si>
  <si>
    <t xml:space="preserve">Multiple R</t>
  </si>
  <si>
    <t xml:space="preserve">R Square</t>
  </si>
  <si>
    <t xml:space="preserve">Adjusted R Square</t>
  </si>
  <si>
    <t xml:space="preserve">Observations</t>
  </si>
  <si>
    <t xml:space="preserve">ANOVA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</si>
  <si>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</si>
  <si>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</si>
  <si>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</si>
  <si>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</si>
  <si>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</si>
  <si>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</si>
  <si>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</si>
  <si>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Coefficients</t>
  </si>
  <si>
    <t xml:space="preserve">t Stat</t>
  </si>
  <si>
    <t xml:space="preserve">P-value</t>
  </si>
  <si>
    <t xml:space="preserve">Lower 95%</t>
  </si>
  <si>
    <t xml:space="preserve">Upper 95%</t>
  </si>
  <si>
    <t xml:space="preserve">Lower 95.0%</t>
  </si>
  <si>
    <t xml:space="preserve">Upper 95.0%</t>
  </si>
  <si>
    <t xml:space="preserve">X Variable 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</si>
</sst>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\$* #,##0.00_-;&quot;-$&quot;* #,##0.00_-;_-\$* \-??_-;_-@_-"/>
    <numFmt numFmtId="166" formatCode="0.00"/>
    <numFmt numFmtId="167" formatCode="0.000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FFFFFF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C0C0C0"/>
        <bgColor rgb="FFD9D9D9"/>
      </patternFill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/>
      <bottom/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medium">
        <color rgb="FF969696"/>
      </left>
      <right style="thin">
        <color rgb="FF969696"/>
      </right>
      <top style="medium">
        <color rgb="FF969696"/>
      </top>
      <bottom style="medium">
        <color rgb="FF969696"/>
      </bottom>
      <diagonal/>
    </border>
    <border diagonalUp="false" diagonalDown="false">
      <left style="thin">
        <color rgb="FF969696"/>
      </left>
      <right style="thin">
        <color rgb="FF969696"/>
      </right>
      <top style="medium">
        <color rgb="FF969696"/>
      </top>
      <bottom style="medium">
        <color rgb="FF969696"/>
      </bottom>
      <diagonal/>
    </border>
    <border diagonalUp="false" diagonalDown="false">
      <left style="medium">
        <color rgb="FF969696"/>
      </left>
      <right/>
      <top/>
      <bottom/>
      <diagonal/>
    </border>
    <border diagonalUp="false" diagonalDown="false">
      <left style="medium">
        <color rgb="FF969696"/>
      </left>
      <right style="thin">
        <color rgb="FF969696"/>
      </right>
      <top style="medium">
        <color rgb="FF969696"/>
      </top>
      <bottom/>
      <diagonal/>
    </border>
    <border diagonalUp="false" diagonalDown="false">
      <left style="thin">
        <color rgb="FF969696"/>
      </left>
      <right style="thin">
        <color rgb="FF969696"/>
      </right>
      <top style="medium">
        <color rgb="FF969696"/>
      </top>
      <bottom/>
      <diagonal/>
    </border>
    <border diagonalUp="false" diagonalDown="false">
      <left style="medium">
        <color rgb="FF969696"/>
      </left>
      <right style="thin">
        <color rgb="FF969696"/>
      </right>
      <top/>
      <bottom/>
      <diagonal/>
    </border>
    <border diagonalUp="false" diagonalDown="false">
      <left style="thin">
        <color rgb="FF969696"/>
      </left>
      <right style="thin">
        <color rgb="FF969696"/>
      </right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>
        <color rgb="FF969696"/>
      </left>
      <right style="thin">
        <color rgb="FF969696"/>
      </right>
      <top/>
      <bottom style="medium">
        <color rgb="FF969696"/>
      </bottom>
      <diagonal/>
    </border>
    <border diagonalUp="false" diagonalDown="false">
      <left style="thin">
        <color rgb="FF969696"/>
      </left>
      <right style="thin">
        <color rgb="FF969696"/>
      </right>
      <top/>
      <bottom style="medium">
        <color rgb="FF969696"/>
      </bottom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6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2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6" fillId="2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3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6" fillId="2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6" fillId="2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5" xfId="21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6" fillId="2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0" xfId="0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12" fillId="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2" xfId="0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12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right" vertical="bottom" textRotation="0" wrapText="false" indent="2" shrinkToFit="false"/>
      <protection locked="true" hidden="false"/>
    </xf>
    <xf numFmtId="164" fontId="12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1" xfId="20" builtinId="53" customBuiltin="true"/>
    <cellStyle name="Excel Built-in 20% - Accent1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Average Movement 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"Average Movement Time"</c:f>
              <c:strCache>
                <c:ptCount val="1"/>
                <c:pt idx="0">
                  <c:v>Average Movement Time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Example!$D$3:$D$11</c:f>
              <c:numCache>
                <c:formatCode>General</c:formatCode>
                <c:ptCount val="9"/>
                <c:pt idx="0">
                  <c:v>16.6666666666667</c:v>
                </c:pt>
                <c:pt idx="1">
                  <c:v>8.33333333333333</c:v>
                </c:pt>
                <c:pt idx="2">
                  <c:v>5.55555555555556</c:v>
                </c:pt>
                <c:pt idx="3">
                  <c:v>33.3333333333333</c:v>
                </c:pt>
                <c:pt idx="4">
                  <c:v>16.6666666666667</c:v>
                </c:pt>
                <c:pt idx="5">
                  <c:v>11.1111111111111</c:v>
                </c:pt>
                <c:pt idx="6">
                  <c:v>66.6666666666667</c:v>
                </c:pt>
                <c:pt idx="7">
                  <c:v>33.3333333333333</c:v>
                </c:pt>
                <c:pt idx="8">
                  <c:v>22.2222222222222</c:v>
                </c:pt>
              </c:numCache>
            </c:numRef>
          </c:xVal>
          <c:yVal>
            <c:numRef>
              <c:f>Example!$C$3:$C$11</c:f>
              <c:numCache>
                <c:formatCode>General</c:formatCode>
                <c:ptCount val="9"/>
                <c:pt idx="0">
                  <c:v>933.333333333333</c:v>
                </c:pt>
                <c:pt idx="1">
                  <c:v>755.333333333333</c:v>
                </c:pt>
                <c:pt idx="2">
                  <c:v>652.833333333333</c:v>
                </c:pt>
                <c:pt idx="3">
                  <c:v>1100.16666666667</c:v>
                </c:pt>
                <c:pt idx="4">
                  <c:v>816.666666666667</c:v>
                </c:pt>
                <c:pt idx="5">
                  <c:v>888.833333333333</c:v>
                </c:pt>
                <c:pt idx="6">
                  <c:v>1069.83333333333</c:v>
                </c:pt>
                <c:pt idx="7">
                  <c:v>1180.5</c:v>
                </c:pt>
                <c:pt idx="8">
                  <c:v>1241.83333333333</c:v>
                </c:pt>
              </c:numCache>
            </c:numRef>
          </c:yVal>
          <c:smooth val="0"/>
        </c:ser>
        <c:axId val="90322645"/>
        <c:axId val="84338858"/>
      </c:scatterChart>
      <c:valAx>
        <c:axId val="9032264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338858"/>
        <c:crosses val="autoZero"/>
        <c:crossBetween val="midCat"/>
      </c:valAx>
      <c:valAx>
        <c:axId val="8433885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32264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130680</xdr:colOff>
      <xdr:row>13</xdr:row>
      <xdr:rowOff>144360</xdr:rowOff>
    </xdr:from>
    <xdr:to>
      <xdr:col>15</xdr:col>
      <xdr:colOff>187200</xdr:colOff>
      <xdr:row>42</xdr:row>
      <xdr:rowOff>149040</xdr:rowOff>
    </xdr:to>
    <xdr:graphicFrame>
      <xdr:nvGraphicFramePr>
        <xdr:cNvPr id="0" name="Chart 1"/>
        <xdr:cNvGraphicFramePr/>
      </xdr:nvGraphicFramePr>
      <xdr:xfrm>
        <a:off x="6482880" y="2884320"/>
        <a:ext cx="10096200" cy="518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21.82995951417"/>
    <col collapsed="false" hidden="false" max="2" min="2" style="0" width="13.8178137651822"/>
    <col collapsed="false" hidden="false" max="3" min="3" style="1" width="23.2591093117409"/>
    <col collapsed="false" hidden="false" max="4" min="4" style="0" width="12.5344129554656"/>
    <col collapsed="false" hidden="false" max="5" min="5" style="0" width="8.78542510121457"/>
    <col collapsed="false" hidden="false" max="6" min="6" style="0" width="18.1012145748988"/>
    <col collapsed="false" hidden="false" max="7" min="7" style="0" width="15.7449392712551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2"/>
      <c r="B2" s="2"/>
      <c r="C2" s="2"/>
      <c r="D2" s="2"/>
    </row>
    <row r="3" customFormat="false" ht="17.35" hidden="false" customHeight="false" outlineLevel="0" collapsed="false">
      <c r="A3" s="3" t="n">
        <v>250</v>
      </c>
      <c r="B3" s="4" t="n">
        <v>15</v>
      </c>
      <c r="C3" s="5" t="n">
        <f aca="false">AVERAGE(E3:J3)</f>
        <v>933.333333333333</v>
      </c>
      <c r="D3" s="6" t="n">
        <f aca="false">A3/B3</f>
        <v>16.6666666666667</v>
      </c>
      <c r="E3" s="7" t="n">
        <v>1050</v>
      </c>
      <c r="F3" s="0" t="n">
        <v>1183</v>
      </c>
      <c r="G3" s="0" t="n">
        <v>967</v>
      </c>
      <c r="H3" s="0" t="n">
        <v>800</v>
      </c>
      <c r="I3" s="0" t="n">
        <v>800</v>
      </c>
      <c r="J3" s="0" t="n">
        <v>800</v>
      </c>
    </row>
    <row r="4" customFormat="false" ht="17.35" hidden="false" customHeight="false" outlineLevel="0" collapsed="false">
      <c r="A4" s="8" t="n">
        <v>250</v>
      </c>
      <c r="B4" s="9" t="n">
        <v>30</v>
      </c>
      <c r="C4" s="5" t="n">
        <f aca="false">AVERAGE(E4:J4)</f>
        <v>755.333333333333</v>
      </c>
      <c r="D4" s="10" t="n">
        <f aca="false">A4/B4</f>
        <v>8.33333333333333</v>
      </c>
      <c r="E4" s="7" t="n">
        <v>932</v>
      </c>
      <c r="F4" s="0" t="n">
        <v>717</v>
      </c>
      <c r="G4" s="0" t="n">
        <v>834</v>
      </c>
      <c r="H4" s="0" t="n">
        <v>665</v>
      </c>
      <c r="I4" s="0" t="n">
        <v>785</v>
      </c>
      <c r="J4" s="0" t="n">
        <v>599</v>
      </c>
    </row>
    <row r="5" customFormat="false" ht="17.35" hidden="false" customHeight="false" outlineLevel="0" collapsed="false">
      <c r="A5" s="11" t="n">
        <v>250</v>
      </c>
      <c r="B5" s="12" t="n">
        <v>45</v>
      </c>
      <c r="C5" s="5" t="n">
        <f aca="false">AVERAGE(E5:J5)</f>
        <v>652.833333333333</v>
      </c>
      <c r="D5" s="13" t="n">
        <f aca="false">A5/B5</f>
        <v>5.55555555555556</v>
      </c>
      <c r="E5" s="7" t="n">
        <v>683</v>
      </c>
      <c r="F5" s="0" t="n">
        <v>650</v>
      </c>
      <c r="G5" s="0" t="n">
        <v>783</v>
      </c>
      <c r="H5" s="0" t="n">
        <v>650</v>
      </c>
      <c r="I5" s="0" t="n">
        <v>617</v>
      </c>
      <c r="J5" s="0" t="n">
        <v>534</v>
      </c>
    </row>
    <row r="6" customFormat="false" ht="17.35" hidden="false" customHeight="false" outlineLevel="0" collapsed="false">
      <c r="A6" s="8" t="n">
        <v>500</v>
      </c>
      <c r="B6" s="9" t="n">
        <v>15</v>
      </c>
      <c r="C6" s="5" t="n">
        <f aca="false">AVERAGE(E6:J6)</f>
        <v>1100.16666666667</v>
      </c>
      <c r="D6" s="10" t="n">
        <f aca="false">A6/B6</f>
        <v>33.3333333333333</v>
      </c>
      <c r="E6" s="7" t="n">
        <v>967</v>
      </c>
      <c r="F6" s="0" t="n">
        <v>817</v>
      </c>
      <c r="G6" s="0" t="n">
        <v>833</v>
      </c>
      <c r="H6" s="0" t="n">
        <v>783</v>
      </c>
      <c r="I6" s="0" t="n">
        <v>1967</v>
      </c>
      <c r="J6" s="0" t="n">
        <v>1234</v>
      </c>
    </row>
    <row r="7" customFormat="false" ht="17.35" hidden="false" customHeight="false" outlineLevel="0" collapsed="false">
      <c r="A7" s="14" t="n">
        <v>500</v>
      </c>
      <c r="B7" s="15" t="n">
        <v>30</v>
      </c>
      <c r="C7" s="5" t="n">
        <f aca="false">AVERAGE(E7:J7)</f>
        <v>816.666666666667</v>
      </c>
      <c r="D7" s="16" t="n">
        <f aca="false">A7/B7</f>
        <v>16.6666666666667</v>
      </c>
      <c r="E7" s="7" t="n">
        <v>650</v>
      </c>
      <c r="F7" s="0" t="n">
        <v>800</v>
      </c>
      <c r="G7" s="0" t="n">
        <v>783</v>
      </c>
      <c r="H7" s="0" t="n">
        <v>868</v>
      </c>
      <c r="I7" s="0" t="n">
        <v>1099</v>
      </c>
      <c r="J7" s="0" t="n">
        <v>700</v>
      </c>
    </row>
    <row r="8" customFormat="false" ht="17.35" hidden="false" customHeight="false" outlineLevel="0" collapsed="false">
      <c r="A8" s="8" t="n">
        <v>500</v>
      </c>
      <c r="B8" s="9" t="n">
        <v>45</v>
      </c>
      <c r="C8" s="5" t="n">
        <f aca="false">AVERAGE(E8:J8)</f>
        <v>888.833333333333</v>
      </c>
      <c r="D8" s="10" t="n">
        <f aca="false">A8/B8</f>
        <v>11.1111111111111</v>
      </c>
      <c r="E8" s="7" t="n">
        <v>850</v>
      </c>
      <c r="F8" s="0" t="n">
        <v>633</v>
      </c>
      <c r="G8" s="0" t="n">
        <v>717</v>
      </c>
      <c r="H8" s="0" t="n">
        <v>1566</v>
      </c>
      <c r="I8" s="0" t="n">
        <v>900</v>
      </c>
      <c r="J8" s="0" t="n">
        <v>667</v>
      </c>
    </row>
    <row r="9" customFormat="false" ht="17.35" hidden="false" customHeight="false" outlineLevel="0" collapsed="false">
      <c r="A9" s="14" t="n">
        <v>1000</v>
      </c>
      <c r="B9" s="15" t="n">
        <v>15</v>
      </c>
      <c r="C9" s="5" t="n">
        <f aca="false">AVERAGE(E9:J9)</f>
        <v>1069.83333333333</v>
      </c>
      <c r="D9" s="16" t="n">
        <f aca="false">A9/B9</f>
        <v>66.6666666666667</v>
      </c>
      <c r="E9" s="7" t="n">
        <v>1317</v>
      </c>
      <c r="F9" s="0" t="n">
        <v>1118</v>
      </c>
      <c r="G9" s="0" t="n">
        <v>367</v>
      </c>
      <c r="H9" s="0" t="n">
        <v>1316</v>
      </c>
      <c r="I9" s="0" t="n">
        <v>1133</v>
      </c>
      <c r="J9" s="0" t="n">
        <v>1168</v>
      </c>
    </row>
    <row r="10" customFormat="false" ht="17.35" hidden="false" customHeight="false" outlineLevel="0" collapsed="false">
      <c r="A10" s="14" t="n">
        <v>1000</v>
      </c>
      <c r="B10" s="15" t="n">
        <v>30</v>
      </c>
      <c r="C10" s="5" t="n">
        <f aca="false">AVERAGE(E10:J10)</f>
        <v>1180.5</v>
      </c>
      <c r="D10" s="16" t="n">
        <f aca="false">A10/B10</f>
        <v>33.3333333333333</v>
      </c>
      <c r="E10" s="7" t="n">
        <v>799</v>
      </c>
      <c r="F10" s="0" t="n">
        <v>868</v>
      </c>
      <c r="G10" s="0" t="n">
        <v>966</v>
      </c>
      <c r="H10" s="0" t="n">
        <v>850</v>
      </c>
      <c r="I10" s="0" t="n">
        <v>1217</v>
      </c>
      <c r="J10" s="0" t="n">
        <v>2383</v>
      </c>
    </row>
    <row r="11" customFormat="false" ht="17.35" hidden="false" customHeight="false" outlineLevel="0" collapsed="false">
      <c r="A11" s="8" t="n">
        <v>1000</v>
      </c>
      <c r="B11" s="9" t="n">
        <v>45</v>
      </c>
      <c r="C11" s="5" t="n">
        <f aca="false">AVERAGE(E11:J11)</f>
        <v>1241.83333333333</v>
      </c>
      <c r="D11" s="17" t="n">
        <f aca="false">A11/B11</f>
        <v>22.2222222222222</v>
      </c>
      <c r="E11" s="7" t="n">
        <v>1718</v>
      </c>
      <c r="F11" s="0" t="n">
        <v>1249</v>
      </c>
      <c r="G11" s="0" t="n">
        <v>1533</v>
      </c>
      <c r="H11" s="0" t="n">
        <v>1084</v>
      </c>
      <c r="I11" s="0" t="n">
        <v>917</v>
      </c>
      <c r="J11" s="0" t="n">
        <v>950</v>
      </c>
    </row>
    <row r="12" customFormat="false" ht="13.8" hidden="false" customHeight="false" outlineLevel="0" collapsed="false">
      <c r="A12" s="18"/>
      <c r="B12" s="19"/>
      <c r="C12" s="20"/>
    </row>
    <row r="13" customFormat="false" ht="13.8" hidden="false" customHeight="false" outlineLevel="0" collapsed="false">
      <c r="A13" s="18"/>
      <c r="B13" s="19"/>
      <c r="C13" s="20"/>
    </row>
    <row r="14" customFormat="false" ht="13.8" hidden="false" customHeight="false" outlineLevel="0" collapsed="false">
      <c r="A14" s="18"/>
      <c r="B14" s="19"/>
      <c r="C14" s="20"/>
    </row>
    <row r="15" customFormat="false" ht="13.8" hidden="false" customHeight="false" outlineLevel="0" collapsed="false">
      <c r="A15" s="18"/>
      <c r="B15" s="19"/>
      <c r="C15" s="20"/>
    </row>
    <row r="16" customFormat="false" ht="13.8" hidden="false" customHeight="false" outlineLevel="0" collapsed="false">
      <c r="A16" s="18"/>
      <c r="B16" s="19"/>
      <c r="C16" s="20"/>
    </row>
    <row r="17" customFormat="false" ht="13.8" hidden="false" customHeight="false" outlineLevel="0" collapsed="false">
      <c r="A17" s="18"/>
      <c r="B17" s="19"/>
      <c r="C17" s="0"/>
    </row>
    <row r="18" customFormat="false" ht="13.8" hidden="false" customHeight="false" outlineLevel="0" collapsed="false">
      <c r="A18" s="18"/>
      <c r="B18" s="19"/>
      <c r="C18" s="0"/>
    </row>
    <row r="19" customFormat="false" ht="13.8" hidden="false" customHeight="false" outlineLevel="0" collapsed="false">
      <c r="A19" s="18"/>
      <c r="B19" s="19"/>
      <c r="C19" s="0"/>
    </row>
    <row r="20" customFormat="false" ht="13.8" hidden="false" customHeight="false" outlineLevel="0" collapsed="false">
      <c r="A20" s="18"/>
      <c r="B20" s="19"/>
      <c r="C20" s="0"/>
    </row>
    <row r="21" customFormat="false" ht="14.15" hidden="false" customHeight="false" outlineLevel="0" collapsed="false">
      <c r="A21" s="18"/>
      <c r="B21" s="21" t="s">
        <v>4</v>
      </c>
      <c r="C21" s="0"/>
    </row>
    <row r="22" customFormat="false" ht="13.8" hidden="false" customHeight="false" outlineLevel="0" collapsed="false">
      <c r="A22" s="18"/>
      <c r="B22" s="19"/>
      <c r="C22" s="0"/>
    </row>
    <row r="23" customFormat="false" ht="14.2" hidden="false" customHeight="false" outlineLevel="0" collapsed="false">
      <c r="A23" s="18"/>
      <c r="B23" s="22" t="s">
        <v>5</v>
      </c>
      <c r="C23" s="23" t="s">
        <v>6</v>
      </c>
    </row>
    <row r="24" customFormat="false" ht="14.2" hidden="false" customHeight="false" outlineLevel="0" collapsed="false">
      <c r="A24" s="18"/>
      <c r="B24" s="22" t="s">
        <v>7</v>
      </c>
      <c r="C24" s="23" t="n">
        <f aca="false" t="array" ref="C24:C24">RSQ($C$3:$C$11 , $D$3:$D$11)</f>
        <v>0.375214784764706</v>
      </c>
    </row>
    <row r="25" customFormat="false" ht="14.2" hidden="false" customHeight="false" outlineLevel="0" collapsed="false">
      <c r="A25" s="18"/>
      <c r="B25" s="22" t="s">
        <v>8</v>
      </c>
      <c r="C25" s="23" t="n">
        <f aca="false" t="array" ref="C25:C25">STEYX($C$3:$C$11 , $D$3:$D$11)</f>
        <v>169.613418730054</v>
      </c>
    </row>
    <row r="26" customFormat="false" ht="13.8" hidden="false" customHeight="false" outlineLevel="0" collapsed="false">
      <c r="A26" s="18"/>
      <c r="B26" s="22"/>
      <c r="C26" s="24"/>
    </row>
    <row r="27" customFormat="false" ht="14.2" hidden="false" customHeight="false" outlineLevel="0" collapsed="false">
      <c r="A27" s="18"/>
      <c r="B27" s="22" t="s">
        <v>9</v>
      </c>
      <c r="C27" s="24" t="n">
        <f aca="false" t="array" ref="C27:C27">SLOPE($C$3:$C$11 , $D$3:$D$11)</f>
        <v>6.50661464585834</v>
      </c>
    </row>
    <row r="28" customFormat="false" ht="14.2" hidden="false" customHeight="false" outlineLevel="0" collapsed="false">
      <c r="A28" s="18"/>
      <c r="B28" s="22" t="s">
        <v>10</v>
      </c>
      <c r="C28" s="24" t="n">
        <f aca="false" t="array" ref="C28:C28">INTERCEPT($C$3:$C$11 , $D$3:$D$11)</f>
        <v>805.293417366947</v>
      </c>
    </row>
    <row r="29" customFormat="false" ht="13.8" hidden="false" customHeight="false" outlineLevel="0" collapsed="false">
      <c r="A29" s="18"/>
      <c r="B29" s="22"/>
      <c r="C29" s="24"/>
    </row>
    <row r="30" customFormat="false" ht="14.2" hidden="false" customHeight="false" outlineLevel="0" collapsed="false">
      <c r="A30" s="18"/>
      <c r="B30" s="22" t="n">
        <f aca="false">INDEX($D$3:$D$11, 1, 1)</f>
        <v>16.6666666666667</v>
      </c>
      <c r="C30" s="24" t="n">
        <f aca="false">$C$27 * $B$30 + $C$28</f>
        <v>913.736994797919</v>
      </c>
      <c r="F30" s="25"/>
    </row>
    <row r="31" customFormat="false" ht="14.2" hidden="false" customHeight="false" outlineLevel="0" collapsed="false">
      <c r="A31" s="18"/>
      <c r="B31" s="22" t="n">
        <f aca="false">INDEX($D$3:$D$11, 2, 1)</f>
        <v>8.33333333333333</v>
      </c>
      <c r="C31" s="24" t="n">
        <f aca="false">$C$27 * $B$31 + $C$28</f>
        <v>859.515206082433</v>
      </c>
      <c r="F31" s="25"/>
    </row>
    <row r="32" customFormat="false" ht="13.8" hidden="false" customHeight="false" outlineLevel="0" collapsed="false">
      <c r="B32" s="23" t="n">
        <f aca="false">INDEX($D$3:$D$11, 3, 1)</f>
        <v>5.55555555555556</v>
      </c>
      <c r="C32" s="26" t="n">
        <f aca="false">$C$27 * $B$32 + $C$28</f>
        <v>841.441276510604</v>
      </c>
      <c r="F32" s="25"/>
    </row>
    <row r="33" customFormat="false" ht="13.8" hidden="false" customHeight="false" outlineLevel="0" collapsed="false">
      <c r="B33" s="23" t="n">
        <f aca="false">INDEX($D$3:$D$11, 4, 1)</f>
        <v>33.3333333333333</v>
      </c>
      <c r="C33" s="26" t="n">
        <f aca="false">$C$27 * $B$33 + $C$28</f>
        <v>1022.18057222889</v>
      </c>
      <c r="F33" s="25"/>
    </row>
    <row r="34" customFormat="false" ht="13.8" hidden="false" customHeight="false" outlineLevel="0" collapsed="false">
      <c r="B34" s="23" t="n">
        <f aca="false">INDEX($D$3:$D$11, 5, 1)</f>
        <v>16.6666666666667</v>
      </c>
      <c r="C34" s="26" t="n">
        <f aca="false">$C$27 * $B$34 + $C$28</f>
        <v>913.736994797919</v>
      </c>
      <c r="F34" s="25"/>
    </row>
    <row r="35" customFormat="false" ht="13.8" hidden="false" customHeight="false" outlineLevel="0" collapsed="false">
      <c r="B35" s="23" t="n">
        <f aca="false">INDEX($D$3:$D$11, 6, 1)</f>
        <v>11.1111111111111</v>
      </c>
      <c r="C35" s="26" t="n">
        <f aca="false">$C$27 * $B$35 + $C$28</f>
        <v>877.589135654262</v>
      </c>
      <c r="F35" s="25"/>
    </row>
    <row r="36" customFormat="false" ht="13.8" hidden="false" customHeight="false" outlineLevel="0" collapsed="false">
      <c r="B36" s="23" t="n">
        <f aca="false">INDEX($D$3:$D$11, 7, 1)</f>
        <v>66.6666666666667</v>
      </c>
      <c r="C36" s="26" t="n">
        <f aca="false">$C$27 * $B$36 + $C$28</f>
        <v>1239.06772709084</v>
      </c>
      <c r="F36" s="25"/>
    </row>
    <row r="37" customFormat="false" ht="13.8" hidden="false" customHeight="false" outlineLevel="0" collapsed="false">
      <c r="B37" s="23" t="n">
        <f aca="false">INDEX($D$3:$D$11, 8, 1)</f>
        <v>33.3333333333333</v>
      </c>
      <c r="C37" s="26" t="n">
        <f aca="false">$C$27 * $B$37 + $C$28</f>
        <v>1022.18057222889</v>
      </c>
      <c r="F37" s="25"/>
    </row>
    <row r="38" customFormat="false" ht="13.8" hidden="false" customHeight="false" outlineLevel="0" collapsed="false">
      <c r="B38" s="23" t="n">
        <f aca="false">INDEX($D$3:$D$11, 9, 1)</f>
        <v>22.2222222222222</v>
      </c>
      <c r="C38" s="26" t="n">
        <f aca="false">$C$27 * $B$38 + $C$28</f>
        <v>949.884853941577</v>
      </c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5"/>
  <cols>
    <col collapsed="false" hidden="false" max="1" min="1" style="0" width="13.497975708502"/>
    <col collapsed="false" hidden="false" max="2" min="2" style="0" width="8.78542510121457"/>
    <col collapsed="false" hidden="false" max="3" min="3" style="1" width="18.6315789473684"/>
    <col collapsed="false" hidden="false" max="5" min="4" style="0" width="8.78542510121457"/>
    <col collapsed="false" hidden="false" max="6" min="6" style="0" width="19.6032388663968"/>
    <col collapsed="false" hidden="false" max="7" min="7" style="0" width="12.1052631578947"/>
    <col collapsed="false" hidden="false" max="8" min="8" style="0" width="15.7449392712551"/>
    <col collapsed="false" hidden="false" max="1025" min="9" style="0" width="8.78542510121457"/>
  </cols>
  <sheetData>
    <row r="1" customFormat="false" ht="15" hidden="false" customHeight="true" outlineLevel="0" collapsed="false">
      <c r="A1" s="27" t="s">
        <v>0</v>
      </c>
      <c r="B1" s="28" t="s">
        <v>1</v>
      </c>
      <c r="C1" s="28" t="s">
        <v>2</v>
      </c>
      <c r="D1" s="29" t="s">
        <v>3</v>
      </c>
    </row>
    <row r="2" customFormat="false" ht="16" hidden="false" customHeight="false" outlineLevel="0" collapsed="false">
      <c r="A2" s="27"/>
      <c r="B2" s="28"/>
      <c r="C2" s="28"/>
      <c r="D2" s="29"/>
    </row>
    <row r="3" customFormat="false" ht="17.35" hidden="false" customHeight="false" outlineLevel="0" collapsed="false">
      <c r="A3" s="30" t="n">
        <v>250</v>
      </c>
      <c r="B3" s="31" t="n">
        <v>15</v>
      </c>
      <c r="C3" s="5" t="n">
        <v>933.333333333333</v>
      </c>
      <c r="D3" s="0" t="n">
        <f aca="false">A3/B3</f>
        <v>16.6666666666667</v>
      </c>
    </row>
    <row r="4" customFormat="false" ht="17.35" hidden="false" customHeight="false" outlineLevel="0" collapsed="false">
      <c r="A4" s="32" t="n">
        <v>250</v>
      </c>
      <c r="B4" s="33" t="n">
        <v>30</v>
      </c>
      <c r="C4" s="5" t="n">
        <v>755.333333333333</v>
      </c>
      <c r="D4" s="0" t="n">
        <f aca="false">A4/B4</f>
        <v>8.33333333333333</v>
      </c>
    </row>
    <row r="5" customFormat="false" ht="17.35" hidden="false" customHeight="false" outlineLevel="0" collapsed="false">
      <c r="A5" s="32" t="n">
        <v>250</v>
      </c>
      <c r="B5" s="33" t="n">
        <v>45</v>
      </c>
      <c r="C5" s="5" t="n">
        <v>652.833333333333</v>
      </c>
      <c r="D5" s="0" t="n">
        <f aca="false">A5/B5</f>
        <v>5.55555555555556</v>
      </c>
      <c r="F5" s="34" t="s">
        <v>11</v>
      </c>
    </row>
    <row r="6" customFormat="false" ht="17.35" hidden="false" customHeight="false" outlineLevel="0" collapsed="false">
      <c r="A6" s="32" t="n">
        <v>500</v>
      </c>
      <c r="B6" s="33" t="n">
        <v>15</v>
      </c>
      <c r="C6" s="5" t="n">
        <v>1100.16666666667</v>
      </c>
      <c r="D6" s="0" t="n">
        <f aca="false">A6/B6</f>
        <v>33.3333333333333</v>
      </c>
    </row>
    <row r="7" customFormat="false" ht="17.35" hidden="false" customHeight="false" outlineLevel="0" collapsed="false">
      <c r="A7" s="32" t="n">
        <v>500</v>
      </c>
      <c r="B7" s="33" t="n">
        <v>30</v>
      </c>
      <c r="C7" s="5" t="n">
        <v>816.666666666667</v>
      </c>
      <c r="D7" s="0" t="n">
        <f aca="false">A7/B7</f>
        <v>16.6666666666667</v>
      </c>
      <c r="F7" s="35" t="s">
        <v>12</v>
      </c>
      <c r="G7" s="35"/>
    </row>
    <row r="8" customFormat="false" ht="17.35" hidden="false" customHeight="false" outlineLevel="0" collapsed="false">
      <c r="A8" s="32" t="n">
        <v>500</v>
      </c>
      <c r="B8" s="33" t="n">
        <v>45</v>
      </c>
      <c r="C8" s="5" t="n">
        <v>888.833333333333</v>
      </c>
      <c r="D8" s="0" t="n">
        <f aca="false">A8/B8</f>
        <v>11.1111111111111</v>
      </c>
      <c r="F8" s="36" t="s">
        <v>13</v>
      </c>
      <c r="G8" s="36" t="n">
        <v>0.976755777995809</v>
      </c>
    </row>
    <row r="9" customFormat="false" ht="17.35" hidden="false" customHeight="false" outlineLevel="0" collapsed="false">
      <c r="A9" s="32" t="n">
        <v>1000</v>
      </c>
      <c r="B9" s="33" t="n">
        <v>15</v>
      </c>
      <c r="C9" s="5" t="n">
        <v>1069.83333333333</v>
      </c>
      <c r="D9" s="0" t="n">
        <f aca="false">A9/B9</f>
        <v>66.6666666666667</v>
      </c>
      <c r="F9" s="36" t="s">
        <v>14</v>
      </c>
      <c r="G9" s="36" t="n">
        <v>0.9540518498482</v>
      </c>
    </row>
    <row r="10" customFormat="false" ht="17.35" hidden="false" customHeight="false" outlineLevel="0" collapsed="false">
      <c r="A10" s="32" t="n">
        <v>1000</v>
      </c>
      <c r="B10" s="33" t="n">
        <v>30</v>
      </c>
      <c r="C10" s="5" t="n">
        <v>1180.5</v>
      </c>
      <c r="D10" s="0" t="n">
        <f aca="false">A10/B10</f>
        <v>33.3333333333333</v>
      </c>
      <c r="F10" s="36" t="s">
        <v>15</v>
      </c>
      <c r="G10" s="36" t="n">
        <v>0.947487828397942</v>
      </c>
    </row>
    <row r="11" customFormat="false" ht="17.35" hidden="false" customHeight="false" outlineLevel="0" collapsed="false">
      <c r="A11" s="37" t="n">
        <v>1000</v>
      </c>
      <c r="B11" s="38" t="n">
        <v>45</v>
      </c>
      <c r="C11" s="5" t="n">
        <v>1241.83333333333</v>
      </c>
      <c r="D11" s="0" t="n">
        <f aca="false">A11/B11</f>
        <v>22.2222222222222</v>
      </c>
      <c r="F11" s="36" t="s">
        <v>8</v>
      </c>
      <c r="G11" s="36" t="n">
        <v>45.3101024501874</v>
      </c>
    </row>
    <row r="12" customFormat="false" ht="16" hidden="false" customHeight="false" outlineLevel="0" collapsed="false">
      <c r="A12" s="18"/>
      <c r="B12" s="19"/>
      <c r="C12" s="20"/>
      <c r="F12" s="39" t="s">
        <v>16</v>
      </c>
      <c r="G12" s="39" t="n">
        <v>9</v>
      </c>
    </row>
    <row r="13" customFormat="false" ht="15" hidden="false" customHeight="false" outlineLevel="0" collapsed="false">
      <c r="A13" s="18"/>
      <c r="B13" s="19"/>
      <c r="C13" s="20"/>
    </row>
    <row r="14" customFormat="false" ht="16" hidden="false" customHeight="false" outlineLevel="0" collapsed="false">
      <c r="A14" s="18"/>
      <c r="B14" s="19"/>
      <c r="C14" s="20"/>
      <c r="F14" s="0" t="s">
        <v>17</v>
      </c>
    </row>
    <row r="15" customFormat="false" ht="15" hidden="false" customHeight="false" outlineLevel="0" collapsed="false">
      <c r="A15" s="18"/>
      <c r="B15" s="19"/>
      <c r="C15" s="20"/>
      <c r="F15" s="35"/>
      <c r="G15" s="35" t="s">
        <v>18</v>
      </c>
      <c r="H15" s="35" t="s">
        <v>19</v>
      </c>
      <c r="I15" s="35" t="s">
        <v>20</v>
      </c>
      <c r="J15" s="35" t="s">
        <v>21</v>
      </c>
      <c r="K15" s="35" t="s">
        <v>22</v>
      </c>
    </row>
    <row r="16" customFormat="false" ht="15" hidden="false" customHeight="false" outlineLevel="0" collapsed="false">
      <c r="A16" s="18"/>
      <c r="B16" s="19"/>
      <c r="C16" s="20"/>
      <c r="F16" s="36" t="s">
        <v>4</v>
      </c>
      <c r="G16" s="36" t="n">
        <v>1</v>
      </c>
      <c r="H16" s="36" t="n">
        <v>298395.366200564</v>
      </c>
      <c r="I16" s="36" t="n">
        <v>298395.366200564</v>
      </c>
      <c r="J16" s="36" t="n">
        <v>145.345632563528</v>
      </c>
      <c r="K16" s="36" t="n">
        <v>6.16288502905931E-006</v>
      </c>
    </row>
    <row r="17" customFormat="false" ht="15" hidden="false" customHeight="false" outlineLevel="0" collapsed="false">
      <c r="A17" s="18"/>
      <c r="B17" s="19"/>
      <c r="C17" s="20"/>
      <c r="F17" s="36" t="s">
        <v>23</v>
      </c>
      <c r="G17" s="36" t="n">
        <v>7</v>
      </c>
      <c r="H17" s="36" t="n">
        <v>14371.0376883253</v>
      </c>
      <c r="I17" s="36" t="n">
        <v>2053.00538404647</v>
      </c>
      <c r="J17" s="36"/>
      <c r="K17" s="36"/>
    </row>
    <row r="18" customFormat="false" ht="16" hidden="false" customHeight="false" outlineLevel="0" collapsed="false">
      <c r="A18" s="18"/>
      <c r="B18" s="19"/>
      <c r="C18" s="20"/>
      <c r="F18" s="39" t="s">
        <v>24</v>
      </c>
      <c r="G18" s="39" t="n">
        <v>8</v>
      </c>
      <c r="H18" s="39" t="n">
        <v>312766.403888889</v>
      </c>
      <c r="I18" s="39"/>
      <c r="J18" s="39"/>
      <c r="K18" s="39"/>
    </row>
    <row r="19" customFormat="false" ht="16" hidden="false" customHeight="false" outlineLevel="0" collapsed="false">
      <c r="A19" s="18"/>
      <c r="B19" s="19"/>
      <c r="C19" s="20"/>
    </row>
    <row r="20" customFormat="false" ht="13.8" hidden="false" customHeight="false" outlineLevel="0" collapsed="false">
      <c r="A20" s="18"/>
      <c r="B20" s="19"/>
      <c r="C20" s="20"/>
      <c r="F20" s="35"/>
      <c r="G20" s="35" t="s">
        <v>25</v>
      </c>
      <c r="H20" s="35" t="s">
        <v>8</v>
      </c>
      <c r="I20" s="35" t="s">
        <v>26</v>
      </c>
      <c r="J20" s="35" t="s">
        <v>27</v>
      </c>
      <c r="K20" s="35" t="s">
        <v>28</v>
      </c>
      <c r="L20" s="35" t="s">
        <v>29</v>
      </c>
      <c r="M20" s="35" t="s">
        <v>30</v>
      </c>
      <c r="N20" s="35" t="s">
        <v>31</v>
      </c>
    </row>
    <row r="21" customFormat="false" ht="15" hidden="false" customHeight="false" outlineLevel="0" collapsed="false">
      <c r="A21" s="18"/>
      <c r="B21" s="19"/>
      <c r="C21" s="20"/>
      <c r="F21" s="36" t="s">
        <v>10</v>
      </c>
      <c r="G21" s="36" t="n">
        <v>596.119222689076</v>
      </c>
      <c r="H21" s="36" t="n">
        <v>25.1796816620581</v>
      </c>
      <c r="I21" s="36" t="n">
        <v>23.6746131539595</v>
      </c>
      <c r="J21" s="36" t="n">
        <v>6.09568921043956E-008</v>
      </c>
      <c r="K21" s="36" t="n">
        <v>536.578736783587</v>
      </c>
      <c r="L21" s="36" t="n">
        <v>655.659708594565</v>
      </c>
      <c r="M21" s="36" t="n">
        <v>536.578736783587</v>
      </c>
      <c r="N21" s="36" t="n">
        <v>655.659708594565</v>
      </c>
    </row>
    <row r="22" customFormat="false" ht="16" hidden="false" customHeight="false" outlineLevel="0" collapsed="false">
      <c r="A22" s="18"/>
      <c r="B22" s="19"/>
      <c r="C22" s="20"/>
      <c r="F22" s="39" t="s">
        <v>32</v>
      </c>
      <c r="G22" s="39" t="n">
        <v>10.2203859543818</v>
      </c>
      <c r="H22" s="39" t="n">
        <v>0.847747081405271</v>
      </c>
      <c r="I22" s="39" t="n">
        <v>12.0559376476294</v>
      </c>
      <c r="J22" s="39" t="n">
        <v>6.16288502905931E-006</v>
      </c>
      <c r="K22" s="39" t="n">
        <v>8.21578264647385</v>
      </c>
      <c r="L22" s="39" t="n">
        <v>12.2249892622897</v>
      </c>
      <c r="M22" s="39" t="n">
        <v>8.21578264647385</v>
      </c>
      <c r="N22" s="39" t="n">
        <v>12.2249892622897</v>
      </c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2012-09-24T00:33:42Z</dcterms:created>
  <dc:creator>Rafa</dc:creator>
  <dc:description/>
  <dc:language>en-CA</dc:language>
  <cp:lastModifiedBy/>
  <dcterms:modified xsi:type="dcterms:W3CDTF">2016-09-27T21:13:36Z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