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nalytics learning\Marketing mix model\MMM practice_Prash\"/>
    </mc:Choice>
  </mc:AlternateContent>
  <xr:revisionPtr revIDLastSave="0" documentId="13_ncr:1_{56AA88F0-CD6F-44F8-80E7-EE6544BD3B76}" xr6:coauthVersionLast="47" xr6:coauthVersionMax="47" xr10:uidLastSave="{00000000-0000-0000-0000-000000000000}"/>
  <bookViews>
    <workbookView xWindow="-120" yWindow="-120" windowWidth="20640" windowHeight="11040" tabRatio="723" xr2:uid="{00000000-000D-0000-FFFF-FFFF00000000}"/>
  </bookViews>
  <sheets>
    <sheet name="Data" sheetId="2" r:id="rId1"/>
    <sheet name="Exploration" sheetId="3" r:id="rId2"/>
    <sheet name="Simple model" sheetId="4" r:id="rId3"/>
    <sheet name="simple model transformed" sheetId="5" r:id="rId4"/>
    <sheet name="Adstock and dim returns" sheetId="6" r:id="rId5"/>
    <sheet name="Final model" sheetId="7" r:id="rId6"/>
    <sheet name="Forecasting" sheetId="8" r:id="rId7"/>
  </sheets>
  <definedNames>
    <definedName name="solver_adj" localSheetId="4" hidden="1">'Adstock and dim returns'!$I$3:$K$4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'Adstock and dim returns'!$I$3:$K$4</definedName>
    <definedName name="solver_lhs2" localSheetId="4" hidden="1">'Adstock and dim returns'!$I$3:$K$4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'Adstock and dim returns'!$U$10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el2" localSheetId="4" hidden="1">3</definedName>
    <definedName name="solver_rhs1" localSheetId="4" hidden="1">1</definedName>
    <definedName name="solver_rhs2" localSheetId="4" hidden="1">0.0001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4" l="1"/>
  <c r="K18" i="4"/>
  <c r="D29" i="8"/>
  <c r="E29" i="8"/>
  <c r="C29" i="8"/>
  <c r="N2" i="8"/>
  <c r="O2" i="8"/>
  <c r="P2" i="8"/>
  <c r="Q2" i="8"/>
  <c r="N3" i="8"/>
  <c r="O3" i="8"/>
  <c r="P3" i="8"/>
  <c r="Q3" i="8"/>
  <c r="O1" i="8"/>
  <c r="P1" i="8"/>
  <c r="Q1" i="8"/>
  <c r="O7" i="8"/>
  <c r="P7" i="8"/>
  <c r="Q7" i="8"/>
  <c r="R7" i="8"/>
  <c r="N8" i="8"/>
  <c r="N9" i="8"/>
  <c r="N10" i="8"/>
  <c r="N11" i="8"/>
  <c r="N12" i="8"/>
  <c r="N6" i="8"/>
  <c r="C4" i="7"/>
  <c r="D4" i="7"/>
  <c r="E4" i="7"/>
  <c r="C5" i="7"/>
  <c r="D5" i="7"/>
  <c r="E5" i="7"/>
  <c r="C6" i="7"/>
  <c r="D6" i="7"/>
  <c r="E6" i="7"/>
  <c r="C7" i="7"/>
  <c r="D7" i="7"/>
  <c r="E7" i="7"/>
  <c r="C8" i="7"/>
  <c r="D8" i="7"/>
  <c r="E8" i="7"/>
  <c r="C9" i="7"/>
  <c r="D9" i="7"/>
  <c r="E9" i="7"/>
  <c r="C10" i="7"/>
  <c r="D10" i="7"/>
  <c r="E10" i="7"/>
  <c r="C11" i="7"/>
  <c r="D11" i="7"/>
  <c r="E11" i="7"/>
  <c r="C12" i="7"/>
  <c r="D12" i="7"/>
  <c r="E12" i="7"/>
  <c r="C13" i="7"/>
  <c r="D13" i="7"/>
  <c r="E13" i="7"/>
  <c r="C14" i="7"/>
  <c r="D14" i="7"/>
  <c r="E14" i="7"/>
  <c r="C15" i="7"/>
  <c r="D15" i="7"/>
  <c r="E15" i="7"/>
  <c r="C16" i="7"/>
  <c r="D16" i="7"/>
  <c r="E16" i="7"/>
  <c r="C17" i="7"/>
  <c r="D17" i="7"/>
  <c r="E17" i="7"/>
  <c r="C18" i="7"/>
  <c r="D18" i="7"/>
  <c r="E18" i="7"/>
  <c r="C19" i="7"/>
  <c r="D19" i="7"/>
  <c r="E19" i="7"/>
  <c r="C20" i="7"/>
  <c r="D20" i="7"/>
  <c r="E20" i="7"/>
  <c r="C21" i="7"/>
  <c r="D21" i="7"/>
  <c r="E21" i="7"/>
  <c r="C22" i="7"/>
  <c r="D22" i="7"/>
  <c r="E22" i="7"/>
  <c r="C23" i="7"/>
  <c r="D23" i="7"/>
  <c r="E23" i="7"/>
  <c r="C24" i="7"/>
  <c r="D24" i="7"/>
  <c r="E24" i="7"/>
  <c r="C25" i="7"/>
  <c r="D25" i="7"/>
  <c r="E25" i="7"/>
  <c r="C26" i="7"/>
  <c r="D26" i="7"/>
  <c r="E26" i="7"/>
  <c r="C27" i="7"/>
  <c r="D27" i="7"/>
  <c r="E27" i="7"/>
  <c r="C28" i="7"/>
  <c r="D28" i="7"/>
  <c r="E28" i="7"/>
  <c r="C29" i="7"/>
  <c r="D29" i="7"/>
  <c r="E29" i="7"/>
  <c r="C30" i="7"/>
  <c r="D30" i="7"/>
  <c r="E30" i="7"/>
  <c r="C31" i="7"/>
  <c r="D31" i="7"/>
  <c r="E31" i="7"/>
  <c r="C32" i="7"/>
  <c r="D32" i="7"/>
  <c r="E32" i="7"/>
  <c r="C33" i="7"/>
  <c r="D33" i="7"/>
  <c r="E33" i="7"/>
  <c r="C34" i="7"/>
  <c r="D34" i="7"/>
  <c r="E34" i="7"/>
  <c r="C35" i="7"/>
  <c r="D35" i="7"/>
  <c r="E35" i="7"/>
  <c r="C36" i="7"/>
  <c r="D36" i="7"/>
  <c r="E36" i="7"/>
  <c r="C37" i="7"/>
  <c r="D37" i="7"/>
  <c r="E37" i="7"/>
  <c r="C38" i="7"/>
  <c r="D38" i="7"/>
  <c r="E38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C45" i="7"/>
  <c r="D45" i="7"/>
  <c r="E45" i="7"/>
  <c r="C46" i="7"/>
  <c r="D46" i="7"/>
  <c r="E46" i="7"/>
  <c r="C47" i="7"/>
  <c r="D47" i="7"/>
  <c r="E47" i="7"/>
  <c r="C48" i="7"/>
  <c r="D48" i="7"/>
  <c r="E48" i="7"/>
  <c r="C49" i="7"/>
  <c r="D49" i="7"/>
  <c r="E49" i="7"/>
  <c r="C50" i="7"/>
  <c r="D50" i="7"/>
  <c r="E50" i="7"/>
  <c r="C51" i="7"/>
  <c r="D51" i="7"/>
  <c r="E51" i="7"/>
  <c r="C52" i="7"/>
  <c r="D52" i="7"/>
  <c r="E52" i="7"/>
  <c r="C53" i="7"/>
  <c r="D53" i="7"/>
  <c r="E53" i="7"/>
  <c r="C54" i="7"/>
  <c r="D54" i="7"/>
  <c r="E54" i="7"/>
  <c r="C55" i="7"/>
  <c r="D55" i="7"/>
  <c r="E55" i="7"/>
  <c r="C56" i="7"/>
  <c r="D56" i="7"/>
  <c r="E56" i="7"/>
  <c r="C57" i="7"/>
  <c r="D57" i="7"/>
  <c r="E57" i="7"/>
  <c r="C58" i="7"/>
  <c r="D58" i="7"/>
  <c r="E58" i="7"/>
  <c r="C59" i="7"/>
  <c r="D59" i="7"/>
  <c r="E59" i="7"/>
  <c r="C60" i="7"/>
  <c r="D60" i="7"/>
  <c r="E60" i="7"/>
  <c r="C61" i="7"/>
  <c r="D61" i="7"/>
  <c r="E61" i="7"/>
  <c r="C62" i="7"/>
  <c r="D62" i="7"/>
  <c r="E62" i="7"/>
  <c r="C63" i="7"/>
  <c r="D63" i="7"/>
  <c r="E63" i="7"/>
  <c r="C64" i="7"/>
  <c r="D64" i="7"/>
  <c r="E64" i="7"/>
  <c r="C65" i="7"/>
  <c r="D65" i="7"/>
  <c r="E65" i="7"/>
  <c r="C66" i="7"/>
  <c r="D66" i="7"/>
  <c r="E66" i="7"/>
  <c r="C67" i="7"/>
  <c r="D67" i="7"/>
  <c r="E67" i="7"/>
  <c r="C68" i="7"/>
  <c r="D68" i="7"/>
  <c r="E68" i="7"/>
  <c r="C69" i="7"/>
  <c r="D69" i="7"/>
  <c r="E69" i="7"/>
  <c r="C70" i="7"/>
  <c r="D70" i="7"/>
  <c r="E70" i="7"/>
  <c r="C71" i="7"/>
  <c r="D71" i="7"/>
  <c r="E71" i="7"/>
  <c r="C72" i="7"/>
  <c r="D72" i="7"/>
  <c r="E72" i="7"/>
  <c r="C73" i="7"/>
  <c r="D73" i="7"/>
  <c r="E73" i="7"/>
  <c r="C74" i="7"/>
  <c r="D74" i="7"/>
  <c r="E74" i="7"/>
  <c r="C75" i="7"/>
  <c r="D75" i="7"/>
  <c r="E75" i="7"/>
  <c r="C76" i="7"/>
  <c r="D76" i="7"/>
  <c r="E76" i="7"/>
  <c r="C77" i="7"/>
  <c r="D77" i="7"/>
  <c r="E77" i="7"/>
  <c r="C78" i="7"/>
  <c r="D78" i="7"/>
  <c r="E78" i="7"/>
  <c r="C79" i="7"/>
  <c r="D79" i="7"/>
  <c r="E79" i="7"/>
  <c r="C80" i="7"/>
  <c r="D80" i="7"/>
  <c r="E80" i="7"/>
  <c r="C81" i="7"/>
  <c r="D81" i="7"/>
  <c r="E81" i="7"/>
  <c r="C82" i="7"/>
  <c r="D82" i="7"/>
  <c r="E82" i="7"/>
  <c r="C83" i="7"/>
  <c r="D83" i="7"/>
  <c r="E83" i="7"/>
  <c r="C84" i="7"/>
  <c r="D84" i="7"/>
  <c r="E84" i="7"/>
  <c r="C85" i="7"/>
  <c r="D85" i="7"/>
  <c r="E85" i="7"/>
  <c r="C86" i="7"/>
  <c r="D86" i="7"/>
  <c r="E86" i="7"/>
  <c r="C87" i="7"/>
  <c r="D87" i="7"/>
  <c r="E87" i="7"/>
  <c r="C88" i="7"/>
  <c r="D88" i="7"/>
  <c r="E88" i="7"/>
  <c r="C89" i="7"/>
  <c r="D89" i="7"/>
  <c r="E89" i="7"/>
  <c r="C90" i="7"/>
  <c r="D90" i="7"/>
  <c r="E90" i="7"/>
  <c r="C91" i="7"/>
  <c r="D91" i="7"/>
  <c r="E91" i="7"/>
  <c r="C92" i="7"/>
  <c r="D92" i="7"/>
  <c r="E92" i="7"/>
  <c r="C93" i="7"/>
  <c r="D93" i="7"/>
  <c r="E93" i="7"/>
  <c r="C94" i="7"/>
  <c r="D94" i="7"/>
  <c r="E94" i="7"/>
  <c r="C95" i="7"/>
  <c r="D95" i="7"/>
  <c r="E95" i="7"/>
  <c r="C96" i="7"/>
  <c r="D96" i="7"/>
  <c r="E96" i="7"/>
  <c r="C97" i="7"/>
  <c r="D97" i="7"/>
  <c r="E97" i="7"/>
  <c r="C98" i="7"/>
  <c r="D98" i="7"/>
  <c r="E98" i="7"/>
  <c r="C99" i="7"/>
  <c r="D99" i="7"/>
  <c r="E99" i="7"/>
  <c r="C100" i="7"/>
  <c r="D100" i="7"/>
  <c r="E100" i="7"/>
  <c r="C101" i="7"/>
  <c r="D101" i="7"/>
  <c r="E101" i="7"/>
  <c r="C102" i="7"/>
  <c r="D102" i="7"/>
  <c r="E102" i="7"/>
  <c r="C103" i="7"/>
  <c r="D103" i="7"/>
  <c r="E103" i="7"/>
  <c r="C104" i="7"/>
  <c r="D104" i="7"/>
  <c r="E104" i="7"/>
  <c r="C105" i="7"/>
  <c r="D105" i="7"/>
  <c r="E105" i="7"/>
  <c r="C106" i="7"/>
  <c r="D106" i="7"/>
  <c r="E106" i="7"/>
  <c r="C107" i="7"/>
  <c r="D107" i="7"/>
  <c r="E107" i="7"/>
  <c r="C108" i="7"/>
  <c r="D108" i="7"/>
  <c r="E108" i="7"/>
  <c r="C109" i="7"/>
  <c r="D109" i="7"/>
  <c r="E109" i="7"/>
  <c r="C110" i="7"/>
  <c r="D110" i="7"/>
  <c r="E110" i="7"/>
  <c r="C111" i="7"/>
  <c r="D111" i="7"/>
  <c r="E111" i="7"/>
  <c r="C112" i="7"/>
  <c r="D112" i="7"/>
  <c r="E112" i="7"/>
  <c r="C113" i="7"/>
  <c r="D113" i="7"/>
  <c r="E113" i="7"/>
  <c r="C114" i="7"/>
  <c r="D114" i="7"/>
  <c r="E114" i="7"/>
  <c r="C115" i="7"/>
  <c r="D115" i="7"/>
  <c r="E115" i="7"/>
  <c r="C116" i="7"/>
  <c r="D116" i="7"/>
  <c r="E116" i="7"/>
  <c r="C117" i="7"/>
  <c r="D117" i="7"/>
  <c r="E117" i="7"/>
  <c r="C118" i="7"/>
  <c r="D118" i="7"/>
  <c r="E118" i="7"/>
  <c r="C119" i="7"/>
  <c r="D119" i="7"/>
  <c r="E119" i="7"/>
  <c r="C120" i="7"/>
  <c r="D120" i="7"/>
  <c r="E120" i="7"/>
  <c r="C121" i="7"/>
  <c r="D121" i="7"/>
  <c r="E121" i="7"/>
  <c r="C122" i="7"/>
  <c r="D122" i="7"/>
  <c r="E122" i="7"/>
  <c r="C123" i="7"/>
  <c r="D123" i="7"/>
  <c r="E123" i="7"/>
  <c r="C124" i="7"/>
  <c r="D124" i="7"/>
  <c r="E124" i="7"/>
  <c r="C125" i="7"/>
  <c r="D125" i="7"/>
  <c r="E125" i="7"/>
  <c r="C126" i="7"/>
  <c r="D126" i="7"/>
  <c r="E126" i="7"/>
  <c r="C127" i="7"/>
  <c r="D127" i="7"/>
  <c r="E127" i="7"/>
  <c r="C128" i="7"/>
  <c r="D128" i="7"/>
  <c r="E128" i="7"/>
  <c r="C129" i="7"/>
  <c r="D129" i="7"/>
  <c r="E129" i="7"/>
  <c r="C130" i="7"/>
  <c r="D130" i="7"/>
  <c r="E130" i="7"/>
  <c r="C131" i="7"/>
  <c r="D131" i="7"/>
  <c r="E131" i="7"/>
  <c r="C132" i="7"/>
  <c r="D132" i="7"/>
  <c r="E132" i="7"/>
  <c r="C133" i="7"/>
  <c r="D133" i="7"/>
  <c r="E133" i="7"/>
  <c r="C134" i="7"/>
  <c r="D134" i="7"/>
  <c r="E134" i="7"/>
  <c r="C135" i="7"/>
  <c r="D135" i="7"/>
  <c r="E135" i="7"/>
  <c r="C136" i="7"/>
  <c r="D136" i="7"/>
  <c r="E136" i="7"/>
  <c r="C137" i="7"/>
  <c r="D137" i="7"/>
  <c r="E137" i="7"/>
  <c r="C138" i="7"/>
  <c r="D138" i="7"/>
  <c r="E138" i="7"/>
  <c r="C139" i="7"/>
  <c r="D139" i="7"/>
  <c r="E139" i="7"/>
  <c r="C140" i="7"/>
  <c r="D140" i="7"/>
  <c r="E140" i="7"/>
  <c r="C141" i="7"/>
  <c r="D141" i="7"/>
  <c r="E141" i="7"/>
  <c r="C142" i="7"/>
  <c r="D142" i="7"/>
  <c r="E142" i="7"/>
  <c r="C143" i="7"/>
  <c r="D143" i="7"/>
  <c r="E143" i="7"/>
  <c r="C144" i="7"/>
  <c r="D144" i="7"/>
  <c r="E144" i="7"/>
  <c r="C145" i="7"/>
  <c r="D145" i="7"/>
  <c r="E145" i="7"/>
  <c r="C146" i="7"/>
  <c r="D146" i="7"/>
  <c r="E146" i="7"/>
  <c r="C147" i="7"/>
  <c r="D147" i="7"/>
  <c r="E147" i="7"/>
  <c r="C148" i="7"/>
  <c r="D148" i="7"/>
  <c r="E148" i="7"/>
  <c r="C149" i="7"/>
  <c r="D149" i="7"/>
  <c r="E149" i="7"/>
  <c r="C150" i="7"/>
  <c r="D150" i="7"/>
  <c r="E150" i="7"/>
  <c r="C151" i="7"/>
  <c r="D151" i="7"/>
  <c r="E151" i="7"/>
  <c r="C152" i="7"/>
  <c r="D152" i="7"/>
  <c r="E152" i="7"/>
  <c r="C153" i="7"/>
  <c r="D153" i="7"/>
  <c r="E153" i="7"/>
  <c r="C154" i="7"/>
  <c r="D154" i="7"/>
  <c r="E154" i="7"/>
  <c r="C155" i="7"/>
  <c r="D155" i="7"/>
  <c r="E155" i="7"/>
  <c r="C156" i="7"/>
  <c r="D156" i="7"/>
  <c r="E156" i="7"/>
  <c r="C157" i="7"/>
  <c r="D157" i="7"/>
  <c r="E157" i="7"/>
  <c r="C158" i="7"/>
  <c r="D158" i="7"/>
  <c r="E158" i="7"/>
  <c r="C159" i="7"/>
  <c r="D159" i="7"/>
  <c r="E159" i="7"/>
  <c r="C160" i="7"/>
  <c r="D160" i="7"/>
  <c r="E160" i="7"/>
  <c r="C161" i="7"/>
  <c r="D161" i="7"/>
  <c r="E161" i="7"/>
  <c r="C162" i="7"/>
  <c r="D162" i="7"/>
  <c r="E162" i="7"/>
  <c r="C163" i="7"/>
  <c r="D163" i="7"/>
  <c r="E163" i="7"/>
  <c r="C164" i="7"/>
  <c r="D164" i="7"/>
  <c r="E164" i="7"/>
  <c r="C165" i="7"/>
  <c r="D165" i="7"/>
  <c r="E165" i="7"/>
  <c r="C166" i="7"/>
  <c r="D166" i="7"/>
  <c r="E166" i="7"/>
  <c r="C167" i="7"/>
  <c r="D167" i="7"/>
  <c r="E167" i="7"/>
  <c r="C168" i="7"/>
  <c r="D168" i="7"/>
  <c r="E168" i="7"/>
  <c r="C169" i="7"/>
  <c r="D169" i="7"/>
  <c r="E169" i="7"/>
  <c r="C170" i="7"/>
  <c r="D170" i="7"/>
  <c r="E170" i="7"/>
  <c r="C171" i="7"/>
  <c r="D171" i="7"/>
  <c r="E171" i="7"/>
  <c r="C172" i="7"/>
  <c r="D172" i="7"/>
  <c r="E172" i="7"/>
  <c r="C173" i="7"/>
  <c r="D173" i="7"/>
  <c r="E173" i="7"/>
  <c r="C174" i="7"/>
  <c r="D174" i="7"/>
  <c r="E174" i="7"/>
  <c r="C175" i="7"/>
  <c r="D175" i="7"/>
  <c r="E175" i="7"/>
  <c r="C176" i="7"/>
  <c r="D176" i="7"/>
  <c r="E176" i="7"/>
  <c r="C177" i="7"/>
  <c r="D177" i="7"/>
  <c r="E177" i="7"/>
  <c r="C178" i="7"/>
  <c r="D178" i="7"/>
  <c r="E178" i="7"/>
  <c r="C179" i="7"/>
  <c r="D179" i="7"/>
  <c r="E179" i="7"/>
  <c r="C180" i="7"/>
  <c r="D180" i="7"/>
  <c r="E180" i="7"/>
  <c r="C181" i="7"/>
  <c r="D181" i="7"/>
  <c r="E181" i="7"/>
  <c r="C182" i="7"/>
  <c r="D182" i="7"/>
  <c r="E182" i="7"/>
  <c r="C183" i="7"/>
  <c r="D183" i="7"/>
  <c r="E183" i="7"/>
  <c r="C184" i="7"/>
  <c r="D184" i="7"/>
  <c r="E184" i="7"/>
  <c r="C185" i="7"/>
  <c r="D185" i="7"/>
  <c r="E185" i="7"/>
  <c r="C186" i="7"/>
  <c r="D186" i="7"/>
  <c r="E186" i="7"/>
  <c r="C187" i="7"/>
  <c r="D187" i="7"/>
  <c r="E187" i="7"/>
  <c r="C188" i="7"/>
  <c r="D188" i="7"/>
  <c r="E188" i="7"/>
  <c r="C189" i="7"/>
  <c r="D189" i="7"/>
  <c r="E189" i="7"/>
  <c r="C190" i="7"/>
  <c r="D190" i="7"/>
  <c r="E190" i="7"/>
  <c r="C191" i="7"/>
  <c r="D191" i="7"/>
  <c r="E191" i="7"/>
  <c r="C192" i="7"/>
  <c r="D192" i="7"/>
  <c r="E192" i="7"/>
  <c r="C193" i="7"/>
  <c r="D193" i="7"/>
  <c r="E193" i="7"/>
  <c r="C194" i="7"/>
  <c r="D194" i="7"/>
  <c r="E194" i="7"/>
  <c r="C195" i="7"/>
  <c r="D195" i="7"/>
  <c r="E195" i="7"/>
  <c r="C196" i="7"/>
  <c r="D196" i="7"/>
  <c r="E196" i="7"/>
  <c r="C197" i="7"/>
  <c r="D197" i="7"/>
  <c r="E197" i="7"/>
  <c r="C198" i="7"/>
  <c r="D198" i="7"/>
  <c r="E198" i="7"/>
  <c r="C199" i="7"/>
  <c r="D199" i="7"/>
  <c r="E199" i="7"/>
  <c r="C200" i="7"/>
  <c r="D200" i="7"/>
  <c r="E200" i="7"/>
  <c r="C201" i="7"/>
  <c r="D201" i="7"/>
  <c r="E201" i="7"/>
  <c r="C202" i="7"/>
  <c r="D202" i="7"/>
  <c r="E202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3" i="7"/>
  <c r="C3" i="7"/>
  <c r="D3" i="7"/>
  <c r="E3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H2" i="7"/>
  <c r="I2" i="7"/>
  <c r="G2" i="7"/>
  <c r="A8" i="6" l="1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7" i="6"/>
  <c r="C9" i="6"/>
  <c r="D9" i="6"/>
  <c r="E9" i="6"/>
  <c r="Q9" i="6" s="1"/>
  <c r="C10" i="6"/>
  <c r="D10" i="6"/>
  <c r="E10" i="6"/>
  <c r="Q10" i="6" s="1"/>
  <c r="C11" i="6"/>
  <c r="D11" i="6"/>
  <c r="E11" i="6"/>
  <c r="Q11" i="6" s="1"/>
  <c r="C12" i="6"/>
  <c r="D12" i="6"/>
  <c r="E12" i="6"/>
  <c r="Q12" i="6" s="1"/>
  <c r="C13" i="6"/>
  <c r="D13" i="6"/>
  <c r="E13" i="6"/>
  <c r="Q13" i="6" s="1"/>
  <c r="C14" i="6"/>
  <c r="D14" i="6"/>
  <c r="E14" i="6"/>
  <c r="Q14" i="6" s="1"/>
  <c r="C15" i="6"/>
  <c r="D15" i="6"/>
  <c r="E15" i="6"/>
  <c r="Q15" i="6" s="1"/>
  <c r="C16" i="6"/>
  <c r="D16" i="6"/>
  <c r="E16" i="6"/>
  <c r="Q16" i="6" s="1"/>
  <c r="C17" i="6"/>
  <c r="D17" i="6"/>
  <c r="E17" i="6"/>
  <c r="Q17" i="6" s="1"/>
  <c r="C18" i="6"/>
  <c r="D18" i="6"/>
  <c r="E18" i="6"/>
  <c r="Q18" i="6" s="1"/>
  <c r="C19" i="6"/>
  <c r="D19" i="6"/>
  <c r="E19" i="6"/>
  <c r="Q19" i="6" s="1"/>
  <c r="C20" i="6"/>
  <c r="D20" i="6"/>
  <c r="E20" i="6"/>
  <c r="Q20" i="6" s="1"/>
  <c r="C21" i="6"/>
  <c r="D21" i="6"/>
  <c r="E21" i="6"/>
  <c r="Q21" i="6" s="1"/>
  <c r="C22" i="6"/>
  <c r="D22" i="6"/>
  <c r="E22" i="6"/>
  <c r="Q22" i="6" s="1"/>
  <c r="C23" i="6"/>
  <c r="D23" i="6"/>
  <c r="E23" i="6"/>
  <c r="Q23" i="6" s="1"/>
  <c r="C24" i="6"/>
  <c r="D24" i="6"/>
  <c r="E24" i="6"/>
  <c r="Q24" i="6" s="1"/>
  <c r="C25" i="6"/>
  <c r="D25" i="6"/>
  <c r="E25" i="6"/>
  <c r="Q25" i="6" s="1"/>
  <c r="C26" i="6"/>
  <c r="D26" i="6"/>
  <c r="E26" i="6"/>
  <c r="Q26" i="6" s="1"/>
  <c r="C27" i="6"/>
  <c r="D27" i="6"/>
  <c r="E27" i="6"/>
  <c r="Q27" i="6" s="1"/>
  <c r="C28" i="6"/>
  <c r="D28" i="6"/>
  <c r="E28" i="6"/>
  <c r="Q28" i="6" s="1"/>
  <c r="C29" i="6"/>
  <c r="D29" i="6"/>
  <c r="E29" i="6"/>
  <c r="Q29" i="6" s="1"/>
  <c r="C30" i="6"/>
  <c r="D30" i="6"/>
  <c r="E30" i="6"/>
  <c r="Q30" i="6" s="1"/>
  <c r="C31" i="6"/>
  <c r="D31" i="6"/>
  <c r="E31" i="6"/>
  <c r="Q31" i="6" s="1"/>
  <c r="C32" i="6"/>
  <c r="D32" i="6"/>
  <c r="E32" i="6"/>
  <c r="Q32" i="6" s="1"/>
  <c r="C33" i="6"/>
  <c r="D33" i="6"/>
  <c r="E33" i="6"/>
  <c r="Q33" i="6" s="1"/>
  <c r="C34" i="6"/>
  <c r="D34" i="6"/>
  <c r="E34" i="6"/>
  <c r="Q34" i="6" s="1"/>
  <c r="C35" i="6"/>
  <c r="D35" i="6"/>
  <c r="E35" i="6"/>
  <c r="Q35" i="6" s="1"/>
  <c r="C36" i="6"/>
  <c r="D36" i="6"/>
  <c r="E36" i="6"/>
  <c r="Q36" i="6" s="1"/>
  <c r="C37" i="6"/>
  <c r="D37" i="6"/>
  <c r="E37" i="6"/>
  <c r="Q37" i="6" s="1"/>
  <c r="C38" i="6"/>
  <c r="D38" i="6"/>
  <c r="E38" i="6"/>
  <c r="Q38" i="6" s="1"/>
  <c r="C39" i="6"/>
  <c r="D39" i="6"/>
  <c r="E39" i="6"/>
  <c r="Q39" i="6" s="1"/>
  <c r="C40" i="6"/>
  <c r="D40" i="6"/>
  <c r="E40" i="6"/>
  <c r="Q40" i="6" s="1"/>
  <c r="C41" i="6"/>
  <c r="D41" i="6"/>
  <c r="E41" i="6"/>
  <c r="Q41" i="6" s="1"/>
  <c r="C42" i="6"/>
  <c r="D42" i="6"/>
  <c r="E42" i="6"/>
  <c r="Q42" i="6" s="1"/>
  <c r="C43" i="6"/>
  <c r="D43" i="6"/>
  <c r="E43" i="6"/>
  <c r="Q43" i="6" s="1"/>
  <c r="C44" i="6"/>
  <c r="D44" i="6"/>
  <c r="E44" i="6"/>
  <c r="Q44" i="6" s="1"/>
  <c r="C45" i="6"/>
  <c r="D45" i="6"/>
  <c r="E45" i="6"/>
  <c r="Q45" i="6" s="1"/>
  <c r="C46" i="6"/>
  <c r="D46" i="6"/>
  <c r="E46" i="6"/>
  <c r="Q46" i="6" s="1"/>
  <c r="C47" i="6"/>
  <c r="D47" i="6"/>
  <c r="E47" i="6"/>
  <c r="Q47" i="6" s="1"/>
  <c r="C48" i="6"/>
  <c r="D48" i="6"/>
  <c r="E48" i="6"/>
  <c r="Q48" i="6" s="1"/>
  <c r="C49" i="6"/>
  <c r="D49" i="6"/>
  <c r="E49" i="6"/>
  <c r="Q49" i="6" s="1"/>
  <c r="C50" i="6"/>
  <c r="D50" i="6"/>
  <c r="E50" i="6"/>
  <c r="Q50" i="6" s="1"/>
  <c r="C51" i="6"/>
  <c r="D51" i="6"/>
  <c r="E51" i="6"/>
  <c r="Q51" i="6" s="1"/>
  <c r="C52" i="6"/>
  <c r="D52" i="6"/>
  <c r="E52" i="6"/>
  <c r="Q52" i="6" s="1"/>
  <c r="C53" i="6"/>
  <c r="D53" i="6"/>
  <c r="E53" i="6"/>
  <c r="Q53" i="6" s="1"/>
  <c r="C54" i="6"/>
  <c r="D54" i="6"/>
  <c r="E54" i="6"/>
  <c r="Q54" i="6" s="1"/>
  <c r="C55" i="6"/>
  <c r="D55" i="6"/>
  <c r="E55" i="6"/>
  <c r="Q55" i="6" s="1"/>
  <c r="C56" i="6"/>
  <c r="D56" i="6"/>
  <c r="E56" i="6"/>
  <c r="Q56" i="6" s="1"/>
  <c r="C57" i="6"/>
  <c r="D57" i="6"/>
  <c r="E57" i="6"/>
  <c r="Q57" i="6" s="1"/>
  <c r="C58" i="6"/>
  <c r="D58" i="6"/>
  <c r="E58" i="6"/>
  <c r="Q58" i="6" s="1"/>
  <c r="C59" i="6"/>
  <c r="D59" i="6"/>
  <c r="E59" i="6"/>
  <c r="Q59" i="6" s="1"/>
  <c r="C60" i="6"/>
  <c r="D60" i="6"/>
  <c r="E60" i="6"/>
  <c r="Q60" i="6" s="1"/>
  <c r="C61" i="6"/>
  <c r="D61" i="6"/>
  <c r="E61" i="6"/>
  <c r="Q61" i="6" s="1"/>
  <c r="C62" i="6"/>
  <c r="D62" i="6"/>
  <c r="E62" i="6"/>
  <c r="Q62" i="6" s="1"/>
  <c r="C63" i="6"/>
  <c r="D63" i="6"/>
  <c r="E63" i="6"/>
  <c r="Q63" i="6" s="1"/>
  <c r="C64" i="6"/>
  <c r="D64" i="6"/>
  <c r="E64" i="6"/>
  <c r="Q64" i="6" s="1"/>
  <c r="C65" i="6"/>
  <c r="D65" i="6"/>
  <c r="E65" i="6"/>
  <c r="Q65" i="6" s="1"/>
  <c r="C66" i="6"/>
  <c r="D66" i="6"/>
  <c r="E66" i="6"/>
  <c r="Q66" i="6" s="1"/>
  <c r="C67" i="6"/>
  <c r="D67" i="6"/>
  <c r="E67" i="6"/>
  <c r="Q67" i="6" s="1"/>
  <c r="C68" i="6"/>
  <c r="D68" i="6"/>
  <c r="E68" i="6"/>
  <c r="Q68" i="6" s="1"/>
  <c r="C69" i="6"/>
  <c r="D69" i="6"/>
  <c r="E69" i="6"/>
  <c r="Q69" i="6" s="1"/>
  <c r="C70" i="6"/>
  <c r="D70" i="6"/>
  <c r="E70" i="6"/>
  <c r="Q70" i="6" s="1"/>
  <c r="C71" i="6"/>
  <c r="D71" i="6"/>
  <c r="E71" i="6"/>
  <c r="Q71" i="6" s="1"/>
  <c r="C72" i="6"/>
  <c r="D72" i="6"/>
  <c r="E72" i="6"/>
  <c r="Q72" i="6" s="1"/>
  <c r="C73" i="6"/>
  <c r="D73" i="6"/>
  <c r="E73" i="6"/>
  <c r="Q73" i="6" s="1"/>
  <c r="C74" i="6"/>
  <c r="D74" i="6"/>
  <c r="E74" i="6"/>
  <c r="Q74" i="6" s="1"/>
  <c r="C75" i="6"/>
  <c r="D75" i="6"/>
  <c r="E75" i="6"/>
  <c r="Q75" i="6" s="1"/>
  <c r="C76" i="6"/>
  <c r="D76" i="6"/>
  <c r="E76" i="6"/>
  <c r="Q76" i="6" s="1"/>
  <c r="C77" i="6"/>
  <c r="D77" i="6"/>
  <c r="E77" i="6"/>
  <c r="Q77" i="6" s="1"/>
  <c r="C78" i="6"/>
  <c r="D78" i="6"/>
  <c r="E78" i="6"/>
  <c r="Q78" i="6" s="1"/>
  <c r="C79" i="6"/>
  <c r="D79" i="6"/>
  <c r="E79" i="6"/>
  <c r="Q79" i="6" s="1"/>
  <c r="C80" i="6"/>
  <c r="D80" i="6"/>
  <c r="E80" i="6"/>
  <c r="Q80" i="6" s="1"/>
  <c r="C81" i="6"/>
  <c r="D81" i="6"/>
  <c r="E81" i="6"/>
  <c r="Q81" i="6" s="1"/>
  <c r="C82" i="6"/>
  <c r="D82" i="6"/>
  <c r="E82" i="6"/>
  <c r="Q82" i="6" s="1"/>
  <c r="C83" i="6"/>
  <c r="D83" i="6"/>
  <c r="E83" i="6"/>
  <c r="Q83" i="6" s="1"/>
  <c r="C84" i="6"/>
  <c r="D84" i="6"/>
  <c r="E84" i="6"/>
  <c r="Q84" i="6" s="1"/>
  <c r="C85" i="6"/>
  <c r="D85" i="6"/>
  <c r="E85" i="6"/>
  <c r="Q85" i="6" s="1"/>
  <c r="C86" i="6"/>
  <c r="D86" i="6"/>
  <c r="E86" i="6"/>
  <c r="Q86" i="6" s="1"/>
  <c r="C87" i="6"/>
  <c r="D87" i="6"/>
  <c r="E87" i="6"/>
  <c r="Q87" i="6" s="1"/>
  <c r="C88" i="6"/>
  <c r="D88" i="6"/>
  <c r="E88" i="6"/>
  <c r="Q88" i="6" s="1"/>
  <c r="C89" i="6"/>
  <c r="D89" i="6"/>
  <c r="E89" i="6"/>
  <c r="Q89" i="6" s="1"/>
  <c r="C90" i="6"/>
  <c r="D90" i="6"/>
  <c r="E90" i="6"/>
  <c r="Q90" i="6" s="1"/>
  <c r="C91" i="6"/>
  <c r="D91" i="6"/>
  <c r="E91" i="6"/>
  <c r="Q91" i="6" s="1"/>
  <c r="C92" i="6"/>
  <c r="D92" i="6"/>
  <c r="E92" i="6"/>
  <c r="Q92" i="6" s="1"/>
  <c r="C93" i="6"/>
  <c r="D93" i="6"/>
  <c r="E93" i="6"/>
  <c r="Q93" i="6" s="1"/>
  <c r="C94" i="6"/>
  <c r="D94" i="6"/>
  <c r="E94" i="6"/>
  <c r="Q94" i="6" s="1"/>
  <c r="C95" i="6"/>
  <c r="D95" i="6"/>
  <c r="E95" i="6"/>
  <c r="Q95" i="6" s="1"/>
  <c r="C96" i="6"/>
  <c r="D96" i="6"/>
  <c r="E96" i="6"/>
  <c r="Q96" i="6" s="1"/>
  <c r="C97" i="6"/>
  <c r="D97" i="6"/>
  <c r="E97" i="6"/>
  <c r="Q97" i="6" s="1"/>
  <c r="C98" i="6"/>
  <c r="D98" i="6"/>
  <c r="E98" i="6"/>
  <c r="Q98" i="6" s="1"/>
  <c r="C99" i="6"/>
  <c r="D99" i="6"/>
  <c r="E99" i="6"/>
  <c r="Q99" i="6" s="1"/>
  <c r="C100" i="6"/>
  <c r="D100" i="6"/>
  <c r="E100" i="6"/>
  <c r="Q100" i="6" s="1"/>
  <c r="C101" i="6"/>
  <c r="D101" i="6"/>
  <c r="E101" i="6"/>
  <c r="Q101" i="6" s="1"/>
  <c r="C102" i="6"/>
  <c r="D102" i="6"/>
  <c r="E102" i="6"/>
  <c r="Q102" i="6" s="1"/>
  <c r="C103" i="6"/>
  <c r="D103" i="6"/>
  <c r="E103" i="6"/>
  <c r="Q103" i="6" s="1"/>
  <c r="C104" i="6"/>
  <c r="D104" i="6"/>
  <c r="E104" i="6"/>
  <c r="Q104" i="6" s="1"/>
  <c r="C105" i="6"/>
  <c r="D105" i="6"/>
  <c r="E105" i="6"/>
  <c r="Q105" i="6" s="1"/>
  <c r="C106" i="6"/>
  <c r="D106" i="6"/>
  <c r="E106" i="6"/>
  <c r="Q106" i="6" s="1"/>
  <c r="C107" i="6"/>
  <c r="D107" i="6"/>
  <c r="E107" i="6"/>
  <c r="Q107" i="6" s="1"/>
  <c r="C108" i="6"/>
  <c r="D108" i="6"/>
  <c r="E108" i="6"/>
  <c r="Q108" i="6" s="1"/>
  <c r="C109" i="6"/>
  <c r="D109" i="6"/>
  <c r="E109" i="6"/>
  <c r="Q109" i="6" s="1"/>
  <c r="C110" i="6"/>
  <c r="D110" i="6"/>
  <c r="E110" i="6"/>
  <c r="Q110" i="6" s="1"/>
  <c r="C111" i="6"/>
  <c r="D111" i="6"/>
  <c r="E111" i="6"/>
  <c r="Q111" i="6" s="1"/>
  <c r="C112" i="6"/>
  <c r="D112" i="6"/>
  <c r="E112" i="6"/>
  <c r="Q112" i="6" s="1"/>
  <c r="C113" i="6"/>
  <c r="D113" i="6"/>
  <c r="E113" i="6"/>
  <c r="Q113" i="6" s="1"/>
  <c r="C114" i="6"/>
  <c r="D114" i="6"/>
  <c r="E114" i="6"/>
  <c r="Q114" i="6" s="1"/>
  <c r="C115" i="6"/>
  <c r="D115" i="6"/>
  <c r="E115" i="6"/>
  <c r="Q115" i="6" s="1"/>
  <c r="C116" i="6"/>
  <c r="D116" i="6"/>
  <c r="E116" i="6"/>
  <c r="Q116" i="6" s="1"/>
  <c r="C117" i="6"/>
  <c r="D117" i="6"/>
  <c r="E117" i="6"/>
  <c r="Q117" i="6" s="1"/>
  <c r="C118" i="6"/>
  <c r="D118" i="6"/>
  <c r="E118" i="6"/>
  <c r="Q118" i="6" s="1"/>
  <c r="C119" i="6"/>
  <c r="D119" i="6"/>
  <c r="E119" i="6"/>
  <c r="Q119" i="6" s="1"/>
  <c r="C120" i="6"/>
  <c r="D120" i="6"/>
  <c r="E120" i="6"/>
  <c r="Q120" i="6" s="1"/>
  <c r="C121" i="6"/>
  <c r="D121" i="6"/>
  <c r="E121" i="6"/>
  <c r="Q121" i="6" s="1"/>
  <c r="C122" i="6"/>
  <c r="D122" i="6"/>
  <c r="E122" i="6"/>
  <c r="Q122" i="6" s="1"/>
  <c r="C123" i="6"/>
  <c r="D123" i="6"/>
  <c r="E123" i="6"/>
  <c r="Q123" i="6" s="1"/>
  <c r="C124" i="6"/>
  <c r="D124" i="6"/>
  <c r="E124" i="6"/>
  <c r="Q124" i="6" s="1"/>
  <c r="C125" i="6"/>
  <c r="D125" i="6"/>
  <c r="E125" i="6"/>
  <c r="Q125" i="6" s="1"/>
  <c r="C126" i="6"/>
  <c r="D126" i="6"/>
  <c r="E126" i="6"/>
  <c r="Q126" i="6" s="1"/>
  <c r="C127" i="6"/>
  <c r="D127" i="6"/>
  <c r="E127" i="6"/>
  <c r="Q127" i="6" s="1"/>
  <c r="C128" i="6"/>
  <c r="D128" i="6"/>
  <c r="E128" i="6"/>
  <c r="Q128" i="6" s="1"/>
  <c r="C129" i="6"/>
  <c r="D129" i="6"/>
  <c r="E129" i="6"/>
  <c r="Q129" i="6" s="1"/>
  <c r="C130" i="6"/>
  <c r="D130" i="6"/>
  <c r="E130" i="6"/>
  <c r="Q130" i="6" s="1"/>
  <c r="C131" i="6"/>
  <c r="D131" i="6"/>
  <c r="E131" i="6"/>
  <c r="Q131" i="6" s="1"/>
  <c r="C132" i="6"/>
  <c r="D132" i="6"/>
  <c r="E132" i="6"/>
  <c r="Q132" i="6" s="1"/>
  <c r="C133" i="6"/>
  <c r="D133" i="6"/>
  <c r="E133" i="6"/>
  <c r="Q133" i="6" s="1"/>
  <c r="C134" i="6"/>
  <c r="D134" i="6"/>
  <c r="E134" i="6"/>
  <c r="Q134" i="6" s="1"/>
  <c r="C135" i="6"/>
  <c r="D135" i="6"/>
  <c r="E135" i="6"/>
  <c r="Q135" i="6" s="1"/>
  <c r="C136" i="6"/>
  <c r="D136" i="6"/>
  <c r="E136" i="6"/>
  <c r="Q136" i="6" s="1"/>
  <c r="C137" i="6"/>
  <c r="D137" i="6"/>
  <c r="E137" i="6"/>
  <c r="Q137" i="6" s="1"/>
  <c r="C138" i="6"/>
  <c r="D138" i="6"/>
  <c r="E138" i="6"/>
  <c r="Q138" i="6" s="1"/>
  <c r="C139" i="6"/>
  <c r="D139" i="6"/>
  <c r="E139" i="6"/>
  <c r="Q139" i="6" s="1"/>
  <c r="C140" i="6"/>
  <c r="D140" i="6"/>
  <c r="E140" i="6"/>
  <c r="Q140" i="6" s="1"/>
  <c r="C141" i="6"/>
  <c r="D141" i="6"/>
  <c r="E141" i="6"/>
  <c r="Q141" i="6" s="1"/>
  <c r="C142" i="6"/>
  <c r="D142" i="6"/>
  <c r="E142" i="6"/>
  <c r="Q142" i="6" s="1"/>
  <c r="C143" i="6"/>
  <c r="D143" i="6"/>
  <c r="E143" i="6"/>
  <c r="Q143" i="6" s="1"/>
  <c r="C144" i="6"/>
  <c r="D144" i="6"/>
  <c r="E144" i="6"/>
  <c r="Q144" i="6" s="1"/>
  <c r="C145" i="6"/>
  <c r="D145" i="6"/>
  <c r="E145" i="6"/>
  <c r="Q145" i="6" s="1"/>
  <c r="C146" i="6"/>
  <c r="D146" i="6"/>
  <c r="E146" i="6"/>
  <c r="Q146" i="6" s="1"/>
  <c r="C147" i="6"/>
  <c r="D147" i="6"/>
  <c r="E147" i="6"/>
  <c r="Q147" i="6" s="1"/>
  <c r="C148" i="6"/>
  <c r="D148" i="6"/>
  <c r="E148" i="6"/>
  <c r="Q148" i="6" s="1"/>
  <c r="C149" i="6"/>
  <c r="D149" i="6"/>
  <c r="E149" i="6"/>
  <c r="Q149" i="6" s="1"/>
  <c r="C150" i="6"/>
  <c r="D150" i="6"/>
  <c r="E150" i="6"/>
  <c r="Q150" i="6" s="1"/>
  <c r="C151" i="6"/>
  <c r="D151" i="6"/>
  <c r="E151" i="6"/>
  <c r="Q151" i="6" s="1"/>
  <c r="C152" i="6"/>
  <c r="D152" i="6"/>
  <c r="E152" i="6"/>
  <c r="Q152" i="6" s="1"/>
  <c r="C153" i="6"/>
  <c r="D153" i="6"/>
  <c r="E153" i="6"/>
  <c r="Q153" i="6" s="1"/>
  <c r="C154" i="6"/>
  <c r="D154" i="6"/>
  <c r="E154" i="6"/>
  <c r="Q154" i="6" s="1"/>
  <c r="C155" i="6"/>
  <c r="D155" i="6"/>
  <c r="E155" i="6"/>
  <c r="Q155" i="6" s="1"/>
  <c r="C156" i="6"/>
  <c r="D156" i="6"/>
  <c r="E156" i="6"/>
  <c r="Q156" i="6" s="1"/>
  <c r="C157" i="6"/>
  <c r="D157" i="6"/>
  <c r="E157" i="6"/>
  <c r="Q157" i="6" s="1"/>
  <c r="C158" i="6"/>
  <c r="D158" i="6"/>
  <c r="E158" i="6"/>
  <c r="Q158" i="6" s="1"/>
  <c r="C159" i="6"/>
  <c r="D159" i="6"/>
  <c r="E159" i="6"/>
  <c r="Q159" i="6" s="1"/>
  <c r="C160" i="6"/>
  <c r="D160" i="6"/>
  <c r="E160" i="6"/>
  <c r="Q160" i="6" s="1"/>
  <c r="C161" i="6"/>
  <c r="D161" i="6"/>
  <c r="E161" i="6"/>
  <c r="Q161" i="6" s="1"/>
  <c r="C162" i="6"/>
  <c r="D162" i="6"/>
  <c r="E162" i="6"/>
  <c r="Q162" i="6" s="1"/>
  <c r="C163" i="6"/>
  <c r="D163" i="6"/>
  <c r="E163" i="6"/>
  <c r="Q163" i="6" s="1"/>
  <c r="C164" i="6"/>
  <c r="D164" i="6"/>
  <c r="E164" i="6"/>
  <c r="Q164" i="6" s="1"/>
  <c r="C165" i="6"/>
  <c r="D165" i="6"/>
  <c r="E165" i="6"/>
  <c r="Q165" i="6" s="1"/>
  <c r="C166" i="6"/>
  <c r="D166" i="6"/>
  <c r="E166" i="6"/>
  <c r="Q166" i="6" s="1"/>
  <c r="C167" i="6"/>
  <c r="D167" i="6"/>
  <c r="E167" i="6"/>
  <c r="Q167" i="6" s="1"/>
  <c r="C168" i="6"/>
  <c r="D168" i="6"/>
  <c r="E168" i="6"/>
  <c r="Q168" i="6" s="1"/>
  <c r="C169" i="6"/>
  <c r="D169" i="6"/>
  <c r="E169" i="6"/>
  <c r="Q169" i="6" s="1"/>
  <c r="C170" i="6"/>
  <c r="D170" i="6"/>
  <c r="E170" i="6"/>
  <c r="Q170" i="6" s="1"/>
  <c r="C171" i="6"/>
  <c r="D171" i="6"/>
  <c r="E171" i="6"/>
  <c r="Q171" i="6" s="1"/>
  <c r="C172" i="6"/>
  <c r="D172" i="6"/>
  <c r="E172" i="6"/>
  <c r="Q172" i="6" s="1"/>
  <c r="C173" i="6"/>
  <c r="D173" i="6"/>
  <c r="E173" i="6"/>
  <c r="Q173" i="6" s="1"/>
  <c r="C174" i="6"/>
  <c r="D174" i="6"/>
  <c r="E174" i="6"/>
  <c r="Q174" i="6" s="1"/>
  <c r="C175" i="6"/>
  <c r="D175" i="6"/>
  <c r="E175" i="6"/>
  <c r="Q175" i="6" s="1"/>
  <c r="C176" i="6"/>
  <c r="D176" i="6"/>
  <c r="E176" i="6"/>
  <c r="Q176" i="6" s="1"/>
  <c r="C177" i="6"/>
  <c r="D177" i="6"/>
  <c r="E177" i="6"/>
  <c r="Q177" i="6" s="1"/>
  <c r="C178" i="6"/>
  <c r="D178" i="6"/>
  <c r="E178" i="6"/>
  <c r="Q178" i="6" s="1"/>
  <c r="C179" i="6"/>
  <c r="D179" i="6"/>
  <c r="E179" i="6"/>
  <c r="Q179" i="6" s="1"/>
  <c r="C180" i="6"/>
  <c r="D180" i="6"/>
  <c r="E180" i="6"/>
  <c r="Q180" i="6" s="1"/>
  <c r="C181" i="6"/>
  <c r="D181" i="6"/>
  <c r="E181" i="6"/>
  <c r="Q181" i="6" s="1"/>
  <c r="C182" i="6"/>
  <c r="D182" i="6"/>
  <c r="E182" i="6"/>
  <c r="Q182" i="6" s="1"/>
  <c r="C183" i="6"/>
  <c r="D183" i="6"/>
  <c r="E183" i="6"/>
  <c r="Q183" i="6" s="1"/>
  <c r="C184" i="6"/>
  <c r="D184" i="6"/>
  <c r="E184" i="6"/>
  <c r="Q184" i="6" s="1"/>
  <c r="C185" i="6"/>
  <c r="D185" i="6"/>
  <c r="E185" i="6"/>
  <c r="Q185" i="6" s="1"/>
  <c r="C186" i="6"/>
  <c r="D186" i="6"/>
  <c r="E186" i="6"/>
  <c r="Q186" i="6" s="1"/>
  <c r="C187" i="6"/>
  <c r="D187" i="6"/>
  <c r="E187" i="6"/>
  <c r="Q187" i="6" s="1"/>
  <c r="C188" i="6"/>
  <c r="D188" i="6"/>
  <c r="E188" i="6"/>
  <c r="Q188" i="6" s="1"/>
  <c r="C189" i="6"/>
  <c r="D189" i="6"/>
  <c r="E189" i="6"/>
  <c r="Q189" i="6" s="1"/>
  <c r="C190" i="6"/>
  <c r="D190" i="6"/>
  <c r="E190" i="6"/>
  <c r="Q190" i="6" s="1"/>
  <c r="C191" i="6"/>
  <c r="D191" i="6"/>
  <c r="E191" i="6"/>
  <c r="Q191" i="6" s="1"/>
  <c r="C192" i="6"/>
  <c r="D192" i="6"/>
  <c r="E192" i="6"/>
  <c r="Q192" i="6" s="1"/>
  <c r="C193" i="6"/>
  <c r="D193" i="6"/>
  <c r="E193" i="6"/>
  <c r="Q193" i="6" s="1"/>
  <c r="C194" i="6"/>
  <c r="D194" i="6"/>
  <c r="E194" i="6"/>
  <c r="Q194" i="6" s="1"/>
  <c r="C195" i="6"/>
  <c r="D195" i="6"/>
  <c r="E195" i="6"/>
  <c r="Q195" i="6" s="1"/>
  <c r="C196" i="6"/>
  <c r="D196" i="6"/>
  <c r="E196" i="6"/>
  <c r="Q196" i="6" s="1"/>
  <c r="C197" i="6"/>
  <c r="D197" i="6"/>
  <c r="E197" i="6"/>
  <c r="Q197" i="6" s="1"/>
  <c r="C198" i="6"/>
  <c r="D198" i="6"/>
  <c r="E198" i="6"/>
  <c r="Q198" i="6" s="1"/>
  <c r="C199" i="6"/>
  <c r="D199" i="6"/>
  <c r="E199" i="6"/>
  <c r="Q199" i="6" s="1"/>
  <c r="C200" i="6"/>
  <c r="D200" i="6"/>
  <c r="E200" i="6"/>
  <c r="Q200" i="6" s="1"/>
  <c r="C201" i="6"/>
  <c r="D201" i="6"/>
  <c r="E201" i="6"/>
  <c r="Q201" i="6" s="1"/>
  <c r="C202" i="6"/>
  <c r="D202" i="6"/>
  <c r="E202" i="6"/>
  <c r="Q202" i="6" s="1"/>
  <c r="C203" i="6"/>
  <c r="D203" i="6"/>
  <c r="E203" i="6"/>
  <c r="Q203" i="6" s="1"/>
  <c r="C204" i="6"/>
  <c r="D204" i="6"/>
  <c r="E204" i="6"/>
  <c r="Q204" i="6" s="1"/>
  <c r="C205" i="6"/>
  <c r="D205" i="6"/>
  <c r="E205" i="6"/>
  <c r="Q205" i="6" s="1"/>
  <c r="C206" i="6"/>
  <c r="D206" i="6"/>
  <c r="E206" i="6"/>
  <c r="Q206" i="6" s="1"/>
  <c r="C207" i="6"/>
  <c r="D207" i="6"/>
  <c r="E207" i="6"/>
  <c r="Q207" i="6" s="1"/>
  <c r="C8" i="6"/>
  <c r="J8" i="6" s="1"/>
  <c r="O8" i="6" s="1"/>
  <c r="H3" i="7" s="1"/>
  <c r="D8" i="6"/>
  <c r="K8" i="6" s="1"/>
  <c r="P8" i="6" s="1"/>
  <c r="I3" i="7" s="1"/>
  <c r="E8" i="6"/>
  <c r="Q8" i="6" s="1"/>
  <c r="B8" i="6"/>
  <c r="I8" i="6" s="1"/>
  <c r="N8" i="6" s="1"/>
  <c r="G3" i="7" s="1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C7" i="6"/>
  <c r="D7" i="6"/>
  <c r="E7" i="6"/>
  <c r="Q7" i="6" s="1"/>
  <c r="B7" i="6"/>
  <c r="I9" i="6" l="1"/>
  <c r="K9" i="6"/>
  <c r="P9" i="6" s="1"/>
  <c r="I4" i="7" s="1"/>
  <c r="J9" i="6"/>
  <c r="O9" i="6" s="1"/>
  <c r="H4" i="7" s="1"/>
  <c r="K10" i="6" l="1"/>
  <c r="P10" i="6" s="1"/>
  <c r="I5" i="7" s="1"/>
  <c r="J10" i="6"/>
  <c r="I10" i="6"/>
  <c r="N9" i="6"/>
  <c r="K11" i="6" l="1"/>
  <c r="G4" i="7"/>
  <c r="O10" i="6"/>
  <c r="H5" i="7" s="1"/>
  <c r="J11" i="6"/>
  <c r="I11" i="6"/>
  <c r="N10" i="6"/>
  <c r="G5" i="7" s="1"/>
  <c r="N11" i="6" l="1"/>
  <c r="I12" i="6"/>
  <c r="P11" i="6"/>
  <c r="I6" i="7" s="1"/>
  <c r="K12" i="6"/>
  <c r="O11" i="6"/>
  <c r="H6" i="7" s="1"/>
  <c r="J12" i="6"/>
  <c r="P12" i="6" l="1"/>
  <c r="I7" i="7" s="1"/>
  <c r="K13" i="6"/>
  <c r="G6" i="7"/>
  <c r="J13" i="6"/>
  <c r="O12" i="6"/>
  <c r="H7" i="7" s="1"/>
  <c r="I13" i="6"/>
  <c r="N12" i="6"/>
  <c r="G7" i="7" s="1"/>
  <c r="P13" i="6" l="1"/>
  <c r="I8" i="7" s="1"/>
  <c r="K14" i="6"/>
  <c r="J14" i="6"/>
  <c r="O13" i="6"/>
  <c r="H8" i="7" s="1"/>
  <c r="I14" i="6"/>
  <c r="N13" i="6"/>
  <c r="G8" i="7" s="1"/>
  <c r="P14" i="6" l="1"/>
  <c r="I9" i="7" s="1"/>
  <c r="K15" i="6"/>
  <c r="J15" i="6"/>
  <c r="O14" i="6"/>
  <c r="H9" i="7" s="1"/>
  <c r="I15" i="6"/>
  <c r="N14" i="6"/>
  <c r="P15" i="6" l="1"/>
  <c r="I10" i="7" s="1"/>
  <c r="K16" i="6"/>
  <c r="G9" i="7"/>
  <c r="J16" i="6"/>
  <c r="O15" i="6"/>
  <c r="H10" i="7" s="1"/>
  <c r="N15" i="6"/>
  <c r="G10" i="7" s="1"/>
  <c r="P16" i="6" l="1"/>
  <c r="I11" i="7" s="1"/>
  <c r="K17" i="6"/>
  <c r="J17" i="6"/>
  <c r="O16" i="6"/>
  <c r="H11" i="7" s="1"/>
  <c r="I17" i="6"/>
  <c r="N16" i="6"/>
  <c r="G11" i="7" s="1"/>
  <c r="P17" i="6" l="1"/>
  <c r="I12" i="7" s="1"/>
  <c r="K18" i="6"/>
  <c r="J18" i="6"/>
  <c r="O17" i="6"/>
  <c r="H12" i="7" s="1"/>
  <c r="I18" i="6"/>
  <c r="N17" i="6"/>
  <c r="G12" i="7" s="1"/>
  <c r="P18" i="6" l="1"/>
  <c r="I13" i="7" s="1"/>
  <c r="K19" i="6"/>
  <c r="J19" i="6"/>
  <c r="O18" i="6"/>
  <c r="H13" i="7" s="1"/>
  <c r="I19" i="6"/>
  <c r="N18" i="6"/>
  <c r="G13" i="7" s="1"/>
  <c r="P19" i="6" l="1"/>
  <c r="I14" i="7" s="1"/>
  <c r="K20" i="6"/>
  <c r="J20" i="6"/>
  <c r="O19" i="6"/>
  <c r="H14" i="7" s="1"/>
  <c r="I20" i="6"/>
  <c r="N19" i="6"/>
  <c r="G14" i="7" s="1"/>
  <c r="P20" i="6" l="1"/>
  <c r="I15" i="7" s="1"/>
  <c r="K21" i="6"/>
  <c r="J21" i="6"/>
  <c r="O20" i="6"/>
  <c r="H15" i="7" s="1"/>
  <c r="I21" i="6"/>
  <c r="N20" i="6"/>
  <c r="G15" i="7" s="1"/>
  <c r="P21" i="6" l="1"/>
  <c r="K22" i="6"/>
  <c r="J22" i="6"/>
  <c r="O21" i="6"/>
  <c r="H16" i="7" s="1"/>
  <c r="I22" i="6"/>
  <c r="N21" i="6"/>
  <c r="G16" i="7" s="1"/>
  <c r="P22" i="6" l="1"/>
  <c r="I17" i="7" s="1"/>
  <c r="K23" i="6"/>
  <c r="J23" i="6"/>
  <c r="O22" i="6"/>
  <c r="H17" i="7" s="1"/>
  <c r="I23" i="6"/>
  <c r="N22" i="6"/>
  <c r="G17" i="7" s="1"/>
  <c r="P23" i="6" l="1"/>
  <c r="I18" i="7" s="1"/>
  <c r="K24" i="6"/>
  <c r="J24" i="6"/>
  <c r="O23" i="6"/>
  <c r="H18" i="7" s="1"/>
  <c r="I24" i="6"/>
  <c r="N23" i="6"/>
  <c r="G18" i="7" s="1"/>
  <c r="K25" i="6" l="1"/>
  <c r="P24" i="6"/>
  <c r="I19" i="7" s="1"/>
  <c r="J25" i="6"/>
  <c r="O24" i="6"/>
  <c r="H19" i="7" s="1"/>
  <c r="I25" i="6"/>
  <c r="N24" i="6"/>
  <c r="G19" i="7" s="1"/>
  <c r="K26" i="6" l="1"/>
  <c r="P25" i="6"/>
  <c r="I20" i="7" s="1"/>
  <c r="J26" i="6"/>
  <c r="O25" i="6"/>
  <c r="H20" i="7" s="1"/>
  <c r="I26" i="6"/>
  <c r="N25" i="6"/>
  <c r="G20" i="7" s="1"/>
  <c r="P26" i="6" l="1"/>
  <c r="I21" i="7" s="1"/>
  <c r="K27" i="6"/>
  <c r="J27" i="6"/>
  <c r="O26" i="6"/>
  <c r="H21" i="7" s="1"/>
  <c r="I27" i="6"/>
  <c r="N26" i="6"/>
  <c r="G21" i="7" s="1"/>
  <c r="K28" i="6" l="1"/>
  <c r="P27" i="6"/>
  <c r="I22" i="7" s="1"/>
  <c r="J28" i="6"/>
  <c r="O27" i="6"/>
  <c r="H22" i="7" s="1"/>
  <c r="I28" i="6"/>
  <c r="N27" i="6"/>
  <c r="G22" i="7" s="1"/>
  <c r="P28" i="6" l="1"/>
  <c r="I23" i="7" s="1"/>
  <c r="K29" i="6"/>
  <c r="J29" i="6"/>
  <c r="O28" i="6"/>
  <c r="H23" i="7" s="1"/>
  <c r="I29" i="6"/>
  <c r="N28" i="6"/>
  <c r="G23" i="7" s="1"/>
  <c r="K30" i="6" l="1"/>
  <c r="P29" i="6"/>
  <c r="I24" i="7" s="1"/>
  <c r="J30" i="6"/>
  <c r="O29" i="6"/>
  <c r="H24" i="7" s="1"/>
  <c r="I30" i="6"/>
  <c r="N29" i="6"/>
  <c r="G24" i="7" s="1"/>
  <c r="P30" i="6" l="1"/>
  <c r="I25" i="7" s="1"/>
  <c r="K31" i="6"/>
  <c r="J31" i="6"/>
  <c r="O30" i="6"/>
  <c r="H25" i="7" s="1"/>
  <c r="I31" i="6"/>
  <c r="N30" i="6"/>
  <c r="G25" i="7" s="1"/>
  <c r="K32" i="6" l="1"/>
  <c r="P31" i="6"/>
  <c r="I26" i="7" s="1"/>
  <c r="J32" i="6"/>
  <c r="O31" i="6"/>
  <c r="H26" i="7" s="1"/>
  <c r="I32" i="6"/>
  <c r="N31" i="6"/>
  <c r="G26" i="7" s="1"/>
  <c r="P32" i="6" l="1"/>
  <c r="I27" i="7" s="1"/>
  <c r="K33" i="6"/>
  <c r="J33" i="6"/>
  <c r="O32" i="6"/>
  <c r="H27" i="7" s="1"/>
  <c r="I33" i="6"/>
  <c r="N32" i="6"/>
  <c r="G27" i="7" s="1"/>
  <c r="P33" i="6" l="1"/>
  <c r="I28" i="7" s="1"/>
  <c r="K34" i="6"/>
  <c r="J34" i="6"/>
  <c r="O33" i="6"/>
  <c r="H28" i="7" s="1"/>
  <c r="I34" i="6"/>
  <c r="N33" i="6"/>
  <c r="G28" i="7" s="1"/>
  <c r="P34" i="6" l="1"/>
  <c r="I29" i="7" s="1"/>
  <c r="K35" i="6"/>
  <c r="J35" i="6"/>
  <c r="O34" i="6"/>
  <c r="H29" i="7" s="1"/>
  <c r="I35" i="6"/>
  <c r="N34" i="6"/>
  <c r="G29" i="7" s="1"/>
  <c r="P35" i="6" l="1"/>
  <c r="I30" i="7" s="1"/>
  <c r="K36" i="6"/>
  <c r="J36" i="6"/>
  <c r="O35" i="6"/>
  <c r="H30" i="7" s="1"/>
  <c r="I36" i="6"/>
  <c r="N36" i="6" s="1"/>
  <c r="N35" i="6"/>
  <c r="G30" i="7" s="1"/>
  <c r="P36" i="6" l="1"/>
  <c r="I31" i="7" s="1"/>
  <c r="K37" i="6"/>
  <c r="J37" i="6"/>
  <c r="O36" i="6"/>
  <c r="H31" i="7" s="1"/>
  <c r="I37" i="6"/>
  <c r="G31" i="7"/>
  <c r="K38" i="6" l="1"/>
  <c r="P37" i="6"/>
  <c r="I32" i="7" s="1"/>
  <c r="J38" i="6"/>
  <c r="O37" i="6"/>
  <c r="H32" i="7" s="1"/>
  <c r="I38" i="6"/>
  <c r="N37" i="6"/>
  <c r="G32" i="7" s="1"/>
  <c r="P38" i="6" l="1"/>
  <c r="I33" i="7" s="1"/>
  <c r="K39" i="6"/>
  <c r="J39" i="6"/>
  <c r="O38" i="6"/>
  <c r="H33" i="7" s="1"/>
  <c r="I39" i="6"/>
  <c r="N38" i="6"/>
  <c r="G33" i="7" s="1"/>
  <c r="K40" i="6" l="1"/>
  <c r="P39" i="6"/>
  <c r="I34" i="7" s="1"/>
  <c r="J40" i="6"/>
  <c r="O39" i="6"/>
  <c r="H34" i="7" s="1"/>
  <c r="I40" i="6"/>
  <c r="N39" i="6"/>
  <c r="G34" i="7" s="1"/>
  <c r="P40" i="6" l="1"/>
  <c r="I35" i="7" s="1"/>
  <c r="K41" i="6"/>
  <c r="J41" i="6"/>
  <c r="O40" i="6"/>
  <c r="H35" i="7" s="1"/>
  <c r="I41" i="6"/>
  <c r="N40" i="6"/>
  <c r="G35" i="7" s="1"/>
  <c r="K42" i="6" l="1"/>
  <c r="P41" i="6"/>
  <c r="I36" i="7" s="1"/>
  <c r="J42" i="6"/>
  <c r="O41" i="6"/>
  <c r="H36" i="7" s="1"/>
  <c r="I42" i="6"/>
  <c r="N41" i="6"/>
  <c r="G36" i="7" s="1"/>
  <c r="P42" i="6" l="1"/>
  <c r="I37" i="7" s="1"/>
  <c r="K43" i="6"/>
  <c r="J43" i="6"/>
  <c r="O42" i="6"/>
  <c r="H37" i="7" s="1"/>
  <c r="I43" i="6"/>
  <c r="N42" i="6"/>
  <c r="G37" i="7" s="1"/>
  <c r="P43" i="6" l="1"/>
  <c r="I38" i="7" s="1"/>
  <c r="K44" i="6"/>
  <c r="J44" i="6"/>
  <c r="O43" i="6"/>
  <c r="H38" i="7" s="1"/>
  <c r="I44" i="6"/>
  <c r="N43" i="6"/>
  <c r="G38" i="7" s="1"/>
  <c r="P44" i="6" l="1"/>
  <c r="I39" i="7" s="1"/>
  <c r="K45" i="6"/>
  <c r="J45" i="6"/>
  <c r="O44" i="6"/>
  <c r="H39" i="7" s="1"/>
  <c r="I45" i="6"/>
  <c r="N44" i="6"/>
  <c r="G39" i="7" s="1"/>
  <c r="P45" i="6" l="1"/>
  <c r="I40" i="7" s="1"/>
  <c r="K46" i="6"/>
  <c r="J46" i="6"/>
  <c r="O45" i="6"/>
  <c r="H40" i="7" s="1"/>
  <c r="I46" i="6"/>
  <c r="N45" i="6"/>
  <c r="G40" i="7" s="1"/>
  <c r="P46" i="6" l="1"/>
  <c r="I41" i="7" s="1"/>
  <c r="K47" i="6"/>
  <c r="J47" i="6"/>
  <c r="O46" i="6"/>
  <c r="H41" i="7" s="1"/>
  <c r="I47" i="6"/>
  <c r="N46" i="6"/>
  <c r="G41" i="7" s="1"/>
  <c r="K48" i="6" l="1"/>
  <c r="P47" i="6"/>
  <c r="I42" i="7" s="1"/>
  <c r="J48" i="6"/>
  <c r="O47" i="6"/>
  <c r="H42" i="7" s="1"/>
  <c r="I48" i="6"/>
  <c r="N47" i="6"/>
  <c r="G42" i="7" s="1"/>
  <c r="P48" i="6" l="1"/>
  <c r="I43" i="7" s="1"/>
  <c r="K49" i="6"/>
  <c r="J49" i="6"/>
  <c r="O48" i="6"/>
  <c r="H43" i="7" s="1"/>
  <c r="I49" i="6"/>
  <c r="N48" i="6"/>
  <c r="G43" i="7" s="1"/>
  <c r="K50" i="6" l="1"/>
  <c r="P49" i="6"/>
  <c r="I44" i="7" s="1"/>
  <c r="J50" i="6"/>
  <c r="O49" i="6"/>
  <c r="H44" i="7" s="1"/>
  <c r="I50" i="6"/>
  <c r="N49" i="6"/>
  <c r="G44" i="7" s="1"/>
  <c r="P50" i="6" l="1"/>
  <c r="I45" i="7" s="1"/>
  <c r="K51" i="6"/>
  <c r="J51" i="6"/>
  <c r="O50" i="6"/>
  <c r="H45" i="7" s="1"/>
  <c r="I51" i="6"/>
  <c r="N50" i="6"/>
  <c r="G45" i="7" s="1"/>
  <c r="K52" i="6" l="1"/>
  <c r="P51" i="6"/>
  <c r="I46" i="7" s="1"/>
  <c r="J52" i="6"/>
  <c r="O51" i="6"/>
  <c r="H46" i="7" s="1"/>
  <c r="I52" i="6"/>
  <c r="N51" i="6"/>
  <c r="G46" i="7" s="1"/>
  <c r="P52" i="6" l="1"/>
  <c r="I47" i="7" s="1"/>
  <c r="K53" i="6"/>
  <c r="J53" i="6"/>
  <c r="O52" i="6"/>
  <c r="H47" i="7" s="1"/>
  <c r="I53" i="6"/>
  <c r="N52" i="6"/>
  <c r="G47" i="7" s="1"/>
  <c r="K54" i="6" l="1"/>
  <c r="P53" i="6"/>
  <c r="I48" i="7" s="1"/>
  <c r="J54" i="6"/>
  <c r="O53" i="6"/>
  <c r="H48" i="7" s="1"/>
  <c r="I54" i="6"/>
  <c r="N53" i="6"/>
  <c r="G48" i="7" s="1"/>
  <c r="P54" i="6" l="1"/>
  <c r="I49" i="7" s="1"/>
  <c r="K55" i="6"/>
  <c r="J55" i="6"/>
  <c r="O54" i="6"/>
  <c r="H49" i="7" s="1"/>
  <c r="I55" i="6"/>
  <c r="N54" i="6"/>
  <c r="G49" i="7" s="1"/>
  <c r="K56" i="6" l="1"/>
  <c r="P55" i="6"/>
  <c r="I50" i="7" s="1"/>
  <c r="J56" i="6"/>
  <c r="O55" i="6"/>
  <c r="H50" i="7" s="1"/>
  <c r="I56" i="6"/>
  <c r="N55" i="6"/>
  <c r="G50" i="7" s="1"/>
  <c r="P56" i="6" l="1"/>
  <c r="I51" i="7" s="1"/>
  <c r="K57" i="6"/>
  <c r="J57" i="6"/>
  <c r="O56" i="6"/>
  <c r="H51" i="7" s="1"/>
  <c r="I57" i="6"/>
  <c r="N56" i="6"/>
  <c r="G51" i="7" s="1"/>
  <c r="K58" i="6" l="1"/>
  <c r="P57" i="6"/>
  <c r="I52" i="7" s="1"/>
  <c r="O57" i="6"/>
  <c r="H52" i="7" s="1"/>
  <c r="J58" i="6"/>
  <c r="I58" i="6"/>
  <c r="N57" i="6"/>
  <c r="G52" i="7" s="1"/>
  <c r="P58" i="6" l="1"/>
  <c r="I53" i="7" s="1"/>
  <c r="K59" i="6"/>
  <c r="J59" i="6"/>
  <c r="O58" i="6"/>
  <c r="H53" i="7" s="1"/>
  <c r="I59" i="6"/>
  <c r="N58" i="6"/>
  <c r="G53" i="7" s="1"/>
  <c r="K60" i="6" l="1"/>
  <c r="P59" i="6"/>
  <c r="I54" i="7" s="1"/>
  <c r="J60" i="6"/>
  <c r="O59" i="6"/>
  <c r="H54" i="7" s="1"/>
  <c r="I60" i="6"/>
  <c r="N59" i="6"/>
  <c r="G54" i="7" s="1"/>
  <c r="P60" i="6" l="1"/>
  <c r="I55" i="7" s="1"/>
  <c r="K61" i="6"/>
  <c r="J61" i="6"/>
  <c r="O60" i="6"/>
  <c r="H55" i="7" s="1"/>
  <c r="I61" i="6"/>
  <c r="N60" i="6"/>
  <c r="G55" i="7" s="1"/>
  <c r="P61" i="6" l="1"/>
  <c r="I56" i="7" s="1"/>
  <c r="K62" i="6"/>
  <c r="J62" i="6"/>
  <c r="O61" i="6"/>
  <c r="H56" i="7" s="1"/>
  <c r="I62" i="6"/>
  <c r="N61" i="6"/>
  <c r="G56" i="7" s="1"/>
  <c r="P62" i="6" l="1"/>
  <c r="I57" i="7" s="1"/>
  <c r="K63" i="6"/>
  <c r="J63" i="6"/>
  <c r="O62" i="6"/>
  <c r="H57" i="7" s="1"/>
  <c r="I63" i="6"/>
  <c r="N62" i="6"/>
  <c r="G57" i="7" s="1"/>
  <c r="K64" i="6" l="1"/>
  <c r="P63" i="6"/>
  <c r="I58" i="7" s="1"/>
  <c r="J64" i="6"/>
  <c r="O63" i="6"/>
  <c r="H58" i="7" s="1"/>
  <c r="I64" i="6"/>
  <c r="N63" i="6"/>
  <c r="G58" i="7" s="1"/>
  <c r="K65" i="6" l="1"/>
  <c r="P64" i="6"/>
  <c r="I59" i="7" s="1"/>
  <c r="J65" i="6"/>
  <c r="O64" i="6"/>
  <c r="H59" i="7" s="1"/>
  <c r="I65" i="6"/>
  <c r="N64" i="6"/>
  <c r="G59" i="7" s="1"/>
  <c r="K66" i="6" l="1"/>
  <c r="P65" i="6"/>
  <c r="I60" i="7" s="1"/>
  <c r="J66" i="6"/>
  <c r="O65" i="6"/>
  <c r="H60" i="7" s="1"/>
  <c r="I66" i="6"/>
  <c r="N65" i="6"/>
  <c r="G60" i="7" s="1"/>
  <c r="P66" i="6" l="1"/>
  <c r="I61" i="7" s="1"/>
  <c r="K67" i="6"/>
  <c r="J67" i="6"/>
  <c r="O66" i="6"/>
  <c r="H61" i="7" s="1"/>
  <c r="I67" i="6"/>
  <c r="N66" i="6"/>
  <c r="G61" i="7" s="1"/>
  <c r="P67" i="6" l="1"/>
  <c r="I62" i="7" s="1"/>
  <c r="K68" i="6"/>
  <c r="J68" i="6"/>
  <c r="O67" i="6"/>
  <c r="H62" i="7" s="1"/>
  <c r="I68" i="6"/>
  <c r="N67" i="6"/>
  <c r="G62" i="7" s="1"/>
  <c r="P68" i="6" l="1"/>
  <c r="I63" i="7" s="1"/>
  <c r="K69" i="6"/>
  <c r="J69" i="6"/>
  <c r="O68" i="6"/>
  <c r="H63" i="7" s="1"/>
  <c r="I69" i="6"/>
  <c r="N68" i="6"/>
  <c r="G63" i="7" s="1"/>
  <c r="P69" i="6" l="1"/>
  <c r="I64" i="7" s="1"/>
  <c r="K70" i="6"/>
  <c r="J70" i="6"/>
  <c r="O69" i="6"/>
  <c r="H64" i="7" s="1"/>
  <c r="I70" i="6"/>
  <c r="N69" i="6"/>
  <c r="G64" i="7" s="1"/>
  <c r="P70" i="6" l="1"/>
  <c r="I65" i="7" s="1"/>
  <c r="K71" i="6"/>
  <c r="J71" i="6"/>
  <c r="O70" i="6"/>
  <c r="H65" i="7" s="1"/>
  <c r="I71" i="6"/>
  <c r="N70" i="6"/>
  <c r="G65" i="7" s="1"/>
  <c r="P71" i="6" l="1"/>
  <c r="I66" i="7" s="1"/>
  <c r="K72" i="6"/>
  <c r="J72" i="6"/>
  <c r="O71" i="6"/>
  <c r="H66" i="7" s="1"/>
  <c r="I72" i="6"/>
  <c r="N71" i="6"/>
  <c r="G66" i="7" s="1"/>
  <c r="K73" i="6" l="1"/>
  <c r="P72" i="6"/>
  <c r="I67" i="7" s="1"/>
  <c r="J73" i="6"/>
  <c r="O72" i="6"/>
  <c r="H67" i="7" s="1"/>
  <c r="I73" i="6"/>
  <c r="N72" i="6"/>
  <c r="G67" i="7" s="1"/>
  <c r="K74" i="6" l="1"/>
  <c r="P73" i="6"/>
  <c r="I68" i="7" s="1"/>
  <c r="J74" i="6"/>
  <c r="O73" i="6"/>
  <c r="H68" i="7" s="1"/>
  <c r="I74" i="6"/>
  <c r="N73" i="6"/>
  <c r="G68" i="7" s="1"/>
  <c r="K75" i="6" l="1"/>
  <c r="P74" i="6"/>
  <c r="I69" i="7" s="1"/>
  <c r="J75" i="6"/>
  <c r="O74" i="6"/>
  <c r="H69" i="7" s="1"/>
  <c r="I75" i="6"/>
  <c r="N74" i="6"/>
  <c r="G69" i="7" s="1"/>
  <c r="P75" i="6" l="1"/>
  <c r="I70" i="7" s="1"/>
  <c r="K76" i="6"/>
  <c r="J76" i="6"/>
  <c r="O75" i="6"/>
  <c r="H70" i="7" s="1"/>
  <c r="I76" i="6"/>
  <c r="N75" i="6"/>
  <c r="G70" i="7" s="1"/>
  <c r="P76" i="6" l="1"/>
  <c r="I71" i="7" s="1"/>
  <c r="K77" i="6"/>
  <c r="J77" i="6"/>
  <c r="O76" i="6"/>
  <c r="H71" i="7" s="1"/>
  <c r="I77" i="6"/>
  <c r="N76" i="6"/>
  <c r="G71" i="7" s="1"/>
  <c r="P77" i="6" l="1"/>
  <c r="I72" i="7" s="1"/>
  <c r="K78" i="6"/>
  <c r="J78" i="6"/>
  <c r="O77" i="6"/>
  <c r="H72" i="7" s="1"/>
  <c r="I78" i="6"/>
  <c r="N77" i="6"/>
  <c r="G72" i="7" s="1"/>
  <c r="P78" i="6" l="1"/>
  <c r="I73" i="7" s="1"/>
  <c r="K79" i="6"/>
  <c r="J79" i="6"/>
  <c r="O78" i="6"/>
  <c r="H73" i="7" s="1"/>
  <c r="I79" i="6"/>
  <c r="N78" i="6"/>
  <c r="G73" i="7" s="1"/>
  <c r="P79" i="6" l="1"/>
  <c r="I74" i="7" s="1"/>
  <c r="K80" i="6"/>
  <c r="O79" i="6"/>
  <c r="H74" i="7" s="1"/>
  <c r="J80" i="6"/>
  <c r="I80" i="6"/>
  <c r="N79" i="6"/>
  <c r="G74" i="7" s="1"/>
  <c r="P80" i="6" l="1"/>
  <c r="I75" i="7" s="1"/>
  <c r="K81" i="6"/>
  <c r="O80" i="6"/>
  <c r="H75" i="7" s="1"/>
  <c r="J81" i="6"/>
  <c r="I81" i="6"/>
  <c r="N80" i="6"/>
  <c r="G75" i="7" s="1"/>
  <c r="K82" i="6" l="1"/>
  <c r="P81" i="6"/>
  <c r="I76" i="7" s="1"/>
  <c r="O81" i="6"/>
  <c r="H76" i="7" s="1"/>
  <c r="J82" i="6"/>
  <c r="I82" i="6"/>
  <c r="N81" i="6"/>
  <c r="G76" i="7" s="1"/>
  <c r="P82" i="6" l="1"/>
  <c r="I77" i="7" s="1"/>
  <c r="K83" i="6"/>
  <c r="O82" i="6"/>
  <c r="H77" i="7" s="1"/>
  <c r="J83" i="6"/>
  <c r="I83" i="6"/>
  <c r="N82" i="6"/>
  <c r="G77" i="7" s="1"/>
  <c r="K84" i="6" l="1"/>
  <c r="P83" i="6"/>
  <c r="I78" i="7" s="1"/>
  <c r="J84" i="6"/>
  <c r="O83" i="6"/>
  <c r="H78" i="7" s="1"/>
  <c r="I84" i="6"/>
  <c r="N83" i="6"/>
  <c r="G78" i="7" s="1"/>
  <c r="P84" i="6" l="1"/>
  <c r="I79" i="7" s="1"/>
  <c r="K85" i="6"/>
  <c r="J85" i="6"/>
  <c r="O84" i="6"/>
  <c r="H79" i="7" s="1"/>
  <c r="I85" i="6"/>
  <c r="N84" i="6"/>
  <c r="G79" i="7" s="1"/>
  <c r="K86" i="6" l="1"/>
  <c r="P85" i="6"/>
  <c r="I80" i="7" s="1"/>
  <c r="J86" i="6"/>
  <c r="O85" i="6"/>
  <c r="H80" i="7" s="1"/>
  <c r="I86" i="6"/>
  <c r="N85" i="6"/>
  <c r="G80" i="7" s="1"/>
  <c r="P86" i="6" l="1"/>
  <c r="I81" i="7" s="1"/>
  <c r="K87" i="6"/>
  <c r="O86" i="6"/>
  <c r="H81" i="7" s="1"/>
  <c r="J87" i="6"/>
  <c r="I87" i="6"/>
  <c r="N86" i="6"/>
  <c r="G81" i="7" s="1"/>
  <c r="P87" i="6" l="1"/>
  <c r="I82" i="7" s="1"/>
  <c r="K88" i="6"/>
  <c r="O87" i="6"/>
  <c r="H82" i="7" s="1"/>
  <c r="J88" i="6"/>
  <c r="I88" i="6"/>
  <c r="N87" i="6"/>
  <c r="G82" i="7" s="1"/>
  <c r="P88" i="6" l="1"/>
  <c r="I83" i="7" s="1"/>
  <c r="K89" i="6"/>
  <c r="J89" i="6"/>
  <c r="O88" i="6"/>
  <c r="H83" i="7" s="1"/>
  <c r="I89" i="6"/>
  <c r="N88" i="6"/>
  <c r="G83" i="7" s="1"/>
  <c r="P89" i="6" l="1"/>
  <c r="I84" i="7" s="1"/>
  <c r="K90" i="6"/>
  <c r="J90" i="6"/>
  <c r="O89" i="6"/>
  <c r="H84" i="7" s="1"/>
  <c r="I90" i="6"/>
  <c r="N89" i="6"/>
  <c r="G84" i="7" s="1"/>
  <c r="P90" i="6" l="1"/>
  <c r="I85" i="7" s="1"/>
  <c r="K91" i="6"/>
  <c r="J91" i="6"/>
  <c r="O90" i="6"/>
  <c r="H85" i="7" s="1"/>
  <c r="I91" i="6"/>
  <c r="N90" i="6"/>
  <c r="G85" i="7" s="1"/>
  <c r="K92" i="6" l="1"/>
  <c r="P91" i="6"/>
  <c r="I86" i="7" s="1"/>
  <c r="J92" i="6"/>
  <c r="O91" i="6"/>
  <c r="H86" i="7" s="1"/>
  <c r="I92" i="6"/>
  <c r="N91" i="6"/>
  <c r="G86" i="7" s="1"/>
  <c r="P92" i="6" l="1"/>
  <c r="I87" i="7" s="1"/>
  <c r="K93" i="6"/>
  <c r="J93" i="6"/>
  <c r="O92" i="6"/>
  <c r="H87" i="7" s="1"/>
  <c r="I93" i="6"/>
  <c r="N92" i="6"/>
  <c r="G87" i="7" s="1"/>
  <c r="K94" i="6" l="1"/>
  <c r="P93" i="6"/>
  <c r="I88" i="7" s="1"/>
  <c r="J94" i="6"/>
  <c r="O93" i="6"/>
  <c r="H88" i="7" s="1"/>
  <c r="I94" i="6"/>
  <c r="N93" i="6"/>
  <c r="G88" i="7" s="1"/>
  <c r="P94" i="6" l="1"/>
  <c r="I89" i="7" s="1"/>
  <c r="K95" i="6"/>
  <c r="J95" i="6"/>
  <c r="O94" i="6"/>
  <c r="H89" i="7" s="1"/>
  <c r="I95" i="6"/>
  <c r="N94" i="6"/>
  <c r="G89" i="7" s="1"/>
  <c r="P95" i="6" l="1"/>
  <c r="I90" i="7" s="1"/>
  <c r="K96" i="6"/>
  <c r="J96" i="6"/>
  <c r="O95" i="6"/>
  <c r="H90" i="7" s="1"/>
  <c r="I96" i="6"/>
  <c r="N95" i="6"/>
  <c r="G90" i="7" s="1"/>
  <c r="P96" i="6" l="1"/>
  <c r="I91" i="7" s="1"/>
  <c r="K97" i="6"/>
  <c r="J97" i="6"/>
  <c r="O96" i="6"/>
  <c r="H91" i="7" s="1"/>
  <c r="I97" i="6"/>
  <c r="N96" i="6"/>
  <c r="G91" i="7" s="1"/>
  <c r="P97" i="6" l="1"/>
  <c r="I92" i="7" s="1"/>
  <c r="K98" i="6"/>
  <c r="O97" i="6"/>
  <c r="H92" i="7" s="1"/>
  <c r="J98" i="6"/>
  <c r="I98" i="6"/>
  <c r="N97" i="6"/>
  <c r="G92" i="7" s="1"/>
  <c r="K99" i="6" l="1"/>
  <c r="P98" i="6"/>
  <c r="I93" i="7" s="1"/>
  <c r="J99" i="6"/>
  <c r="O98" i="6"/>
  <c r="H93" i="7" s="1"/>
  <c r="I99" i="6"/>
  <c r="N98" i="6"/>
  <c r="G93" i="7" s="1"/>
  <c r="K100" i="6" l="1"/>
  <c r="P99" i="6"/>
  <c r="I94" i="7" s="1"/>
  <c r="O99" i="6"/>
  <c r="H94" i="7" s="1"/>
  <c r="J100" i="6"/>
  <c r="I100" i="6"/>
  <c r="N99" i="6"/>
  <c r="G94" i="7" s="1"/>
  <c r="P100" i="6" l="1"/>
  <c r="I95" i="7" s="1"/>
  <c r="K101" i="6"/>
  <c r="J101" i="6"/>
  <c r="O100" i="6"/>
  <c r="H95" i="7" s="1"/>
  <c r="I101" i="6"/>
  <c r="N100" i="6"/>
  <c r="G95" i="7" s="1"/>
  <c r="P101" i="6" l="1"/>
  <c r="I96" i="7" s="1"/>
  <c r="K102" i="6"/>
  <c r="J102" i="6"/>
  <c r="O101" i="6"/>
  <c r="H96" i="7" s="1"/>
  <c r="I102" i="6"/>
  <c r="N101" i="6"/>
  <c r="G96" i="7" s="1"/>
  <c r="P102" i="6" l="1"/>
  <c r="I97" i="7" s="1"/>
  <c r="K103" i="6"/>
  <c r="J103" i="6"/>
  <c r="O102" i="6"/>
  <c r="H97" i="7" s="1"/>
  <c r="I103" i="6"/>
  <c r="N102" i="6"/>
  <c r="G97" i="7" s="1"/>
  <c r="P103" i="6" l="1"/>
  <c r="I98" i="7" s="1"/>
  <c r="K104" i="6"/>
  <c r="J104" i="6"/>
  <c r="O103" i="6"/>
  <c r="H98" i="7" s="1"/>
  <c r="I104" i="6"/>
  <c r="N103" i="6"/>
  <c r="G98" i="7" s="1"/>
  <c r="K105" i="6" l="1"/>
  <c r="P104" i="6"/>
  <c r="I99" i="7" s="1"/>
  <c r="J105" i="6"/>
  <c r="O104" i="6"/>
  <c r="H99" i="7" s="1"/>
  <c r="I105" i="6"/>
  <c r="N104" i="6"/>
  <c r="G99" i="7" s="1"/>
  <c r="P105" i="6" l="1"/>
  <c r="I100" i="7" s="1"/>
  <c r="K106" i="6"/>
  <c r="J106" i="6"/>
  <c r="O105" i="6"/>
  <c r="H100" i="7" s="1"/>
  <c r="I106" i="6"/>
  <c r="N105" i="6"/>
  <c r="G100" i="7" s="1"/>
  <c r="P106" i="6" l="1"/>
  <c r="I101" i="7" s="1"/>
  <c r="K107" i="6"/>
  <c r="J107" i="6"/>
  <c r="O106" i="6"/>
  <c r="H101" i="7" s="1"/>
  <c r="I107" i="6"/>
  <c r="N106" i="6"/>
  <c r="G101" i="7" s="1"/>
  <c r="P107" i="6" l="1"/>
  <c r="I102" i="7" s="1"/>
  <c r="K108" i="6"/>
  <c r="J108" i="6"/>
  <c r="O107" i="6"/>
  <c r="H102" i="7" s="1"/>
  <c r="I108" i="6"/>
  <c r="N107" i="6"/>
  <c r="G102" i="7" s="1"/>
  <c r="K109" i="6" l="1"/>
  <c r="P108" i="6"/>
  <c r="I103" i="7" s="1"/>
  <c r="J109" i="6"/>
  <c r="O108" i="6"/>
  <c r="H103" i="7" s="1"/>
  <c r="I109" i="6"/>
  <c r="N108" i="6"/>
  <c r="G103" i="7" s="1"/>
  <c r="P109" i="6" l="1"/>
  <c r="I104" i="7" s="1"/>
  <c r="K110" i="6"/>
  <c r="J110" i="6"/>
  <c r="O109" i="6"/>
  <c r="H104" i="7" s="1"/>
  <c r="I110" i="6"/>
  <c r="N109" i="6"/>
  <c r="G104" i="7" s="1"/>
  <c r="K111" i="6" l="1"/>
  <c r="P110" i="6"/>
  <c r="I105" i="7" s="1"/>
  <c r="J111" i="6"/>
  <c r="O110" i="6"/>
  <c r="H105" i="7" s="1"/>
  <c r="I111" i="6"/>
  <c r="N110" i="6"/>
  <c r="G105" i="7" s="1"/>
  <c r="P111" i="6" l="1"/>
  <c r="I106" i="7" s="1"/>
  <c r="K112" i="6"/>
  <c r="J112" i="6"/>
  <c r="O111" i="6"/>
  <c r="H106" i="7" s="1"/>
  <c r="I112" i="6"/>
  <c r="N111" i="6"/>
  <c r="G106" i="7" s="1"/>
  <c r="P112" i="6" l="1"/>
  <c r="I107" i="7" s="1"/>
  <c r="K113" i="6"/>
  <c r="J113" i="6"/>
  <c r="O112" i="6"/>
  <c r="H107" i="7" s="1"/>
  <c r="I113" i="6"/>
  <c r="N112" i="6"/>
  <c r="G107" i="7" s="1"/>
  <c r="K114" i="6" l="1"/>
  <c r="P113" i="6"/>
  <c r="I108" i="7" s="1"/>
  <c r="J114" i="6"/>
  <c r="O113" i="6"/>
  <c r="H108" i="7" s="1"/>
  <c r="I114" i="6"/>
  <c r="N113" i="6"/>
  <c r="G108" i="7" s="1"/>
  <c r="P114" i="6" l="1"/>
  <c r="I109" i="7" s="1"/>
  <c r="K115" i="6"/>
  <c r="J115" i="6"/>
  <c r="O114" i="6"/>
  <c r="H109" i="7" s="1"/>
  <c r="I115" i="6"/>
  <c r="N114" i="6"/>
  <c r="G109" i="7" s="1"/>
  <c r="K116" i="6" l="1"/>
  <c r="P115" i="6"/>
  <c r="I110" i="7" s="1"/>
  <c r="J116" i="6"/>
  <c r="O115" i="6"/>
  <c r="H110" i="7" s="1"/>
  <c r="I116" i="6"/>
  <c r="N115" i="6"/>
  <c r="G110" i="7" s="1"/>
  <c r="P116" i="6" l="1"/>
  <c r="I111" i="7" s="1"/>
  <c r="K117" i="6"/>
  <c r="J117" i="6"/>
  <c r="O116" i="6"/>
  <c r="H111" i="7" s="1"/>
  <c r="I117" i="6"/>
  <c r="N116" i="6"/>
  <c r="G111" i="7" s="1"/>
  <c r="K118" i="6" l="1"/>
  <c r="P117" i="6"/>
  <c r="I112" i="7" s="1"/>
  <c r="J118" i="6"/>
  <c r="O117" i="6"/>
  <c r="H112" i="7" s="1"/>
  <c r="I118" i="6"/>
  <c r="N117" i="6"/>
  <c r="G112" i="7" s="1"/>
  <c r="K119" i="6" l="1"/>
  <c r="P118" i="6"/>
  <c r="I113" i="7" s="1"/>
  <c r="J119" i="6"/>
  <c r="O118" i="6"/>
  <c r="H113" i="7" s="1"/>
  <c r="I119" i="6"/>
  <c r="N118" i="6"/>
  <c r="G113" i="7" s="1"/>
  <c r="P119" i="6" l="1"/>
  <c r="I114" i="7" s="1"/>
  <c r="K120" i="6"/>
  <c r="J120" i="6"/>
  <c r="O119" i="6"/>
  <c r="H114" i="7" s="1"/>
  <c r="I120" i="6"/>
  <c r="N119" i="6"/>
  <c r="G114" i="7" s="1"/>
  <c r="K121" i="6" l="1"/>
  <c r="P120" i="6"/>
  <c r="I115" i="7" s="1"/>
  <c r="J121" i="6"/>
  <c r="O120" i="6"/>
  <c r="H115" i="7" s="1"/>
  <c r="I121" i="6"/>
  <c r="N120" i="6"/>
  <c r="G115" i="7" s="1"/>
  <c r="P121" i="6" l="1"/>
  <c r="I116" i="7" s="1"/>
  <c r="K122" i="6"/>
  <c r="J122" i="6"/>
  <c r="O121" i="6"/>
  <c r="H116" i="7" s="1"/>
  <c r="I122" i="6"/>
  <c r="N121" i="6"/>
  <c r="G116" i="7" s="1"/>
  <c r="K123" i="6" l="1"/>
  <c r="P122" i="6"/>
  <c r="I117" i="7" s="1"/>
  <c r="J123" i="6"/>
  <c r="O122" i="6"/>
  <c r="H117" i="7" s="1"/>
  <c r="I123" i="6"/>
  <c r="N122" i="6"/>
  <c r="G117" i="7" s="1"/>
  <c r="P123" i="6" l="1"/>
  <c r="I118" i="7" s="1"/>
  <c r="K124" i="6"/>
  <c r="J124" i="6"/>
  <c r="O123" i="6"/>
  <c r="H118" i="7" s="1"/>
  <c r="I124" i="6"/>
  <c r="N123" i="6"/>
  <c r="G118" i="7" s="1"/>
  <c r="P124" i="6" l="1"/>
  <c r="I119" i="7" s="1"/>
  <c r="K125" i="6"/>
  <c r="J125" i="6"/>
  <c r="O124" i="6"/>
  <c r="H119" i="7" s="1"/>
  <c r="I125" i="6"/>
  <c r="N124" i="6"/>
  <c r="G119" i="7" s="1"/>
  <c r="P125" i="6" l="1"/>
  <c r="I120" i="7" s="1"/>
  <c r="K126" i="6"/>
  <c r="J126" i="6"/>
  <c r="O125" i="6"/>
  <c r="H120" i="7" s="1"/>
  <c r="I126" i="6"/>
  <c r="N125" i="6"/>
  <c r="G120" i="7" s="1"/>
  <c r="P126" i="6" l="1"/>
  <c r="I121" i="7" s="1"/>
  <c r="K127" i="6"/>
  <c r="J127" i="6"/>
  <c r="O126" i="6"/>
  <c r="H121" i="7" s="1"/>
  <c r="I127" i="6"/>
  <c r="N126" i="6"/>
  <c r="G121" i="7" s="1"/>
  <c r="K128" i="6" l="1"/>
  <c r="P127" i="6"/>
  <c r="I122" i="7" s="1"/>
  <c r="J128" i="6"/>
  <c r="O127" i="6"/>
  <c r="H122" i="7" s="1"/>
  <c r="I128" i="6"/>
  <c r="N127" i="6"/>
  <c r="G122" i="7" s="1"/>
  <c r="P128" i="6" l="1"/>
  <c r="I123" i="7" s="1"/>
  <c r="K129" i="6"/>
  <c r="J129" i="6"/>
  <c r="O128" i="6"/>
  <c r="H123" i="7" s="1"/>
  <c r="I129" i="6"/>
  <c r="N128" i="6"/>
  <c r="G123" i="7" s="1"/>
  <c r="K130" i="6" l="1"/>
  <c r="P129" i="6"/>
  <c r="I124" i="7" s="1"/>
  <c r="O129" i="6"/>
  <c r="H124" i="7" s="1"/>
  <c r="J130" i="6"/>
  <c r="I130" i="6"/>
  <c r="N129" i="6"/>
  <c r="G124" i="7" s="1"/>
  <c r="P130" i="6" l="1"/>
  <c r="I125" i="7" s="1"/>
  <c r="K131" i="6"/>
  <c r="J131" i="6"/>
  <c r="O130" i="6"/>
  <c r="H125" i="7" s="1"/>
  <c r="I131" i="6"/>
  <c r="N130" i="6"/>
  <c r="G125" i="7" s="1"/>
  <c r="P131" i="6" l="1"/>
  <c r="I126" i="7" s="1"/>
  <c r="K132" i="6"/>
  <c r="J132" i="6"/>
  <c r="O131" i="6"/>
  <c r="H126" i="7" s="1"/>
  <c r="I132" i="6"/>
  <c r="N131" i="6"/>
  <c r="G126" i="7" s="1"/>
  <c r="P132" i="6" l="1"/>
  <c r="I127" i="7" s="1"/>
  <c r="K133" i="6"/>
  <c r="J133" i="6"/>
  <c r="O132" i="6"/>
  <c r="H127" i="7" s="1"/>
  <c r="I133" i="6"/>
  <c r="N132" i="6"/>
  <c r="G127" i="7" s="1"/>
  <c r="K134" i="6" l="1"/>
  <c r="P133" i="6"/>
  <c r="I128" i="7" s="1"/>
  <c r="J134" i="6"/>
  <c r="O133" i="6"/>
  <c r="H128" i="7" s="1"/>
  <c r="I134" i="6"/>
  <c r="N133" i="6"/>
  <c r="G128" i="7" s="1"/>
  <c r="K135" i="6" l="1"/>
  <c r="P134" i="6"/>
  <c r="I129" i="7" s="1"/>
  <c r="J135" i="6"/>
  <c r="O134" i="6"/>
  <c r="H129" i="7" s="1"/>
  <c r="I135" i="6"/>
  <c r="N134" i="6"/>
  <c r="G129" i="7" s="1"/>
  <c r="P135" i="6" l="1"/>
  <c r="I130" i="7" s="1"/>
  <c r="K136" i="6"/>
  <c r="J136" i="6"/>
  <c r="O135" i="6"/>
  <c r="H130" i="7" s="1"/>
  <c r="I136" i="6"/>
  <c r="N135" i="6"/>
  <c r="G130" i="7" s="1"/>
  <c r="K137" i="6" l="1"/>
  <c r="P136" i="6"/>
  <c r="I131" i="7" s="1"/>
  <c r="J137" i="6"/>
  <c r="O136" i="6"/>
  <c r="H131" i="7" s="1"/>
  <c r="I137" i="6"/>
  <c r="N136" i="6"/>
  <c r="G131" i="7" s="1"/>
  <c r="P137" i="6" l="1"/>
  <c r="I132" i="7" s="1"/>
  <c r="K138" i="6"/>
  <c r="J138" i="6"/>
  <c r="O137" i="6"/>
  <c r="H132" i="7" s="1"/>
  <c r="I138" i="6"/>
  <c r="N137" i="6"/>
  <c r="G132" i="7" s="1"/>
  <c r="P138" i="6" l="1"/>
  <c r="I133" i="7" s="1"/>
  <c r="K139" i="6"/>
  <c r="J139" i="6"/>
  <c r="O138" i="6"/>
  <c r="H133" i="7" s="1"/>
  <c r="I139" i="6"/>
  <c r="N138" i="6"/>
  <c r="G133" i="7" s="1"/>
  <c r="K140" i="6" l="1"/>
  <c r="P139" i="6"/>
  <c r="I134" i="7" s="1"/>
  <c r="J140" i="6"/>
  <c r="O139" i="6"/>
  <c r="H134" i="7" s="1"/>
  <c r="I140" i="6"/>
  <c r="N139" i="6"/>
  <c r="G134" i="7" s="1"/>
  <c r="P140" i="6" l="1"/>
  <c r="I135" i="7" s="1"/>
  <c r="K141" i="6"/>
  <c r="O140" i="6"/>
  <c r="H135" i="7" s="1"/>
  <c r="J141" i="6"/>
  <c r="I141" i="6"/>
  <c r="N140" i="6"/>
  <c r="G135" i="7" s="1"/>
  <c r="P141" i="6" l="1"/>
  <c r="I136" i="7" s="1"/>
  <c r="K142" i="6"/>
  <c r="J142" i="6"/>
  <c r="O141" i="6"/>
  <c r="H136" i="7" s="1"/>
  <c r="I142" i="6"/>
  <c r="N141" i="6"/>
  <c r="G136" i="7" s="1"/>
  <c r="K143" i="6" l="1"/>
  <c r="P142" i="6"/>
  <c r="I137" i="7" s="1"/>
  <c r="J143" i="6"/>
  <c r="O142" i="6"/>
  <c r="H137" i="7" s="1"/>
  <c r="I143" i="6"/>
  <c r="N142" i="6"/>
  <c r="G137" i="7" s="1"/>
  <c r="P143" i="6" l="1"/>
  <c r="I138" i="7" s="1"/>
  <c r="K144" i="6"/>
  <c r="J144" i="6"/>
  <c r="O143" i="6"/>
  <c r="H138" i="7" s="1"/>
  <c r="I144" i="6"/>
  <c r="N143" i="6"/>
  <c r="G138" i="7" s="1"/>
  <c r="K145" i="6" l="1"/>
  <c r="P144" i="6"/>
  <c r="I139" i="7" s="1"/>
  <c r="O144" i="6"/>
  <c r="H139" i="7" s="1"/>
  <c r="J145" i="6"/>
  <c r="I145" i="6"/>
  <c r="N144" i="6"/>
  <c r="G139" i="7" s="1"/>
  <c r="P145" i="6" l="1"/>
  <c r="I140" i="7" s="1"/>
  <c r="K146" i="6"/>
  <c r="J146" i="6"/>
  <c r="O145" i="6"/>
  <c r="H140" i="7" s="1"/>
  <c r="I146" i="6"/>
  <c r="N145" i="6"/>
  <c r="G140" i="7" s="1"/>
  <c r="K147" i="6" l="1"/>
  <c r="P146" i="6"/>
  <c r="I141" i="7" s="1"/>
  <c r="J147" i="6"/>
  <c r="O146" i="6"/>
  <c r="H141" i="7" s="1"/>
  <c r="I147" i="6"/>
  <c r="N146" i="6"/>
  <c r="G141" i="7" s="1"/>
  <c r="P147" i="6" l="1"/>
  <c r="I142" i="7" s="1"/>
  <c r="K148" i="6"/>
  <c r="J148" i="6"/>
  <c r="O147" i="6"/>
  <c r="H142" i="7" s="1"/>
  <c r="I148" i="6"/>
  <c r="N147" i="6"/>
  <c r="G142" i="7" s="1"/>
  <c r="K149" i="6" l="1"/>
  <c r="P148" i="6"/>
  <c r="I143" i="7" s="1"/>
  <c r="J149" i="6"/>
  <c r="O148" i="6"/>
  <c r="H143" i="7" s="1"/>
  <c r="I149" i="6"/>
  <c r="N148" i="6"/>
  <c r="G143" i="7" s="1"/>
  <c r="P149" i="6" l="1"/>
  <c r="I144" i="7" s="1"/>
  <c r="K150" i="6"/>
  <c r="J150" i="6"/>
  <c r="O149" i="6"/>
  <c r="H144" i="7" s="1"/>
  <c r="I150" i="6"/>
  <c r="N149" i="6"/>
  <c r="G144" i="7" s="1"/>
  <c r="K151" i="6" l="1"/>
  <c r="P150" i="6"/>
  <c r="I145" i="7" s="1"/>
  <c r="J151" i="6"/>
  <c r="O150" i="6"/>
  <c r="H145" i="7" s="1"/>
  <c r="I151" i="6"/>
  <c r="N150" i="6"/>
  <c r="G145" i="7" s="1"/>
  <c r="P151" i="6" l="1"/>
  <c r="I146" i="7" s="1"/>
  <c r="K152" i="6"/>
  <c r="O151" i="6"/>
  <c r="H146" i="7" s="1"/>
  <c r="J152" i="6"/>
  <c r="I152" i="6"/>
  <c r="N151" i="6"/>
  <c r="G146" i="7" s="1"/>
  <c r="K153" i="6" l="1"/>
  <c r="P152" i="6"/>
  <c r="I147" i="7" s="1"/>
  <c r="J153" i="6"/>
  <c r="O152" i="6"/>
  <c r="H147" i="7" s="1"/>
  <c r="I153" i="6"/>
  <c r="N152" i="6"/>
  <c r="G147" i="7" s="1"/>
  <c r="K154" i="6" l="1"/>
  <c r="P153" i="6"/>
  <c r="I148" i="7" s="1"/>
  <c r="O153" i="6"/>
  <c r="H148" i="7" s="1"/>
  <c r="J154" i="6"/>
  <c r="I154" i="6"/>
  <c r="N153" i="6"/>
  <c r="G148" i="7" s="1"/>
  <c r="K155" i="6" l="1"/>
  <c r="P154" i="6"/>
  <c r="I149" i="7" s="1"/>
  <c r="J155" i="6"/>
  <c r="O154" i="6"/>
  <c r="H149" i="7" s="1"/>
  <c r="I155" i="6"/>
  <c r="N154" i="6"/>
  <c r="G149" i="7" s="1"/>
  <c r="P155" i="6" l="1"/>
  <c r="I150" i="7" s="1"/>
  <c r="K156" i="6"/>
  <c r="J156" i="6"/>
  <c r="O155" i="6"/>
  <c r="H150" i="7" s="1"/>
  <c r="I156" i="6"/>
  <c r="N155" i="6"/>
  <c r="G150" i="7" s="1"/>
  <c r="K157" i="6" l="1"/>
  <c r="P156" i="6"/>
  <c r="I151" i="7" s="1"/>
  <c r="O156" i="6"/>
  <c r="H151" i="7" s="1"/>
  <c r="J157" i="6"/>
  <c r="I157" i="6"/>
  <c r="N156" i="6"/>
  <c r="G151" i="7" s="1"/>
  <c r="P157" i="6" l="1"/>
  <c r="I152" i="7" s="1"/>
  <c r="K158" i="6"/>
  <c r="J158" i="6"/>
  <c r="O157" i="6"/>
  <c r="H152" i="7" s="1"/>
  <c r="I158" i="6"/>
  <c r="N157" i="6"/>
  <c r="G152" i="7" s="1"/>
  <c r="P158" i="6" l="1"/>
  <c r="I153" i="7" s="1"/>
  <c r="K159" i="6"/>
  <c r="O158" i="6"/>
  <c r="H153" i="7" s="1"/>
  <c r="J159" i="6"/>
  <c r="I159" i="6"/>
  <c r="N158" i="6"/>
  <c r="G153" i="7" s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3" i="5"/>
  <c r="M204" i="5" s="1"/>
  <c r="W43" i="5" s="1"/>
  <c r="A3" i="5"/>
  <c r="H3" i="5" s="1"/>
  <c r="B3" i="5"/>
  <c r="I3" i="5" s="1"/>
  <c r="C3" i="5"/>
  <c r="J3" i="5" s="1"/>
  <c r="D3" i="5"/>
  <c r="K3" i="5" s="1"/>
  <c r="E3" i="5"/>
  <c r="L3" i="5" s="1"/>
  <c r="F3" i="5"/>
  <c r="A4" i="5"/>
  <c r="H4" i="5" s="1"/>
  <c r="B4" i="5"/>
  <c r="I4" i="5" s="1"/>
  <c r="C4" i="5"/>
  <c r="J4" i="5" s="1"/>
  <c r="D4" i="5"/>
  <c r="K4" i="5" s="1"/>
  <c r="E4" i="5"/>
  <c r="L4" i="5" s="1"/>
  <c r="F4" i="5"/>
  <c r="A5" i="5"/>
  <c r="H5" i="5" s="1"/>
  <c r="B5" i="5"/>
  <c r="I5" i="5" s="1"/>
  <c r="C5" i="5"/>
  <c r="J5" i="5" s="1"/>
  <c r="D5" i="5"/>
  <c r="K5" i="5" s="1"/>
  <c r="E5" i="5"/>
  <c r="L5" i="5" s="1"/>
  <c r="F5" i="5"/>
  <c r="A6" i="5"/>
  <c r="H6" i="5" s="1"/>
  <c r="B6" i="5"/>
  <c r="I6" i="5" s="1"/>
  <c r="C6" i="5"/>
  <c r="J6" i="5" s="1"/>
  <c r="D6" i="5"/>
  <c r="K6" i="5" s="1"/>
  <c r="E6" i="5"/>
  <c r="L6" i="5" s="1"/>
  <c r="F6" i="5"/>
  <c r="A7" i="5"/>
  <c r="H7" i="5" s="1"/>
  <c r="B7" i="5"/>
  <c r="I7" i="5" s="1"/>
  <c r="C7" i="5"/>
  <c r="J7" i="5" s="1"/>
  <c r="D7" i="5"/>
  <c r="K7" i="5" s="1"/>
  <c r="E7" i="5"/>
  <c r="L7" i="5" s="1"/>
  <c r="F7" i="5"/>
  <c r="A8" i="5"/>
  <c r="H8" i="5" s="1"/>
  <c r="B8" i="5"/>
  <c r="I8" i="5" s="1"/>
  <c r="C8" i="5"/>
  <c r="J8" i="5" s="1"/>
  <c r="D8" i="5"/>
  <c r="K8" i="5" s="1"/>
  <c r="E8" i="5"/>
  <c r="L8" i="5" s="1"/>
  <c r="F8" i="5"/>
  <c r="A9" i="5"/>
  <c r="H9" i="5" s="1"/>
  <c r="B9" i="5"/>
  <c r="I9" i="5" s="1"/>
  <c r="C9" i="5"/>
  <c r="J9" i="5" s="1"/>
  <c r="D9" i="5"/>
  <c r="K9" i="5" s="1"/>
  <c r="E9" i="5"/>
  <c r="L9" i="5" s="1"/>
  <c r="F9" i="5"/>
  <c r="A10" i="5"/>
  <c r="H10" i="5" s="1"/>
  <c r="B10" i="5"/>
  <c r="I10" i="5" s="1"/>
  <c r="C10" i="5"/>
  <c r="J10" i="5" s="1"/>
  <c r="D10" i="5"/>
  <c r="K10" i="5" s="1"/>
  <c r="E10" i="5"/>
  <c r="L10" i="5" s="1"/>
  <c r="F10" i="5"/>
  <c r="A11" i="5"/>
  <c r="H11" i="5" s="1"/>
  <c r="B11" i="5"/>
  <c r="I11" i="5" s="1"/>
  <c r="C11" i="5"/>
  <c r="J11" i="5" s="1"/>
  <c r="D11" i="5"/>
  <c r="K11" i="5" s="1"/>
  <c r="E11" i="5"/>
  <c r="L11" i="5" s="1"/>
  <c r="F11" i="5"/>
  <c r="A12" i="5"/>
  <c r="H12" i="5" s="1"/>
  <c r="B12" i="5"/>
  <c r="I12" i="5" s="1"/>
  <c r="C12" i="5"/>
  <c r="J12" i="5" s="1"/>
  <c r="D12" i="5"/>
  <c r="K12" i="5" s="1"/>
  <c r="E12" i="5"/>
  <c r="L12" i="5" s="1"/>
  <c r="F12" i="5"/>
  <c r="A13" i="5"/>
  <c r="H13" i="5" s="1"/>
  <c r="B13" i="5"/>
  <c r="I13" i="5" s="1"/>
  <c r="C13" i="5"/>
  <c r="J13" i="5" s="1"/>
  <c r="D13" i="5"/>
  <c r="K13" i="5" s="1"/>
  <c r="E13" i="5"/>
  <c r="L13" i="5" s="1"/>
  <c r="F13" i="5"/>
  <c r="A14" i="5"/>
  <c r="H14" i="5" s="1"/>
  <c r="B14" i="5"/>
  <c r="I14" i="5" s="1"/>
  <c r="C14" i="5"/>
  <c r="J14" i="5" s="1"/>
  <c r="D14" i="5"/>
  <c r="K14" i="5" s="1"/>
  <c r="E14" i="5"/>
  <c r="L14" i="5" s="1"/>
  <c r="F14" i="5"/>
  <c r="A15" i="5"/>
  <c r="H15" i="5" s="1"/>
  <c r="B15" i="5"/>
  <c r="I15" i="5" s="1"/>
  <c r="C15" i="5"/>
  <c r="J15" i="5" s="1"/>
  <c r="D15" i="5"/>
  <c r="K15" i="5" s="1"/>
  <c r="E15" i="5"/>
  <c r="L15" i="5" s="1"/>
  <c r="F15" i="5"/>
  <c r="A16" i="5"/>
  <c r="H16" i="5" s="1"/>
  <c r="B16" i="5"/>
  <c r="C16" i="5"/>
  <c r="J16" i="5" s="1"/>
  <c r="D16" i="5"/>
  <c r="K16" i="5" s="1"/>
  <c r="E16" i="5"/>
  <c r="L16" i="5" s="1"/>
  <c r="F16" i="5"/>
  <c r="A17" i="5"/>
  <c r="H17" i="5" s="1"/>
  <c r="B17" i="5"/>
  <c r="I17" i="5" s="1"/>
  <c r="C17" i="5"/>
  <c r="J17" i="5" s="1"/>
  <c r="D17" i="5"/>
  <c r="K17" i="5" s="1"/>
  <c r="E17" i="5"/>
  <c r="L17" i="5" s="1"/>
  <c r="F17" i="5"/>
  <c r="A18" i="5"/>
  <c r="H18" i="5" s="1"/>
  <c r="B18" i="5"/>
  <c r="I18" i="5" s="1"/>
  <c r="C18" i="5"/>
  <c r="J18" i="5" s="1"/>
  <c r="D18" i="5"/>
  <c r="K18" i="5" s="1"/>
  <c r="E18" i="5"/>
  <c r="L18" i="5" s="1"/>
  <c r="F18" i="5"/>
  <c r="A19" i="5"/>
  <c r="H19" i="5" s="1"/>
  <c r="B19" i="5"/>
  <c r="I19" i="5" s="1"/>
  <c r="C19" i="5"/>
  <c r="J19" i="5" s="1"/>
  <c r="D19" i="5"/>
  <c r="K19" i="5" s="1"/>
  <c r="E19" i="5"/>
  <c r="L19" i="5" s="1"/>
  <c r="F19" i="5"/>
  <c r="A20" i="5"/>
  <c r="H20" i="5" s="1"/>
  <c r="B20" i="5"/>
  <c r="I20" i="5" s="1"/>
  <c r="C20" i="5"/>
  <c r="J20" i="5" s="1"/>
  <c r="D20" i="5"/>
  <c r="K20" i="5" s="1"/>
  <c r="E20" i="5"/>
  <c r="L20" i="5" s="1"/>
  <c r="F20" i="5"/>
  <c r="A21" i="5"/>
  <c r="H21" i="5" s="1"/>
  <c r="B21" i="5"/>
  <c r="I21" i="5" s="1"/>
  <c r="C21" i="5"/>
  <c r="J21" i="5" s="1"/>
  <c r="D21" i="5"/>
  <c r="K21" i="5" s="1"/>
  <c r="E21" i="5"/>
  <c r="L21" i="5" s="1"/>
  <c r="F21" i="5"/>
  <c r="A22" i="5"/>
  <c r="H22" i="5" s="1"/>
  <c r="B22" i="5"/>
  <c r="I22" i="5" s="1"/>
  <c r="C22" i="5"/>
  <c r="J22" i="5" s="1"/>
  <c r="D22" i="5"/>
  <c r="K22" i="5" s="1"/>
  <c r="E22" i="5"/>
  <c r="L22" i="5" s="1"/>
  <c r="F22" i="5"/>
  <c r="A23" i="5"/>
  <c r="H23" i="5" s="1"/>
  <c r="B23" i="5"/>
  <c r="I23" i="5" s="1"/>
  <c r="C23" i="5"/>
  <c r="J23" i="5" s="1"/>
  <c r="D23" i="5"/>
  <c r="K23" i="5" s="1"/>
  <c r="E23" i="5"/>
  <c r="L23" i="5" s="1"/>
  <c r="F23" i="5"/>
  <c r="A24" i="5"/>
  <c r="H24" i="5" s="1"/>
  <c r="B24" i="5"/>
  <c r="I24" i="5" s="1"/>
  <c r="C24" i="5"/>
  <c r="J24" i="5" s="1"/>
  <c r="D24" i="5"/>
  <c r="K24" i="5" s="1"/>
  <c r="E24" i="5"/>
  <c r="L24" i="5" s="1"/>
  <c r="F24" i="5"/>
  <c r="A25" i="5"/>
  <c r="H25" i="5" s="1"/>
  <c r="B25" i="5"/>
  <c r="I25" i="5" s="1"/>
  <c r="C25" i="5"/>
  <c r="J25" i="5" s="1"/>
  <c r="D25" i="5"/>
  <c r="K25" i="5" s="1"/>
  <c r="E25" i="5"/>
  <c r="L25" i="5" s="1"/>
  <c r="F25" i="5"/>
  <c r="A26" i="5"/>
  <c r="H26" i="5" s="1"/>
  <c r="B26" i="5"/>
  <c r="I26" i="5" s="1"/>
  <c r="C26" i="5"/>
  <c r="J26" i="5" s="1"/>
  <c r="D26" i="5"/>
  <c r="K26" i="5" s="1"/>
  <c r="E26" i="5"/>
  <c r="L26" i="5" s="1"/>
  <c r="F26" i="5"/>
  <c r="A27" i="5"/>
  <c r="H27" i="5" s="1"/>
  <c r="B27" i="5"/>
  <c r="I27" i="5" s="1"/>
  <c r="C27" i="5"/>
  <c r="J27" i="5" s="1"/>
  <c r="D27" i="5"/>
  <c r="K27" i="5" s="1"/>
  <c r="E27" i="5"/>
  <c r="L27" i="5" s="1"/>
  <c r="F27" i="5"/>
  <c r="A28" i="5"/>
  <c r="H28" i="5" s="1"/>
  <c r="B28" i="5"/>
  <c r="I28" i="5" s="1"/>
  <c r="C28" i="5"/>
  <c r="J28" i="5" s="1"/>
  <c r="D28" i="5"/>
  <c r="K28" i="5" s="1"/>
  <c r="E28" i="5"/>
  <c r="L28" i="5" s="1"/>
  <c r="F28" i="5"/>
  <c r="A29" i="5"/>
  <c r="H29" i="5" s="1"/>
  <c r="B29" i="5"/>
  <c r="I29" i="5" s="1"/>
  <c r="C29" i="5"/>
  <c r="J29" i="5" s="1"/>
  <c r="D29" i="5"/>
  <c r="K29" i="5" s="1"/>
  <c r="E29" i="5"/>
  <c r="L29" i="5" s="1"/>
  <c r="F29" i="5"/>
  <c r="A30" i="5"/>
  <c r="H30" i="5" s="1"/>
  <c r="B30" i="5"/>
  <c r="I30" i="5" s="1"/>
  <c r="C30" i="5"/>
  <c r="J30" i="5" s="1"/>
  <c r="D30" i="5"/>
  <c r="K30" i="5" s="1"/>
  <c r="E30" i="5"/>
  <c r="L30" i="5" s="1"/>
  <c r="F30" i="5"/>
  <c r="A31" i="5"/>
  <c r="H31" i="5" s="1"/>
  <c r="B31" i="5"/>
  <c r="I31" i="5" s="1"/>
  <c r="C31" i="5"/>
  <c r="J31" i="5" s="1"/>
  <c r="D31" i="5"/>
  <c r="K31" i="5" s="1"/>
  <c r="E31" i="5"/>
  <c r="L31" i="5" s="1"/>
  <c r="F31" i="5"/>
  <c r="A32" i="5"/>
  <c r="H32" i="5" s="1"/>
  <c r="B32" i="5"/>
  <c r="I32" i="5" s="1"/>
  <c r="C32" i="5"/>
  <c r="J32" i="5" s="1"/>
  <c r="D32" i="5"/>
  <c r="K32" i="5" s="1"/>
  <c r="E32" i="5"/>
  <c r="L32" i="5" s="1"/>
  <c r="F32" i="5"/>
  <c r="A33" i="5"/>
  <c r="H33" i="5" s="1"/>
  <c r="B33" i="5"/>
  <c r="I33" i="5" s="1"/>
  <c r="C33" i="5"/>
  <c r="J33" i="5" s="1"/>
  <c r="D33" i="5"/>
  <c r="K33" i="5" s="1"/>
  <c r="E33" i="5"/>
  <c r="L33" i="5" s="1"/>
  <c r="F33" i="5"/>
  <c r="A34" i="5"/>
  <c r="H34" i="5" s="1"/>
  <c r="B34" i="5"/>
  <c r="I34" i="5" s="1"/>
  <c r="C34" i="5"/>
  <c r="J34" i="5" s="1"/>
  <c r="D34" i="5"/>
  <c r="K34" i="5" s="1"/>
  <c r="E34" i="5"/>
  <c r="L34" i="5" s="1"/>
  <c r="F34" i="5"/>
  <c r="A35" i="5"/>
  <c r="H35" i="5" s="1"/>
  <c r="B35" i="5"/>
  <c r="I35" i="5" s="1"/>
  <c r="C35" i="5"/>
  <c r="J35" i="5" s="1"/>
  <c r="D35" i="5"/>
  <c r="K35" i="5" s="1"/>
  <c r="E35" i="5"/>
  <c r="L35" i="5" s="1"/>
  <c r="F35" i="5"/>
  <c r="A36" i="5"/>
  <c r="H36" i="5" s="1"/>
  <c r="B36" i="5"/>
  <c r="I36" i="5" s="1"/>
  <c r="C36" i="5"/>
  <c r="J36" i="5" s="1"/>
  <c r="D36" i="5"/>
  <c r="K36" i="5" s="1"/>
  <c r="E36" i="5"/>
  <c r="L36" i="5" s="1"/>
  <c r="F36" i="5"/>
  <c r="A37" i="5"/>
  <c r="H37" i="5" s="1"/>
  <c r="B37" i="5"/>
  <c r="I37" i="5" s="1"/>
  <c r="C37" i="5"/>
  <c r="J37" i="5" s="1"/>
  <c r="D37" i="5"/>
  <c r="K37" i="5" s="1"/>
  <c r="E37" i="5"/>
  <c r="L37" i="5" s="1"/>
  <c r="F37" i="5"/>
  <c r="A38" i="5"/>
  <c r="H38" i="5" s="1"/>
  <c r="B38" i="5"/>
  <c r="I38" i="5" s="1"/>
  <c r="C38" i="5"/>
  <c r="J38" i="5" s="1"/>
  <c r="D38" i="5"/>
  <c r="K38" i="5" s="1"/>
  <c r="E38" i="5"/>
  <c r="L38" i="5" s="1"/>
  <c r="F38" i="5"/>
  <c r="A39" i="5"/>
  <c r="H39" i="5" s="1"/>
  <c r="B39" i="5"/>
  <c r="I39" i="5" s="1"/>
  <c r="C39" i="5"/>
  <c r="J39" i="5" s="1"/>
  <c r="D39" i="5"/>
  <c r="K39" i="5" s="1"/>
  <c r="E39" i="5"/>
  <c r="L39" i="5" s="1"/>
  <c r="F39" i="5"/>
  <c r="A40" i="5"/>
  <c r="H40" i="5" s="1"/>
  <c r="B40" i="5"/>
  <c r="I40" i="5" s="1"/>
  <c r="C40" i="5"/>
  <c r="J40" i="5" s="1"/>
  <c r="D40" i="5"/>
  <c r="K40" i="5" s="1"/>
  <c r="E40" i="5"/>
  <c r="L40" i="5" s="1"/>
  <c r="F40" i="5"/>
  <c r="A41" i="5"/>
  <c r="H41" i="5" s="1"/>
  <c r="B41" i="5"/>
  <c r="I41" i="5" s="1"/>
  <c r="C41" i="5"/>
  <c r="J41" i="5" s="1"/>
  <c r="D41" i="5"/>
  <c r="K41" i="5" s="1"/>
  <c r="E41" i="5"/>
  <c r="L41" i="5" s="1"/>
  <c r="F41" i="5"/>
  <c r="A42" i="5"/>
  <c r="H42" i="5" s="1"/>
  <c r="B42" i="5"/>
  <c r="I42" i="5" s="1"/>
  <c r="C42" i="5"/>
  <c r="J42" i="5" s="1"/>
  <c r="D42" i="5"/>
  <c r="K42" i="5" s="1"/>
  <c r="E42" i="5"/>
  <c r="L42" i="5" s="1"/>
  <c r="F42" i="5"/>
  <c r="A43" i="5"/>
  <c r="H43" i="5" s="1"/>
  <c r="B43" i="5"/>
  <c r="I43" i="5" s="1"/>
  <c r="C43" i="5"/>
  <c r="J43" i="5" s="1"/>
  <c r="D43" i="5"/>
  <c r="K43" i="5" s="1"/>
  <c r="E43" i="5"/>
  <c r="L43" i="5" s="1"/>
  <c r="F43" i="5"/>
  <c r="A44" i="5"/>
  <c r="H44" i="5" s="1"/>
  <c r="B44" i="5"/>
  <c r="I44" i="5" s="1"/>
  <c r="C44" i="5"/>
  <c r="J44" i="5" s="1"/>
  <c r="D44" i="5"/>
  <c r="K44" i="5" s="1"/>
  <c r="E44" i="5"/>
  <c r="L44" i="5" s="1"/>
  <c r="F44" i="5"/>
  <c r="A45" i="5"/>
  <c r="H45" i="5" s="1"/>
  <c r="B45" i="5"/>
  <c r="I45" i="5" s="1"/>
  <c r="C45" i="5"/>
  <c r="J45" i="5" s="1"/>
  <c r="D45" i="5"/>
  <c r="K45" i="5" s="1"/>
  <c r="E45" i="5"/>
  <c r="L45" i="5" s="1"/>
  <c r="F45" i="5"/>
  <c r="A46" i="5"/>
  <c r="H46" i="5" s="1"/>
  <c r="B46" i="5"/>
  <c r="I46" i="5" s="1"/>
  <c r="C46" i="5"/>
  <c r="J46" i="5" s="1"/>
  <c r="D46" i="5"/>
  <c r="K46" i="5" s="1"/>
  <c r="E46" i="5"/>
  <c r="L46" i="5" s="1"/>
  <c r="F46" i="5"/>
  <c r="A47" i="5"/>
  <c r="H47" i="5" s="1"/>
  <c r="B47" i="5"/>
  <c r="I47" i="5" s="1"/>
  <c r="C47" i="5"/>
  <c r="J47" i="5" s="1"/>
  <c r="D47" i="5"/>
  <c r="K47" i="5" s="1"/>
  <c r="E47" i="5"/>
  <c r="L47" i="5" s="1"/>
  <c r="F47" i="5"/>
  <c r="A48" i="5"/>
  <c r="H48" i="5" s="1"/>
  <c r="B48" i="5"/>
  <c r="I48" i="5" s="1"/>
  <c r="C48" i="5"/>
  <c r="J48" i="5" s="1"/>
  <c r="D48" i="5"/>
  <c r="K48" i="5" s="1"/>
  <c r="E48" i="5"/>
  <c r="L48" i="5" s="1"/>
  <c r="F48" i="5"/>
  <c r="A49" i="5"/>
  <c r="H49" i="5" s="1"/>
  <c r="B49" i="5"/>
  <c r="I49" i="5" s="1"/>
  <c r="C49" i="5"/>
  <c r="J49" i="5" s="1"/>
  <c r="D49" i="5"/>
  <c r="K49" i="5" s="1"/>
  <c r="E49" i="5"/>
  <c r="L49" i="5" s="1"/>
  <c r="F49" i="5"/>
  <c r="A50" i="5"/>
  <c r="H50" i="5" s="1"/>
  <c r="B50" i="5"/>
  <c r="I50" i="5" s="1"/>
  <c r="C50" i="5"/>
  <c r="J50" i="5" s="1"/>
  <c r="D50" i="5"/>
  <c r="K50" i="5" s="1"/>
  <c r="E50" i="5"/>
  <c r="L50" i="5" s="1"/>
  <c r="F50" i="5"/>
  <c r="A51" i="5"/>
  <c r="H51" i="5" s="1"/>
  <c r="B51" i="5"/>
  <c r="I51" i="5" s="1"/>
  <c r="C51" i="5"/>
  <c r="J51" i="5" s="1"/>
  <c r="D51" i="5"/>
  <c r="K51" i="5" s="1"/>
  <c r="E51" i="5"/>
  <c r="L51" i="5" s="1"/>
  <c r="F51" i="5"/>
  <c r="A52" i="5"/>
  <c r="H52" i="5" s="1"/>
  <c r="B52" i="5"/>
  <c r="I52" i="5" s="1"/>
  <c r="C52" i="5"/>
  <c r="J52" i="5" s="1"/>
  <c r="D52" i="5"/>
  <c r="K52" i="5" s="1"/>
  <c r="E52" i="5"/>
  <c r="L52" i="5" s="1"/>
  <c r="F52" i="5"/>
  <c r="A53" i="5"/>
  <c r="H53" i="5" s="1"/>
  <c r="B53" i="5"/>
  <c r="I53" i="5" s="1"/>
  <c r="C53" i="5"/>
  <c r="J53" i="5" s="1"/>
  <c r="D53" i="5"/>
  <c r="K53" i="5" s="1"/>
  <c r="E53" i="5"/>
  <c r="L53" i="5" s="1"/>
  <c r="F53" i="5"/>
  <c r="A54" i="5"/>
  <c r="H54" i="5" s="1"/>
  <c r="B54" i="5"/>
  <c r="I54" i="5" s="1"/>
  <c r="C54" i="5"/>
  <c r="J54" i="5" s="1"/>
  <c r="D54" i="5"/>
  <c r="K54" i="5" s="1"/>
  <c r="E54" i="5"/>
  <c r="L54" i="5" s="1"/>
  <c r="F54" i="5"/>
  <c r="A55" i="5"/>
  <c r="H55" i="5" s="1"/>
  <c r="B55" i="5"/>
  <c r="I55" i="5" s="1"/>
  <c r="C55" i="5"/>
  <c r="J55" i="5" s="1"/>
  <c r="D55" i="5"/>
  <c r="K55" i="5" s="1"/>
  <c r="E55" i="5"/>
  <c r="L55" i="5" s="1"/>
  <c r="F55" i="5"/>
  <c r="A56" i="5"/>
  <c r="H56" i="5" s="1"/>
  <c r="B56" i="5"/>
  <c r="I56" i="5" s="1"/>
  <c r="C56" i="5"/>
  <c r="J56" i="5" s="1"/>
  <c r="D56" i="5"/>
  <c r="K56" i="5" s="1"/>
  <c r="E56" i="5"/>
  <c r="L56" i="5" s="1"/>
  <c r="F56" i="5"/>
  <c r="A57" i="5"/>
  <c r="H57" i="5" s="1"/>
  <c r="B57" i="5"/>
  <c r="I57" i="5" s="1"/>
  <c r="C57" i="5"/>
  <c r="J57" i="5" s="1"/>
  <c r="D57" i="5"/>
  <c r="K57" i="5" s="1"/>
  <c r="E57" i="5"/>
  <c r="L57" i="5" s="1"/>
  <c r="F57" i="5"/>
  <c r="A58" i="5"/>
  <c r="H58" i="5" s="1"/>
  <c r="B58" i="5"/>
  <c r="I58" i="5" s="1"/>
  <c r="C58" i="5"/>
  <c r="J58" i="5" s="1"/>
  <c r="D58" i="5"/>
  <c r="K58" i="5" s="1"/>
  <c r="E58" i="5"/>
  <c r="L58" i="5" s="1"/>
  <c r="F58" i="5"/>
  <c r="A59" i="5"/>
  <c r="H59" i="5" s="1"/>
  <c r="B59" i="5"/>
  <c r="I59" i="5" s="1"/>
  <c r="C59" i="5"/>
  <c r="J59" i="5" s="1"/>
  <c r="D59" i="5"/>
  <c r="K59" i="5" s="1"/>
  <c r="E59" i="5"/>
  <c r="L59" i="5" s="1"/>
  <c r="F59" i="5"/>
  <c r="A60" i="5"/>
  <c r="H60" i="5" s="1"/>
  <c r="B60" i="5"/>
  <c r="I60" i="5" s="1"/>
  <c r="C60" i="5"/>
  <c r="J60" i="5" s="1"/>
  <c r="D60" i="5"/>
  <c r="K60" i="5" s="1"/>
  <c r="E60" i="5"/>
  <c r="L60" i="5" s="1"/>
  <c r="F60" i="5"/>
  <c r="A61" i="5"/>
  <c r="H61" i="5" s="1"/>
  <c r="B61" i="5"/>
  <c r="I61" i="5" s="1"/>
  <c r="C61" i="5"/>
  <c r="J61" i="5" s="1"/>
  <c r="D61" i="5"/>
  <c r="K61" i="5" s="1"/>
  <c r="E61" i="5"/>
  <c r="L61" i="5" s="1"/>
  <c r="F61" i="5"/>
  <c r="A62" i="5"/>
  <c r="H62" i="5" s="1"/>
  <c r="B62" i="5"/>
  <c r="I62" i="5" s="1"/>
  <c r="C62" i="5"/>
  <c r="J62" i="5" s="1"/>
  <c r="D62" i="5"/>
  <c r="K62" i="5" s="1"/>
  <c r="E62" i="5"/>
  <c r="L62" i="5" s="1"/>
  <c r="F62" i="5"/>
  <c r="A63" i="5"/>
  <c r="H63" i="5" s="1"/>
  <c r="B63" i="5"/>
  <c r="I63" i="5" s="1"/>
  <c r="C63" i="5"/>
  <c r="J63" i="5" s="1"/>
  <c r="D63" i="5"/>
  <c r="K63" i="5" s="1"/>
  <c r="E63" i="5"/>
  <c r="L63" i="5" s="1"/>
  <c r="F63" i="5"/>
  <c r="A64" i="5"/>
  <c r="H64" i="5" s="1"/>
  <c r="B64" i="5"/>
  <c r="I64" i="5" s="1"/>
  <c r="C64" i="5"/>
  <c r="J64" i="5" s="1"/>
  <c r="D64" i="5"/>
  <c r="K64" i="5" s="1"/>
  <c r="E64" i="5"/>
  <c r="L64" i="5" s="1"/>
  <c r="F64" i="5"/>
  <c r="A65" i="5"/>
  <c r="H65" i="5" s="1"/>
  <c r="B65" i="5"/>
  <c r="I65" i="5" s="1"/>
  <c r="C65" i="5"/>
  <c r="J65" i="5" s="1"/>
  <c r="D65" i="5"/>
  <c r="K65" i="5" s="1"/>
  <c r="E65" i="5"/>
  <c r="L65" i="5" s="1"/>
  <c r="F65" i="5"/>
  <c r="A66" i="5"/>
  <c r="H66" i="5" s="1"/>
  <c r="B66" i="5"/>
  <c r="I66" i="5" s="1"/>
  <c r="C66" i="5"/>
  <c r="J66" i="5" s="1"/>
  <c r="D66" i="5"/>
  <c r="K66" i="5" s="1"/>
  <c r="E66" i="5"/>
  <c r="L66" i="5" s="1"/>
  <c r="F66" i="5"/>
  <c r="A67" i="5"/>
  <c r="H67" i="5" s="1"/>
  <c r="B67" i="5"/>
  <c r="I67" i="5" s="1"/>
  <c r="C67" i="5"/>
  <c r="J67" i="5" s="1"/>
  <c r="D67" i="5"/>
  <c r="K67" i="5" s="1"/>
  <c r="E67" i="5"/>
  <c r="L67" i="5" s="1"/>
  <c r="F67" i="5"/>
  <c r="A68" i="5"/>
  <c r="H68" i="5" s="1"/>
  <c r="B68" i="5"/>
  <c r="I68" i="5" s="1"/>
  <c r="C68" i="5"/>
  <c r="J68" i="5" s="1"/>
  <c r="D68" i="5"/>
  <c r="K68" i="5" s="1"/>
  <c r="E68" i="5"/>
  <c r="L68" i="5" s="1"/>
  <c r="F68" i="5"/>
  <c r="A69" i="5"/>
  <c r="H69" i="5" s="1"/>
  <c r="B69" i="5"/>
  <c r="I69" i="5" s="1"/>
  <c r="C69" i="5"/>
  <c r="J69" i="5" s="1"/>
  <c r="D69" i="5"/>
  <c r="K69" i="5" s="1"/>
  <c r="E69" i="5"/>
  <c r="L69" i="5" s="1"/>
  <c r="F69" i="5"/>
  <c r="A70" i="5"/>
  <c r="H70" i="5" s="1"/>
  <c r="B70" i="5"/>
  <c r="I70" i="5" s="1"/>
  <c r="C70" i="5"/>
  <c r="J70" i="5" s="1"/>
  <c r="D70" i="5"/>
  <c r="K70" i="5" s="1"/>
  <c r="E70" i="5"/>
  <c r="L70" i="5" s="1"/>
  <c r="F70" i="5"/>
  <c r="A71" i="5"/>
  <c r="H71" i="5" s="1"/>
  <c r="B71" i="5"/>
  <c r="I71" i="5" s="1"/>
  <c r="C71" i="5"/>
  <c r="J71" i="5" s="1"/>
  <c r="D71" i="5"/>
  <c r="K71" i="5" s="1"/>
  <c r="E71" i="5"/>
  <c r="L71" i="5" s="1"/>
  <c r="F71" i="5"/>
  <c r="A72" i="5"/>
  <c r="H72" i="5" s="1"/>
  <c r="B72" i="5"/>
  <c r="I72" i="5" s="1"/>
  <c r="C72" i="5"/>
  <c r="J72" i="5" s="1"/>
  <c r="D72" i="5"/>
  <c r="K72" i="5" s="1"/>
  <c r="E72" i="5"/>
  <c r="L72" i="5" s="1"/>
  <c r="F72" i="5"/>
  <c r="A73" i="5"/>
  <c r="H73" i="5" s="1"/>
  <c r="B73" i="5"/>
  <c r="I73" i="5" s="1"/>
  <c r="C73" i="5"/>
  <c r="J73" i="5" s="1"/>
  <c r="D73" i="5"/>
  <c r="K73" i="5" s="1"/>
  <c r="E73" i="5"/>
  <c r="L73" i="5" s="1"/>
  <c r="F73" i="5"/>
  <c r="A74" i="5"/>
  <c r="H74" i="5" s="1"/>
  <c r="B74" i="5"/>
  <c r="I74" i="5" s="1"/>
  <c r="C74" i="5"/>
  <c r="J74" i="5" s="1"/>
  <c r="D74" i="5"/>
  <c r="K74" i="5" s="1"/>
  <c r="E74" i="5"/>
  <c r="L74" i="5" s="1"/>
  <c r="F74" i="5"/>
  <c r="A75" i="5"/>
  <c r="H75" i="5" s="1"/>
  <c r="B75" i="5"/>
  <c r="I75" i="5" s="1"/>
  <c r="C75" i="5"/>
  <c r="J75" i="5" s="1"/>
  <c r="D75" i="5"/>
  <c r="K75" i="5" s="1"/>
  <c r="E75" i="5"/>
  <c r="L75" i="5" s="1"/>
  <c r="F75" i="5"/>
  <c r="A76" i="5"/>
  <c r="H76" i="5" s="1"/>
  <c r="B76" i="5"/>
  <c r="I76" i="5" s="1"/>
  <c r="C76" i="5"/>
  <c r="J76" i="5" s="1"/>
  <c r="D76" i="5"/>
  <c r="K76" i="5" s="1"/>
  <c r="E76" i="5"/>
  <c r="L76" i="5" s="1"/>
  <c r="F76" i="5"/>
  <c r="A77" i="5"/>
  <c r="H77" i="5" s="1"/>
  <c r="B77" i="5"/>
  <c r="I77" i="5" s="1"/>
  <c r="C77" i="5"/>
  <c r="J77" i="5" s="1"/>
  <c r="D77" i="5"/>
  <c r="K77" i="5" s="1"/>
  <c r="E77" i="5"/>
  <c r="L77" i="5" s="1"/>
  <c r="F77" i="5"/>
  <c r="A78" i="5"/>
  <c r="H78" i="5" s="1"/>
  <c r="B78" i="5"/>
  <c r="I78" i="5" s="1"/>
  <c r="C78" i="5"/>
  <c r="J78" i="5" s="1"/>
  <c r="D78" i="5"/>
  <c r="K78" i="5" s="1"/>
  <c r="E78" i="5"/>
  <c r="L78" i="5" s="1"/>
  <c r="F78" i="5"/>
  <c r="A79" i="5"/>
  <c r="H79" i="5" s="1"/>
  <c r="B79" i="5"/>
  <c r="I79" i="5" s="1"/>
  <c r="C79" i="5"/>
  <c r="J79" i="5" s="1"/>
  <c r="D79" i="5"/>
  <c r="K79" i="5" s="1"/>
  <c r="E79" i="5"/>
  <c r="L79" i="5" s="1"/>
  <c r="F79" i="5"/>
  <c r="A80" i="5"/>
  <c r="H80" i="5" s="1"/>
  <c r="B80" i="5"/>
  <c r="I80" i="5" s="1"/>
  <c r="C80" i="5"/>
  <c r="J80" i="5" s="1"/>
  <c r="D80" i="5"/>
  <c r="K80" i="5" s="1"/>
  <c r="E80" i="5"/>
  <c r="L80" i="5" s="1"/>
  <c r="F80" i="5"/>
  <c r="A81" i="5"/>
  <c r="H81" i="5" s="1"/>
  <c r="B81" i="5"/>
  <c r="I81" i="5" s="1"/>
  <c r="C81" i="5"/>
  <c r="J81" i="5" s="1"/>
  <c r="D81" i="5"/>
  <c r="K81" i="5" s="1"/>
  <c r="E81" i="5"/>
  <c r="L81" i="5" s="1"/>
  <c r="F81" i="5"/>
  <c r="A82" i="5"/>
  <c r="H82" i="5" s="1"/>
  <c r="B82" i="5"/>
  <c r="I82" i="5" s="1"/>
  <c r="C82" i="5"/>
  <c r="J82" i="5" s="1"/>
  <c r="D82" i="5"/>
  <c r="K82" i="5" s="1"/>
  <c r="E82" i="5"/>
  <c r="L82" i="5" s="1"/>
  <c r="F82" i="5"/>
  <c r="A83" i="5"/>
  <c r="H83" i="5" s="1"/>
  <c r="B83" i="5"/>
  <c r="I83" i="5" s="1"/>
  <c r="C83" i="5"/>
  <c r="J83" i="5" s="1"/>
  <c r="D83" i="5"/>
  <c r="K83" i="5" s="1"/>
  <c r="E83" i="5"/>
  <c r="L83" i="5" s="1"/>
  <c r="F83" i="5"/>
  <c r="A84" i="5"/>
  <c r="H84" i="5" s="1"/>
  <c r="B84" i="5"/>
  <c r="I84" i="5" s="1"/>
  <c r="C84" i="5"/>
  <c r="J84" i="5" s="1"/>
  <c r="D84" i="5"/>
  <c r="K84" i="5" s="1"/>
  <c r="E84" i="5"/>
  <c r="L84" i="5" s="1"/>
  <c r="F84" i="5"/>
  <c r="A85" i="5"/>
  <c r="H85" i="5" s="1"/>
  <c r="B85" i="5"/>
  <c r="I85" i="5" s="1"/>
  <c r="C85" i="5"/>
  <c r="J85" i="5" s="1"/>
  <c r="D85" i="5"/>
  <c r="K85" i="5" s="1"/>
  <c r="E85" i="5"/>
  <c r="L85" i="5" s="1"/>
  <c r="F85" i="5"/>
  <c r="A86" i="5"/>
  <c r="H86" i="5" s="1"/>
  <c r="B86" i="5"/>
  <c r="I86" i="5" s="1"/>
  <c r="C86" i="5"/>
  <c r="J86" i="5" s="1"/>
  <c r="D86" i="5"/>
  <c r="K86" i="5" s="1"/>
  <c r="E86" i="5"/>
  <c r="L86" i="5" s="1"/>
  <c r="F86" i="5"/>
  <c r="A87" i="5"/>
  <c r="H87" i="5" s="1"/>
  <c r="B87" i="5"/>
  <c r="I87" i="5" s="1"/>
  <c r="C87" i="5"/>
  <c r="J87" i="5" s="1"/>
  <c r="D87" i="5"/>
  <c r="K87" i="5" s="1"/>
  <c r="E87" i="5"/>
  <c r="L87" i="5" s="1"/>
  <c r="F87" i="5"/>
  <c r="A88" i="5"/>
  <c r="H88" i="5" s="1"/>
  <c r="B88" i="5"/>
  <c r="I88" i="5" s="1"/>
  <c r="C88" i="5"/>
  <c r="J88" i="5" s="1"/>
  <c r="D88" i="5"/>
  <c r="K88" i="5" s="1"/>
  <c r="E88" i="5"/>
  <c r="L88" i="5" s="1"/>
  <c r="F88" i="5"/>
  <c r="A89" i="5"/>
  <c r="H89" i="5" s="1"/>
  <c r="B89" i="5"/>
  <c r="I89" i="5" s="1"/>
  <c r="C89" i="5"/>
  <c r="J89" i="5" s="1"/>
  <c r="D89" i="5"/>
  <c r="K89" i="5" s="1"/>
  <c r="E89" i="5"/>
  <c r="L89" i="5" s="1"/>
  <c r="F89" i="5"/>
  <c r="A90" i="5"/>
  <c r="H90" i="5" s="1"/>
  <c r="B90" i="5"/>
  <c r="I90" i="5" s="1"/>
  <c r="C90" i="5"/>
  <c r="J90" i="5" s="1"/>
  <c r="D90" i="5"/>
  <c r="K90" i="5" s="1"/>
  <c r="E90" i="5"/>
  <c r="L90" i="5" s="1"/>
  <c r="F90" i="5"/>
  <c r="A91" i="5"/>
  <c r="H91" i="5" s="1"/>
  <c r="B91" i="5"/>
  <c r="I91" i="5" s="1"/>
  <c r="C91" i="5"/>
  <c r="J91" i="5" s="1"/>
  <c r="D91" i="5"/>
  <c r="K91" i="5" s="1"/>
  <c r="E91" i="5"/>
  <c r="L91" i="5" s="1"/>
  <c r="F91" i="5"/>
  <c r="A92" i="5"/>
  <c r="H92" i="5" s="1"/>
  <c r="B92" i="5"/>
  <c r="I92" i="5" s="1"/>
  <c r="C92" i="5"/>
  <c r="J92" i="5" s="1"/>
  <c r="D92" i="5"/>
  <c r="K92" i="5" s="1"/>
  <c r="E92" i="5"/>
  <c r="L92" i="5" s="1"/>
  <c r="F92" i="5"/>
  <c r="A93" i="5"/>
  <c r="H93" i="5" s="1"/>
  <c r="B93" i="5"/>
  <c r="I93" i="5" s="1"/>
  <c r="C93" i="5"/>
  <c r="J93" i="5" s="1"/>
  <c r="D93" i="5"/>
  <c r="K93" i="5" s="1"/>
  <c r="E93" i="5"/>
  <c r="L93" i="5" s="1"/>
  <c r="F93" i="5"/>
  <c r="A94" i="5"/>
  <c r="H94" i="5" s="1"/>
  <c r="B94" i="5"/>
  <c r="I94" i="5" s="1"/>
  <c r="C94" i="5"/>
  <c r="J94" i="5" s="1"/>
  <c r="D94" i="5"/>
  <c r="K94" i="5" s="1"/>
  <c r="E94" i="5"/>
  <c r="L94" i="5" s="1"/>
  <c r="F94" i="5"/>
  <c r="A95" i="5"/>
  <c r="H95" i="5" s="1"/>
  <c r="B95" i="5"/>
  <c r="I95" i="5" s="1"/>
  <c r="C95" i="5"/>
  <c r="J95" i="5" s="1"/>
  <c r="D95" i="5"/>
  <c r="K95" i="5" s="1"/>
  <c r="E95" i="5"/>
  <c r="L95" i="5" s="1"/>
  <c r="F95" i="5"/>
  <c r="A96" i="5"/>
  <c r="H96" i="5" s="1"/>
  <c r="B96" i="5"/>
  <c r="I96" i="5" s="1"/>
  <c r="C96" i="5"/>
  <c r="J96" i="5" s="1"/>
  <c r="D96" i="5"/>
  <c r="K96" i="5" s="1"/>
  <c r="E96" i="5"/>
  <c r="L96" i="5" s="1"/>
  <c r="F96" i="5"/>
  <c r="A97" i="5"/>
  <c r="H97" i="5" s="1"/>
  <c r="B97" i="5"/>
  <c r="I97" i="5" s="1"/>
  <c r="C97" i="5"/>
  <c r="J97" i="5" s="1"/>
  <c r="D97" i="5"/>
  <c r="K97" i="5" s="1"/>
  <c r="E97" i="5"/>
  <c r="L97" i="5" s="1"/>
  <c r="F97" i="5"/>
  <c r="A98" i="5"/>
  <c r="H98" i="5" s="1"/>
  <c r="B98" i="5"/>
  <c r="I98" i="5" s="1"/>
  <c r="C98" i="5"/>
  <c r="J98" i="5" s="1"/>
  <c r="D98" i="5"/>
  <c r="K98" i="5" s="1"/>
  <c r="E98" i="5"/>
  <c r="L98" i="5" s="1"/>
  <c r="F98" i="5"/>
  <c r="A99" i="5"/>
  <c r="H99" i="5" s="1"/>
  <c r="B99" i="5"/>
  <c r="I99" i="5" s="1"/>
  <c r="C99" i="5"/>
  <c r="J99" i="5" s="1"/>
  <c r="D99" i="5"/>
  <c r="K99" i="5" s="1"/>
  <c r="E99" i="5"/>
  <c r="L99" i="5" s="1"/>
  <c r="F99" i="5"/>
  <c r="A100" i="5"/>
  <c r="H100" i="5" s="1"/>
  <c r="B100" i="5"/>
  <c r="I100" i="5" s="1"/>
  <c r="C100" i="5"/>
  <c r="J100" i="5" s="1"/>
  <c r="D100" i="5"/>
  <c r="K100" i="5" s="1"/>
  <c r="E100" i="5"/>
  <c r="L100" i="5" s="1"/>
  <c r="F100" i="5"/>
  <c r="A101" i="5"/>
  <c r="H101" i="5" s="1"/>
  <c r="B101" i="5"/>
  <c r="I101" i="5" s="1"/>
  <c r="C101" i="5"/>
  <c r="J101" i="5" s="1"/>
  <c r="D101" i="5"/>
  <c r="K101" i="5" s="1"/>
  <c r="E101" i="5"/>
  <c r="L101" i="5" s="1"/>
  <c r="F101" i="5"/>
  <c r="A102" i="5"/>
  <c r="H102" i="5" s="1"/>
  <c r="B102" i="5"/>
  <c r="I102" i="5" s="1"/>
  <c r="C102" i="5"/>
  <c r="J102" i="5" s="1"/>
  <c r="D102" i="5"/>
  <c r="K102" i="5" s="1"/>
  <c r="E102" i="5"/>
  <c r="L102" i="5" s="1"/>
  <c r="F102" i="5"/>
  <c r="A103" i="5"/>
  <c r="H103" i="5" s="1"/>
  <c r="B103" i="5"/>
  <c r="I103" i="5" s="1"/>
  <c r="C103" i="5"/>
  <c r="J103" i="5" s="1"/>
  <c r="D103" i="5"/>
  <c r="K103" i="5" s="1"/>
  <c r="E103" i="5"/>
  <c r="L103" i="5" s="1"/>
  <c r="F103" i="5"/>
  <c r="A104" i="5"/>
  <c r="H104" i="5" s="1"/>
  <c r="B104" i="5"/>
  <c r="I104" i="5" s="1"/>
  <c r="C104" i="5"/>
  <c r="J104" i="5" s="1"/>
  <c r="D104" i="5"/>
  <c r="K104" i="5" s="1"/>
  <c r="E104" i="5"/>
  <c r="L104" i="5" s="1"/>
  <c r="F104" i="5"/>
  <c r="A105" i="5"/>
  <c r="H105" i="5" s="1"/>
  <c r="B105" i="5"/>
  <c r="I105" i="5" s="1"/>
  <c r="C105" i="5"/>
  <c r="J105" i="5" s="1"/>
  <c r="D105" i="5"/>
  <c r="K105" i="5" s="1"/>
  <c r="E105" i="5"/>
  <c r="L105" i="5" s="1"/>
  <c r="F105" i="5"/>
  <c r="A106" i="5"/>
  <c r="H106" i="5" s="1"/>
  <c r="B106" i="5"/>
  <c r="I106" i="5" s="1"/>
  <c r="C106" i="5"/>
  <c r="J106" i="5" s="1"/>
  <c r="D106" i="5"/>
  <c r="K106" i="5" s="1"/>
  <c r="E106" i="5"/>
  <c r="L106" i="5" s="1"/>
  <c r="F106" i="5"/>
  <c r="A107" i="5"/>
  <c r="H107" i="5" s="1"/>
  <c r="B107" i="5"/>
  <c r="I107" i="5" s="1"/>
  <c r="C107" i="5"/>
  <c r="J107" i="5" s="1"/>
  <c r="D107" i="5"/>
  <c r="K107" i="5" s="1"/>
  <c r="E107" i="5"/>
  <c r="L107" i="5" s="1"/>
  <c r="F107" i="5"/>
  <c r="A108" i="5"/>
  <c r="H108" i="5" s="1"/>
  <c r="B108" i="5"/>
  <c r="I108" i="5" s="1"/>
  <c r="C108" i="5"/>
  <c r="J108" i="5" s="1"/>
  <c r="D108" i="5"/>
  <c r="K108" i="5" s="1"/>
  <c r="E108" i="5"/>
  <c r="L108" i="5" s="1"/>
  <c r="F108" i="5"/>
  <c r="A109" i="5"/>
  <c r="H109" i="5" s="1"/>
  <c r="B109" i="5"/>
  <c r="I109" i="5" s="1"/>
  <c r="C109" i="5"/>
  <c r="J109" i="5" s="1"/>
  <c r="D109" i="5"/>
  <c r="K109" i="5" s="1"/>
  <c r="E109" i="5"/>
  <c r="L109" i="5" s="1"/>
  <c r="F109" i="5"/>
  <c r="A110" i="5"/>
  <c r="H110" i="5" s="1"/>
  <c r="B110" i="5"/>
  <c r="I110" i="5" s="1"/>
  <c r="C110" i="5"/>
  <c r="J110" i="5" s="1"/>
  <c r="D110" i="5"/>
  <c r="K110" i="5" s="1"/>
  <c r="E110" i="5"/>
  <c r="L110" i="5" s="1"/>
  <c r="F110" i="5"/>
  <c r="A111" i="5"/>
  <c r="H111" i="5" s="1"/>
  <c r="B111" i="5"/>
  <c r="I111" i="5" s="1"/>
  <c r="C111" i="5"/>
  <c r="J111" i="5" s="1"/>
  <c r="D111" i="5"/>
  <c r="K111" i="5" s="1"/>
  <c r="E111" i="5"/>
  <c r="L111" i="5" s="1"/>
  <c r="F111" i="5"/>
  <c r="A112" i="5"/>
  <c r="H112" i="5" s="1"/>
  <c r="B112" i="5"/>
  <c r="I112" i="5" s="1"/>
  <c r="C112" i="5"/>
  <c r="J112" i="5" s="1"/>
  <c r="D112" i="5"/>
  <c r="K112" i="5" s="1"/>
  <c r="E112" i="5"/>
  <c r="L112" i="5" s="1"/>
  <c r="F112" i="5"/>
  <c r="A113" i="5"/>
  <c r="H113" i="5" s="1"/>
  <c r="B113" i="5"/>
  <c r="I113" i="5" s="1"/>
  <c r="C113" i="5"/>
  <c r="J113" i="5" s="1"/>
  <c r="D113" i="5"/>
  <c r="K113" i="5" s="1"/>
  <c r="E113" i="5"/>
  <c r="L113" i="5" s="1"/>
  <c r="F113" i="5"/>
  <c r="A114" i="5"/>
  <c r="H114" i="5" s="1"/>
  <c r="B114" i="5"/>
  <c r="I114" i="5" s="1"/>
  <c r="C114" i="5"/>
  <c r="J114" i="5" s="1"/>
  <c r="D114" i="5"/>
  <c r="K114" i="5" s="1"/>
  <c r="E114" i="5"/>
  <c r="L114" i="5" s="1"/>
  <c r="F114" i="5"/>
  <c r="A115" i="5"/>
  <c r="H115" i="5" s="1"/>
  <c r="B115" i="5"/>
  <c r="I115" i="5" s="1"/>
  <c r="C115" i="5"/>
  <c r="J115" i="5" s="1"/>
  <c r="D115" i="5"/>
  <c r="K115" i="5" s="1"/>
  <c r="E115" i="5"/>
  <c r="L115" i="5" s="1"/>
  <c r="F115" i="5"/>
  <c r="A116" i="5"/>
  <c r="H116" i="5" s="1"/>
  <c r="B116" i="5"/>
  <c r="I116" i="5" s="1"/>
  <c r="C116" i="5"/>
  <c r="J116" i="5" s="1"/>
  <c r="D116" i="5"/>
  <c r="K116" i="5" s="1"/>
  <c r="E116" i="5"/>
  <c r="L116" i="5" s="1"/>
  <c r="F116" i="5"/>
  <c r="A117" i="5"/>
  <c r="H117" i="5" s="1"/>
  <c r="B117" i="5"/>
  <c r="I117" i="5" s="1"/>
  <c r="C117" i="5"/>
  <c r="J117" i="5" s="1"/>
  <c r="D117" i="5"/>
  <c r="K117" i="5" s="1"/>
  <c r="E117" i="5"/>
  <c r="L117" i="5" s="1"/>
  <c r="F117" i="5"/>
  <c r="A118" i="5"/>
  <c r="H118" i="5" s="1"/>
  <c r="B118" i="5"/>
  <c r="I118" i="5" s="1"/>
  <c r="C118" i="5"/>
  <c r="J118" i="5" s="1"/>
  <c r="D118" i="5"/>
  <c r="K118" i="5" s="1"/>
  <c r="E118" i="5"/>
  <c r="L118" i="5" s="1"/>
  <c r="F118" i="5"/>
  <c r="A119" i="5"/>
  <c r="H119" i="5" s="1"/>
  <c r="B119" i="5"/>
  <c r="I119" i="5" s="1"/>
  <c r="C119" i="5"/>
  <c r="J119" i="5" s="1"/>
  <c r="D119" i="5"/>
  <c r="K119" i="5" s="1"/>
  <c r="E119" i="5"/>
  <c r="L119" i="5" s="1"/>
  <c r="F119" i="5"/>
  <c r="A120" i="5"/>
  <c r="H120" i="5" s="1"/>
  <c r="B120" i="5"/>
  <c r="I120" i="5" s="1"/>
  <c r="C120" i="5"/>
  <c r="J120" i="5" s="1"/>
  <c r="D120" i="5"/>
  <c r="K120" i="5" s="1"/>
  <c r="E120" i="5"/>
  <c r="L120" i="5" s="1"/>
  <c r="F120" i="5"/>
  <c r="A121" i="5"/>
  <c r="H121" i="5" s="1"/>
  <c r="B121" i="5"/>
  <c r="I121" i="5" s="1"/>
  <c r="C121" i="5"/>
  <c r="J121" i="5" s="1"/>
  <c r="D121" i="5"/>
  <c r="K121" i="5" s="1"/>
  <c r="E121" i="5"/>
  <c r="L121" i="5" s="1"/>
  <c r="F121" i="5"/>
  <c r="A122" i="5"/>
  <c r="H122" i="5" s="1"/>
  <c r="B122" i="5"/>
  <c r="I122" i="5" s="1"/>
  <c r="C122" i="5"/>
  <c r="J122" i="5" s="1"/>
  <c r="D122" i="5"/>
  <c r="K122" i="5" s="1"/>
  <c r="E122" i="5"/>
  <c r="L122" i="5" s="1"/>
  <c r="F122" i="5"/>
  <c r="A123" i="5"/>
  <c r="H123" i="5" s="1"/>
  <c r="B123" i="5"/>
  <c r="I123" i="5" s="1"/>
  <c r="C123" i="5"/>
  <c r="J123" i="5" s="1"/>
  <c r="D123" i="5"/>
  <c r="K123" i="5" s="1"/>
  <c r="E123" i="5"/>
  <c r="L123" i="5" s="1"/>
  <c r="F123" i="5"/>
  <c r="A124" i="5"/>
  <c r="H124" i="5" s="1"/>
  <c r="B124" i="5"/>
  <c r="I124" i="5" s="1"/>
  <c r="C124" i="5"/>
  <c r="J124" i="5" s="1"/>
  <c r="D124" i="5"/>
  <c r="K124" i="5" s="1"/>
  <c r="E124" i="5"/>
  <c r="L124" i="5" s="1"/>
  <c r="F124" i="5"/>
  <c r="A125" i="5"/>
  <c r="H125" i="5" s="1"/>
  <c r="B125" i="5"/>
  <c r="I125" i="5" s="1"/>
  <c r="C125" i="5"/>
  <c r="J125" i="5" s="1"/>
  <c r="D125" i="5"/>
  <c r="K125" i="5" s="1"/>
  <c r="E125" i="5"/>
  <c r="L125" i="5" s="1"/>
  <c r="F125" i="5"/>
  <c r="A126" i="5"/>
  <c r="H126" i="5" s="1"/>
  <c r="B126" i="5"/>
  <c r="I126" i="5" s="1"/>
  <c r="C126" i="5"/>
  <c r="J126" i="5" s="1"/>
  <c r="D126" i="5"/>
  <c r="K126" i="5" s="1"/>
  <c r="E126" i="5"/>
  <c r="L126" i="5" s="1"/>
  <c r="F126" i="5"/>
  <c r="A127" i="5"/>
  <c r="H127" i="5" s="1"/>
  <c r="B127" i="5"/>
  <c r="I127" i="5" s="1"/>
  <c r="C127" i="5"/>
  <c r="J127" i="5" s="1"/>
  <c r="D127" i="5"/>
  <c r="K127" i="5" s="1"/>
  <c r="E127" i="5"/>
  <c r="L127" i="5" s="1"/>
  <c r="F127" i="5"/>
  <c r="A128" i="5"/>
  <c r="H128" i="5" s="1"/>
  <c r="B128" i="5"/>
  <c r="I128" i="5" s="1"/>
  <c r="C128" i="5"/>
  <c r="J128" i="5" s="1"/>
  <c r="D128" i="5"/>
  <c r="K128" i="5" s="1"/>
  <c r="E128" i="5"/>
  <c r="L128" i="5" s="1"/>
  <c r="F128" i="5"/>
  <c r="A129" i="5"/>
  <c r="H129" i="5" s="1"/>
  <c r="B129" i="5"/>
  <c r="I129" i="5" s="1"/>
  <c r="C129" i="5"/>
  <c r="J129" i="5" s="1"/>
  <c r="D129" i="5"/>
  <c r="K129" i="5" s="1"/>
  <c r="E129" i="5"/>
  <c r="L129" i="5" s="1"/>
  <c r="F129" i="5"/>
  <c r="A130" i="5"/>
  <c r="H130" i="5" s="1"/>
  <c r="B130" i="5"/>
  <c r="I130" i="5" s="1"/>
  <c r="C130" i="5"/>
  <c r="J130" i="5" s="1"/>
  <c r="D130" i="5"/>
  <c r="K130" i="5" s="1"/>
  <c r="E130" i="5"/>
  <c r="L130" i="5" s="1"/>
  <c r="F130" i="5"/>
  <c r="A131" i="5"/>
  <c r="H131" i="5" s="1"/>
  <c r="B131" i="5"/>
  <c r="I131" i="5" s="1"/>
  <c r="C131" i="5"/>
  <c r="J131" i="5" s="1"/>
  <c r="D131" i="5"/>
  <c r="K131" i="5" s="1"/>
  <c r="E131" i="5"/>
  <c r="L131" i="5" s="1"/>
  <c r="F131" i="5"/>
  <c r="A132" i="5"/>
  <c r="H132" i="5" s="1"/>
  <c r="B132" i="5"/>
  <c r="I132" i="5" s="1"/>
  <c r="C132" i="5"/>
  <c r="J132" i="5" s="1"/>
  <c r="D132" i="5"/>
  <c r="K132" i="5" s="1"/>
  <c r="E132" i="5"/>
  <c r="L132" i="5" s="1"/>
  <c r="F132" i="5"/>
  <c r="A133" i="5"/>
  <c r="H133" i="5" s="1"/>
  <c r="B133" i="5"/>
  <c r="I133" i="5" s="1"/>
  <c r="C133" i="5"/>
  <c r="J133" i="5" s="1"/>
  <c r="D133" i="5"/>
  <c r="K133" i="5" s="1"/>
  <c r="E133" i="5"/>
  <c r="L133" i="5" s="1"/>
  <c r="F133" i="5"/>
  <c r="A134" i="5"/>
  <c r="H134" i="5" s="1"/>
  <c r="B134" i="5"/>
  <c r="I134" i="5" s="1"/>
  <c r="C134" i="5"/>
  <c r="J134" i="5" s="1"/>
  <c r="D134" i="5"/>
  <c r="K134" i="5" s="1"/>
  <c r="E134" i="5"/>
  <c r="L134" i="5" s="1"/>
  <c r="F134" i="5"/>
  <c r="A135" i="5"/>
  <c r="H135" i="5" s="1"/>
  <c r="B135" i="5"/>
  <c r="I135" i="5" s="1"/>
  <c r="C135" i="5"/>
  <c r="J135" i="5" s="1"/>
  <c r="D135" i="5"/>
  <c r="K135" i="5" s="1"/>
  <c r="E135" i="5"/>
  <c r="L135" i="5" s="1"/>
  <c r="F135" i="5"/>
  <c r="A136" i="5"/>
  <c r="H136" i="5" s="1"/>
  <c r="B136" i="5"/>
  <c r="I136" i="5" s="1"/>
  <c r="C136" i="5"/>
  <c r="J136" i="5" s="1"/>
  <c r="D136" i="5"/>
  <c r="K136" i="5" s="1"/>
  <c r="E136" i="5"/>
  <c r="L136" i="5" s="1"/>
  <c r="F136" i="5"/>
  <c r="A137" i="5"/>
  <c r="H137" i="5" s="1"/>
  <c r="B137" i="5"/>
  <c r="I137" i="5" s="1"/>
  <c r="C137" i="5"/>
  <c r="J137" i="5" s="1"/>
  <c r="D137" i="5"/>
  <c r="K137" i="5" s="1"/>
  <c r="E137" i="5"/>
  <c r="L137" i="5" s="1"/>
  <c r="F137" i="5"/>
  <c r="A138" i="5"/>
  <c r="H138" i="5" s="1"/>
  <c r="B138" i="5"/>
  <c r="I138" i="5" s="1"/>
  <c r="C138" i="5"/>
  <c r="J138" i="5" s="1"/>
  <c r="D138" i="5"/>
  <c r="K138" i="5" s="1"/>
  <c r="E138" i="5"/>
  <c r="L138" i="5" s="1"/>
  <c r="F138" i="5"/>
  <c r="A139" i="5"/>
  <c r="H139" i="5" s="1"/>
  <c r="B139" i="5"/>
  <c r="I139" i="5" s="1"/>
  <c r="C139" i="5"/>
  <c r="J139" i="5" s="1"/>
  <c r="D139" i="5"/>
  <c r="K139" i="5" s="1"/>
  <c r="E139" i="5"/>
  <c r="L139" i="5" s="1"/>
  <c r="F139" i="5"/>
  <c r="A140" i="5"/>
  <c r="H140" i="5" s="1"/>
  <c r="B140" i="5"/>
  <c r="I140" i="5" s="1"/>
  <c r="C140" i="5"/>
  <c r="J140" i="5" s="1"/>
  <c r="D140" i="5"/>
  <c r="K140" i="5" s="1"/>
  <c r="E140" i="5"/>
  <c r="L140" i="5" s="1"/>
  <c r="F140" i="5"/>
  <c r="A141" i="5"/>
  <c r="H141" i="5" s="1"/>
  <c r="B141" i="5"/>
  <c r="I141" i="5" s="1"/>
  <c r="C141" i="5"/>
  <c r="J141" i="5" s="1"/>
  <c r="D141" i="5"/>
  <c r="K141" i="5" s="1"/>
  <c r="E141" i="5"/>
  <c r="L141" i="5" s="1"/>
  <c r="F141" i="5"/>
  <c r="A142" i="5"/>
  <c r="H142" i="5" s="1"/>
  <c r="B142" i="5"/>
  <c r="I142" i="5" s="1"/>
  <c r="C142" i="5"/>
  <c r="J142" i="5" s="1"/>
  <c r="D142" i="5"/>
  <c r="K142" i="5" s="1"/>
  <c r="E142" i="5"/>
  <c r="L142" i="5" s="1"/>
  <c r="F142" i="5"/>
  <c r="A143" i="5"/>
  <c r="H143" i="5" s="1"/>
  <c r="B143" i="5"/>
  <c r="I143" i="5" s="1"/>
  <c r="C143" i="5"/>
  <c r="J143" i="5" s="1"/>
  <c r="D143" i="5"/>
  <c r="K143" i="5" s="1"/>
  <c r="E143" i="5"/>
  <c r="L143" i="5" s="1"/>
  <c r="F143" i="5"/>
  <c r="A144" i="5"/>
  <c r="H144" i="5" s="1"/>
  <c r="B144" i="5"/>
  <c r="I144" i="5" s="1"/>
  <c r="C144" i="5"/>
  <c r="J144" i="5" s="1"/>
  <c r="D144" i="5"/>
  <c r="K144" i="5" s="1"/>
  <c r="E144" i="5"/>
  <c r="L144" i="5" s="1"/>
  <c r="F144" i="5"/>
  <c r="A145" i="5"/>
  <c r="H145" i="5" s="1"/>
  <c r="B145" i="5"/>
  <c r="I145" i="5" s="1"/>
  <c r="C145" i="5"/>
  <c r="J145" i="5" s="1"/>
  <c r="D145" i="5"/>
  <c r="K145" i="5" s="1"/>
  <c r="E145" i="5"/>
  <c r="L145" i="5" s="1"/>
  <c r="F145" i="5"/>
  <c r="A146" i="5"/>
  <c r="H146" i="5" s="1"/>
  <c r="B146" i="5"/>
  <c r="I146" i="5" s="1"/>
  <c r="C146" i="5"/>
  <c r="J146" i="5" s="1"/>
  <c r="D146" i="5"/>
  <c r="K146" i="5" s="1"/>
  <c r="E146" i="5"/>
  <c r="L146" i="5" s="1"/>
  <c r="F146" i="5"/>
  <c r="A147" i="5"/>
  <c r="H147" i="5" s="1"/>
  <c r="B147" i="5"/>
  <c r="I147" i="5" s="1"/>
  <c r="C147" i="5"/>
  <c r="J147" i="5" s="1"/>
  <c r="D147" i="5"/>
  <c r="K147" i="5" s="1"/>
  <c r="E147" i="5"/>
  <c r="L147" i="5" s="1"/>
  <c r="F147" i="5"/>
  <c r="A148" i="5"/>
  <c r="H148" i="5" s="1"/>
  <c r="B148" i="5"/>
  <c r="I148" i="5" s="1"/>
  <c r="C148" i="5"/>
  <c r="J148" i="5" s="1"/>
  <c r="D148" i="5"/>
  <c r="K148" i="5" s="1"/>
  <c r="E148" i="5"/>
  <c r="L148" i="5" s="1"/>
  <c r="F148" i="5"/>
  <c r="A149" i="5"/>
  <c r="H149" i="5" s="1"/>
  <c r="B149" i="5"/>
  <c r="I149" i="5" s="1"/>
  <c r="C149" i="5"/>
  <c r="J149" i="5" s="1"/>
  <c r="D149" i="5"/>
  <c r="K149" i="5" s="1"/>
  <c r="E149" i="5"/>
  <c r="L149" i="5" s="1"/>
  <c r="F149" i="5"/>
  <c r="A150" i="5"/>
  <c r="H150" i="5" s="1"/>
  <c r="B150" i="5"/>
  <c r="I150" i="5" s="1"/>
  <c r="C150" i="5"/>
  <c r="J150" i="5" s="1"/>
  <c r="D150" i="5"/>
  <c r="K150" i="5" s="1"/>
  <c r="E150" i="5"/>
  <c r="L150" i="5" s="1"/>
  <c r="F150" i="5"/>
  <c r="A151" i="5"/>
  <c r="H151" i="5" s="1"/>
  <c r="B151" i="5"/>
  <c r="I151" i="5" s="1"/>
  <c r="C151" i="5"/>
  <c r="J151" i="5" s="1"/>
  <c r="D151" i="5"/>
  <c r="K151" i="5" s="1"/>
  <c r="E151" i="5"/>
  <c r="L151" i="5" s="1"/>
  <c r="F151" i="5"/>
  <c r="A152" i="5"/>
  <c r="H152" i="5" s="1"/>
  <c r="B152" i="5"/>
  <c r="I152" i="5" s="1"/>
  <c r="C152" i="5"/>
  <c r="J152" i="5" s="1"/>
  <c r="D152" i="5"/>
  <c r="K152" i="5" s="1"/>
  <c r="E152" i="5"/>
  <c r="L152" i="5" s="1"/>
  <c r="F152" i="5"/>
  <c r="A153" i="5"/>
  <c r="H153" i="5" s="1"/>
  <c r="B153" i="5"/>
  <c r="I153" i="5" s="1"/>
  <c r="C153" i="5"/>
  <c r="J153" i="5" s="1"/>
  <c r="D153" i="5"/>
  <c r="K153" i="5" s="1"/>
  <c r="E153" i="5"/>
  <c r="L153" i="5" s="1"/>
  <c r="F153" i="5"/>
  <c r="A154" i="5"/>
  <c r="H154" i="5" s="1"/>
  <c r="B154" i="5"/>
  <c r="I154" i="5" s="1"/>
  <c r="C154" i="5"/>
  <c r="J154" i="5" s="1"/>
  <c r="D154" i="5"/>
  <c r="K154" i="5" s="1"/>
  <c r="E154" i="5"/>
  <c r="L154" i="5" s="1"/>
  <c r="F154" i="5"/>
  <c r="A155" i="5"/>
  <c r="H155" i="5" s="1"/>
  <c r="B155" i="5"/>
  <c r="I155" i="5" s="1"/>
  <c r="C155" i="5"/>
  <c r="J155" i="5" s="1"/>
  <c r="D155" i="5"/>
  <c r="K155" i="5" s="1"/>
  <c r="E155" i="5"/>
  <c r="L155" i="5" s="1"/>
  <c r="F155" i="5"/>
  <c r="A156" i="5"/>
  <c r="H156" i="5" s="1"/>
  <c r="B156" i="5"/>
  <c r="I156" i="5" s="1"/>
  <c r="C156" i="5"/>
  <c r="J156" i="5" s="1"/>
  <c r="D156" i="5"/>
  <c r="K156" i="5" s="1"/>
  <c r="E156" i="5"/>
  <c r="L156" i="5" s="1"/>
  <c r="F156" i="5"/>
  <c r="A157" i="5"/>
  <c r="H157" i="5" s="1"/>
  <c r="B157" i="5"/>
  <c r="I157" i="5" s="1"/>
  <c r="C157" i="5"/>
  <c r="J157" i="5" s="1"/>
  <c r="D157" i="5"/>
  <c r="K157" i="5" s="1"/>
  <c r="E157" i="5"/>
  <c r="L157" i="5" s="1"/>
  <c r="F157" i="5"/>
  <c r="A158" i="5"/>
  <c r="H158" i="5" s="1"/>
  <c r="B158" i="5"/>
  <c r="I158" i="5" s="1"/>
  <c r="C158" i="5"/>
  <c r="J158" i="5" s="1"/>
  <c r="D158" i="5"/>
  <c r="K158" i="5" s="1"/>
  <c r="E158" i="5"/>
  <c r="L158" i="5" s="1"/>
  <c r="F158" i="5"/>
  <c r="A159" i="5"/>
  <c r="H159" i="5" s="1"/>
  <c r="B159" i="5"/>
  <c r="I159" i="5" s="1"/>
  <c r="C159" i="5"/>
  <c r="J159" i="5" s="1"/>
  <c r="D159" i="5"/>
  <c r="K159" i="5" s="1"/>
  <c r="E159" i="5"/>
  <c r="L159" i="5" s="1"/>
  <c r="F159" i="5"/>
  <c r="A160" i="5"/>
  <c r="H160" i="5" s="1"/>
  <c r="B160" i="5"/>
  <c r="I160" i="5" s="1"/>
  <c r="C160" i="5"/>
  <c r="J160" i="5" s="1"/>
  <c r="D160" i="5"/>
  <c r="K160" i="5" s="1"/>
  <c r="E160" i="5"/>
  <c r="L160" i="5" s="1"/>
  <c r="F160" i="5"/>
  <c r="A161" i="5"/>
  <c r="H161" i="5" s="1"/>
  <c r="B161" i="5"/>
  <c r="I161" i="5" s="1"/>
  <c r="C161" i="5"/>
  <c r="J161" i="5" s="1"/>
  <c r="D161" i="5"/>
  <c r="K161" i="5" s="1"/>
  <c r="E161" i="5"/>
  <c r="L161" i="5" s="1"/>
  <c r="F161" i="5"/>
  <c r="A162" i="5"/>
  <c r="H162" i="5" s="1"/>
  <c r="B162" i="5"/>
  <c r="I162" i="5" s="1"/>
  <c r="C162" i="5"/>
  <c r="J162" i="5" s="1"/>
  <c r="D162" i="5"/>
  <c r="K162" i="5" s="1"/>
  <c r="E162" i="5"/>
  <c r="L162" i="5" s="1"/>
  <c r="F162" i="5"/>
  <c r="A163" i="5"/>
  <c r="H163" i="5" s="1"/>
  <c r="B163" i="5"/>
  <c r="I163" i="5" s="1"/>
  <c r="C163" i="5"/>
  <c r="J163" i="5" s="1"/>
  <c r="D163" i="5"/>
  <c r="K163" i="5" s="1"/>
  <c r="E163" i="5"/>
  <c r="L163" i="5" s="1"/>
  <c r="F163" i="5"/>
  <c r="A164" i="5"/>
  <c r="H164" i="5" s="1"/>
  <c r="B164" i="5"/>
  <c r="I164" i="5" s="1"/>
  <c r="C164" i="5"/>
  <c r="J164" i="5" s="1"/>
  <c r="D164" i="5"/>
  <c r="K164" i="5" s="1"/>
  <c r="E164" i="5"/>
  <c r="L164" i="5" s="1"/>
  <c r="F164" i="5"/>
  <c r="A165" i="5"/>
  <c r="H165" i="5" s="1"/>
  <c r="B165" i="5"/>
  <c r="I165" i="5" s="1"/>
  <c r="C165" i="5"/>
  <c r="J165" i="5" s="1"/>
  <c r="D165" i="5"/>
  <c r="K165" i="5" s="1"/>
  <c r="E165" i="5"/>
  <c r="L165" i="5" s="1"/>
  <c r="F165" i="5"/>
  <c r="A166" i="5"/>
  <c r="H166" i="5" s="1"/>
  <c r="B166" i="5"/>
  <c r="I166" i="5" s="1"/>
  <c r="C166" i="5"/>
  <c r="J166" i="5" s="1"/>
  <c r="D166" i="5"/>
  <c r="K166" i="5" s="1"/>
  <c r="E166" i="5"/>
  <c r="L166" i="5" s="1"/>
  <c r="F166" i="5"/>
  <c r="A167" i="5"/>
  <c r="H167" i="5" s="1"/>
  <c r="B167" i="5"/>
  <c r="I167" i="5" s="1"/>
  <c r="C167" i="5"/>
  <c r="J167" i="5" s="1"/>
  <c r="D167" i="5"/>
  <c r="K167" i="5" s="1"/>
  <c r="E167" i="5"/>
  <c r="L167" i="5" s="1"/>
  <c r="F167" i="5"/>
  <c r="A168" i="5"/>
  <c r="H168" i="5" s="1"/>
  <c r="B168" i="5"/>
  <c r="I168" i="5" s="1"/>
  <c r="C168" i="5"/>
  <c r="J168" i="5" s="1"/>
  <c r="D168" i="5"/>
  <c r="K168" i="5" s="1"/>
  <c r="E168" i="5"/>
  <c r="L168" i="5" s="1"/>
  <c r="F168" i="5"/>
  <c r="A169" i="5"/>
  <c r="H169" i="5" s="1"/>
  <c r="B169" i="5"/>
  <c r="I169" i="5" s="1"/>
  <c r="C169" i="5"/>
  <c r="J169" i="5" s="1"/>
  <c r="D169" i="5"/>
  <c r="K169" i="5" s="1"/>
  <c r="E169" i="5"/>
  <c r="L169" i="5" s="1"/>
  <c r="F169" i="5"/>
  <c r="A170" i="5"/>
  <c r="H170" i="5" s="1"/>
  <c r="B170" i="5"/>
  <c r="I170" i="5" s="1"/>
  <c r="C170" i="5"/>
  <c r="J170" i="5" s="1"/>
  <c r="D170" i="5"/>
  <c r="K170" i="5" s="1"/>
  <c r="E170" i="5"/>
  <c r="L170" i="5" s="1"/>
  <c r="F170" i="5"/>
  <c r="A171" i="5"/>
  <c r="H171" i="5" s="1"/>
  <c r="B171" i="5"/>
  <c r="I171" i="5" s="1"/>
  <c r="C171" i="5"/>
  <c r="J171" i="5" s="1"/>
  <c r="D171" i="5"/>
  <c r="K171" i="5" s="1"/>
  <c r="E171" i="5"/>
  <c r="L171" i="5" s="1"/>
  <c r="F171" i="5"/>
  <c r="A172" i="5"/>
  <c r="H172" i="5" s="1"/>
  <c r="B172" i="5"/>
  <c r="I172" i="5" s="1"/>
  <c r="C172" i="5"/>
  <c r="J172" i="5" s="1"/>
  <c r="D172" i="5"/>
  <c r="K172" i="5" s="1"/>
  <c r="E172" i="5"/>
  <c r="L172" i="5" s="1"/>
  <c r="F172" i="5"/>
  <c r="A173" i="5"/>
  <c r="H173" i="5" s="1"/>
  <c r="B173" i="5"/>
  <c r="I173" i="5" s="1"/>
  <c r="C173" i="5"/>
  <c r="J173" i="5" s="1"/>
  <c r="D173" i="5"/>
  <c r="K173" i="5" s="1"/>
  <c r="E173" i="5"/>
  <c r="L173" i="5" s="1"/>
  <c r="F173" i="5"/>
  <c r="A174" i="5"/>
  <c r="H174" i="5" s="1"/>
  <c r="B174" i="5"/>
  <c r="I174" i="5" s="1"/>
  <c r="C174" i="5"/>
  <c r="J174" i="5" s="1"/>
  <c r="D174" i="5"/>
  <c r="K174" i="5" s="1"/>
  <c r="E174" i="5"/>
  <c r="L174" i="5" s="1"/>
  <c r="F174" i="5"/>
  <c r="A175" i="5"/>
  <c r="H175" i="5" s="1"/>
  <c r="B175" i="5"/>
  <c r="I175" i="5" s="1"/>
  <c r="C175" i="5"/>
  <c r="J175" i="5" s="1"/>
  <c r="D175" i="5"/>
  <c r="K175" i="5" s="1"/>
  <c r="E175" i="5"/>
  <c r="L175" i="5" s="1"/>
  <c r="F175" i="5"/>
  <c r="A176" i="5"/>
  <c r="H176" i="5" s="1"/>
  <c r="B176" i="5"/>
  <c r="I176" i="5" s="1"/>
  <c r="C176" i="5"/>
  <c r="J176" i="5" s="1"/>
  <c r="D176" i="5"/>
  <c r="K176" i="5" s="1"/>
  <c r="E176" i="5"/>
  <c r="L176" i="5" s="1"/>
  <c r="F176" i="5"/>
  <c r="A177" i="5"/>
  <c r="H177" i="5" s="1"/>
  <c r="B177" i="5"/>
  <c r="I177" i="5" s="1"/>
  <c r="C177" i="5"/>
  <c r="J177" i="5" s="1"/>
  <c r="D177" i="5"/>
  <c r="K177" i="5" s="1"/>
  <c r="E177" i="5"/>
  <c r="L177" i="5" s="1"/>
  <c r="F177" i="5"/>
  <c r="A178" i="5"/>
  <c r="H178" i="5" s="1"/>
  <c r="B178" i="5"/>
  <c r="I178" i="5" s="1"/>
  <c r="C178" i="5"/>
  <c r="J178" i="5" s="1"/>
  <c r="D178" i="5"/>
  <c r="K178" i="5" s="1"/>
  <c r="E178" i="5"/>
  <c r="L178" i="5" s="1"/>
  <c r="F178" i="5"/>
  <c r="A179" i="5"/>
  <c r="H179" i="5" s="1"/>
  <c r="B179" i="5"/>
  <c r="I179" i="5" s="1"/>
  <c r="C179" i="5"/>
  <c r="J179" i="5" s="1"/>
  <c r="D179" i="5"/>
  <c r="K179" i="5" s="1"/>
  <c r="E179" i="5"/>
  <c r="L179" i="5" s="1"/>
  <c r="F179" i="5"/>
  <c r="A180" i="5"/>
  <c r="H180" i="5" s="1"/>
  <c r="B180" i="5"/>
  <c r="I180" i="5" s="1"/>
  <c r="C180" i="5"/>
  <c r="J180" i="5" s="1"/>
  <c r="D180" i="5"/>
  <c r="K180" i="5" s="1"/>
  <c r="E180" i="5"/>
  <c r="L180" i="5" s="1"/>
  <c r="F180" i="5"/>
  <c r="A181" i="5"/>
  <c r="H181" i="5" s="1"/>
  <c r="B181" i="5"/>
  <c r="I181" i="5" s="1"/>
  <c r="C181" i="5"/>
  <c r="J181" i="5" s="1"/>
  <c r="D181" i="5"/>
  <c r="K181" i="5" s="1"/>
  <c r="E181" i="5"/>
  <c r="L181" i="5" s="1"/>
  <c r="F181" i="5"/>
  <c r="A182" i="5"/>
  <c r="H182" i="5" s="1"/>
  <c r="B182" i="5"/>
  <c r="I182" i="5" s="1"/>
  <c r="C182" i="5"/>
  <c r="J182" i="5" s="1"/>
  <c r="D182" i="5"/>
  <c r="K182" i="5" s="1"/>
  <c r="E182" i="5"/>
  <c r="L182" i="5" s="1"/>
  <c r="F182" i="5"/>
  <c r="A183" i="5"/>
  <c r="H183" i="5" s="1"/>
  <c r="B183" i="5"/>
  <c r="I183" i="5" s="1"/>
  <c r="C183" i="5"/>
  <c r="J183" i="5" s="1"/>
  <c r="D183" i="5"/>
  <c r="K183" i="5" s="1"/>
  <c r="E183" i="5"/>
  <c r="L183" i="5" s="1"/>
  <c r="F183" i="5"/>
  <c r="A184" i="5"/>
  <c r="H184" i="5" s="1"/>
  <c r="B184" i="5"/>
  <c r="I184" i="5" s="1"/>
  <c r="C184" i="5"/>
  <c r="J184" i="5" s="1"/>
  <c r="D184" i="5"/>
  <c r="K184" i="5" s="1"/>
  <c r="E184" i="5"/>
  <c r="L184" i="5" s="1"/>
  <c r="F184" i="5"/>
  <c r="A185" i="5"/>
  <c r="H185" i="5" s="1"/>
  <c r="B185" i="5"/>
  <c r="I185" i="5" s="1"/>
  <c r="C185" i="5"/>
  <c r="J185" i="5" s="1"/>
  <c r="D185" i="5"/>
  <c r="K185" i="5" s="1"/>
  <c r="E185" i="5"/>
  <c r="L185" i="5" s="1"/>
  <c r="F185" i="5"/>
  <c r="A186" i="5"/>
  <c r="H186" i="5" s="1"/>
  <c r="B186" i="5"/>
  <c r="I186" i="5" s="1"/>
  <c r="C186" i="5"/>
  <c r="J186" i="5" s="1"/>
  <c r="D186" i="5"/>
  <c r="K186" i="5" s="1"/>
  <c r="E186" i="5"/>
  <c r="L186" i="5" s="1"/>
  <c r="F186" i="5"/>
  <c r="A187" i="5"/>
  <c r="H187" i="5" s="1"/>
  <c r="B187" i="5"/>
  <c r="I187" i="5" s="1"/>
  <c r="C187" i="5"/>
  <c r="J187" i="5" s="1"/>
  <c r="D187" i="5"/>
  <c r="K187" i="5" s="1"/>
  <c r="E187" i="5"/>
  <c r="L187" i="5" s="1"/>
  <c r="F187" i="5"/>
  <c r="A188" i="5"/>
  <c r="H188" i="5" s="1"/>
  <c r="B188" i="5"/>
  <c r="I188" i="5" s="1"/>
  <c r="C188" i="5"/>
  <c r="J188" i="5" s="1"/>
  <c r="D188" i="5"/>
  <c r="K188" i="5" s="1"/>
  <c r="E188" i="5"/>
  <c r="L188" i="5" s="1"/>
  <c r="F188" i="5"/>
  <c r="A189" i="5"/>
  <c r="H189" i="5" s="1"/>
  <c r="B189" i="5"/>
  <c r="I189" i="5" s="1"/>
  <c r="C189" i="5"/>
  <c r="J189" i="5" s="1"/>
  <c r="D189" i="5"/>
  <c r="K189" i="5" s="1"/>
  <c r="E189" i="5"/>
  <c r="L189" i="5" s="1"/>
  <c r="F189" i="5"/>
  <c r="A190" i="5"/>
  <c r="H190" i="5" s="1"/>
  <c r="B190" i="5"/>
  <c r="I190" i="5" s="1"/>
  <c r="C190" i="5"/>
  <c r="J190" i="5" s="1"/>
  <c r="D190" i="5"/>
  <c r="K190" i="5" s="1"/>
  <c r="E190" i="5"/>
  <c r="L190" i="5" s="1"/>
  <c r="F190" i="5"/>
  <c r="A191" i="5"/>
  <c r="H191" i="5" s="1"/>
  <c r="B191" i="5"/>
  <c r="I191" i="5" s="1"/>
  <c r="C191" i="5"/>
  <c r="J191" i="5" s="1"/>
  <c r="D191" i="5"/>
  <c r="K191" i="5" s="1"/>
  <c r="E191" i="5"/>
  <c r="L191" i="5" s="1"/>
  <c r="F191" i="5"/>
  <c r="A192" i="5"/>
  <c r="H192" i="5" s="1"/>
  <c r="B192" i="5"/>
  <c r="I192" i="5" s="1"/>
  <c r="C192" i="5"/>
  <c r="J192" i="5" s="1"/>
  <c r="D192" i="5"/>
  <c r="K192" i="5" s="1"/>
  <c r="E192" i="5"/>
  <c r="L192" i="5" s="1"/>
  <c r="F192" i="5"/>
  <c r="A193" i="5"/>
  <c r="H193" i="5" s="1"/>
  <c r="B193" i="5"/>
  <c r="I193" i="5" s="1"/>
  <c r="C193" i="5"/>
  <c r="J193" i="5" s="1"/>
  <c r="D193" i="5"/>
  <c r="K193" i="5" s="1"/>
  <c r="E193" i="5"/>
  <c r="L193" i="5" s="1"/>
  <c r="F193" i="5"/>
  <c r="A194" i="5"/>
  <c r="H194" i="5" s="1"/>
  <c r="B194" i="5"/>
  <c r="I194" i="5" s="1"/>
  <c r="C194" i="5"/>
  <c r="J194" i="5" s="1"/>
  <c r="D194" i="5"/>
  <c r="K194" i="5" s="1"/>
  <c r="E194" i="5"/>
  <c r="L194" i="5" s="1"/>
  <c r="F194" i="5"/>
  <c r="A195" i="5"/>
  <c r="H195" i="5" s="1"/>
  <c r="B195" i="5"/>
  <c r="I195" i="5" s="1"/>
  <c r="C195" i="5"/>
  <c r="J195" i="5" s="1"/>
  <c r="D195" i="5"/>
  <c r="K195" i="5" s="1"/>
  <c r="E195" i="5"/>
  <c r="L195" i="5" s="1"/>
  <c r="F195" i="5"/>
  <c r="A196" i="5"/>
  <c r="H196" i="5" s="1"/>
  <c r="B196" i="5"/>
  <c r="I196" i="5" s="1"/>
  <c r="C196" i="5"/>
  <c r="J196" i="5" s="1"/>
  <c r="D196" i="5"/>
  <c r="K196" i="5" s="1"/>
  <c r="E196" i="5"/>
  <c r="L196" i="5" s="1"/>
  <c r="F196" i="5"/>
  <c r="A197" i="5"/>
  <c r="H197" i="5" s="1"/>
  <c r="B197" i="5"/>
  <c r="I197" i="5" s="1"/>
  <c r="C197" i="5"/>
  <c r="J197" i="5" s="1"/>
  <c r="D197" i="5"/>
  <c r="K197" i="5" s="1"/>
  <c r="E197" i="5"/>
  <c r="L197" i="5" s="1"/>
  <c r="F197" i="5"/>
  <c r="A198" i="5"/>
  <c r="H198" i="5" s="1"/>
  <c r="B198" i="5"/>
  <c r="I198" i="5" s="1"/>
  <c r="C198" i="5"/>
  <c r="J198" i="5" s="1"/>
  <c r="D198" i="5"/>
  <c r="K198" i="5" s="1"/>
  <c r="E198" i="5"/>
  <c r="L198" i="5" s="1"/>
  <c r="F198" i="5"/>
  <c r="A199" i="5"/>
  <c r="H199" i="5" s="1"/>
  <c r="B199" i="5"/>
  <c r="I199" i="5" s="1"/>
  <c r="C199" i="5"/>
  <c r="J199" i="5" s="1"/>
  <c r="D199" i="5"/>
  <c r="K199" i="5" s="1"/>
  <c r="E199" i="5"/>
  <c r="L199" i="5" s="1"/>
  <c r="F199" i="5"/>
  <c r="A200" i="5"/>
  <c r="H200" i="5" s="1"/>
  <c r="B200" i="5"/>
  <c r="I200" i="5" s="1"/>
  <c r="C200" i="5"/>
  <c r="J200" i="5" s="1"/>
  <c r="D200" i="5"/>
  <c r="K200" i="5" s="1"/>
  <c r="E200" i="5"/>
  <c r="L200" i="5" s="1"/>
  <c r="F200" i="5"/>
  <c r="A201" i="5"/>
  <c r="H201" i="5" s="1"/>
  <c r="B201" i="5"/>
  <c r="I201" i="5" s="1"/>
  <c r="C201" i="5"/>
  <c r="J201" i="5" s="1"/>
  <c r="D201" i="5"/>
  <c r="K201" i="5" s="1"/>
  <c r="E201" i="5"/>
  <c r="L201" i="5" s="1"/>
  <c r="F201" i="5"/>
  <c r="A202" i="5"/>
  <c r="H202" i="5" s="1"/>
  <c r="B202" i="5"/>
  <c r="I202" i="5" s="1"/>
  <c r="C202" i="5"/>
  <c r="J202" i="5" s="1"/>
  <c r="D202" i="5"/>
  <c r="K202" i="5" s="1"/>
  <c r="E202" i="5"/>
  <c r="L202" i="5" s="1"/>
  <c r="F202" i="5"/>
  <c r="J20" i="4"/>
  <c r="K20" i="4" s="1"/>
  <c r="J19" i="4"/>
  <c r="K19" i="4" s="1"/>
  <c r="N4" i="5" l="1"/>
  <c r="O4" i="5" s="1"/>
  <c r="P4" i="5" s="1"/>
  <c r="N6" i="5"/>
  <c r="P159" i="6"/>
  <c r="I154" i="7" s="1"/>
  <c r="K160" i="6"/>
  <c r="Q6" i="5"/>
  <c r="O6" i="5"/>
  <c r="P6" i="5" s="1"/>
  <c r="N42" i="5"/>
  <c r="O42" i="5" s="1"/>
  <c r="P42" i="5" s="1"/>
  <c r="N38" i="5"/>
  <c r="Q38" i="5" s="1"/>
  <c r="N34" i="5"/>
  <c r="Q34" i="5" s="1"/>
  <c r="N22" i="5"/>
  <c r="O22" i="5" s="1"/>
  <c r="P22" i="5" s="1"/>
  <c r="N10" i="5"/>
  <c r="Q10" i="5" s="1"/>
  <c r="N202" i="5"/>
  <c r="O202" i="5" s="1"/>
  <c r="P202" i="5" s="1"/>
  <c r="N194" i="5"/>
  <c r="O194" i="5" s="1"/>
  <c r="P194" i="5" s="1"/>
  <c r="N190" i="5"/>
  <c r="Q190" i="5" s="1"/>
  <c r="N174" i="5"/>
  <c r="Q174" i="5" s="1"/>
  <c r="N142" i="5"/>
  <c r="O142" i="5" s="1"/>
  <c r="P142" i="5" s="1"/>
  <c r="N138" i="5"/>
  <c r="Q138" i="5" s="1"/>
  <c r="N122" i="5"/>
  <c r="Q122" i="5" s="1"/>
  <c r="N114" i="5"/>
  <c r="Q114" i="5" s="1"/>
  <c r="N94" i="5"/>
  <c r="Q94" i="5" s="1"/>
  <c r="N82" i="5"/>
  <c r="O82" i="5" s="1"/>
  <c r="P82" i="5" s="1"/>
  <c r="N78" i="5"/>
  <c r="O78" i="5" s="1"/>
  <c r="P78" i="5" s="1"/>
  <c r="N70" i="5"/>
  <c r="Q70" i="5" s="1"/>
  <c r="N62" i="5"/>
  <c r="O62" i="5" s="1"/>
  <c r="P62" i="5" s="1"/>
  <c r="N58" i="5"/>
  <c r="O58" i="5" s="1"/>
  <c r="P58" i="5" s="1"/>
  <c r="N54" i="5"/>
  <c r="Q54" i="5" s="1"/>
  <c r="N46" i="5"/>
  <c r="O46" i="5" s="1"/>
  <c r="P46" i="5" s="1"/>
  <c r="Q4" i="5"/>
  <c r="N198" i="5"/>
  <c r="Q198" i="5" s="1"/>
  <c r="N186" i="5"/>
  <c r="Q186" i="5" s="1"/>
  <c r="N130" i="5"/>
  <c r="Q130" i="5" s="1"/>
  <c r="N118" i="5"/>
  <c r="Q118" i="5" s="1"/>
  <c r="N110" i="5"/>
  <c r="Q110" i="5" s="1"/>
  <c r="N106" i="5"/>
  <c r="Q106" i="5" s="1"/>
  <c r="N98" i="5"/>
  <c r="Q98" i="5" s="1"/>
  <c r="N86" i="5"/>
  <c r="Q86" i="5" s="1"/>
  <c r="N66" i="5"/>
  <c r="Q66" i="5" s="1"/>
  <c r="N50" i="5"/>
  <c r="Q50" i="5" s="1"/>
  <c r="N170" i="5"/>
  <c r="O170" i="5" s="1"/>
  <c r="P170" i="5" s="1"/>
  <c r="N162" i="5"/>
  <c r="Q162" i="5" s="1"/>
  <c r="N158" i="5"/>
  <c r="O158" i="5" s="1"/>
  <c r="P158" i="5" s="1"/>
  <c r="N154" i="5"/>
  <c r="Q154" i="5" s="1"/>
  <c r="N150" i="5"/>
  <c r="Q150" i="5" s="1"/>
  <c r="N146" i="5"/>
  <c r="Q146" i="5" s="1"/>
  <c r="N126" i="5"/>
  <c r="Q126" i="5" s="1"/>
  <c r="N102" i="5"/>
  <c r="Q102" i="5" s="1"/>
  <c r="N182" i="5"/>
  <c r="Q182" i="5" s="1"/>
  <c r="N178" i="5"/>
  <c r="Q178" i="5" s="1"/>
  <c r="N166" i="5"/>
  <c r="Q166" i="5" s="1"/>
  <c r="N134" i="5"/>
  <c r="Q134" i="5" s="1"/>
  <c r="N20" i="5"/>
  <c r="O20" i="5" s="1"/>
  <c r="P20" i="5" s="1"/>
  <c r="N16" i="5"/>
  <c r="O16" i="5" s="1"/>
  <c r="P16" i="5" s="1"/>
  <c r="N12" i="5"/>
  <c r="Q12" i="5" s="1"/>
  <c r="N8" i="5"/>
  <c r="O8" i="5" s="1"/>
  <c r="P8" i="5" s="1"/>
  <c r="N199" i="5"/>
  <c r="Q199" i="5" s="1"/>
  <c r="N179" i="5"/>
  <c r="O179" i="5" s="1"/>
  <c r="P179" i="5" s="1"/>
  <c r="N167" i="5"/>
  <c r="Q167" i="5" s="1"/>
  <c r="N99" i="5"/>
  <c r="Q99" i="5" s="1"/>
  <c r="N95" i="5"/>
  <c r="Q95" i="5" s="1"/>
  <c r="N91" i="5"/>
  <c r="Q91" i="5" s="1"/>
  <c r="N87" i="5"/>
  <c r="Q87" i="5" s="1"/>
  <c r="N83" i="5"/>
  <c r="Q83" i="5" s="1"/>
  <c r="N79" i="5"/>
  <c r="Q79" i="5" s="1"/>
  <c r="N75" i="5"/>
  <c r="Q75" i="5" s="1"/>
  <c r="N71" i="5"/>
  <c r="Q71" i="5" s="1"/>
  <c r="N63" i="5"/>
  <c r="Q63" i="5" s="1"/>
  <c r="N59" i="5"/>
  <c r="Q59" i="5" s="1"/>
  <c r="N51" i="5"/>
  <c r="Q51" i="5" s="1"/>
  <c r="N43" i="5"/>
  <c r="Q43" i="5" s="1"/>
  <c r="N39" i="5"/>
  <c r="Q39" i="5" s="1"/>
  <c r="N35" i="5"/>
  <c r="Q35" i="5" s="1"/>
  <c r="N31" i="5"/>
  <c r="Q31" i="5" s="1"/>
  <c r="N23" i="5"/>
  <c r="Q23" i="5" s="1"/>
  <c r="N191" i="5"/>
  <c r="Q191" i="5" s="1"/>
  <c r="N187" i="5"/>
  <c r="Q187" i="5" s="1"/>
  <c r="N183" i="5"/>
  <c r="Q183" i="5" s="1"/>
  <c r="N175" i="5"/>
  <c r="Q175" i="5" s="1"/>
  <c r="N171" i="5"/>
  <c r="Q171" i="5" s="1"/>
  <c r="N195" i="5"/>
  <c r="Q195" i="5" s="1"/>
  <c r="J160" i="6"/>
  <c r="O159" i="6"/>
  <c r="H154" i="7" s="1"/>
  <c r="N18" i="5"/>
  <c r="Q18" i="5" s="1"/>
  <c r="N14" i="5"/>
  <c r="Q14" i="5" s="1"/>
  <c r="N90" i="5"/>
  <c r="Q90" i="5" s="1"/>
  <c r="N74" i="5"/>
  <c r="Q74" i="5" s="1"/>
  <c r="N30" i="5"/>
  <c r="Q30" i="5" s="1"/>
  <c r="N26" i="5"/>
  <c r="Q26" i="5" s="1"/>
  <c r="N159" i="5"/>
  <c r="Q159" i="5" s="1"/>
  <c r="N151" i="5"/>
  <c r="Q151" i="5" s="1"/>
  <c r="N143" i="5"/>
  <c r="Q143" i="5" s="1"/>
  <c r="N139" i="5"/>
  <c r="Q139" i="5" s="1"/>
  <c r="N131" i="5"/>
  <c r="Q131" i="5" s="1"/>
  <c r="N119" i="5"/>
  <c r="Q119" i="5" s="1"/>
  <c r="N111" i="5"/>
  <c r="Q111" i="5" s="1"/>
  <c r="N67" i="5"/>
  <c r="Q67" i="5" s="1"/>
  <c r="N47" i="5"/>
  <c r="Q47" i="5" s="1"/>
  <c r="N27" i="5"/>
  <c r="Q27" i="5" s="1"/>
  <c r="N163" i="5"/>
  <c r="Q163" i="5" s="1"/>
  <c r="N155" i="5"/>
  <c r="Q155" i="5" s="1"/>
  <c r="N147" i="5"/>
  <c r="O147" i="5" s="1"/>
  <c r="P147" i="5" s="1"/>
  <c r="N135" i="5"/>
  <c r="Q135" i="5" s="1"/>
  <c r="N127" i="5"/>
  <c r="Q127" i="5" s="1"/>
  <c r="N123" i="5"/>
  <c r="Q123" i="5" s="1"/>
  <c r="N115" i="5"/>
  <c r="Q115" i="5" s="1"/>
  <c r="N107" i="5"/>
  <c r="Q107" i="5" s="1"/>
  <c r="N103" i="5"/>
  <c r="Q103" i="5" s="1"/>
  <c r="N55" i="5"/>
  <c r="Q55" i="5" s="1"/>
  <c r="N7" i="5"/>
  <c r="Q7" i="5" s="1"/>
  <c r="N11" i="5"/>
  <c r="Q11" i="5" s="1"/>
  <c r="I160" i="6"/>
  <c r="N159" i="6"/>
  <c r="G154" i="7" s="1"/>
  <c r="N19" i="5"/>
  <c r="Q19" i="5" s="1"/>
  <c r="N15" i="5"/>
  <c r="Q15" i="5" s="1"/>
  <c r="N188" i="5"/>
  <c r="Q188" i="5" s="1"/>
  <c r="N176" i="5"/>
  <c r="Q176" i="5" s="1"/>
  <c r="N168" i="5"/>
  <c r="O168" i="5" s="1"/>
  <c r="P168" i="5" s="1"/>
  <c r="N144" i="5"/>
  <c r="Q144" i="5" s="1"/>
  <c r="N140" i="5"/>
  <c r="Q140" i="5" s="1"/>
  <c r="N120" i="5"/>
  <c r="Q120" i="5" s="1"/>
  <c r="N108" i="5"/>
  <c r="Q108" i="5" s="1"/>
  <c r="N104" i="5"/>
  <c r="O104" i="5" s="1"/>
  <c r="P104" i="5" s="1"/>
  <c r="N96" i="5"/>
  <c r="Q96" i="5" s="1"/>
  <c r="N88" i="5"/>
  <c r="Q88" i="5" s="1"/>
  <c r="N84" i="5"/>
  <c r="Q84" i="5" s="1"/>
  <c r="N80" i="5"/>
  <c r="Q80" i="5" s="1"/>
  <c r="N68" i="5"/>
  <c r="Q68" i="5" s="1"/>
  <c r="N60" i="5"/>
  <c r="Q60" i="5" s="1"/>
  <c r="N56" i="5"/>
  <c r="Q56" i="5" s="1"/>
  <c r="N48" i="5"/>
  <c r="Q48" i="5" s="1"/>
  <c r="N44" i="5"/>
  <c r="Q44" i="5" s="1"/>
  <c r="N40" i="5"/>
  <c r="Q40" i="5" s="1"/>
  <c r="N36" i="5"/>
  <c r="Q36" i="5" s="1"/>
  <c r="N32" i="5"/>
  <c r="Q32" i="5" s="1"/>
  <c r="N28" i="5"/>
  <c r="Q28" i="5" s="1"/>
  <c r="N24" i="5"/>
  <c r="Q24" i="5" s="1"/>
  <c r="N72" i="5"/>
  <c r="Q72" i="5" s="1"/>
  <c r="N64" i="5"/>
  <c r="Q64" i="5" s="1"/>
  <c r="N201" i="5"/>
  <c r="Q201" i="5" s="1"/>
  <c r="N193" i="5"/>
  <c r="Q193" i="5" s="1"/>
  <c r="N185" i="5"/>
  <c r="Q185" i="5" s="1"/>
  <c r="N177" i="5"/>
  <c r="Q177" i="5" s="1"/>
  <c r="N173" i="5"/>
  <c r="Q173" i="5" s="1"/>
  <c r="N165" i="5"/>
  <c r="Q165" i="5" s="1"/>
  <c r="N157" i="5"/>
  <c r="Q157" i="5" s="1"/>
  <c r="N153" i="5"/>
  <c r="O153" i="5" s="1"/>
  <c r="P153" i="5" s="1"/>
  <c r="N145" i="5"/>
  <c r="Q145" i="5" s="1"/>
  <c r="N137" i="5"/>
  <c r="Q137" i="5" s="1"/>
  <c r="N133" i="5"/>
  <c r="Q133" i="5" s="1"/>
  <c r="N125" i="5"/>
  <c r="Q125" i="5" s="1"/>
  <c r="N117" i="5"/>
  <c r="Q117" i="5" s="1"/>
  <c r="N109" i="5"/>
  <c r="Q109" i="5" s="1"/>
  <c r="N97" i="5"/>
  <c r="Q97" i="5" s="1"/>
  <c r="N93" i="5"/>
  <c r="O93" i="5" s="1"/>
  <c r="P93" i="5" s="1"/>
  <c r="N89" i="5"/>
  <c r="O89" i="5" s="1"/>
  <c r="P89" i="5" s="1"/>
  <c r="N81" i="5"/>
  <c r="Q81" i="5" s="1"/>
  <c r="N73" i="5"/>
  <c r="Q73" i="5" s="1"/>
  <c r="N65" i="5"/>
  <c r="Q65" i="5" s="1"/>
  <c r="N61" i="5"/>
  <c r="Q61" i="5" s="1"/>
  <c r="N57" i="5"/>
  <c r="Q57" i="5" s="1"/>
  <c r="N49" i="5"/>
  <c r="Q49" i="5" s="1"/>
  <c r="N45" i="5"/>
  <c r="Q45" i="5" s="1"/>
  <c r="N29" i="5"/>
  <c r="Q29" i="5" s="1"/>
  <c r="N25" i="5"/>
  <c r="Q25" i="5" s="1"/>
  <c r="N21" i="5"/>
  <c r="Q21" i="5" s="1"/>
  <c r="N17" i="5"/>
  <c r="O17" i="5" s="1"/>
  <c r="P17" i="5" s="1"/>
  <c r="N13" i="5"/>
  <c r="Q13" i="5" s="1"/>
  <c r="N9" i="5"/>
  <c r="Q9" i="5" s="1"/>
  <c r="N5" i="5"/>
  <c r="Q5" i="5" s="1"/>
  <c r="N192" i="5"/>
  <c r="Q192" i="5" s="1"/>
  <c r="N164" i="5"/>
  <c r="Q164" i="5" s="1"/>
  <c r="N148" i="5"/>
  <c r="Q148" i="5" s="1"/>
  <c r="N128" i="5"/>
  <c r="Q128" i="5" s="1"/>
  <c r="N124" i="5"/>
  <c r="Q124" i="5" s="1"/>
  <c r="N116" i="5"/>
  <c r="Q116" i="5" s="1"/>
  <c r="N112" i="5"/>
  <c r="Q112" i="5" s="1"/>
  <c r="N100" i="5"/>
  <c r="Q100" i="5" s="1"/>
  <c r="N92" i="5"/>
  <c r="Q92" i="5" s="1"/>
  <c r="N76" i="5"/>
  <c r="Q76" i="5" s="1"/>
  <c r="N52" i="5"/>
  <c r="Q52" i="5" s="1"/>
  <c r="N197" i="5"/>
  <c r="Q197" i="5" s="1"/>
  <c r="N189" i="5"/>
  <c r="Q189" i="5" s="1"/>
  <c r="N181" i="5"/>
  <c r="O181" i="5" s="1"/>
  <c r="P181" i="5" s="1"/>
  <c r="N169" i="5"/>
  <c r="Q169" i="5" s="1"/>
  <c r="N161" i="5"/>
  <c r="Q161" i="5" s="1"/>
  <c r="N149" i="5"/>
  <c r="O149" i="5" s="1"/>
  <c r="P149" i="5" s="1"/>
  <c r="N141" i="5"/>
  <c r="Q141" i="5" s="1"/>
  <c r="N129" i="5"/>
  <c r="Q129" i="5" s="1"/>
  <c r="N121" i="5"/>
  <c r="Q121" i="5" s="1"/>
  <c r="N113" i="5"/>
  <c r="Q113" i="5" s="1"/>
  <c r="N105" i="5"/>
  <c r="Q105" i="5" s="1"/>
  <c r="N101" i="5"/>
  <c r="Q101" i="5" s="1"/>
  <c r="N85" i="5"/>
  <c r="Q85" i="5" s="1"/>
  <c r="N77" i="5"/>
  <c r="Q77" i="5" s="1"/>
  <c r="N69" i="5"/>
  <c r="O69" i="5" s="1"/>
  <c r="P69" i="5" s="1"/>
  <c r="N53" i="5"/>
  <c r="Q53" i="5" s="1"/>
  <c r="N41" i="5"/>
  <c r="Q41" i="5" s="1"/>
  <c r="N37" i="5"/>
  <c r="Q37" i="5" s="1"/>
  <c r="N33" i="5"/>
  <c r="Q33" i="5" s="1"/>
  <c r="N200" i="5"/>
  <c r="Q200" i="5" s="1"/>
  <c r="N196" i="5"/>
  <c r="Q196" i="5" s="1"/>
  <c r="N180" i="5"/>
  <c r="Q180" i="5" s="1"/>
  <c r="N172" i="5"/>
  <c r="Q172" i="5" s="1"/>
  <c r="N160" i="5"/>
  <c r="Q160" i="5" s="1"/>
  <c r="N152" i="5"/>
  <c r="Q152" i="5" s="1"/>
  <c r="N136" i="5"/>
  <c r="O136" i="5" s="1"/>
  <c r="P136" i="5" s="1"/>
  <c r="N184" i="5"/>
  <c r="Q184" i="5" s="1"/>
  <c r="N156" i="5"/>
  <c r="Q156" i="5" s="1"/>
  <c r="N132" i="5"/>
  <c r="Q132" i="5" s="1"/>
  <c r="L204" i="5"/>
  <c r="V43" i="5" s="1"/>
  <c r="K204" i="5"/>
  <c r="U43" i="5" s="1"/>
  <c r="N3" i="5"/>
  <c r="Q3" i="5" s="1"/>
  <c r="J204" i="5"/>
  <c r="T43" i="5" s="1"/>
  <c r="Q142" i="5" l="1"/>
  <c r="Q46" i="5"/>
  <c r="O102" i="5"/>
  <c r="P102" i="5" s="1"/>
  <c r="Q202" i="5"/>
  <c r="Q17" i="5"/>
  <c r="O29" i="5"/>
  <c r="P29" i="5" s="1"/>
  <c r="Q93" i="5"/>
  <c r="O12" i="5"/>
  <c r="P12" i="5" s="1"/>
  <c r="O146" i="5"/>
  <c r="P146" i="5" s="1"/>
  <c r="Q181" i="5"/>
  <c r="Q58" i="5"/>
  <c r="O157" i="5"/>
  <c r="P157" i="5" s="1"/>
  <c r="O44" i="5"/>
  <c r="P44" i="5" s="1"/>
  <c r="O87" i="5"/>
  <c r="P87" i="5" s="1"/>
  <c r="Q62" i="5"/>
  <c r="Q158" i="5"/>
  <c r="Q42" i="5"/>
  <c r="O38" i="5"/>
  <c r="P38" i="5" s="1"/>
  <c r="O54" i="5"/>
  <c r="P54" i="5" s="1"/>
  <c r="Q170" i="5"/>
  <c r="Q16" i="5"/>
  <c r="Q194" i="5"/>
  <c r="Q22" i="5"/>
  <c r="K161" i="6"/>
  <c r="P160" i="6"/>
  <c r="I155" i="7" s="1"/>
  <c r="Q69" i="5"/>
  <c r="Q149" i="5"/>
  <c r="Q104" i="5"/>
  <c r="Q147" i="5"/>
  <c r="O49" i="5"/>
  <c r="P49" i="5" s="1"/>
  <c r="O81" i="5"/>
  <c r="P81" i="5" s="1"/>
  <c r="O113" i="5"/>
  <c r="P113" i="5" s="1"/>
  <c r="O145" i="5"/>
  <c r="P145" i="5" s="1"/>
  <c r="O177" i="5"/>
  <c r="P177" i="5" s="1"/>
  <c r="O186" i="5"/>
  <c r="P186" i="5" s="1"/>
  <c r="O32" i="5"/>
  <c r="P32" i="5" s="1"/>
  <c r="O64" i="5"/>
  <c r="P64" i="5" s="1"/>
  <c r="O96" i="5"/>
  <c r="P96" i="5" s="1"/>
  <c r="O128" i="5"/>
  <c r="P128" i="5" s="1"/>
  <c r="O160" i="5"/>
  <c r="P160" i="5" s="1"/>
  <c r="O192" i="5"/>
  <c r="P192" i="5" s="1"/>
  <c r="O94" i="5"/>
  <c r="P94" i="5" s="1"/>
  <c r="O11" i="5"/>
  <c r="P11" i="5" s="1"/>
  <c r="O43" i="5"/>
  <c r="P43" i="5" s="1"/>
  <c r="O75" i="5"/>
  <c r="P75" i="5" s="1"/>
  <c r="O107" i="5"/>
  <c r="P107" i="5" s="1"/>
  <c r="O139" i="5"/>
  <c r="P139" i="5" s="1"/>
  <c r="O171" i="5"/>
  <c r="P171" i="5" s="1"/>
  <c r="O118" i="5"/>
  <c r="P118" i="5" s="1"/>
  <c r="O122" i="5"/>
  <c r="P122" i="5" s="1"/>
  <c r="O14" i="5"/>
  <c r="P14" i="5" s="1"/>
  <c r="Q153" i="5"/>
  <c r="Q136" i="5"/>
  <c r="Q179" i="5"/>
  <c r="O21" i="5"/>
  <c r="P21" i="5" s="1"/>
  <c r="O53" i="5"/>
  <c r="P53" i="5" s="1"/>
  <c r="O85" i="5"/>
  <c r="P85" i="5" s="1"/>
  <c r="O117" i="5"/>
  <c r="P117" i="5" s="1"/>
  <c r="O174" i="5"/>
  <c r="P174" i="5" s="1"/>
  <c r="O36" i="5"/>
  <c r="P36" i="5" s="1"/>
  <c r="O68" i="5"/>
  <c r="P68" i="5" s="1"/>
  <c r="O100" i="5"/>
  <c r="P100" i="5" s="1"/>
  <c r="O132" i="5"/>
  <c r="P132" i="5" s="1"/>
  <c r="O164" i="5"/>
  <c r="P164" i="5" s="1"/>
  <c r="O196" i="5"/>
  <c r="P196" i="5" s="1"/>
  <c r="O110" i="5"/>
  <c r="P110" i="5" s="1"/>
  <c r="O15" i="5"/>
  <c r="P15" i="5" s="1"/>
  <c r="O47" i="5"/>
  <c r="P47" i="5" s="1"/>
  <c r="O79" i="5"/>
  <c r="P79" i="5" s="1"/>
  <c r="O111" i="5"/>
  <c r="P111" i="5" s="1"/>
  <c r="O143" i="5"/>
  <c r="P143" i="5" s="1"/>
  <c r="O175" i="5"/>
  <c r="P175" i="5" s="1"/>
  <c r="O162" i="5"/>
  <c r="P162" i="5" s="1"/>
  <c r="O166" i="5"/>
  <c r="P166" i="5" s="1"/>
  <c r="O18" i="5"/>
  <c r="P18" i="5" s="1"/>
  <c r="Q89" i="5"/>
  <c r="Q8" i="5"/>
  <c r="Q168" i="5"/>
  <c r="O25" i="5"/>
  <c r="P25" i="5" s="1"/>
  <c r="O57" i="5"/>
  <c r="P57" i="5" s="1"/>
  <c r="O121" i="5"/>
  <c r="P121" i="5" s="1"/>
  <c r="O185" i="5"/>
  <c r="P185" i="5" s="1"/>
  <c r="O50" i="5"/>
  <c r="P50" i="5" s="1"/>
  <c r="O66" i="5"/>
  <c r="P66" i="5" s="1"/>
  <c r="O40" i="5"/>
  <c r="P40" i="5" s="1"/>
  <c r="O72" i="5"/>
  <c r="P72" i="5" s="1"/>
  <c r="O200" i="5"/>
  <c r="P200" i="5" s="1"/>
  <c r="O138" i="5"/>
  <c r="P138" i="5" s="1"/>
  <c r="O19" i="5"/>
  <c r="P19" i="5" s="1"/>
  <c r="O51" i="5"/>
  <c r="P51" i="5" s="1"/>
  <c r="O83" i="5"/>
  <c r="P83" i="5" s="1"/>
  <c r="O115" i="5"/>
  <c r="P115" i="5" s="1"/>
  <c r="O182" i="5"/>
  <c r="P182" i="5" s="1"/>
  <c r="O61" i="5"/>
  <c r="P61" i="5" s="1"/>
  <c r="O125" i="5"/>
  <c r="P125" i="5" s="1"/>
  <c r="O189" i="5"/>
  <c r="P189" i="5" s="1"/>
  <c r="O76" i="5"/>
  <c r="P76" i="5" s="1"/>
  <c r="O108" i="5"/>
  <c r="P108" i="5" s="1"/>
  <c r="O140" i="5"/>
  <c r="P140" i="5" s="1"/>
  <c r="O172" i="5"/>
  <c r="P172" i="5" s="1"/>
  <c r="O23" i="5"/>
  <c r="P23" i="5" s="1"/>
  <c r="O55" i="5"/>
  <c r="P55" i="5" s="1"/>
  <c r="O119" i="5"/>
  <c r="P119" i="5" s="1"/>
  <c r="O151" i="5"/>
  <c r="P151" i="5" s="1"/>
  <c r="O183" i="5"/>
  <c r="P183" i="5" s="1"/>
  <c r="Q20" i="5"/>
  <c r="Q82" i="5"/>
  <c r="O33" i="5"/>
  <c r="P33" i="5" s="1"/>
  <c r="O65" i="5"/>
  <c r="P65" i="5" s="1"/>
  <c r="O97" i="5"/>
  <c r="P97" i="5" s="1"/>
  <c r="O129" i="5"/>
  <c r="P129" i="5" s="1"/>
  <c r="O161" i="5"/>
  <c r="P161" i="5" s="1"/>
  <c r="O193" i="5"/>
  <c r="P193" i="5" s="1"/>
  <c r="O74" i="5"/>
  <c r="P74" i="5" s="1"/>
  <c r="O130" i="5"/>
  <c r="P130" i="5" s="1"/>
  <c r="O48" i="5"/>
  <c r="P48" i="5" s="1"/>
  <c r="O80" i="5"/>
  <c r="P80" i="5" s="1"/>
  <c r="O112" i="5"/>
  <c r="P112" i="5" s="1"/>
  <c r="O144" i="5"/>
  <c r="P144" i="5" s="1"/>
  <c r="O176" i="5"/>
  <c r="P176" i="5" s="1"/>
  <c r="O154" i="5"/>
  <c r="P154" i="5" s="1"/>
  <c r="O27" i="5"/>
  <c r="P27" i="5" s="1"/>
  <c r="O59" i="5"/>
  <c r="P59" i="5" s="1"/>
  <c r="O91" i="5"/>
  <c r="P91" i="5" s="1"/>
  <c r="O123" i="5"/>
  <c r="P123" i="5" s="1"/>
  <c r="O155" i="5"/>
  <c r="P155" i="5" s="1"/>
  <c r="O187" i="5"/>
  <c r="P187" i="5" s="1"/>
  <c r="O70" i="5"/>
  <c r="P70" i="5" s="1"/>
  <c r="O26" i="5"/>
  <c r="P26" i="5" s="1"/>
  <c r="O5" i="5"/>
  <c r="P5" i="5" s="1"/>
  <c r="O37" i="5"/>
  <c r="P37" i="5" s="1"/>
  <c r="O101" i="5"/>
  <c r="P101" i="5" s="1"/>
  <c r="O133" i="5"/>
  <c r="P133" i="5" s="1"/>
  <c r="O165" i="5"/>
  <c r="P165" i="5" s="1"/>
  <c r="O197" i="5"/>
  <c r="P197" i="5" s="1"/>
  <c r="O98" i="5"/>
  <c r="P98" i="5" s="1"/>
  <c r="O150" i="5"/>
  <c r="P150" i="5" s="1"/>
  <c r="O52" i="5"/>
  <c r="P52" i="5" s="1"/>
  <c r="O84" i="5"/>
  <c r="P84" i="5" s="1"/>
  <c r="O116" i="5"/>
  <c r="P116" i="5" s="1"/>
  <c r="O148" i="5"/>
  <c r="P148" i="5" s="1"/>
  <c r="O180" i="5"/>
  <c r="P180" i="5" s="1"/>
  <c r="O90" i="5"/>
  <c r="P90" i="5" s="1"/>
  <c r="O190" i="5"/>
  <c r="P190" i="5" s="1"/>
  <c r="O31" i="5"/>
  <c r="P31" i="5" s="1"/>
  <c r="O63" i="5"/>
  <c r="P63" i="5" s="1"/>
  <c r="O95" i="5"/>
  <c r="P95" i="5" s="1"/>
  <c r="O127" i="5"/>
  <c r="P127" i="5" s="1"/>
  <c r="O159" i="5"/>
  <c r="P159" i="5" s="1"/>
  <c r="O191" i="5"/>
  <c r="P191" i="5" s="1"/>
  <c r="O30" i="5"/>
  <c r="P30" i="5" s="1"/>
  <c r="Q78" i="5"/>
  <c r="O9" i="5"/>
  <c r="P9" i="5" s="1"/>
  <c r="O41" i="5"/>
  <c r="P41" i="5" s="1"/>
  <c r="O73" i="5"/>
  <c r="P73" i="5" s="1"/>
  <c r="O105" i="5"/>
  <c r="P105" i="5" s="1"/>
  <c r="O137" i="5"/>
  <c r="P137" i="5" s="1"/>
  <c r="O169" i="5"/>
  <c r="P169" i="5" s="1"/>
  <c r="O201" i="5"/>
  <c r="P201" i="5" s="1"/>
  <c r="O126" i="5"/>
  <c r="P126" i="5" s="1"/>
  <c r="O24" i="5"/>
  <c r="P24" i="5" s="1"/>
  <c r="O56" i="5"/>
  <c r="P56" i="5" s="1"/>
  <c r="O88" i="5"/>
  <c r="P88" i="5" s="1"/>
  <c r="O120" i="5"/>
  <c r="P120" i="5" s="1"/>
  <c r="O152" i="5"/>
  <c r="P152" i="5" s="1"/>
  <c r="O184" i="5"/>
  <c r="P184" i="5" s="1"/>
  <c r="O3" i="5"/>
  <c r="P3" i="5" s="1"/>
  <c r="O35" i="5"/>
  <c r="P35" i="5" s="1"/>
  <c r="O67" i="5"/>
  <c r="P67" i="5" s="1"/>
  <c r="O99" i="5"/>
  <c r="P99" i="5" s="1"/>
  <c r="O131" i="5"/>
  <c r="P131" i="5" s="1"/>
  <c r="O163" i="5"/>
  <c r="P163" i="5" s="1"/>
  <c r="O195" i="5"/>
  <c r="P195" i="5" s="1"/>
  <c r="O106" i="5"/>
  <c r="P106" i="5" s="1"/>
  <c r="O10" i="5"/>
  <c r="P10" i="5" s="1"/>
  <c r="O34" i="5"/>
  <c r="P34" i="5" s="1"/>
  <c r="O13" i="5"/>
  <c r="P13" i="5" s="1"/>
  <c r="O45" i="5"/>
  <c r="P45" i="5" s="1"/>
  <c r="O77" i="5"/>
  <c r="P77" i="5" s="1"/>
  <c r="O109" i="5"/>
  <c r="P109" i="5" s="1"/>
  <c r="O141" i="5"/>
  <c r="P141" i="5" s="1"/>
  <c r="O173" i="5"/>
  <c r="P173" i="5" s="1"/>
  <c r="O134" i="5"/>
  <c r="P134" i="5" s="1"/>
  <c r="O178" i="5"/>
  <c r="P178" i="5" s="1"/>
  <c r="O28" i="5"/>
  <c r="P28" i="5" s="1"/>
  <c r="O60" i="5"/>
  <c r="P60" i="5" s="1"/>
  <c r="O92" i="5"/>
  <c r="P92" i="5" s="1"/>
  <c r="O124" i="5"/>
  <c r="P124" i="5" s="1"/>
  <c r="O156" i="5"/>
  <c r="P156" i="5" s="1"/>
  <c r="O188" i="5"/>
  <c r="P188" i="5" s="1"/>
  <c r="O198" i="5"/>
  <c r="P198" i="5" s="1"/>
  <c r="O86" i="5"/>
  <c r="P86" i="5" s="1"/>
  <c r="O7" i="5"/>
  <c r="P7" i="5" s="1"/>
  <c r="O39" i="5"/>
  <c r="P39" i="5" s="1"/>
  <c r="O71" i="5"/>
  <c r="P71" i="5" s="1"/>
  <c r="O103" i="5"/>
  <c r="P103" i="5" s="1"/>
  <c r="O135" i="5"/>
  <c r="P135" i="5" s="1"/>
  <c r="O167" i="5"/>
  <c r="P167" i="5" s="1"/>
  <c r="O199" i="5"/>
  <c r="P199" i="5" s="1"/>
  <c r="O114" i="5"/>
  <c r="P114" i="5" s="1"/>
  <c r="V44" i="5"/>
  <c r="O160" i="6"/>
  <c r="H155" i="7" s="1"/>
  <c r="J161" i="6"/>
  <c r="I161" i="6"/>
  <c r="N160" i="6"/>
  <c r="G155" i="7" s="1"/>
  <c r="W44" i="5"/>
  <c r="T44" i="5"/>
  <c r="U44" i="5"/>
  <c r="N204" i="5"/>
  <c r="Q205" i="5" l="1"/>
  <c r="K162" i="6"/>
  <c r="P161" i="6"/>
  <c r="I156" i="7" s="1"/>
  <c r="O161" i="6"/>
  <c r="H156" i="7" s="1"/>
  <c r="J162" i="6"/>
  <c r="I162" i="6"/>
  <c r="N161" i="6"/>
  <c r="G156" i="7" s="1"/>
  <c r="K163" i="6" l="1"/>
  <c r="P162" i="6"/>
  <c r="I157" i="7" s="1"/>
  <c r="J163" i="6"/>
  <c r="O162" i="6"/>
  <c r="H157" i="7" s="1"/>
  <c r="I163" i="6"/>
  <c r="N162" i="6"/>
  <c r="G157" i="7" s="1"/>
  <c r="K164" i="6" l="1"/>
  <c r="P163" i="6"/>
  <c r="I158" i="7" s="1"/>
  <c r="J164" i="6"/>
  <c r="O163" i="6"/>
  <c r="H158" i="7" s="1"/>
  <c r="I164" i="6"/>
  <c r="N163" i="6"/>
  <c r="G158" i="7" s="1"/>
  <c r="P164" i="6" l="1"/>
  <c r="I159" i="7" s="1"/>
  <c r="K165" i="6"/>
  <c r="O164" i="6"/>
  <c r="H159" i="7" s="1"/>
  <c r="J165" i="6"/>
  <c r="I165" i="6"/>
  <c r="N164" i="6"/>
  <c r="G159" i="7" s="1"/>
  <c r="K166" i="6" l="1"/>
  <c r="P165" i="6"/>
  <c r="I160" i="7" s="1"/>
  <c r="J166" i="6"/>
  <c r="O165" i="6"/>
  <c r="H160" i="7" s="1"/>
  <c r="I166" i="6"/>
  <c r="N165" i="6"/>
  <c r="G160" i="7" s="1"/>
  <c r="P166" i="6" l="1"/>
  <c r="I161" i="7" s="1"/>
  <c r="K167" i="6"/>
  <c r="J167" i="6"/>
  <c r="O166" i="6"/>
  <c r="H161" i="7" s="1"/>
  <c r="I167" i="6"/>
  <c r="N166" i="6"/>
  <c r="G161" i="7" s="1"/>
  <c r="K168" i="6" l="1"/>
  <c r="P167" i="6"/>
  <c r="I162" i="7" s="1"/>
  <c r="J168" i="6"/>
  <c r="O167" i="6"/>
  <c r="H162" i="7" s="1"/>
  <c r="I168" i="6"/>
  <c r="N167" i="6"/>
  <c r="G162" i="7" s="1"/>
  <c r="P168" i="6" l="1"/>
  <c r="I163" i="7" s="1"/>
  <c r="K169" i="6"/>
  <c r="J169" i="6"/>
  <c r="O168" i="6"/>
  <c r="H163" i="7" s="1"/>
  <c r="I169" i="6"/>
  <c r="N168" i="6"/>
  <c r="G163" i="7" s="1"/>
  <c r="K170" i="6" l="1"/>
  <c r="P169" i="6"/>
  <c r="I164" i="7" s="1"/>
  <c r="J170" i="6"/>
  <c r="O169" i="6"/>
  <c r="H164" i="7" s="1"/>
  <c r="I170" i="6"/>
  <c r="N169" i="6"/>
  <c r="G164" i="7" s="1"/>
  <c r="P170" i="6" l="1"/>
  <c r="I165" i="7" s="1"/>
  <c r="K171" i="6"/>
  <c r="J171" i="6"/>
  <c r="O170" i="6"/>
  <c r="H165" i="7" s="1"/>
  <c r="I171" i="6"/>
  <c r="N170" i="6"/>
  <c r="G165" i="7" s="1"/>
  <c r="K172" i="6" l="1"/>
  <c r="P171" i="6"/>
  <c r="I166" i="7" s="1"/>
  <c r="J172" i="6"/>
  <c r="O171" i="6"/>
  <c r="H166" i="7" s="1"/>
  <c r="I172" i="6"/>
  <c r="N171" i="6"/>
  <c r="G166" i="7" s="1"/>
  <c r="P172" i="6" l="1"/>
  <c r="I167" i="7" s="1"/>
  <c r="K173" i="6"/>
  <c r="J173" i="6"/>
  <c r="O172" i="6"/>
  <c r="H167" i="7" s="1"/>
  <c r="I173" i="6"/>
  <c r="N172" i="6"/>
  <c r="G167" i="7" s="1"/>
  <c r="K174" i="6" l="1"/>
  <c r="P173" i="6"/>
  <c r="I168" i="7" s="1"/>
  <c r="J174" i="6"/>
  <c r="O173" i="6"/>
  <c r="H168" i="7" s="1"/>
  <c r="I174" i="6"/>
  <c r="N173" i="6"/>
  <c r="G168" i="7" s="1"/>
  <c r="P174" i="6" l="1"/>
  <c r="I169" i="7" s="1"/>
  <c r="K175" i="6"/>
  <c r="J175" i="6"/>
  <c r="O174" i="6"/>
  <c r="H169" i="7" s="1"/>
  <c r="I175" i="6"/>
  <c r="N174" i="6"/>
  <c r="G169" i="7" s="1"/>
  <c r="K176" i="6" l="1"/>
  <c r="P175" i="6"/>
  <c r="I170" i="7" s="1"/>
  <c r="J176" i="6"/>
  <c r="O175" i="6"/>
  <c r="H170" i="7" s="1"/>
  <c r="I176" i="6"/>
  <c r="N175" i="6"/>
  <c r="G170" i="7" s="1"/>
  <c r="P176" i="6" l="1"/>
  <c r="I171" i="7" s="1"/>
  <c r="K177" i="6"/>
  <c r="J177" i="6"/>
  <c r="O176" i="6"/>
  <c r="H171" i="7" s="1"/>
  <c r="I177" i="6"/>
  <c r="N176" i="6"/>
  <c r="G171" i="7" s="1"/>
  <c r="K178" i="6" l="1"/>
  <c r="P177" i="6"/>
  <c r="I172" i="7" s="1"/>
  <c r="J178" i="6"/>
  <c r="O177" i="6"/>
  <c r="H172" i="7" s="1"/>
  <c r="I178" i="6"/>
  <c r="N177" i="6"/>
  <c r="G172" i="7" s="1"/>
  <c r="P178" i="6" l="1"/>
  <c r="I173" i="7" s="1"/>
  <c r="K179" i="6"/>
  <c r="J179" i="6"/>
  <c r="O178" i="6"/>
  <c r="H173" i="7" s="1"/>
  <c r="I179" i="6"/>
  <c r="N178" i="6"/>
  <c r="G173" i="7" s="1"/>
  <c r="P179" i="6" l="1"/>
  <c r="I174" i="7" s="1"/>
  <c r="K180" i="6"/>
  <c r="J180" i="6"/>
  <c r="O179" i="6"/>
  <c r="H174" i="7" s="1"/>
  <c r="I180" i="6"/>
  <c r="N179" i="6"/>
  <c r="G174" i="7" s="1"/>
  <c r="K181" i="6" l="1"/>
  <c r="P180" i="6"/>
  <c r="I175" i="7" s="1"/>
  <c r="J181" i="6"/>
  <c r="O180" i="6"/>
  <c r="H175" i="7" s="1"/>
  <c r="I181" i="6"/>
  <c r="N180" i="6"/>
  <c r="G175" i="7" s="1"/>
  <c r="K182" i="6" l="1"/>
  <c r="P181" i="6"/>
  <c r="I176" i="7" s="1"/>
  <c r="J182" i="6"/>
  <c r="O181" i="6"/>
  <c r="H176" i="7" s="1"/>
  <c r="I182" i="6"/>
  <c r="N181" i="6"/>
  <c r="G176" i="7" s="1"/>
  <c r="K183" i="6" l="1"/>
  <c r="P182" i="6"/>
  <c r="I177" i="7" s="1"/>
  <c r="J183" i="6"/>
  <c r="O182" i="6"/>
  <c r="H177" i="7" s="1"/>
  <c r="I183" i="6"/>
  <c r="N182" i="6"/>
  <c r="G177" i="7" s="1"/>
  <c r="P183" i="6" l="1"/>
  <c r="I178" i="7" s="1"/>
  <c r="K184" i="6"/>
  <c r="J184" i="6"/>
  <c r="O183" i="6"/>
  <c r="H178" i="7" s="1"/>
  <c r="I184" i="6"/>
  <c r="N183" i="6"/>
  <c r="G178" i="7" s="1"/>
  <c r="P184" i="6" l="1"/>
  <c r="I179" i="7" s="1"/>
  <c r="K185" i="6"/>
  <c r="J185" i="6"/>
  <c r="O184" i="6"/>
  <c r="H179" i="7" s="1"/>
  <c r="I185" i="6"/>
  <c r="N184" i="6"/>
  <c r="G179" i="7" s="1"/>
  <c r="P185" i="6" l="1"/>
  <c r="I180" i="7" s="1"/>
  <c r="K186" i="6"/>
  <c r="J186" i="6"/>
  <c r="O185" i="6"/>
  <c r="H180" i="7" s="1"/>
  <c r="I186" i="6"/>
  <c r="N185" i="6"/>
  <c r="G180" i="7" s="1"/>
  <c r="K187" i="6" l="1"/>
  <c r="P186" i="6"/>
  <c r="I181" i="7" s="1"/>
  <c r="J187" i="6"/>
  <c r="O186" i="6"/>
  <c r="H181" i="7" s="1"/>
  <c r="I187" i="6"/>
  <c r="N186" i="6"/>
  <c r="G181" i="7" s="1"/>
  <c r="P187" i="6" l="1"/>
  <c r="I182" i="7" s="1"/>
  <c r="K188" i="6"/>
  <c r="J188" i="6"/>
  <c r="O187" i="6"/>
  <c r="H182" i="7" s="1"/>
  <c r="I188" i="6"/>
  <c r="N187" i="6"/>
  <c r="G182" i="7" s="1"/>
  <c r="P188" i="6" l="1"/>
  <c r="I183" i="7" s="1"/>
  <c r="K189" i="6"/>
  <c r="J189" i="6"/>
  <c r="O188" i="6"/>
  <c r="H183" i="7" s="1"/>
  <c r="I189" i="6"/>
  <c r="N188" i="6"/>
  <c r="G183" i="7" s="1"/>
  <c r="P189" i="6" l="1"/>
  <c r="I184" i="7" s="1"/>
  <c r="K190" i="6"/>
  <c r="J190" i="6"/>
  <c r="O189" i="6"/>
  <c r="H184" i="7" s="1"/>
  <c r="I190" i="6"/>
  <c r="N189" i="6"/>
  <c r="G184" i="7" s="1"/>
  <c r="K191" i="6" l="1"/>
  <c r="P190" i="6"/>
  <c r="I185" i="7" s="1"/>
  <c r="J191" i="6"/>
  <c r="O190" i="6"/>
  <c r="H185" i="7" s="1"/>
  <c r="I191" i="6"/>
  <c r="N190" i="6"/>
  <c r="G185" i="7" s="1"/>
  <c r="P191" i="6" l="1"/>
  <c r="I186" i="7" s="1"/>
  <c r="K192" i="6"/>
  <c r="J192" i="6"/>
  <c r="O191" i="6"/>
  <c r="H186" i="7" s="1"/>
  <c r="I192" i="6"/>
  <c r="N191" i="6"/>
  <c r="G186" i="7" s="1"/>
  <c r="P192" i="6" l="1"/>
  <c r="I187" i="7" s="1"/>
  <c r="K193" i="6"/>
  <c r="J193" i="6"/>
  <c r="O192" i="6"/>
  <c r="H187" i="7" s="1"/>
  <c r="I193" i="6"/>
  <c r="N192" i="6"/>
  <c r="G187" i="7" s="1"/>
  <c r="P193" i="6" l="1"/>
  <c r="I188" i="7" s="1"/>
  <c r="K194" i="6"/>
  <c r="J194" i="6"/>
  <c r="O193" i="6"/>
  <c r="H188" i="7" s="1"/>
  <c r="I194" i="6"/>
  <c r="N193" i="6"/>
  <c r="G188" i="7" s="1"/>
  <c r="P194" i="6" l="1"/>
  <c r="I189" i="7" s="1"/>
  <c r="K195" i="6"/>
  <c r="J195" i="6"/>
  <c r="O194" i="6"/>
  <c r="H189" i="7" s="1"/>
  <c r="I195" i="6"/>
  <c r="N194" i="6"/>
  <c r="G189" i="7" s="1"/>
  <c r="P195" i="6" l="1"/>
  <c r="I190" i="7" s="1"/>
  <c r="K196" i="6"/>
  <c r="J196" i="6"/>
  <c r="O195" i="6"/>
  <c r="H190" i="7" s="1"/>
  <c r="I196" i="6"/>
  <c r="N195" i="6"/>
  <c r="G190" i="7" s="1"/>
  <c r="P196" i="6" l="1"/>
  <c r="I191" i="7" s="1"/>
  <c r="K197" i="6"/>
  <c r="J197" i="6"/>
  <c r="O196" i="6"/>
  <c r="H191" i="7" s="1"/>
  <c r="I197" i="6"/>
  <c r="N196" i="6"/>
  <c r="G191" i="7" s="1"/>
  <c r="K198" i="6" l="1"/>
  <c r="P197" i="6"/>
  <c r="I192" i="7" s="1"/>
  <c r="J198" i="6"/>
  <c r="O197" i="6"/>
  <c r="H192" i="7" s="1"/>
  <c r="I198" i="6"/>
  <c r="N197" i="6"/>
  <c r="G192" i="7" s="1"/>
  <c r="P198" i="6" l="1"/>
  <c r="I193" i="7" s="1"/>
  <c r="K199" i="6"/>
  <c r="J199" i="6"/>
  <c r="O198" i="6"/>
  <c r="H193" i="7" s="1"/>
  <c r="I199" i="6"/>
  <c r="N198" i="6"/>
  <c r="G193" i="7" s="1"/>
  <c r="K200" i="6" l="1"/>
  <c r="P199" i="6"/>
  <c r="I194" i="7" s="1"/>
  <c r="J200" i="6"/>
  <c r="O199" i="6"/>
  <c r="H194" i="7" s="1"/>
  <c r="I200" i="6"/>
  <c r="N199" i="6"/>
  <c r="G194" i="7" s="1"/>
  <c r="P200" i="6" l="1"/>
  <c r="I195" i="7" s="1"/>
  <c r="K201" i="6"/>
  <c r="J201" i="6"/>
  <c r="O200" i="6"/>
  <c r="H195" i="7" s="1"/>
  <c r="I201" i="6"/>
  <c r="N200" i="6"/>
  <c r="G195" i="7" s="1"/>
  <c r="K202" i="6" l="1"/>
  <c r="P201" i="6"/>
  <c r="I196" i="7" s="1"/>
  <c r="J202" i="6"/>
  <c r="O201" i="6"/>
  <c r="H196" i="7" s="1"/>
  <c r="I202" i="6"/>
  <c r="N201" i="6"/>
  <c r="G196" i="7" s="1"/>
  <c r="P202" i="6" l="1"/>
  <c r="I197" i="7" s="1"/>
  <c r="K203" i="6"/>
  <c r="J203" i="6"/>
  <c r="O202" i="6"/>
  <c r="H197" i="7" s="1"/>
  <c r="I203" i="6"/>
  <c r="N202" i="6"/>
  <c r="G197" i="7" s="1"/>
  <c r="K204" i="6" l="1"/>
  <c r="P203" i="6"/>
  <c r="I198" i="7" s="1"/>
  <c r="J204" i="6"/>
  <c r="O203" i="6"/>
  <c r="H198" i="7" s="1"/>
  <c r="I204" i="6"/>
  <c r="N203" i="6"/>
  <c r="G198" i="7" s="1"/>
  <c r="P204" i="6" l="1"/>
  <c r="I199" i="7" s="1"/>
  <c r="K205" i="6"/>
  <c r="J205" i="6"/>
  <c r="O204" i="6"/>
  <c r="H199" i="7" s="1"/>
  <c r="I205" i="6"/>
  <c r="N204" i="6"/>
  <c r="G199" i="7" s="1"/>
  <c r="K206" i="6" l="1"/>
  <c r="P205" i="6"/>
  <c r="I200" i="7" s="1"/>
  <c r="J206" i="6"/>
  <c r="O205" i="6"/>
  <c r="H200" i="7" s="1"/>
  <c r="I206" i="6"/>
  <c r="N205" i="6"/>
  <c r="G200" i="7" s="1"/>
  <c r="P206" i="6" l="1"/>
  <c r="I201" i="7" s="1"/>
  <c r="K207" i="6"/>
  <c r="P207" i="6" s="1"/>
  <c r="I202" i="7" s="1"/>
  <c r="J207" i="6"/>
  <c r="O207" i="6" s="1"/>
  <c r="H202" i="7" s="1"/>
  <c r="O206" i="6"/>
  <c r="H201" i="7" s="1"/>
  <c r="I207" i="6"/>
  <c r="N207" i="6" s="1"/>
  <c r="G202" i="7" s="1"/>
  <c r="N206" i="6"/>
  <c r="G201" i="7" l="1"/>
  <c r="U8" i="6" a="1"/>
  <c r="U8" i="6" l="1"/>
  <c r="O8" i="8" s="1"/>
  <c r="X9" i="6"/>
  <c r="R9" i="8" s="1"/>
  <c r="V11" i="6"/>
  <c r="P11" i="8" s="1"/>
  <c r="V12" i="6"/>
  <c r="P12" i="8" s="1"/>
  <c r="X12" i="6"/>
  <c r="R12" i="8" s="1"/>
  <c r="V10" i="6"/>
  <c r="P10" i="8" s="1"/>
  <c r="U11" i="6"/>
  <c r="O11" i="8" s="1"/>
  <c r="U12" i="6"/>
  <c r="O12" i="8" s="1"/>
  <c r="W11" i="6"/>
  <c r="Q11" i="8" s="1"/>
  <c r="V9" i="6"/>
  <c r="P9" i="8" s="1"/>
  <c r="X10" i="6"/>
  <c r="R10" i="8" s="1"/>
  <c r="V8" i="6"/>
  <c r="P8" i="8" s="1"/>
  <c r="U13" i="6"/>
  <c r="X8" i="6"/>
  <c r="R8" i="8" s="1"/>
  <c r="W13" i="6"/>
  <c r="V13" i="6"/>
  <c r="W9" i="6"/>
  <c r="Q9" i="8" s="1"/>
  <c r="U9" i="6"/>
  <c r="O9" i="8" s="1"/>
  <c r="W12" i="6"/>
  <c r="Q12" i="8" s="1"/>
  <c r="U10" i="6"/>
  <c r="O10" i="8" s="1"/>
  <c r="X11" i="6"/>
  <c r="R11" i="8" s="1"/>
  <c r="W10" i="6"/>
  <c r="Q10" i="8" s="1"/>
  <c r="X13" i="6"/>
  <c r="W8" i="6"/>
  <c r="K201" i="7" l="1"/>
  <c r="Q8" i="8"/>
  <c r="K3" i="7"/>
  <c r="J8" i="8"/>
  <c r="J24" i="8"/>
  <c r="J14" i="8"/>
  <c r="J20" i="8"/>
  <c r="J9" i="8"/>
  <c r="J11" i="8"/>
  <c r="J16" i="8"/>
  <c r="J21" i="8"/>
  <c r="J27" i="8"/>
  <c r="J23" i="8"/>
  <c r="J25" i="8"/>
  <c r="J7" i="8"/>
  <c r="J12" i="8"/>
  <c r="J4" i="8"/>
  <c r="J6" i="8"/>
  <c r="J18" i="8"/>
  <c r="J15" i="8"/>
  <c r="J26" i="8"/>
  <c r="J13" i="8"/>
  <c r="J19" i="8"/>
  <c r="J22" i="8"/>
  <c r="J5" i="8"/>
  <c r="J10" i="8"/>
  <c r="J17" i="8"/>
  <c r="K11" i="8"/>
  <c r="K19" i="8"/>
  <c r="K27" i="8"/>
  <c r="K10" i="8"/>
  <c r="K24" i="8"/>
  <c r="K6" i="8"/>
  <c r="K21" i="8"/>
  <c r="K18" i="8"/>
  <c r="K4" i="8"/>
  <c r="K8" i="8"/>
  <c r="K20" i="8"/>
  <c r="K15" i="8"/>
  <c r="K25" i="8"/>
  <c r="K7" i="8"/>
  <c r="K9" i="8"/>
  <c r="K16" i="8"/>
  <c r="K13" i="8"/>
  <c r="K23" i="8"/>
  <c r="K5" i="8"/>
  <c r="K12" i="8"/>
  <c r="K17" i="8"/>
  <c r="K22" i="8"/>
  <c r="K26" i="8"/>
  <c r="K14" i="8"/>
  <c r="V19" i="6"/>
  <c r="V20" i="6" s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W19" i="6"/>
  <c r="W20" i="6" s="1"/>
  <c r="K4" i="7"/>
  <c r="K5" i="7"/>
  <c r="K7" i="7"/>
  <c r="K6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2" i="7"/>
  <c r="V21" i="6"/>
  <c r="U21" i="6"/>
  <c r="W21" i="6"/>
  <c r="X21" i="6"/>
  <c r="U19" i="6"/>
  <c r="U20" i="6" s="1"/>
  <c r="Y20" i="6" s="1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O201" i="7" s="1"/>
  <c r="Q201" i="7" s="1"/>
  <c r="M202" i="7"/>
  <c r="N9" i="7"/>
  <c r="N17" i="7"/>
  <c r="N25" i="7"/>
  <c r="N33" i="7"/>
  <c r="N41" i="7"/>
  <c r="N49" i="7"/>
  <c r="N57" i="7"/>
  <c r="N65" i="7"/>
  <c r="N73" i="7"/>
  <c r="N81" i="7"/>
  <c r="N89" i="7"/>
  <c r="N97" i="7"/>
  <c r="N105" i="7"/>
  <c r="N113" i="7"/>
  <c r="N121" i="7"/>
  <c r="N129" i="7"/>
  <c r="N137" i="7"/>
  <c r="N145" i="7"/>
  <c r="N153" i="7"/>
  <c r="N161" i="7"/>
  <c r="N169" i="7"/>
  <c r="N177" i="7"/>
  <c r="N185" i="7"/>
  <c r="N193" i="7"/>
  <c r="N201" i="7"/>
  <c r="N11" i="7"/>
  <c r="N107" i="7"/>
  <c r="N131" i="7"/>
  <c r="N147" i="7"/>
  <c r="N163" i="7"/>
  <c r="N179" i="7"/>
  <c r="N195" i="7"/>
  <c r="N134" i="7"/>
  <c r="N190" i="7"/>
  <c r="N8" i="7"/>
  <c r="N24" i="7"/>
  <c r="N32" i="7"/>
  <c r="N40" i="7"/>
  <c r="N56" i="7"/>
  <c r="N64" i="7"/>
  <c r="N72" i="7"/>
  <c r="N88" i="7"/>
  <c r="N96" i="7"/>
  <c r="N112" i="7"/>
  <c r="N120" i="7"/>
  <c r="N136" i="7"/>
  <c r="N144" i="7"/>
  <c r="N160" i="7"/>
  <c r="N168" i="7"/>
  <c r="N184" i="7"/>
  <c r="N200" i="7"/>
  <c r="N10" i="7"/>
  <c r="N18" i="7"/>
  <c r="N26" i="7"/>
  <c r="N34" i="7"/>
  <c r="N42" i="7"/>
  <c r="N50" i="7"/>
  <c r="N58" i="7"/>
  <c r="N66" i="7"/>
  <c r="N74" i="7"/>
  <c r="N82" i="7"/>
  <c r="N90" i="7"/>
  <c r="N98" i="7"/>
  <c r="N106" i="7"/>
  <c r="N114" i="7"/>
  <c r="N122" i="7"/>
  <c r="N130" i="7"/>
  <c r="N138" i="7"/>
  <c r="N146" i="7"/>
  <c r="N154" i="7"/>
  <c r="N162" i="7"/>
  <c r="N170" i="7"/>
  <c r="N178" i="7"/>
  <c r="N186" i="7"/>
  <c r="N194" i="7"/>
  <c r="N202" i="7"/>
  <c r="X19" i="6"/>
  <c r="X20" i="6" s="1"/>
  <c r="N19" i="7"/>
  <c r="N27" i="7"/>
  <c r="N35" i="7"/>
  <c r="N43" i="7"/>
  <c r="N51" i="7"/>
  <c r="N59" i="7"/>
  <c r="N67" i="7"/>
  <c r="N75" i="7"/>
  <c r="N83" i="7"/>
  <c r="N91" i="7"/>
  <c r="N99" i="7"/>
  <c r="N115" i="7"/>
  <c r="N123" i="7"/>
  <c r="N139" i="7"/>
  <c r="N155" i="7"/>
  <c r="N171" i="7"/>
  <c r="N187" i="7"/>
  <c r="N3" i="7"/>
  <c r="N6" i="7"/>
  <c r="N102" i="7"/>
  <c r="N142" i="7"/>
  <c r="N166" i="7"/>
  <c r="N198" i="7"/>
  <c r="N55" i="7"/>
  <c r="N95" i="7"/>
  <c r="N119" i="7"/>
  <c r="N143" i="7"/>
  <c r="N167" i="7"/>
  <c r="N191" i="7"/>
  <c r="N4" i="7"/>
  <c r="N12" i="7"/>
  <c r="N20" i="7"/>
  <c r="N28" i="7"/>
  <c r="N36" i="7"/>
  <c r="N44" i="7"/>
  <c r="N52" i="7"/>
  <c r="N60" i="7"/>
  <c r="N68" i="7"/>
  <c r="N76" i="7"/>
  <c r="N84" i="7"/>
  <c r="N92" i="7"/>
  <c r="N100" i="7"/>
  <c r="N108" i="7"/>
  <c r="N116" i="7"/>
  <c r="N124" i="7"/>
  <c r="N132" i="7"/>
  <c r="N140" i="7"/>
  <c r="N148" i="7"/>
  <c r="N156" i="7"/>
  <c r="N164" i="7"/>
  <c r="N172" i="7"/>
  <c r="N180" i="7"/>
  <c r="N188" i="7"/>
  <c r="N196" i="7"/>
  <c r="N5" i="7"/>
  <c r="N13" i="7"/>
  <c r="N21" i="7"/>
  <c r="N29" i="7"/>
  <c r="N37" i="7"/>
  <c r="N45" i="7"/>
  <c r="N53" i="7"/>
  <c r="N61" i="7"/>
  <c r="N69" i="7"/>
  <c r="N77" i="7"/>
  <c r="N85" i="7"/>
  <c r="N93" i="7"/>
  <c r="N101" i="7"/>
  <c r="N109" i="7"/>
  <c r="N117" i="7"/>
  <c r="N125" i="7"/>
  <c r="N133" i="7"/>
  <c r="N141" i="7"/>
  <c r="N149" i="7"/>
  <c r="N157" i="7"/>
  <c r="N165" i="7"/>
  <c r="N173" i="7"/>
  <c r="N181" i="7"/>
  <c r="N189" i="7"/>
  <c r="N197" i="7"/>
  <c r="N22" i="7"/>
  <c r="N30" i="7"/>
  <c r="N38" i="7"/>
  <c r="N46" i="7"/>
  <c r="N54" i="7"/>
  <c r="N70" i="7"/>
  <c r="N86" i="7"/>
  <c r="N110" i="7"/>
  <c r="N126" i="7"/>
  <c r="N150" i="7"/>
  <c r="N174" i="7"/>
  <c r="N7" i="7"/>
  <c r="N23" i="7"/>
  <c r="N39" i="7"/>
  <c r="N63" i="7"/>
  <c r="N79" i="7"/>
  <c r="N103" i="7"/>
  <c r="N127" i="7"/>
  <c r="N151" i="7"/>
  <c r="N175" i="7"/>
  <c r="N199" i="7"/>
  <c r="N16" i="7"/>
  <c r="N14" i="7"/>
  <c r="N62" i="7"/>
  <c r="N78" i="7"/>
  <c r="N94" i="7"/>
  <c r="N118" i="7"/>
  <c r="N158" i="7"/>
  <c r="N182" i="7"/>
  <c r="N15" i="7"/>
  <c r="N31" i="7"/>
  <c r="N47" i="7"/>
  <c r="N71" i="7"/>
  <c r="N87" i="7"/>
  <c r="N111" i="7"/>
  <c r="N135" i="7"/>
  <c r="N159" i="7"/>
  <c r="N183" i="7"/>
  <c r="N48" i="7"/>
  <c r="N80" i="7"/>
  <c r="N104" i="7"/>
  <c r="N128" i="7"/>
  <c r="N152" i="7"/>
  <c r="N176" i="7"/>
  <c r="N192" i="7"/>
  <c r="Y21" i="6" l="1"/>
  <c r="I6" i="8"/>
  <c r="L6" i="8" s="1"/>
  <c r="I22" i="8"/>
  <c r="L22" i="8" s="1"/>
  <c r="I7" i="8"/>
  <c r="L7" i="8" s="1"/>
  <c r="I23" i="8"/>
  <c r="L23" i="8" s="1"/>
  <c r="I8" i="8"/>
  <c r="L8" i="8" s="1"/>
  <c r="I24" i="8"/>
  <c r="L24" i="8" s="1"/>
  <c r="I11" i="8"/>
  <c r="L11" i="8" s="1"/>
  <c r="I27" i="8"/>
  <c r="L27" i="8" s="1"/>
  <c r="I15" i="8"/>
  <c r="L15" i="8" s="1"/>
  <c r="L16" i="8"/>
  <c r="I19" i="8"/>
  <c r="L19" i="8" s="1"/>
  <c r="I14" i="8"/>
  <c r="L14" i="8" s="1"/>
  <c r="I4" i="8"/>
  <c r="L4" i="8" s="1"/>
  <c r="I9" i="8"/>
  <c r="L9" i="8" s="1"/>
  <c r="I26" i="8"/>
  <c r="L26" i="8" s="1"/>
  <c r="I13" i="8"/>
  <c r="L13" i="8" s="1"/>
  <c r="I5" i="8"/>
  <c r="L5" i="8" s="1"/>
  <c r="I10" i="8"/>
  <c r="L10" i="8" s="1"/>
  <c r="I25" i="8"/>
  <c r="L25" i="8" s="1"/>
  <c r="I21" i="8"/>
  <c r="L21" i="8" s="1"/>
  <c r="I18" i="8"/>
  <c r="L18" i="8" s="1"/>
  <c r="I17" i="8"/>
  <c r="L17" i="8" s="1"/>
  <c r="I20" i="8"/>
  <c r="L20" i="8" s="1"/>
  <c r="I12" i="8"/>
  <c r="L12" i="8" s="1"/>
  <c r="M207" i="7"/>
  <c r="L207" i="7"/>
  <c r="O194" i="7"/>
  <c r="Q194" i="7" s="1"/>
  <c r="O186" i="7"/>
  <c r="Q186" i="7" s="1"/>
  <c r="O178" i="7"/>
  <c r="Q178" i="7" s="1"/>
  <c r="O170" i="7"/>
  <c r="Q170" i="7" s="1"/>
  <c r="O162" i="7"/>
  <c r="Q162" i="7" s="1"/>
  <c r="O154" i="7"/>
  <c r="Q154" i="7" s="1"/>
  <c r="O146" i="7"/>
  <c r="Q146" i="7" s="1"/>
  <c r="O138" i="7"/>
  <c r="Q138" i="7" s="1"/>
  <c r="O114" i="7"/>
  <c r="Q114" i="7" s="1"/>
  <c r="O90" i="7"/>
  <c r="Q90" i="7" s="1"/>
  <c r="O58" i="7"/>
  <c r="Q58" i="7" s="1"/>
  <c r="O34" i="7"/>
  <c r="Q34" i="7" s="1"/>
  <c r="O10" i="7"/>
  <c r="Q10" i="7" s="1"/>
  <c r="O185" i="7"/>
  <c r="Q185" i="7" s="1"/>
  <c r="O161" i="7"/>
  <c r="Q161" i="7" s="1"/>
  <c r="O137" i="7"/>
  <c r="Q137" i="7" s="1"/>
  <c r="O113" i="7"/>
  <c r="Q113" i="7" s="1"/>
  <c r="O89" i="7"/>
  <c r="Q89" i="7" s="1"/>
  <c r="O65" i="7"/>
  <c r="Q65" i="7" s="1"/>
  <c r="O49" i="7"/>
  <c r="Q49" i="7" s="1"/>
  <c r="O33" i="7"/>
  <c r="Q33" i="7" s="1"/>
  <c r="O25" i="7"/>
  <c r="Q25" i="7" s="1"/>
  <c r="O17" i="7"/>
  <c r="Q17" i="7" s="1"/>
  <c r="O9" i="7"/>
  <c r="Q9" i="7" s="1"/>
  <c r="O199" i="7"/>
  <c r="Q199" i="7" s="1"/>
  <c r="O191" i="7"/>
  <c r="Q191" i="7" s="1"/>
  <c r="O183" i="7"/>
  <c r="Q183" i="7" s="1"/>
  <c r="O175" i="7"/>
  <c r="Q175" i="7" s="1"/>
  <c r="O167" i="7"/>
  <c r="Q167" i="7" s="1"/>
  <c r="O159" i="7"/>
  <c r="Q159" i="7" s="1"/>
  <c r="O151" i="7"/>
  <c r="Q151" i="7" s="1"/>
  <c r="O143" i="7"/>
  <c r="Q143" i="7" s="1"/>
  <c r="O135" i="7"/>
  <c r="Q135" i="7" s="1"/>
  <c r="O127" i="7"/>
  <c r="Q127" i="7" s="1"/>
  <c r="O119" i="7"/>
  <c r="Q119" i="7" s="1"/>
  <c r="O111" i="7"/>
  <c r="Q111" i="7" s="1"/>
  <c r="O103" i="7"/>
  <c r="Q103" i="7" s="1"/>
  <c r="O95" i="7"/>
  <c r="Q95" i="7" s="1"/>
  <c r="O87" i="7"/>
  <c r="Q87" i="7" s="1"/>
  <c r="O79" i="7"/>
  <c r="Q79" i="7" s="1"/>
  <c r="O71" i="7"/>
  <c r="Q71" i="7" s="1"/>
  <c r="O63" i="7"/>
  <c r="Q63" i="7" s="1"/>
  <c r="O55" i="7"/>
  <c r="Q55" i="7" s="1"/>
  <c r="O47" i="7"/>
  <c r="Q47" i="7" s="1"/>
  <c r="O39" i="7"/>
  <c r="Q39" i="7" s="1"/>
  <c r="O31" i="7"/>
  <c r="Q31" i="7" s="1"/>
  <c r="O23" i="7"/>
  <c r="Q23" i="7" s="1"/>
  <c r="O15" i="7"/>
  <c r="Q15" i="7" s="1"/>
  <c r="O6" i="7"/>
  <c r="Q6" i="7" s="1"/>
  <c r="O198" i="7"/>
  <c r="Q198" i="7" s="1"/>
  <c r="O190" i="7"/>
  <c r="Q190" i="7" s="1"/>
  <c r="O182" i="7"/>
  <c r="Q182" i="7" s="1"/>
  <c r="O174" i="7"/>
  <c r="Q174" i="7" s="1"/>
  <c r="O166" i="7"/>
  <c r="Q166" i="7" s="1"/>
  <c r="O158" i="7"/>
  <c r="Q158" i="7" s="1"/>
  <c r="O150" i="7"/>
  <c r="Q150" i="7" s="1"/>
  <c r="O142" i="7"/>
  <c r="Q142" i="7" s="1"/>
  <c r="O134" i="7"/>
  <c r="Q134" i="7" s="1"/>
  <c r="O126" i="7"/>
  <c r="Q126" i="7" s="1"/>
  <c r="O118" i="7"/>
  <c r="Q118" i="7" s="1"/>
  <c r="O110" i="7"/>
  <c r="Q110" i="7" s="1"/>
  <c r="O102" i="7"/>
  <c r="Q102" i="7" s="1"/>
  <c r="O94" i="7"/>
  <c r="Q94" i="7" s="1"/>
  <c r="O86" i="7"/>
  <c r="Q86" i="7" s="1"/>
  <c r="O78" i="7"/>
  <c r="Q78" i="7" s="1"/>
  <c r="O70" i="7"/>
  <c r="Q70" i="7" s="1"/>
  <c r="O62" i="7"/>
  <c r="Q62" i="7" s="1"/>
  <c r="O54" i="7"/>
  <c r="Q54" i="7" s="1"/>
  <c r="O46" i="7"/>
  <c r="Q46" i="7" s="1"/>
  <c r="O38" i="7"/>
  <c r="Q38" i="7" s="1"/>
  <c r="O30" i="7"/>
  <c r="Q30" i="7" s="1"/>
  <c r="O22" i="7"/>
  <c r="Q22" i="7" s="1"/>
  <c r="O14" i="7"/>
  <c r="Q14" i="7" s="1"/>
  <c r="O7" i="7"/>
  <c r="Q7" i="7" s="1"/>
  <c r="O197" i="7"/>
  <c r="Q197" i="7" s="1"/>
  <c r="O189" i="7"/>
  <c r="Q189" i="7" s="1"/>
  <c r="O181" i="7"/>
  <c r="Q181" i="7" s="1"/>
  <c r="O173" i="7"/>
  <c r="Q173" i="7" s="1"/>
  <c r="O165" i="7"/>
  <c r="Q165" i="7" s="1"/>
  <c r="O157" i="7"/>
  <c r="Q157" i="7" s="1"/>
  <c r="O149" i="7"/>
  <c r="Q149" i="7" s="1"/>
  <c r="O141" i="7"/>
  <c r="Q141" i="7" s="1"/>
  <c r="O133" i="7"/>
  <c r="Q133" i="7" s="1"/>
  <c r="O125" i="7"/>
  <c r="Q125" i="7" s="1"/>
  <c r="O117" i="7"/>
  <c r="Q117" i="7" s="1"/>
  <c r="O109" i="7"/>
  <c r="Q109" i="7" s="1"/>
  <c r="O101" i="7"/>
  <c r="Q101" i="7" s="1"/>
  <c r="O93" i="7"/>
  <c r="Q93" i="7" s="1"/>
  <c r="O85" i="7"/>
  <c r="Q85" i="7" s="1"/>
  <c r="O77" i="7"/>
  <c r="Q77" i="7" s="1"/>
  <c r="O69" i="7"/>
  <c r="Q69" i="7" s="1"/>
  <c r="O61" i="7"/>
  <c r="Q61" i="7" s="1"/>
  <c r="O53" i="7"/>
  <c r="Q53" i="7" s="1"/>
  <c r="O45" i="7"/>
  <c r="Q45" i="7" s="1"/>
  <c r="O37" i="7"/>
  <c r="Q37" i="7" s="1"/>
  <c r="O29" i="7"/>
  <c r="Q29" i="7" s="1"/>
  <c r="O21" i="7"/>
  <c r="Q21" i="7" s="1"/>
  <c r="O13" i="7"/>
  <c r="Q13" i="7" s="1"/>
  <c r="O5" i="7"/>
  <c r="Q5" i="7" s="1"/>
  <c r="N207" i="7"/>
  <c r="O196" i="7"/>
  <c r="Q196" i="7" s="1"/>
  <c r="O188" i="7"/>
  <c r="Q188" i="7" s="1"/>
  <c r="O180" i="7"/>
  <c r="Q180" i="7" s="1"/>
  <c r="O172" i="7"/>
  <c r="Q172" i="7" s="1"/>
  <c r="O164" i="7"/>
  <c r="Q164" i="7" s="1"/>
  <c r="O156" i="7"/>
  <c r="Q156" i="7" s="1"/>
  <c r="O148" i="7"/>
  <c r="Q148" i="7" s="1"/>
  <c r="O140" i="7"/>
  <c r="Q140" i="7" s="1"/>
  <c r="O132" i="7"/>
  <c r="Q132" i="7" s="1"/>
  <c r="O124" i="7"/>
  <c r="Q124" i="7" s="1"/>
  <c r="O116" i="7"/>
  <c r="Q116" i="7" s="1"/>
  <c r="O108" i="7"/>
  <c r="Q108" i="7" s="1"/>
  <c r="O100" i="7"/>
  <c r="Q100" i="7" s="1"/>
  <c r="O92" i="7"/>
  <c r="Q92" i="7" s="1"/>
  <c r="O84" i="7"/>
  <c r="Q84" i="7" s="1"/>
  <c r="O76" i="7"/>
  <c r="Q76" i="7" s="1"/>
  <c r="O68" i="7"/>
  <c r="Q68" i="7" s="1"/>
  <c r="O60" i="7"/>
  <c r="Q60" i="7" s="1"/>
  <c r="O52" i="7"/>
  <c r="Q52" i="7" s="1"/>
  <c r="O44" i="7"/>
  <c r="Q44" i="7" s="1"/>
  <c r="O36" i="7"/>
  <c r="Q36" i="7" s="1"/>
  <c r="O28" i="7"/>
  <c r="Q28" i="7" s="1"/>
  <c r="O20" i="7"/>
  <c r="Q20" i="7" s="1"/>
  <c r="O12" i="7"/>
  <c r="Q12" i="7" s="1"/>
  <c r="O4" i="7"/>
  <c r="Q4" i="7" s="1"/>
  <c r="O195" i="7"/>
  <c r="Q195" i="7" s="1"/>
  <c r="O187" i="7"/>
  <c r="Q187" i="7" s="1"/>
  <c r="O179" i="7"/>
  <c r="Q179" i="7" s="1"/>
  <c r="O171" i="7"/>
  <c r="Q171" i="7" s="1"/>
  <c r="O163" i="7"/>
  <c r="Q163" i="7" s="1"/>
  <c r="O155" i="7"/>
  <c r="Q155" i="7" s="1"/>
  <c r="O147" i="7"/>
  <c r="Q147" i="7" s="1"/>
  <c r="O139" i="7"/>
  <c r="Q139" i="7" s="1"/>
  <c r="O131" i="7"/>
  <c r="Q131" i="7" s="1"/>
  <c r="O123" i="7"/>
  <c r="Q123" i="7" s="1"/>
  <c r="O115" i="7"/>
  <c r="Q115" i="7" s="1"/>
  <c r="O107" i="7"/>
  <c r="Q107" i="7" s="1"/>
  <c r="O99" i="7"/>
  <c r="Q99" i="7" s="1"/>
  <c r="O91" i="7"/>
  <c r="Q91" i="7" s="1"/>
  <c r="O83" i="7"/>
  <c r="Q83" i="7" s="1"/>
  <c r="O75" i="7"/>
  <c r="Q75" i="7" s="1"/>
  <c r="O67" i="7"/>
  <c r="Q67" i="7" s="1"/>
  <c r="O59" i="7"/>
  <c r="Q59" i="7" s="1"/>
  <c r="O51" i="7"/>
  <c r="Q51" i="7" s="1"/>
  <c r="O43" i="7"/>
  <c r="Q43" i="7" s="1"/>
  <c r="O35" i="7"/>
  <c r="Q35" i="7" s="1"/>
  <c r="O27" i="7"/>
  <c r="Q27" i="7" s="1"/>
  <c r="O19" i="7"/>
  <c r="Q19" i="7" s="1"/>
  <c r="O11" i="7"/>
  <c r="Q11" i="7" s="1"/>
  <c r="O3" i="7"/>
  <c r="O130" i="7"/>
  <c r="Q130" i="7" s="1"/>
  <c r="O122" i="7"/>
  <c r="Q122" i="7" s="1"/>
  <c r="O106" i="7"/>
  <c r="Q106" i="7" s="1"/>
  <c r="O98" i="7"/>
  <c r="Q98" i="7" s="1"/>
  <c r="O82" i="7"/>
  <c r="Q82" i="7" s="1"/>
  <c r="O74" i="7"/>
  <c r="Q74" i="7" s="1"/>
  <c r="O66" i="7"/>
  <c r="Q66" i="7" s="1"/>
  <c r="O50" i="7"/>
  <c r="Q50" i="7" s="1"/>
  <c r="O42" i="7"/>
  <c r="Q42" i="7" s="1"/>
  <c r="O26" i="7"/>
  <c r="Q26" i="7" s="1"/>
  <c r="O18" i="7"/>
  <c r="Q18" i="7" s="1"/>
  <c r="O202" i="7"/>
  <c r="Q202" i="7" s="1"/>
  <c r="O193" i="7"/>
  <c r="Q193" i="7" s="1"/>
  <c r="O177" i="7"/>
  <c r="Q177" i="7" s="1"/>
  <c r="O169" i="7"/>
  <c r="Q169" i="7" s="1"/>
  <c r="O153" i="7"/>
  <c r="Q153" i="7" s="1"/>
  <c r="O145" i="7"/>
  <c r="Q145" i="7" s="1"/>
  <c r="O129" i="7"/>
  <c r="Q129" i="7" s="1"/>
  <c r="O121" i="7"/>
  <c r="Q121" i="7" s="1"/>
  <c r="O105" i="7"/>
  <c r="Q105" i="7" s="1"/>
  <c r="O97" i="7"/>
  <c r="Q97" i="7" s="1"/>
  <c r="O81" i="7"/>
  <c r="Q81" i="7" s="1"/>
  <c r="O73" i="7"/>
  <c r="Q73" i="7" s="1"/>
  <c r="O57" i="7"/>
  <c r="Q57" i="7" s="1"/>
  <c r="O41" i="7"/>
  <c r="Q41" i="7" s="1"/>
  <c r="O200" i="7"/>
  <c r="Q200" i="7" s="1"/>
  <c r="O192" i="7"/>
  <c r="Q192" i="7" s="1"/>
  <c r="O184" i="7"/>
  <c r="Q184" i="7" s="1"/>
  <c r="O176" i="7"/>
  <c r="Q176" i="7" s="1"/>
  <c r="O168" i="7"/>
  <c r="Q168" i="7" s="1"/>
  <c r="O160" i="7"/>
  <c r="Q160" i="7" s="1"/>
  <c r="O152" i="7"/>
  <c r="Q152" i="7" s="1"/>
  <c r="O144" i="7"/>
  <c r="Q144" i="7" s="1"/>
  <c r="O136" i="7"/>
  <c r="Q136" i="7" s="1"/>
  <c r="O128" i="7"/>
  <c r="Q128" i="7" s="1"/>
  <c r="O120" i="7"/>
  <c r="Q120" i="7" s="1"/>
  <c r="O112" i="7"/>
  <c r="Q112" i="7" s="1"/>
  <c r="O104" i="7"/>
  <c r="Q104" i="7" s="1"/>
  <c r="O96" i="7"/>
  <c r="Q96" i="7" s="1"/>
  <c r="O88" i="7"/>
  <c r="Q88" i="7" s="1"/>
  <c r="O80" i="7"/>
  <c r="Q80" i="7" s="1"/>
  <c r="O72" i="7"/>
  <c r="Q72" i="7" s="1"/>
  <c r="O64" i="7"/>
  <c r="Q64" i="7" s="1"/>
  <c r="O56" i="7"/>
  <c r="Q56" i="7" s="1"/>
  <c r="O48" i="7"/>
  <c r="Q48" i="7" s="1"/>
  <c r="O40" i="7"/>
  <c r="Q40" i="7" s="1"/>
  <c r="O32" i="7"/>
  <c r="Q32" i="7" s="1"/>
  <c r="O24" i="7"/>
  <c r="Q24" i="7" s="1"/>
  <c r="O16" i="7"/>
  <c r="Q16" i="7" s="1"/>
  <c r="O8" i="7"/>
  <c r="Q8" i="7" s="1"/>
  <c r="K207" i="7"/>
  <c r="R201" i="7"/>
  <c r="P201" i="7"/>
  <c r="L29" i="8" l="1"/>
  <c r="R3" i="7"/>
  <c r="Q3" i="7"/>
  <c r="P3" i="7"/>
  <c r="N208" i="7"/>
  <c r="R41" i="7"/>
  <c r="P41" i="7"/>
  <c r="R145" i="7"/>
  <c r="P145" i="7"/>
  <c r="R42" i="7"/>
  <c r="P42" i="7"/>
  <c r="R130" i="7"/>
  <c r="P130" i="7"/>
  <c r="P59" i="7"/>
  <c r="R59" i="7"/>
  <c r="R123" i="7"/>
  <c r="P123" i="7"/>
  <c r="R187" i="7"/>
  <c r="P187" i="7"/>
  <c r="R52" i="7"/>
  <c r="P52" i="7"/>
  <c r="R116" i="7"/>
  <c r="P116" i="7"/>
  <c r="R180" i="7"/>
  <c r="P180" i="7"/>
  <c r="R37" i="7"/>
  <c r="P37" i="7"/>
  <c r="R101" i="7"/>
  <c r="P101" i="7"/>
  <c r="R165" i="7"/>
  <c r="P165" i="7"/>
  <c r="R30" i="7"/>
  <c r="P30" i="7"/>
  <c r="R94" i="7"/>
  <c r="P94" i="7"/>
  <c r="R158" i="7"/>
  <c r="P158" i="7"/>
  <c r="R23" i="7"/>
  <c r="P23" i="7"/>
  <c r="R87" i="7"/>
  <c r="P87" i="7"/>
  <c r="R151" i="7"/>
  <c r="P151" i="7"/>
  <c r="R17" i="7"/>
  <c r="P17" i="7"/>
  <c r="R161" i="7"/>
  <c r="P161" i="7"/>
  <c r="R146" i="7"/>
  <c r="P146" i="7"/>
  <c r="P153" i="7"/>
  <c r="R153" i="7"/>
  <c r="R195" i="7"/>
  <c r="P195" i="7"/>
  <c r="R124" i="7"/>
  <c r="P124" i="7"/>
  <c r="R188" i="7"/>
  <c r="P188" i="7"/>
  <c r="R45" i="7"/>
  <c r="P45" i="7"/>
  <c r="R109" i="7"/>
  <c r="P109" i="7"/>
  <c r="R173" i="7"/>
  <c r="P173" i="7"/>
  <c r="R38" i="7"/>
  <c r="P38" i="7"/>
  <c r="P102" i="7"/>
  <c r="R102" i="7"/>
  <c r="R166" i="7"/>
  <c r="P166" i="7"/>
  <c r="R31" i="7"/>
  <c r="P31" i="7"/>
  <c r="R95" i="7"/>
  <c r="P95" i="7"/>
  <c r="R159" i="7"/>
  <c r="P159" i="7"/>
  <c r="R25" i="7"/>
  <c r="P25" i="7"/>
  <c r="R185" i="7"/>
  <c r="P185" i="7"/>
  <c r="R154" i="7"/>
  <c r="P154" i="7"/>
  <c r="R144" i="7"/>
  <c r="P144" i="7"/>
  <c r="R24" i="7"/>
  <c r="P24" i="7"/>
  <c r="R32" i="7"/>
  <c r="P32" i="7"/>
  <c r="R66" i="7"/>
  <c r="P66" i="7"/>
  <c r="R4" i="7"/>
  <c r="P4" i="7"/>
  <c r="R68" i="7"/>
  <c r="P68" i="7"/>
  <c r="R132" i="7"/>
  <c r="P132" i="7"/>
  <c r="R196" i="7"/>
  <c r="P196" i="7"/>
  <c r="P53" i="7"/>
  <c r="R53" i="7"/>
  <c r="R117" i="7"/>
  <c r="P117" i="7"/>
  <c r="R181" i="7"/>
  <c r="P181" i="7"/>
  <c r="R46" i="7"/>
  <c r="P46" i="7"/>
  <c r="R110" i="7"/>
  <c r="P110" i="7"/>
  <c r="R174" i="7"/>
  <c r="P174" i="7"/>
  <c r="R39" i="7"/>
  <c r="P39" i="7"/>
  <c r="R103" i="7"/>
  <c r="P103" i="7"/>
  <c r="R167" i="7"/>
  <c r="P167" i="7"/>
  <c r="R33" i="7"/>
  <c r="P33" i="7"/>
  <c r="R10" i="7"/>
  <c r="P10" i="7"/>
  <c r="R162" i="7"/>
  <c r="P162" i="7"/>
  <c r="R88" i="7"/>
  <c r="P88" i="7"/>
  <c r="R60" i="7"/>
  <c r="P60" i="7"/>
  <c r="R96" i="7"/>
  <c r="P96" i="7"/>
  <c r="R61" i="7"/>
  <c r="P61" i="7"/>
  <c r="R125" i="7"/>
  <c r="P125" i="7"/>
  <c r="R189" i="7"/>
  <c r="P189" i="7"/>
  <c r="R54" i="7"/>
  <c r="P54" i="7"/>
  <c r="R118" i="7"/>
  <c r="P118" i="7"/>
  <c r="R182" i="7"/>
  <c r="P182" i="7"/>
  <c r="R47" i="7"/>
  <c r="P47" i="7"/>
  <c r="R111" i="7"/>
  <c r="P111" i="7"/>
  <c r="R175" i="7"/>
  <c r="P175" i="7"/>
  <c r="R49" i="7"/>
  <c r="P49" i="7"/>
  <c r="R34" i="7"/>
  <c r="P34" i="7"/>
  <c r="R170" i="7"/>
  <c r="P170" i="7"/>
  <c r="R16" i="7"/>
  <c r="P16" i="7"/>
  <c r="R152" i="7"/>
  <c r="P152" i="7"/>
  <c r="R67" i="7"/>
  <c r="P67" i="7"/>
  <c r="R73" i="7"/>
  <c r="P73" i="7"/>
  <c r="R139" i="7"/>
  <c r="P139" i="7"/>
  <c r="R168" i="7"/>
  <c r="P168" i="7"/>
  <c r="R74" i="7"/>
  <c r="P74" i="7"/>
  <c r="R83" i="7"/>
  <c r="P83" i="7"/>
  <c r="R76" i="7"/>
  <c r="P76" i="7"/>
  <c r="R48" i="7"/>
  <c r="P48" i="7"/>
  <c r="R97" i="7"/>
  <c r="P97" i="7"/>
  <c r="R193" i="7"/>
  <c r="P193" i="7"/>
  <c r="R82" i="7"/>
  <c r="P82" i="7"/>
  <c r="R27" i="7"/>
  <c r="P27" i="7"/>
  <c r="R91" i="7"/>
  <c r="P91" i="7"/>
  <c r="R155" i="7"/>
  <c r="P155" i="7"/>
  <c r="R20" i="7"/>
  <c r="P20" i="7"/>
  <c r="R84" i="7"/>
  <c r="P84" i="7"/>
  <c r="R148" i="7"/>
  <c r="P148" i="7"/>
  <c r="R5" i="7"/>
  <c r="P5" i="7"/>
  <c r="R69" i="7"/>
  <c r="P69" i="7"/>
  <c r="R133" i="7"/>
  <c r="P133" i="7"/>
  <c r="R197" i="7"/>
  <c r="P197" i="7"/>
  <c r="R62" i="7"/>
  <c r="P62" i="7"/>
  <c r="R126" i="7"/>
  <c r="P126" i="7"/>
  <c r="R190" i="7"/>
  <c r="P190" i="7"/>
  <c r="R55" i="7"/>
  <c r="P55" i="7"/>
  <c r="R119" i="7"/>
  <c r="P119" i="7"/>
  <c r="R183" i="7"/>
  <c r="P183" i="7"/>
  <c r="R65" i="7"/>
  <c r="P65" i="7"/>
  <c r="R58" i="7"/>
  <c r="P58" i="7"/>
  <c r="R178" i="7"/>
  <c r="P178" i="7"/>
  <c r="R120" i="7"/>
  <c r="P120" i="7"/>
  <c r="R105" i="7"/>
  <c r="P105" i="7"/>
  <c r="R98" i="7"/>
  <c r="P98" i="7"/>
  <c r="R99" i="7"/>
  <c r="P99" i="7"/>
  <c r="R28" i="7"/>
  <c r="P28" i="7"/>
  <c r="R92" i="7"/>
  <c r="P92" i="7"/>
  <c r="R13" i="7"/>
  <c r="P13" i="7"/>
  <c r="R77" i="7"/>
  <c r="P77" i="7"/>
  <c r="R141" i="7"/>
  <c r="P141" i="7"/>
  <c r="R7" i="7"/>
  <c r="P7" i="7"/>
  <c r="R70" i="7"/>
  <c r="P70" i="7"/>
  <c r="R134" i="7"/>
  <c r="P134" i="7"/>
  <c r="R198" i="7"/>
  <c r="P198" i="7"/>
  <c r="R63" i="7"/>
  <c r="P63" i="7"/>
  <c r="R127" i="7"/>
  <c r="P127" i="7"/>
  <c r="R191" i="7"/>
  <c r="P191" i="7"/>
  <c r="R89" i="7"/>
  <c r="P89" i="7"/>
  <c r="R90" i="7"/>
  <c r="P90" i="7"/>
  <c r="R186" i="7"/>
  <c r="P186" i="7"/>
  <c r="R80" i="7"/>
  <c r="P80" i="7"/>
  <c r="R50" i="7"/>
  <c r="P50" i="7"/>
  <c r="R160" i="7"/>
  <c r="P160" i="7"/>
  <c r="R75" i="7"/>
  <c r="P75" i="7"/>
  <c r="R40" i="7"/>
  <c r="P40" i="7"/>
  <c r="R81" i="7"/>
  <c r="P81" i="7"/>
  <c r="P19" i="7"/>
  <c r="R19" i="7"/>
  <c r="R12" i="7"/>
  <c r="P12" i="7"/>
  <c r="R176" i="7"/>
  <c r="P176" i="7"/>
  <c r="K208" i="7"/>
  <c r="L208" i="7"/>
  <c r="R64" i="7"/>
  <c r="P64" i="7"/>
  <c r="R128" i="7"/>
  <c r="P128" i="7"/>
  <c r="R192" i="7"/>
  <c r="P192" i="7"/>
  <c r="R121" i="7"/>
  <c r="P121" i="7"/>
  <c r="R18" i="7"/>
  <c r="P18" i="7"/>
  <c r="R106" i="7"/>
  <c r="P106" i="7"/>
  <c r="R43" i="7"/>
  <c r="P43" i="7"/>
  <c r="R107" i="7"/>
  <c r="P107" i="7"/>
  <c r="R171" i="7"/>
  <c r="P171" i="7"/>
  <c r="R36" i="7"/>
  <c r="P36" i="7"/>
  <c r="R100" i="7"/>
  <c r="P100" i="7"/>
  <c r="R164" i="7"/>
  <c r="P164" i="7"/>
  <c r="R21" i="7"/>
  <c r="P21" i="7"/>
  <c r="R85" i="7"/>
  <c r="P85" i="7"/>
  <c r="R149" i="7"/>
  <c r="P149" i="7"/>
  <c r="R14" i="7"/>
  <c r="P14" i="7"/>
  <c r="R78" i="7"/>
  <c r="P78" i="7"/>
  <c r="R142" i="7"/>
  <c r="P142" i="7"/>
  <c r="R6" i="7"/>
  <c r="P6" i="7"/>
  <c r="R71" i="7"/>
  <c r="P71" i="7"/>
  <c r="P135" i="7"/>
  <c r="R135" i="7"/>
  <c r="R199" i="7"/>
  <c r="P199" i="7"/>
  <c r="R113" i="7"/>
  <c r="P113" i="7"/>
  <c r="R114" i="7"/>
  <c r="P114" i="7"/>
  <c r="R194" i="7"/>
  <c r="P194" i="7"/>
  <c r="R57" i="7"/>
  <c r="P57" i="7"/>
  <c r="P131" i="7"/>
  <c r="R131" i="7"/>
  <c r="R169" i="7"/>
  <c r="P169" i="7"/>
  <c r="R11" i="7"/>
  <c r="P11" i="7"/>
  <c r="R104" i="7"/>
  <c r="P104" i="7"/>
  <c r="R177" i="7"/>
  <c r="P177" i="7"/>
  <c r="R147" i="7"/>
  <c r="P147" i="7"/>
  <c r="R140" i="7"/>
  <c r="P140" i="7"/>
  <c r="R112" i="7"/>
  <c r="P112" i="7"/>
  <c r="R56" i="7"/>
  <c r="P56" i="7"/>
  <c r="R184" i="7"/>
  <c r="P184" i="7"/>
  <c r="R202" i="7"/>
  <c r="P202" i="7"/>
  <c r="R35" i="7"/>
  <c r="P35" i="7"/>
  <c r="R163" i="7"/>
  <c r="P163" i="7"/>
  <c r="R156" i="7"/>
  <c r="P156" i="7"/>
  <c r="R8" i="7"/>
  <c r="P8" i="7"/>
  <c r="R72" i="7"/>
  <c r="P72" i="7"/>
  <c r="R136" i="7"/>
  <c r="P136" i="7"/>
  <c r="R200" i="7"/>
  <c r="P200" i="7"/>
  <c r="R129" i="7"/>
  <c r="P129" i="7"/>
  <c r="R26" i="7"/>
  <c r="P26" i="7"/>
  <c r="R122" i="7"/>
  <c r="P122" i="7"/>
  <c r="R51" i="7"/>
  <c r="P51" i="7"/>
  <c r="R115" i="7"/>
  <c r="P115" i="7"/>
  <c r="R179" i="7"/>
  <c r="P179" i="7"/>
  <c r="R44" i="7"/>
  <c r="P44" i="7"/>
  <c r="P108" i="7"/>
  <c r="R108" i="7"/>
  <c r="P172" i="7"/>
  <c r="R172" i="7"/>
  <c r="R29" i="7"/>
  <c r="P29" i="7"/>
  <c r="R93" i="7"/>
  <c r="P93" i="7"/>
  <c r="R157" i="7"/>
  <c r="P157" i="7"/>
  <c r="R22" i="7"/>
  <c r="P22" i="7"/>
  <c r="R86" i="7"/>
  <c r="P86" i="7"/>
  <c r="R150" i="7"/>
  <c r="P150" i="7"/>
  <c r="R15" i="7"/>
  <c r="P15" i="7"/>
  <c r="R79" i="7"/>
  <c r="P79" i="7"/>
  <c r="R143" i="7"/>
  <c r="P143" i="7"/>
  <c r="R9" i="7"/>
  <c r="P9" i="7"/>
  <c r="R137" i="7"/>
  <c r="P137" i="7"/>
  <c r="R138" i="7"/>
  <c r="P138" i="7"/>
  <c r="M208" i="7"/>
  <c r="R204" i="7" l="1"/>
  <c r="U24" i="6"/>
  <c r="V24" i="6" s="1"/>
  <c r="U23" i="6"/>
  <c r="V23" i="6" s="1"/>
  <c r="U25" i="6" l="1"/>
  <c r="U26" i="6" s="1"/>
  <c r="V2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Auti</author>
  </authors>
  <commentList>
    <comment ref="K16" authorId="0" shapeId="0" xr:uid="{63956F60-5919-44FD-B1BC-D48723DB22F8}">
      <text>
        <r>
          <rPr>
            <b/>
            <sz val="9"/>
            <color indexed="81"/>
            <rFont val="Tahoma"/>
            <family val="2"/>
          </rPr>
          <t>Prashant Auti:</t>
        </r>
        <r>
          <rPr>
            <sz val="9"/>
            <color indexed="81"/>
            <rFont val="Tahoma"/>
            <family val="2"/>
          </rPr>
          <t xml:space="preserve">
Variance inflation factor to check multicollinearity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Auti</author>
  </authors>
  <commentList>
    <comment ref="Q204" authorId="0" shapeId="0" xr:uid="{F0D9368B-E05F-4B4F-B268-6705CC6F6A12}">
      <text>
        <r>
          <rPr>
            <b/>
            <sz val="9"/>
            <color indexed="81"/>
            <rFont val="Tahoma"/>
            <family val="2"/>
          </rPr>
          <t>Prashant Auti:</t>
        </r>
        <r>
          <rPr>
            <sz val="9"/>
            <color indexed="81"/>
            <rFont val="Tahoma"/>
            <family val="2"/>
          </rPr>
          <t xml:space="preserve">
Mean absolute percent error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Auti</author>
  </authors>
  <commentList>
    <comment ref="Q7" authorId="0" shapeId="0" xr:uid="{22F1BCDA-C2F4-4E5D-8C24-96ADD4EBB253}">
      <text>
        <r>
          <rPr>
            <b/>
            <sz val="9"/>
            <color indexed="81"/>
            <rFont val="Tahoma"/>
            <family val="2"/>
          </rPr>
          <t>Prashant Auti:</t>
        </r>
        <r>
          <rPr>
            <sz val="9"/>
            <color indexed="81"/>
            <rFont val="Tahoma"/>
            <family val="2"/>
          </rPr>
          <t xml:space="preserve">
Actual sales; column just copied here have contiguous data to run regression</t>
        </r>
      </text>
    </comment>
    <comment ref="U24" authorId="0" shapeId="0" xr:uid="{EC0076EC-C8FA-4A61-9C2D-FE96BDAC87B1}">
      <text>
        <r>
          <rPr>
            <b/>
            <sz val="9"/>
            <color indexed="81"/>
            <rFont val="Tahoma"/>
            <family val="2"/>
          </rPr>
          <t>Prashant Auti:</t>
        </r>
        <r>
          <rPr>
            <sz val="9"/>
            <color indexed="81"/>
            <rFont val="Tahoma"/>
            <family val="2"/>
          </rPr>
          <t xml:space="preserve">
+3 is added at the end because Excel calculates excess kurtosis and we need regular kurtosis for JB statistic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Prashant Auti</author>
  </authors>
  <commentList>
    <comment ref="Q204" authorId="0" shapeId="0" xr:uid="{7D7C7DBC-826D-437E-890F-1AB6FC11E4CD}">
      <text>
        <r>
          <rPr>
            <b/>
            <sz val="9"/>
            <color indexed="81"/>
            <rFont val="Tahoma"/>
            <family val="2"/>
          </rPr>
          <t>Prashant Auti:</t>
        </r>
        <r>
          <rPr>
            <sz val="9"/>
            <color indexed="81"/>
            <rFont val="Tahoma"/>
            <family val="2"/>
          </rPr>
          <t xml:space="preserve">
Mean absolute percent error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4CFF9-8FEC-4804-AF8D-6A9FE06D72A5}" keepAlive="1" name="Query - marketing_mix" description="Connection to the 'marketing_mix' query in the workbook." type="5" refreshedVersion="0" background="1">
    <dbPr connection="Provider=Microsoft.Mashup.OleDb.1;Data Source=$Workbook$;Location=marketing_mix;Extended Properties=&quot;&quot;" command="SELECT * FROM [marketing_mix]"/>
  </connection>
</connections>
</file>

<file path=xl/sharedStrings.xml><?xml version="1.0" encoding="utf-8"?>
<sst xmlns="http://schemas.openxmlformats.org/spreadsheetml/2006/main" count="394" uniqueCount="305">
  <si>
    <t>Date</t>
  </si>
  <si>
    <t>TikTok</t>
  </si>
  <si>
    <t>Facebook</t>
  </si>
  <si>
    <t>Google Ads</t>
  </si>
  <si>
    <t>Sales</t>
  </si>
  <si>
    <t>1/7/2018</t>
  </si>
  <si>
    <t>1/14/2018</t>
  </si>
  <si>
    <t>1/21/2018</t>
  </si>
  <si>
    <t>1/28/2018</t>
  </si>
  <si>
    <t>2/4/2018</t>
  </si>
  <si>
    <t>2/11/2018</t>
  </si>
  <si>
    <t>2/18/2018</t>
  </si>
  <si>
    <t>2/25/2018</t>
  </si>
  <si>
    <t>3/4/2018</t>
  </si>
  <si>
    <t>3/11/2018</t>
  </si>
  <si>
    <t>3/18/2018</t>
  </si>
  <si>
    <t>3/25/2018</t>
  </si>
  <si>
    <t>4/1/2018</t>
  </si>
  <si>
    <t>4/8/2018</t>
  </si>
  <si>
    <t>4/15/2018</t>
  </si>
  <si>
    <t>4/22/2018</t>
  </si>
  <si>
    <t>4/29/2018</t>
  </si>
  <si>
    <t>5/6/2018</t>
  </si>
  <si>
    <t>5/13/2018</t>
  </si>
  <si>
    <t>5/20/2018</t>
  </si>
  <si>
    <t>5/27/2018</t>
  </si>
  <si>
    <t>6/3/2018</t>
  </si>
  <si>
    <t>6/10/2018</t>
  </si>
  <si>
    <t>6/17/2018</t>
  </si>
  <si>
    <t>6/24/2018</t>
  </si>
  <si>
    <t>7/1/2018</t>
  </si>
  <si>
    <t>7/8/2018</t>
  </si>
  <si>
    <t>7/15/2018</t>
  </si>
  <si>
    <t>7/22/2018</t>
  </si>
  <si>
    <t>7/29/2018</t>
  </si>
  <si>
    <t>8/5/2018</t>
  </si>
  <si>
    <t>8/12/2018</t>
  </si>
  <si>
    <t>8/19/2018</t>
  </si>
  <si>
    <t>8/26/2018</t>
  </si>
  <si>
    <t>9/2/2018</t>
  </si>
  <si>
    <t>9/9/2018</t>
  </si>
  <si>
    <t>9/16/2018</t>
  </si>
  <si>
    <t>9/23/2018</t>
  </si>
  <si>
    <t>9/30/2018</t>
  </si>
  <si>
    <t>10/7/2018</t>
  </si>
  <si>
    <t>10/14/2018</t>
  </si>
  <si>
    <t>10/21/2018</t>
  </si>
  <si>
    <t>10/28/2018</t>
  </si>
  <si>
    <t>11/4/2018</t>
  </si>
  <si>
    <t>11/11/2018</t>
  </si>
  <si>
    <t>11/18/2018</t>
  </si>
  <si>
    <t>11/25/2018</t>
  </si>
  <si>
    <t>12/2/2018</t>
  </si>
  <si>
    <t>12/9/2018</t>
  </si>
  <si>
    <t>12/16/2018</t>
  </si>
  <si>
    <t>12/23/2018</t>
  </si>
  <si>
    <t>12/30/2018</t>
  </si>
  <si>
    <t>1/6/2019</t>
  </si>
  <si>
    <t>1/13/2019</t>
  </si>
  <si>
    <t>1/20/2019</t>
  </si>
  <si>
    <t>1/27/2019</t>
  </si>
  <si>
    <t>2/3/2019</t>
  </si>
  <si>
    <t>2/10/2019</t>
  </si>
  <si>
    <t>2/17/2019</t>
  </si>
  <si>
    <t>2/24/2019</t>
  </si>
  <si>
    <t>3/3/2019</t>
  </si>
  <si>
    <t>3/10/2019</t>
  </si>
  <si>
    <t>3/17/2019</t>
  </si>
  <si>
    <t>3/24/2019</t>
  </si>
  <si>
    <t>3/31/2019</t>
  </si>
  <si>
    <t>4/7/2019</t>
  </si>
  <si>
    <t>4/14/2019</t>
  </si>
  <si>
    <t>4/21/2019</t>
  </si>
  <si>
    <t>4/28/2019</t>
  </si>
  <si>
    <t>5/5/2019</t>
  </si>
  <si>
    <t>5/12/2019</t>
  </si>
  <si>
    <t>5/19/2019</t>
  </si>
  <si>
    <t>5/26/2019</t>
  </si>
  <si>
    <t>6/2/2019</t>
  </si>
  <si>
    <t>6/9/2019</t>
  </si>
  <si>
    <t>6/16/2019</t>
  </si>
  <si>
    <t>6/23/2019</t>
  </si>
  <si>
    <t>6/30/2019</t>
  </si>
  <si>
    <t>7/7/2019</t>
  </si>
  <si>
    <t>7/14/2019</t>
  </si>
  <si>
    <t>7/21/2019</t>
  </si>
  <si>
    <t>7/28/2019</t>
  </si>
  <si>
    <t>8/4/2019</t>
  </si>
  <si>
    <t>8/11/2019</t>
  </si>
  <si>
    <t>8/18/2019</t>
  </si>
  <si>
    <t>8/25/2019</t>
  </si>
  <si>
    <t>9/1/2019</t>
  </si>
  <si>
    <t>9/8/2019</t>
  </si>
  <si>
    <t>9/15/2019</t>
  </si>
  <si>
    <t>9/22/2019</t>
  </si>
  <si>
    <t>9/29/2019</t>
  </si>
  <si>
    <t>10/6/2019</t>
  </si>
  <si>
    <t>10/13/2019</t>
  </si>
  <si>
    <t>10/20/2019</t>
  </si>
  <si>
    <t>10/27/2019</t>
  </si>
  <si>
    <t>11/3/2019</t>
  </si>
  <si>
    <t>11/10/2019</t>
  </si>
  <si>
    <t>11/17/2019</t>
  </si>
  <si>
    <t>11/24/2019</t>
  </si>
  <si>
    <t>12/1/2019</t>
  </si>
  <si>
    <t>12/8/2019</t>
  </si>
  <si>
    <t>12/15/2019</t>
  </si>
  <si>
    <t>12/22/2019</t>
  </si>
  <si>
    <t>12/29/2019</t>
  </si>
  <si>
    <t>1/5/2020</t>
  </si>
  <si>
    <t>1/12/2020</t>
  </si>
  <si>
    <t>1/19/2020</t>
  </si>
  <si>
    <t>1/26/2020</t>
  </si>
  <si>
    <t>2/2/2020</t>
  </si>
  <si>
    <t>2/9/2020</t>
  </si>
  <si>
    <t>2/16/2020</t>
  </si>
  <si>
    <t>2/23/2020</t>
  </si>
  <si>
    <t>3/1/2020</t>
  </si>
  <si>
    <t>3/8/2020</t>
  </si>
  <si>
    <t>3/15/2020</t>
  </si>
  <si>
    <t>3/22/2020</t>
  </si>
  <si>
    <t>3/29/2020</t>
  </si>
  <si>
    <t>4/5/2020</t>
  </si>
  <si>
    <t>4/12/2020</t>
  </si>
  <si>
    <t>4/19/2020</t>
  </si>
  <si>
    <t>4/26/2020</t>
  </si>
  <si>
    <t>5/3/2020</t>
  </si>
  <si>
    <t>5/10/2020</t>
  </si>
  <si>
    <t>5/17/2020</t>
  </si>
  <si>
    <t>5/24/2020</t>
  </si>
  <si>
    <t>5/31/2020</t>
  </si>
  <si>
    <t>6/7/2020</t>
  </si>
  <si>
    <t>6/14/2020</t>
  </si>
  <si>
    <t>6/21/2020</t>
  </si>
  <si>
    <t>6/28/2020</t>
  </si>
  <si>
    <t>7/5/2020</t>
  </si>
  <si>
    <t>7/12/2020</t>
  </si>
  <si>
    <t>7/19/2020</t>
  </si>
  <si>
    <t>7/26/2020</t>
  </si>
  <si>
    <t>8/2/2020</t>
  </si>
  <si>
    <t>8/9/2020</t>
  </si>
  <si>
    <t>8/16/2020</t>
  </si>
  <si>
    <t>8/23/2020</t>
  </si>
  <si>
    <t>8/30/2020</t>
  </si>
  <si>
    <t>9/6/2020</t>
  </si>
  <si>
    <t>9/13/2020</t>
  </si>
  <si>
    <t>9/20/2020</t>
  </si>
  <si>
    <t>9/27/2020</t>
  </si>
  <si>
    <t>10/4/2020</t>
  </si>
  <si>
    <t>10/11/2020</t>
  </si>
  <si>
    <t>10/18/2020</t>
  </si>
  <si>
    <t>10/25/2020</t>
  </si>
  <si>
    <t>11/1/2020</t>
  </si>
  <si>
    <t>11/8/2020</t>
  </si>
  <si>
    <t>11/15/2020</t>
  </si>
  <si>
    <t>11/22/2020</t>
  </si>
  <si>
    <t>11/29/2020</t>
  </si>
  <si>
    <t>12/6/2020</t>
  </si>
  <si>
    <t>12/13/2020</t>
  </si>
  <si>
    <t>12/20/2020</t>
  </si>
  <si>
    <t>12/27/2020</t>
  </si>
  <si>
    <t>1/3/2021</t>
  </si>
  <si>
    <t>1/10/2021</t>
  </si>
  <si>
    <t>1/17/2021</t>
  </si>
  <si>
    <t>1/24/2021</t>
  </si>
  <si>
    <t>1/31/2021</t>
  </si>
  <si>
    <t>2/7/2021</t>
  </si>
  <si>
    <t>2/14/2021</t>
  </si>
  <si>
    <t>2/21/2021</t>
  </si>
  <si>
    <t>2/28/2021</t>
  </si>
  <si>
    <t>3/7/2021</t>
  </si>
  <si>
    <t>3/14/2021</t>
  </si>
  <si>
    <t>3/21/2021</t>
  </si>
  <si>
    <t>3/28/2021</t>
  </si>
  <si>
    <t>4/4/2021</t>
  </si>
  <si>
    <t>4/11/2021</t>
  </si>
  <si>
    <t>4/18/2021</t>
  </si>
  <si>
    <t>4/25/2021</t>
  </si>
  <si>
    <t>5/2/2021</t>
  </si>
  <si>
    <t>5/9/2021</t>
  </si>
  <si>
    <t>5/16/2021</t>
  </si>
  <si>
    <t>5/23/2021</t>
  </si>
  <si>
    <t>5/30/2021</t>
  </si>
  <si>
    <t>6/6/2021</t>
  </si>
  <si>
    <t>6/13/2021</t>
  </si>
  <si>
    <t>6/20/2021</t>
  </si>
  <si>
    <t>6/27/2021</t>
  </si>
  <si>
    <t>7/4/2021</t>
  </si>
  <si>
    <t>7/11/2021</t>
  </si>
  <si>
    <t>7/18/2021</t>
  </si>
  <si>
    <t>7/25/2021</t>
  </si>
  <si>
    <t>8/1/2021</t>
  </si>
  <si>
    <t>8/8/2021</t>
  </si>
  <si>
    <t>8/15/2021</t>
  </si>
  <si>
    <t>8/22/2021</t>
  </si>
  <si>
    <t>8/29/2021</t>
  </si>
  <si>
    <t>9/5/2021</t>
  </si>
  <si>
    <t>9/12/2021</t>
  </si>
  <si>
    <t>9/19/2021</t>
  </si>
  <si>
    <t>9/26/2021</t>
  </si>
  <si>
    <t>10/3/2021</t>
  </si>
  <si>
    <t>10/10/2021</t>
  </si>
  <si>
    <t>10/17/2021</t>
  </si>
  <si>
    <t>10/24/2021</t>
  </si>
  <si>
    <t>10/31/2021</t>
  </si>
  <si>
    <t>Week</t>
  </si>
  <si>
    <t>Correlation matrix: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</si>
  <si>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</si>
  <si>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</si>
  <si>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</si>
  <si>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</si>
  <si>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</si>
  <si>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</si>
  <si>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</si>
  <si>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</si>
  <si>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</si>
  <si>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</si>
  <si>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</si>
  <si>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</si>
  <si>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</si>
  <si>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</si>
  <si>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</si>
  <si>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</si>
  <si>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</si>
  <si>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</si>
  <si>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</si>
  <si>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</si>
  <si>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</si>
  <si>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</si>
  <si>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</si>
  <si>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RESIDUAL OUTPUT</t>
  </si>
  <si>
    <t>Observation</t>
  </si>
  <si>
    <t>Predicted Sales</t>
  </si>
  <si>
    <t>Residuals</t>
  </si>
  <si>
    <t>Standard Residuals</t>
  </si>
  <si>
    <t>R^2</t>
  </si>
  <si>
    <t>VIF</t>
  </si>
  <si>
    <t>VIF is less than 5 so there is no multicolliearity</t>
  </si>
  <si>
    <t>R^2 for individual variables:</t>
  </si>
  <si>
    <t>Actual values</t>
  </si>
  <si>
    <t>Predicted values</t>
  </si>
  <si>
    <t>Error</t>
  </si>
  <si>
    <t>Baseline</t>
  </si>
  <si>
    <t>MAPE</t>
  </si>
  <si>
    <t>Total:</t>
  </si>
  <si>
    <t>Actual Sales</t>
  </si>
  <si>
    <t>% error</t>
  </si>
  <si>
    <t>Abs % errorr</t>
  </si>
  <si>
    <t>Adstock:</t>
  </si>
  <si>
    <t>Diminishing returns:</t>
  </si>
  <si>
    <r>
      <t>At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KaTeX_Math"/>
      </rPr>
      <t>Xt</t>
    </r>
    <r>
      <rPr>
        <sz val="10"/>
        <color theme="1"/>
        <rFont val="Calibri"/>
        <family val="2"/>
        <scheme val="minor"/>
      </rPr>
      <t>+</t>
    </r>
    <r>
      <rPr>
        <i/>
        <sz val="10"/>
        <color theme="1"/>
        <rFont val="KaTeX_Math"/>
      </rPr>
      <t>α</t>
    </r>
    <r>
      <rPr>
        <sz val="10"/>
        <color theme="1"/>
        <rFont val="Calibri"/>
        <family val="2"/>
        <scheme val="minor"/>
      </rPr>
      <t>⋅</t>
    </r>
    <r>
      <rPr>
        <i/>
        <sz val="10"/>
        <color theme="1"/>
        <rFont val="KaTeX_Math"/>
      </rPr>
      <t>At</t>
    </r>
    <r>
      <rPr>
        <sz val="10"/>
        <color theme="1"/>
        <rFont val="Times New Roman"/>
        <family val="1"/>
      </rPr>
      <t>−1</t>
    </r>
  </si>
  <si>
    <r>
      <t>y</t>
    </r>
    <r>
      <rPr>
        <sz val="8"/>
        <color theme="1"/>
        <rFont val="Segoe UI"/>
        <family val="2"/>
      </rPr>
      <t>: Sales or response</t>
    </r>
  </si>
  <si>
    <t>Actual data</t>
  </si>
  <si>
    <t>Adtock transformation</t>
  </si>
  <si>
    <r>
      <t>x</t>
    </r>
    <r>
      <rPr>
        <sz val="8"/>
        <color theme="1"/>
        <rFont val="Segoe UI"/>
        <family val="2"/>
      </rPr>
      <t>: Adstocked spend or exposure</t>
    </r>
  </si>
  <si>
    <r>
      <t>At</t>
    </r>
    <r>
      <rPr>
        <sz val="8"/>
        <color theme="1"/>
        <rFont val="Segoe UI"/>
        <family val="2"/>
      </rPr>
      <t>: Adstocked value at time </t>
    </r>
    <r>
      <rPr>
        <sz val="8"/>
        <color theme="1"/>
        <rFont val="Times New Roman"/>
        <family val="1"/>
      </rPr>
      <t>t</t>
    </r>
  </si>
  <si>
    <r>
      <t>Xt</t>
    </r>
    <r>
      <rPr>
        <sz val="8"/>
        <color theme="1"/>
        <rFont val="Segoe UI"/>
        <family val="2"/>
      </rPr>
      <t>: Raw advertising input at time </t>
    </r>
    <r>
      <rPr>
        <sz val="8"/>
        <color theme="1"/>
        <rFont val="Times New Roman"/>
        <family val="1"/>
      </rPr>
      <t>t</t>
    </r>
  </si>
  <si>
    <r>
      <t>α</t>
    </r>
    <r>
      <rPr>
        <sz val="8"/>
        <color theme="1"/>
        <rFont val="Segoe UI"/>
        <family val="2"/>
      </rPr>
      <t>: Adstock (decay) parameter, </t>
    </r>
    <r>
      <rPr>
        <sz val="8"/>
        <color theme="1"/>
        <rFont val="Times New Roman"/>
        <family val="1"/>
      </rPr>
      <t>0&lt;α&lt;1</t>
    </r>
  </si>
  <si>
    <r>
      <t>β</t>
    </r>
    <r>
      <rPr>
        <sz val="8"/>
        <color theme="1"/>
        <rFont val="Segoe UI"/>
        <family val="2"/>
      </rPr>
      <t>: Diminishing returns parameter, </t>
    </r>
    <r>
      <rPr>
        <sz val="8"/>
        <color theme="1"/>
        <rFont val="Times New Roman"/>
        <family val="1"/>
      </rPr>
      <t>0&lt;β≤1</t>
    </r>
    <r>
      <rPr>
        <sz val="8"/>
        <color theme="1"/>
        <rFont val="Segoe UI"/>
        <family val="2"/>
      </rPr>
      <t> </t>
    </r>
  </si>
  <si>
    <r>
      <t>y</t>
    </r>
    <r>
      <rPr>
        <sz val="10"/>
        <color theme="1"/>
        <rFont val="Times New Roman"/>
        <family val="1"/>
      </rPr>
      <t>=</t>
    </r>
    <r>
      <rPr>
        <i/>
        <sz val="10"/>
        <color theme="1"/>
        <rFont val="KaTeX_Math"/>
      </rPr>
      <t>x^β</t>
    </r>
  </si>
  <si>
    <t>α</t>
  </si>
  <si>
    <t>β</t>
  </si>
  <si>
    <t>Diminishing returns transformation</t>
  </si>
  <si>
    <t>https://www.kaggle.com/datasets/orosas/marketing-mix-dataset</t>
  </si>
  <si>
    <t xml:space="preserve">Dataset source: Kaggle dataset featured in this article- https://forecastegy.com/posts/free-high-quality-marketing-mix-modeling-datasets/ </t>
  </si>
  <si>
    <t>Data after feature transformation:</t>
  </si>
  <si>
    <t>Actual data:</t>
  </si>
  <si>
    <t>Predicted data:</t>
  </si>
  <si>
    <t>Abs % error</t>
  </si>
  <si>
    <t>Intercept (baseline)</t>
  </si>
  <si>
    <t>Coefficient</t>
  </si>
  <si>
    <t>Total sales</t>
  </si>
  <si>
    <t>%</t>
  </si>
  <si>
    <t>R^2 value in this model indicates good model fit (96.57%) after feature transformation (adstock and diminishign returns)</t>
  </si>
  <si>
    <t>Standard error</t>
  </si>
  <si>
    <t>Regression sum of squares</t>
  </si>
  <si>
    <t>Model validation:</t>
  </si>
  <si>
    <t>T-statistics</t>
  </si>
  <si>
    <t>p-values</t>
  </si>
  <si>
    <t>p-value for F-statistic</t>
  </si>
  <si>
    <t>F-statistic</t>
  </si>
  <si>
    <t>Skewness</t>
  </si>
  <si>
    <t>Kurtosis</t>
  </si>
  <si>
    <t>Jarque Bera statistic</t>
  </si>
  <si>
    <t>Jarque Bera p-value</t>
  </si>
  <si>
    <t>Regression after feature transformation (adstock and diminishing returns):</t>
  </si>
  <si>
    <t>TikTok_adstock</t>
  </si>
  <si>
    <t>Facebook_adstock</t>
  </si>
  <si>
    <t>Google Ads_adstock</t>
  </si>
  <si>
    <t>TikTok_transformed</t>
  </si>
  <si>
    <t>Facebook_transformed</t>
  </si>
  <si>
    <t>Google Ads_transformed</t>
  </si>
  <si>
    <t>Consider marketing spends and sales are in $</t>
  </si>
  <si>
    <t>Jarque Bera p-value &gt; 0.05: Fail to reject the null hypothesis (data is consistent with normality).</t>
  </si>
  <si>
    <t>Another approach is to add small nu,ber (1 or 0.001, etc.) to data and then plot using power function</t>
  </si>
  <si>
    <t>Ideally, power trendline is used for diminishing returns plot but since there were zeroes in data, I used polynomial trendline</t>
  </si>
  <si>
    <t>Similarly, graphs for other cahnnels can be plotted</t>
  </si>
  <si>
    <t>Google ads gives highes contribution in sales amongst 3 marketing channels used</t>
  </si>
  <si>
    <t>Forecast (sales)</t>
  </si>
  <si>
    <t>For normality:</t>
  </si>
  <si>
    <t>Kurtosis should be close to 3 (for "regular" kurtosis), acceptable range: -3 to 3 (-7 to 7 in some cases)</t>
  </si>
  <si>
    <t>Skewness should be close to 0, acceptable range: -2 to 2</t>
  </si>
  <si>
    <t>Forecasting for future dates</t>
  </si>
  <si>
    <t>Forecasting</t>
  </si>
  <si>
    <t>User can edit marketing spend for channels below (blue font)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</si>
</sst>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0" formatCode="0.000"/>
    <numFmt numFmtId="171" formatCode="0.0000"/>
    <numFmt numFmtId="172" formatCode="m/d/yyyy;@"/>
    <numFmt numFmtId="175" formatCode="_-[$$-409]* #,##0.00_ ;_-[$$-409]* \-#,##0.00\ ;_-[$$-409]* &quot;-&quot;??_ ;_-@_ "/>
    <numFmt numFmtId="177" formatCode="_-[$$-409]* #,##0_ ;_-[$$-409]* \-#,##0\ ;_-[$$-409]* &quot;-&quot;??_ ;_-@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imes New Roman"/>
      <family val="1"/>
    </font>
    <font>
      <sz val="8"/>
      <color theme="1"/>
      <name val="Segoe UI"/>
      <family val="2"/>
    </font>
    <font>
      <i/>
      <sz val="8"/>
      <color theme="1"/>
      <name val="KaTeX_Math"/>
    </font>
    <font>
      <i/>
      <sz val="10"/>
      <color theme="1"/>
      <name val="KaTeX_Math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5" fillId="0" borderId="3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3" xfId="0" applyFont="1" applyBorder="1" applyAlignment="1">
      <alignment horizontal="centerContinuous"/>
    </xf>
    <xf numFmtId="0" fontId="0" fillId="3" borderId="0" xfId="0" applyFill="1"/>
    <xf numFmtId="0" fontId="0" fillId="4" borderId="0" xfId="0" applyFill="1"/>
    <xf numFmtId="0" fontId="0" fillId="4" borderId="2" xfId="0" applyFill="1" applyBorder="1"/>
    <xf numFmtId="0" fontId="3" fillId="0" borderId="0" xfId="0" applyFont="1"/>
    <xf numFmtId="0" fontId="0" fillId="5" borderId="4" xfId="0" applyFill="1" applyBorder="1"/>
    <xf numFmtId="0" fontId="0" fillId="0" borderId="4" xfId="0" applyBorder="1"/>
    <xf numFmtId="0" fontId="4" fillId="6" borderId="4" xfId="0" applyFont="1" applyFill="1" applyBorder="1"/>
    <xf numFmtId="0" fontId="6" fillId="7" borderId="0" xfId="0" applyFont="1" applyFill="1"/>
    <xf numFmtId="0" fontId="4" fillId="3" borderId="0" xfId="0" applyFont="1" applyFill="1"/>
    <xf numFmtId="0" fontId="4" fillId="8" borderId="0" xfId="0" applyFont="1" applyFill="1"/>
    <xf numFmtId="0" fontId="4" fillId="9" borderId="0" xfId="0" applyFont="1" applyFill="1"/>
    <xf numFmtId="2" fontId="0" fillId="0" borderId="0" xfId="0" applyNumberFormat="1"/>
    <xf numFmtId="9" fontId="0" fillId="0" borderId="0" xfId="1" applyFont="1"/>
    <xf numFmtId="9" fontId="0" fillId="0" borderId="4" xfId="0" applyNumberFormat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11" borderId="0" xfId="0" applyFill="1"/>
    <xf numFmtId="0" fontId="15" fillId="0" borderId="0" xfId="0" applyFont="1"/>
    <xf numFmtId="0" fontId="4" fillId="12" borderId="0" xfId="0" applyFont="1" applyFill="1"/>
    <xf numFmtId="0" fontId="0" fillId="10" borderId="5" xfId="0" applyFill="1" applyBorder="1" applyAlignment="1"/>
    <xf numFmtId="0" fontId="12" fillId="10" borderId="6" xfId="0" applyFont="1" applyFill="1" applyBorder="1"/>
    <xf numFmtId="0" fontId="0" fillId="10" borderId="7" xfId="0" applyFill="1" applyBorder="1"/>
    <xf numFmtId="0" fontId="9" fillId="0" borderId="8" xfId="0" applyFont="1" applyBorder="1" applyAlignment="1">
      <alignment horizontal="left" vertical="center" indent="1"/>
    </xf>
    <xf numFmtId="0" fontId="0" fillId="0" borderId="0" xfId="0" applyBorder="1"/>
    <xf numFmtId="0" fontId="0" fillId="0" borderId="9" xfId="0" applyBorder="1"/>
    <xf numFmtId="0" fontId="9" fillId="0" borderId="10" xfId="0" applyFont="1" applyBorder="1" applyAlignment="1">
      <alignment horizontal="left" vertical="center" indent="1"/>
    </xf>
    <xf numFmtId="0" fontId="0" fillId="0" borderId="11" xfId="0" applyBorder="1"/>
    <xf numFmtId="0" fontId="0" fillId="0" borderId="12" xfId="0" applyBorder="1"/>
    <xf numFmtId="0" fontId="9" fillId="0" borderId="0" xfId="0" applyFont="1" applyBorder="1" applyAlignment="1">
      <alignment horizontal="left" vertical="center" indent="1"/>
    </xf>
    <xf numFmtId="0" fontId="0" fillId="11" borderId="5" xfId="0" applyFill="1" applyBorder="1"/>
    <xf numFmtId="0" fontId="0" fillId="11" borderId="6" xfId="0" applyFill="1" applyBorder="1"/>
    <xf numFmtId="0" fontId="12" fillId="11" borderId="7" xfId="0" applyFont="1" applyFill="1" applyBorder="1"/>
    <xf numFmtId="0" fontId="11" fillId="0" borderId="8" xfId="0" applyFont="1" applyBorder="1" applyAlignment="1">
      <alignment horizontal="left" vertical="center" indent="1"/>
    </xf>
    <xf numFmtId="0" fontId="4" fillId="0" borderId="4" xfId="0" applyFont="1" applyBorder="1"/>
    <xf numFmtId="0" fontId="4" fillId="13" borderId="0" xfId="0" applyFont="1" applyFill="1"/>
    <xf numFmtId="0" fontId="4" fillId="13" borderId="4" xfId="0" applyFont="1" applyFill="1" applyBorder="1"/>
    <xf numFmtId="0" fontId="4" fillId="11" borderId="0" xfId="0" applyFont="1" applyFill="1"/>
    <xf numFmtId="0" fontId="4" fillId="9" borderId="4" xfId="0" applyFont="1" applyFill="1" applyBorder="1"/>
    <xf numFmtId="0" fontId="4" fillId="14" borderId="0" xfId="0" applyFont="1" applyFill="1"/>
    <xf numFmtId="10" fontId="0" fillId="0" borderId="0" xfId="1" applyNumberFormat="1" applyFont="1"/>
    <xf numFmtId="2" fontId="0" fillId="0" borderId="4" xfId="0" applyNumberFormat="1" applyBorder="1"/>
    <xf numFmtId="10" fontId="0" fillId="0" borderId="4" xfId="0" applyNumberFormat="1" applyBorder="1"/>
    <xf numFmtId="0" fontId="4" fillId="16" borderId="4" xfId="0" applyFont="1" applyFill="1" applyBorder="1"/>
    <xf numFmtId="0" fontId="4" fillId="3" borderId="4" xfId="0" applyFont="1" applyFill="1" applyBorder="1"/>
    <xf numFmtId="9" fontId="0" fillId="0" borderId="4" xfId="1" applyFont="1" applyBorder="1"/>
    <xf numFmtId="0" fontId="6" fillId="13" borderId="0" xfId="0" applyFont="1" applyFill="1"/>
    <xf numFmtId="0" fontId="0" fillId="4" borderId="4" xfId="0" applyFill="1" applyBorder="1"/>
    <xf numFmtId="0" fontId="16" fillId="17" borderId="0" xfId="0" applyFont="1" applyFill="1"/>
    <xf numFmtId="0" fontId="0" fillId="17" borderId="0" xfId="0" applyFill="1"/>
    <xf numFmtId="2" fontId="0" fillId="0" borderId="0" xfId="0" applyNumberFormat="1" applyFill="1"/>
    <xf numFmtId="170" fontId="0" fillId="0" borderId="0" xfId="0" applyNumberFormat="1" applyFill="1"/>
    <xf numFmtId="171" fontId="0" fillId="0" borderId="0" xfId="0" applyNumberFormat="1" applyFill="1"/>
    <xf numFmtId="0" fontId="4" fillId="11" borderId="4" xfId="0" applyFont="1" applyFill="1" applyBorder="1"/>
    <xf numFmtId="0" fontId="4" fillId="15" borderId="4" xfId="0" applyFont="1" applyFill="1" applyBorder="1"/>
    <xf numFmtId="0" fontId="17" fillId="0" borderId="0" xfId="0" applyFont="1"/>
    <xf numFmtId="14" fontId="3" fillId="0" borderId="4" xfId="0" applyNumberFormat="1" applyFont="1" applyBorder="1"/>
    <xf numFmtId="14" fontId="0" fillId="0" borderId="4" xfId="0" applyNumberFormat="1" applyBorder="1"/>
    <xf numFmtId="14" fontId="0" fillId="0" borderId="0" xfId="0" applyNumberFormat="1"/>
    <xf numFmtId="172" fontId="0" fillId="0" borderId="0" xfId="0" applyNumberFormat="1"/>
    <xf numFmtId="0" fontId="17" fillId="0" borderId="0" xfId="0" applyFont="1" applyBorder="1"/>
    <xf numFmtId="0" fontId="19" fillId="0" borderId="0" xfId="0" applyFont="1" applyFill="1" applyBorder="1"/>
    <xf numFmtId="0" fontId="4" fillId="11" borderId="8" xfId="0" applyFont="1" applyFill="1" applyBorder="1"/>
    <xf numFmtId="177" fontId="20" fillId="0" borderId="4" xfId="0" applyNumberFormat="1" applyFont="1" applyBorder="1"/>
    <xf numFmtId="175" fontId="0" fillId="0" borderId="0" xfId="0" applyNumberFormat="1"/>
    <xf numFmtId="0" fontId="6" fillId="0" borderId="0" xfId="0" applyFont="1" applyAlignment="1"/>
    <xf numFmtId="0" fontId="4" fillId="18" borderId="4" xfId="0" applyFont="1" applyFill="1" applyBorder="1"/>
    <xf numFmtId="175" fontId="0" fillId="0" borderId="4" xfId="0" applyNumberFormat="1" applyBorder="1"/>
    <xf numFmtId="17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Data!$F$1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Data!$B$2:$B$201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Data!$F$2:$F$201</c:f>
              <c:numCache>
                <c:formatCode>General</c:formatCode>
                <c:ptCount val="200"/>
                <c:pt idx="0">
                  <c:v>9779.7999999999993</c:v>
                </c:pt>
                <c:pt idx="1">
                  <c:v>13245.19</c:v>
                </c:pt>
                <c:pt idx="2">
                  <c:v>12022.66</c:v>
                </c:pt>
                <c:pt idx="3">
                  <c:v>8846.9500000000007</c:v>
                </c:pt>
                <c:pt idx="4">
                  <c:v>9797.07</c:v>
                </c:pt>
                <c:pt idx="5">
                  <c:v>13527.65</c:v>
                </c:pt>
                <c:pt idx="6">
                  <c:v>9635.43</c:v>
                </c:pt>
                <c:pt idx="7">
                  <c:v>15355.11</c:v>
                </c:pt>
                <c:pt idx="8">
                  <c:v>12199.37</c:v>
                </c:pt>
                <c:pt idx="9">
                  <c:v>11368.23</c:v>
                </c:pt>
                <c:pt idx="10">
                  <c:v>8640.44</c:v>
                </c:pt>
                <c:pt idx="11">
                  <c:v>4960.26</c:v>
                </c:pt>
                <c:pt idx="12">
                  <c:v>12726.46</c:v>
                </c:pt>
                <c:pt idx="13">
                  <c:v>11421.71</c:v>
                </c:pt>
                <c:pt idx="14">
                  <c:v>10875.31</c:v>
                </c:pt>
                <c:pt idx="15">
                  <c:v>13048.08</c:v>
                </c:pt>
                <c:pt idx="16">
                  <c:v>10775.86</c:v>
                </c:pt>
                <c:pt idx="17">
                  <c:v>15013.62</c:v>
                </c:pt>
                <c:pt idx="18">
                  <c:v>14158.32</c:v>
                </c:pt>
                <c:pt idx="19">
                  <c:v>15918.14</c:v>
                </c:pt>
                <c:pt idx="20">
                  <c:v>11128.75</c:v>
                </c:pt>
                <c:pt idx="21">
                  <c:v>12170.36</c:v>
                </c:pt>
                <c:pt idx="22">
                  <c:v>10134.700000000001</c:v>
                </c:pt>
                <c:pt idx="23">
                  <c:v>11093.55</c:v>
                </c:pt>
                <c:pt idx="24">
                  <c:v>8170.63</c:v>
                </c:pt>
                <c:pt idx="25">
                  <c:v>6542.71</c:v>
                </c:pt>
                <c:pt idx="26">
                  <c:v>11325.8</c:v>
                </c:pt>
                <c:pt idx="27">
                  <c:v>7793.24</c:v>
                </c:pt>
                <c:pt idx="28">
                  <c:v>15010.94</c:v>
                </c:pt>
                <c:pt idx="29">
                  <c:v>10634.31</c:v>
                </c:pt>
                <c:pt idx="30">
                  <c:v>11751.39</c:v>
                </c:pt>
                <c:pt idx="31">
                  <c:v>9151.2000000000007</c:v>
                </c:pt>
                <c:pt idx="32">
                  <c:v>9141.4599999999991</c:v>
                </c:pt>
                <c:pt idx="33">
                  <c:v>7399.92</c:v>
                </c:pt>
                <c:pt idx="34">
                  <c:v>10893.16</c:v>
                </c:pt>
                <c:pt idx="35">
                  <c:v>11550.47</c:v>
                </c:pt>
                <c:pt idx="36">
                  <c:v>8672.09</c:v>
                </c:pt>
                <c:pt idx="37">
                  <c:v>9427.2199999999993</c:v>
                </c:pt>
                <c:pt idx="38">
                  <c:v>8036.91</c:v>
                </c:pt>
                <c:pt idx="39">
                  <c:v>11240.58</c:v>
                </c:pt>
                <c:pt idx="40">
                  <c:v>12386.83</c:v>
                </c:pt>
                <c:pt idx="41">
                  <c:v>12513.84</c:v>
                </c:pt>
                <c:pt idx="42">
                  <c:v>12235.08</c:v>
                </c:pt>
                <c:pt idx="43">
                  <c:v>11895.78</c:v>
                </c:pt>
                <c:pt idx="44">
                  <c:v>10047.41</c:v>
                </c:pt>
                <c:pt idx="45">
                  <c:v>9705.39</c:v>
                </c:pt>
                <c:pt idx="46">
                  <c:v>8847.19</c:v>
                </c:pt>
                <c:pt idx="47">
                  <c:v>10379.07</c:v>
                </c:pt>
                <c:pt idx="48">
                  <c:v>11312.48</c:v>
                </c:pt>
                <c:pt idx="49">
                  <c:v>8226.23</c:v>
                </c:pt>
                <c:pt idx="50">
                  <c:v>13966.11</c:v>
                </c:pt>
                <c:pt idx="51">
                  <c:v>13460.32</c:v>
                </c:pt>
                <c:pt idx="52">
                  <c:v>15742.61</c:v>
                </c:pt>
                <c:pt idx="53">
                  <c:v>10440.98</c:v>
                </c:pt>
                <c:pt idx="54">
                  <c:v>8535.49</c:v>
                </c:pt>
                <c:pt idx="55">
                  <c:v>7801.58</c:v>
                </c:pt>
                <c:pt idx="56">
                  <c:v>9570.01</c:v>
                </c:pt>
                <c:pt idx="57">
                  <c:v>7854.78</c:v>
                </c:pt>
                <c:pt idx="58">
                  <c:v>8067.55</c:v>
                </c:pt>
                <c:pt idx="59">
                  <c:v>7848.26</c:v>
                </c:pt>
                <c:pt idx="60">
                  <c:v>14012.71</c:v>
                </c:pt>
                <c:pt idx="61">
                  <c:v>16127.45</c:v>
                </c:pt>
                <c:pt idx="62">
                  <c:v>11636.97</c:v>
                </c:pt>
                <c:pt idx="63">
                  <c:v>8193.65</c:v>
                </c:pt>
                <c:pt idx="64">
                  <c:v>9451.61</c:v>
                </c:pt>
                <c:pt idx="65">
                  <c:v>11454.02</c:v>
                </c:pt>
                <c:pt idx="66">
                  <c:v>5526.84</c:v>
                </c:pt>
                <c:pt idx="67">
                  <c:v>7677.52</c:v>
                </c:pt>
                <c:pt idx="68">
                  <c:v>8084.98</c:v>
                </c:pt>
                <c:pt idx="69">
                  <c:v>7456.56</c:v>
                </c:pt>
                <c:pt idx="70">
                  <c:v>5365.18</c:v>
                </c:pt>
                <c:pt idx="71">
                  <c:v>8134.16</c:v>
                </c:pt>
                <c:pt idx="72">
                  <c:v>10065.530000000001</c:v>
                </c:pt>
                <c:pt idx="73">
                  <c:v>10878.94</c:v>
                </c:pt>
                <c:pt idx="74">
                  <c:v>11524.63</c:v>
                </c:pt>
                <c:pt idx="75">
                  <c:v>6563.85</c:v>
                </c:pt>
                <c:pt idx="76">
                  <c:v>14165.57</c:v>
                </c:pt>
                <c:pt idx="77">
                  <c:v>15624.56</c:v>
                </c:pt>
                <c:pt idx="78">
                  <c:v>11305.04</c:v>
                </c:pt>
                <c:pt idx="79">
                  <c:v>8245.57</c:v>
                </c:pt>
                <c:pt idx="80">
                  <c:v>7676.64</c:v>
                </c:pt>
                <c:pt idx="81">
                  <c:v>5023.53</c:v>
                </c:pt>
                <c:pt idx="82">
                  <c:v>8058.85</c:v>
                </c:pt>
                <c:pt idx="83">
                  <c:v>9902.44</c:v>
                </c:pt>
                <c:pt idx="84">
                  <c:v>8058.05</c:v>
                </c:pt>
                <c:pt idx="85">
                  <c:v>7498.36</c:v>
                </c:pt>
                <c:pt idx="86">
                  <c:v>12216.8</c:v>
                </c:pt>
                <c:pt idx="87">
                  <c:v>11042.8</c:v>
                </c:pt>
                <c:pt idx="88">
                  <c:v>10713.92</c:v>
                </c:pt>
                <c:pt idx="89">
                  <c:v>9130.06</c:v>
                </c:pt>
                <c:pt idx="90">
                  <c:v>7325.82</c:v>
                </c:pt>
                <c:pt idx="91">
                  <c:v>15292.36</c:v>
                </c:pt>
                <c:pt idx="92">
                  <c:v>11571.92</c:v>
                </c:pt>
                <c:pt idx="93">
                  <c:v>10464.299999999999</c:v>
                </c:pt>
                <c:pt idx="94">
                  <c:v>9229.31</c:v>
                </c:pt>
                <c:pt idx="95">
                  <c:v>9964.76</c:v>
                </c:pt>
                <c:pt idx="96">
                  <c:v>8018.56</c:v>
                </c:pt>
                <c:pt idx="97">
                  <c:v>7278.85</c:v>
                </c:pt>
                <c:pt idx="98">
                  <c:v>8467.44</c:v>
                </c:pt>
                <c:pt idx="99">
                  <c:v>7620.08</c:v>
                </c:pt>
                <c:pt idx="100">
                  <c:v>7353.99</c:v>
                </c:pt>
                <c:pt idx="101">
                  <c:v>12947.48</c:v>
                </c:pt>
                <c:pt idx="102">
                  <c:v>10250.780000000001</c:v>
                </c:pt>
                <c:pt idx="103">
                  <c:v>13096.57</c:v>
                </c:pt>
                <c:pt idx="104">
                  <c:v>10843.3</c:v>
                </c:pt>
                <c:pt idx="105">
                  <c:v>9702.32</c:v>
                </c:pt>
                <c:pt idx="106">
                  <c:v>11509.72</c:v>
                </c:pt>
                <c:pt idx="107">
                  <c:v>10862.91</c:v>
                </c:pt>
                <c:pt idx="108">
                  <c:v>14894.3</c:v>
                </c:pt>
                <c:pt idx="109">
                  <c:v>12071.16</c:v>
                </c:pt>
                <c:pt idx="110">
                  <c:v>16592.25</c:v>
                </c:pt>
                <c:pt idx="111">
                  <c:v>12441.24</c:v>
                </c:pt>
                <c:pt idx="112">
                  <c:v>12279.8</c:v>
                </c:pt>
                <c:pt idx="113">
                  <c:v>6790.08</c:v>
                </c:pt>
                <c:pt idx="114">
                  <c:v>11909.22</c:v>
                </c:pt>
                <c:pt idx="115">
                  <c:v>13496.33</c:v>
                </c:pt>
                <c:pt idx="116">
                  <c:v>12297.33</c:v>
                </c:pt>
                <c:pt idx="117">
                  <c:v>6378.02</c:v>
                </c:pt>
                <c:pt idx="118">
                  <c:v>14447.22</c:v>
                </c:pt>
                <c:pt idx="119">
                  <c:v>14199.63</c:v>
                </c:pt>
                <c:pt idx="120">
                  <c:v>8818.6</c:v>
                </c:pt>
                <c:pt idx="121">
                  <c:v>11735.1</c:v>
                </c:pt>
                <c:pt idx="122">
                  <c:v>10804.46</c:v>
                </c:pt>
                <c:pt idx="123">
                  <c:v>10008.84</c:v>
                </c:pt>
                <c:pt idx="124">
                  <c:v>13038.94</c:v>
                </c:pt>
                <c:pt idx="125">
                  <c:v>12997.57</c:v>
                </c:pt>
                <c:pt idx="126">
                  <c:v>13131.68</c:v>
                </c:pt>
                <c:pt idx="127">
                  <c:v>14703.9</c:v>
                </c:pt>
                <c:pt idx="128">
                  <c:v>17668.34</c:v>
                </c:pt>
                <c:pt idx="129">
                  <c:v>13267.43</c:v>
                </c:pt>
                <c:pt idx="130">
                  <c:v>8106.56</c:v>
                </c:pt>
                <c:pt idx="131">
                  <c:v>11182.44</c:v>
                </c:pt>
                <c:pt idx="132">
                  <c:v>10886.67</c:v>
                </c:pt>
                <c:pt idx="133">
                  <c:v>11160.91</c:v>
                </c:pt>
                <c:pt idx="134">
                  <c:v>7160.31</c:v>
                </c:pt>
                <c:pt idx="135">
                  <c:v>14452.13</c:v>
                </c:pt>
                <c:pt idx="136">
                  <c:v>11189.87</c:v>
                </c:pt>
                <c:pt idx="137">
                  <c:v>15012.92</c:v>
                </c:pt>
                <c:pt idx="138">
                  <c:v>8606.27</c:v>
                </c:pt>
                <c:pt idx="139">
                  <c:v>5991.27</c:v>
                </c:pt>
                <c:pt idx="140">
                  <c:v>8239.06</c:v>
                </c:pt>
                <c:pt idx="141">
                  <c:v>5561.95</c:v>
                </c:pt>
                <c:pt idx="142">
                  <c:v>9797.26</c:v>
                </c:pt>
                <c:pt idx="143">
                  <c:v>14673.81</c:v>
                </c:pt>
                <c:pt idx="144">
                  <c:v>11598.35</c:v>
                </c:pt>
                <c:pt idx="145">
                  <c:v>13368.12</c:v>
                </c:pt>
                <c:pt idx="146">
                  <c:v>14428.14</c:v>
                </c:pt>
                <c:pt idx="147">
                  <c:v>11172.84</c:v>
                </c:pt>
                <c:pt idx="148">
                  <c:v>6340.56</c:v>
                </c:pt>
                <c:pt idx="149">
                  <c:v>8095.38</c:v>
                </c:pt>
                <c:pt idx="150">
                  <c:v>9268.66</c:v>
                </c:pt>
                <c:pt idx="151">
                  <c:v>4532.33</c:v>
                </c:pt>
                <c:pt idx="152">
                  <c:v>10982.62</c:v>
                </c:pt>
                <c:pt idx="153">
                  <c:v>8447.64</c:v>
                </c:pt>
                <c:pt idx="154">
                  <c:v>7617.05</c:v>
                </c:pt>
                <c:pt idx="155">
                  <c:v>7610.02</c:v>
                </c:pt>
                <c:pt idx="156">
                  <c:v>7849.88</c:v>
                </c:pt>
                <c:pt idx="157">
                  <c:v>7104.61</c:v>
                </c:pt>
                <c:pt idx="158">
                  <c:v>8447.4</c:v>
                </c:pt>
                <c:pt idx="159">
                  <c:v>7885.48</c:v>
                </c:pt>
                <c:pt idx="160">
                  <c:v>9992.42</c:v>
                </c:pt>
                <c:pt idx="161">
                  <c:v>11322.95</c:v>
                </c:pt>
                <c:pt idx="162">
                  <c:v>15977.27</c:v>
                </c:pt>
                <c:pt idx="163">
                  <c:v>14259.48</c:v>
                </c:pt>
                <c:pt idx="164">
                  <c:v>12886.05</c:v>
                </c:pt>
                <c:pt idx="165">
                  <c:v>9131.86</c:v>
                </c:pt>
                <c:pt idx="166">
                  <c:v>10953.39</c:v>
                </c:pt>
                <c:pt idx="167">
                  <c:v>8574.23</c:v>
                </c:pt>
                <c:pt idx="168">
                  <c:v>14958.05</c:v>
                </c:pt>
                <c:pt idx="169">
                  <c:v>13543.21</c:v>
                </c:pt>
                <c:pt idx="170">
                  <c:v>13867.08</c:v>
                </c:pt>
                <c:pt idx="171">
                  <c:v>13854.92</c:v>
                </c:pt>
                <c:pt idx="172">
                  <c:v>10895.22</c:v>
                </c:pt>
                <c:pt idx="173">
                  <c:v>7854.4</c:v>
                </c:pt>
                <c:pt idx="174">
                  <c:v>7405.54</c:v>
                </c:pt>
                <c:pt idx="175">
                  <c:v>7705.26</c:v>
                </c:pt>
                <c:pt idx="176">
                  <c:v>10888.41</c:v>
                </c:pt>
                <c:pt idx="177">
                  <c:v>7715.63</c:v>
                </c:pt>
                <c:pt idx="178">
                  <c:v>10581.72</c:v>
                </c:pt>
                <c:pt idx="179">
                  <c:v>11218.58</c:v>
                </c:pt>
                <c:pt idx="180">
                  <c:v>12789.7</c:v>
                </c:pt>
                <c:pt idx="181">
                  <c:v>9923.23</c:v>
                </c:pt>
                <c:pt idx="182">
                  <c:v>9781.83</c:v>
                </c:pt>
                <c:pt idx="183">
                  <c:v>11570.62</c:v>
                </c:pt>
                <c:pt idx="184">
                  <c:v>12294.54</c:v>
                </c:pt>
                <c:pt idx="185">
                  <c:v>9745.9</c:v>
                </c:pt>
                <c:pt idx="186">
                  <c:v>11918.41</c:v>
                </c:pt>
                <c:pt idx="187">
                  <c:v>10983.4</c:v>
                </c:pt>
                <c:pt idx="188">
                  <c:v>8944.74</c:v>
                </c:pt>
                <c:pt idx="189">
                  <c:v>13131.49</c:v>
                </c:pt>
                <c:pt idx="190">
                  <c:v>14669.4</c:v>
                </c:pt>
                <c:pt idx="191">
                  <c:v>13843.33</c:v>
                </c:pt>
                <c:pt idx="192">
                  <c:v>14024.53</c:v>
                </c:pt>
                <c:pt idx="193">
                  <c:v>13315.79</c:v>
                </c:pt>
                <c:pt idx="194">
                  <c:v>10237.24</c:v>
                </c:pt>
                <c:pt idx="195">
                  <c:v>9030.17</c:v>
                </c:pt>
                <c:pt idx="196">
                  <c:v>15904.11</c:v>
                </c:pt>
                <c:pt idx="197">
                  <c:v>12839.29</c:v>
                </c:pt>
                <c:pt idx="198">
                  <c:v>9063.4500000000007</c:v>
                </c:pt>
                <c:pt idx="199">
                  <c:v>7250.21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69-4BD0-9F57-6277E2BC1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375696"/>
        <c:axId val="14523728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Data!$C$1</c15:sqref>
                        </c15:formulaRef>
                      </c:ext>
                    </c:extLst>
                    <c:strCache>
                      <c:ptCount val="1"/>
                      <c:pt idx="0">
                        <c:v>TikTok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Data!$B$2:$B$201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Data!$C$2:$C$201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13528.1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8045.44</c:v>
                      </c:pt>
                      <c:pt idx="6">
                        <c:v>0</c:v>
                      </c:pt>
                      <c:pt idx="7">
                        <c:v>9697.2900000000009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11522.08</c:v>
                      </c:pt>
                      <c:pt idx="13">
                        <c:v>10243.35</c:v>
                      </c:pt>
                      <c:pt idx="14">
                        <c:v>0</c:v>
                      </c:pt>
                      <c:pt idx="15">
                        <c:v>10667.35</c:v>
                      </c:pt>
                      <c:pt idx="16">
                        <c:v>0</c:v>
                      </c:pt>
                      <c:pt idx="17">
                        <c:v>9589.68</c:v>
                      </c:pt>
                      <c:pt idx="18">
                        <c:v>10626.14</c:v>
                      </c:pt>
                      <c:pt idx="19">
                        <c:v>8291.81</c:v>
                      </c:pt>
                      <c:pt idx="20">
                        <c:v>0</c:v>
                      </c:pt>
                      <c:pt idx="21">
                        <c:v>11307.24</c:v>
                      </c:pt>
                      <c:pt idx="22">
                        <c:v>0</c:v>
                      </c:pt>
                      <c:pt idx="23">
                        <c:v>8515.67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13065.56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9304.18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9395.39</c:v>
                      </c:pt>
                      <c:pt idx="40">
                        <c:v>7902.89</c:v>
                      </c:pt>
                      <c:pt idx="41">
                        <c:v>7159.96</c:v>
                      </c:pt>
                      <c:pt idx="42">
                        <c:v>6587.46</c:v>
                      </c:pt>
                      <c:pt idx="43">
                        <c:v>13901.55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8209.07</c:v>
                      </c:pt>
                      <c:pt idx="51">
                        <c:v>0</c:v>
                      </c:pt>
                      <c:pt idx="52">
                        <c:v>8978.39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8655.08</c:v>
                      </c:pt>
                      <c:pt idx="61">
                        <c:v>9280.89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7530.35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8258.41</c:v>
                      </c:pt>
                      <c:pt idx="77">
                        <c:v>8842.2999999999993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12357.56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12444.89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7304.48</c:v>
                      </c:pt>
                      <c:pt idx="102">
                        <c:v>0</c:v>
                      </c:pt>
                      <c:pt idx="103">
                        <c:v>11938.79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9172.76</c:v>
                      </c:pt>
                      <c:pt idx="107">
                        <c:v>0</c:v>
                      </c:pt>
                      <c:pt idx="108">
                        <c:v>13845.88</c:v>
                      </c:pt>
                      <c:pt idx="109">
                        <c:v>0</c:v>
                      </c:pt>
                      <c:pt idx="110">
                        <c:v>13735.12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9463.99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11228.16</c:v>
                      </c:pt>
                      <c:pt idx="119">
                        <c:v>11844.41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10596.48</c:v>
                      </c:pt>
                      <c:pt idx="123">
                        <c:v>0</c:v>
                      </c:pt>
                      <c:pt idx="124">
                        <c:v>8610.86</c:v>
                      </c:pt>
                      <c:pt idx="125">
                        <c:v>0</c:v>
                      </c:pt>
                      <c:pt idx="126">
                        <c:v>9129.69</c:v>
                      </c:pt>
                      <c:pt idx="127">
                        <c:v>13698.53</c:v>
                      </c:pt>
                      <c:pt idx="128">
                        <c:v>11344.59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11352.87</c:v>
                      </c:pt>
                      <c:pt idx="136">
                        <c:v>0</c:v>
                      </c:pt>
                      <c:pt idx="137">
                        <c:v>9583.4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11270.06</c:v>
                      </c:pt>
                      <c:pt idx="144">
                        <c:v>0</c:v>
                      </c:pt>
                      <c:pt idx="145">
                        <c:v>11888.96</c:v>
                      </c:pt>
                      <c:pt idx="146">
                        <c:v>8174.36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11898.84</c:v>
                      </c:pt>
                      <c:pt idx="163">
                        <c:v>10175.1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12376.06</c:v>
                      </c:pt>
                      <c:pt idx="169">
                        <c:v>0</c:v>
                      </c:pt>
                      <c:pt idx="170">
                        <c:v>11841.72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9292.01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5553.19</c:v>
                      </c:pt>
                      <c:pt idx="184">
                        <c:v>11250.46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8520.8700000000008</c:v>
                      </c:pt>
                      <c:pt idx="189">
                        <c:v>13086.03</c:v>
                      </c:pt>
                      <c:pt idx="190">
                        <c:v>7414.29</c:v>
                      </c:pt>
                      <c:pt idx="191">
                        <c:v>10534.1</c:v>
                      </c:pt>
                      <c:pt idx="192">
                        <c:v>0</c:v>
                      </c:pt>
                      <c:pt idx="193">
                        <c:v>7663.81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11543.58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69-4BD0-9F57-6277E2BC1D1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Data!$D$1</c15:sqref>
                        </c15:formulaRef>
                      </c:ext>
                    </c:extLst>
                    <c:strCache>
                      <c:ptCount val="1"/>
                      <c:pt idx="0">
                        <c:v>Facebook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Data!$B$2:$B$201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Data!$D$2:$D$201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5349.65</c:v>
                      </c:pt>
                      <c:pt idx="2">
                        <c:v>4235.8599999999997</c:v>
                      </c:pt>
                      <c:pt idx="3">
                        <c:v>3562.21</c:v>
                      </c:pt>
                      <c:pt idx="4">
                        <c:v>0</c:v>
                      </c:pt>
                      <c:pt idx="5">
                        <c:v>4310.55</c:v>
                      </c:pt>
                      <c:pt idx="6">
                        <c:v>0</c:v>
                      </c:pt>
                      <c:pt idx="7">
                        <c:v>4478.8100000000004</c:v>
                      </c:pt>
                      <c:pt idx="8">
                        <c:v>3156.93</c:v>
                      </c:pt>
                      <c:pt idx="9">
                        <c:v>4522.03</c:v>
                      </c:pt>
                      <c:pt idx="10">
                        <c:v>4520.34</c:v>
                      </c:pt>
                      <c:pt idx="11">
                        <c:v>0</c:v>
                      </c:pt>
                      <c:pt idx="12">
                        <c:v>5698.46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5160.93</c:v>
                      </c:pt>
                      <c:pt idx="18">
                        <c:v>0</c:v>
                      </c:pt>
                      <c:pt idx="19">
                        <c:v>4605.1499999999996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4006.88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5049.49</c:v>
                      </c:pt>
                      <c:pt idx="27">
                        <c:v>0</c:v>
                      </c:pt>
                      <c:pt idx="28">
                        <c:v>5643.31</c:v>
                      </c:pt>
                      <c:pt idx="29">
                        <c:v>3429.38</c:v>
                      </c:pt>
                      <c:pt idx="30">
                        <c:v>4793.1000000000004</c:v>
                      </c:pt>
                      <c:pt idx="31">
                        <c:v>5880.18</c:v>
                      </c:pt>
                      <c:pt idx="32">
                        <c:v>0</c:v>
                      </c:pt>
                      <c:pt idx="33">
                        <c:v>5387.28</c:v>
                      </c:pt>
                      <c:pt idx="34">
                        <c:v>2744.44</c:v>
                      </c:pt>
                      <c:pt idx="35">
                        <c:v>3977.49</c:v>
                      </c:pt>
                      <c:pt idx="36">
                        <c:v>0</c:v>
                      </c:pt>
                      <c:pt idx="37">
                        <c:v>3343.28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5567.29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4708.16</c:v>
                      </c:pt>
                      <c:pt idx="47">
                        <c:v>4238.51</c:v>
                      </c:pt>
                      <c:pt idx="48">
                        <c:v>5857.92</c:v>
                      </c:pt>
                      <c:pt idx="49">
                        <c:v>0</c:v>
                      </c:pt>
                      <c:pt idx="50">
                        <c:v>6466.58</c:v>
                      </c:pt>
                      <c:pt idx="51">
                        <c:v>5852.55</c:v>
                      </c:pt>
                      <c:pt idx="52">
                        <c:v>4401.3500000000004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3231.46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4814.95</c:v>
                      </c:pt>
                      <c:pt idx="61">
                        <c:v>4192.3500000000004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4690.8900000000003</c:v>
                      </c:pt>
                      <c:pt idx="65">
                        <c:v>4766.53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5929.51</c:v>
                      </c:pt>
                      <c:pt idx="73">
                        <c:v>0</c:v>
                      </c:pt>
                      <c:pt idx="74">
                        <c:v>2905.4</c:v>
                      </c:pt>
                      <c:pt idx="75">
                        <c:v>0</c:v>
                      </c:pt>
                      <c:pt idx="76">
                        <c:v>4869.8900000000003</c:v>
                      </c:pt>
                      <c:pt idx="77">
                        <c:v>5093.95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3583.09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4028.9</c:v>
                      </c:pt>
                      <c:pt idx="87">
                        <c:v>5314.82</c:v>
                      </c:pt>
                      <c:pt idx="88">
                        <c:v>5821.59</c:v>
                      </c:pt>
                      <c:pt idx="89">
                        <c:v>0</c:v>
                      </c:pt>
                      <c:pt idx="90">
                        <c:v>5800.56</c:v>
                      </c:pt>
                      <c:pt idx="91">
                        <c:v>5078.26</c:v>
                      </c:pt>
                      <c:pt idx="92">
                        <c:v>0</c:v>
                      </c:pt>
                      <c:pt idx="93">
                        <c:v>3840.58</c:v>
                      </c:pt>
                      <c:pt idx="94">
                        <c:v>0</c:v>
                      </c:pt>
                      <c:pt idx="95">
                        <c:v>5194.29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4217.37</c:v>
                      </c:pt>
                      <c:pt idx="101">
                        <c:v>4889.6099999999997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7021.04</c:v>
                      </c:pt>
                      <c:pt idx="108">
                        <c:v>0</c:v>
                      </c:pt>
                      <c:pt idx="109">
                        <c:v>2798.56</c:v>
                      </c:pt>
                      <c:pt idx="110">
                        <c:v>5199.3</c:v>
                      </c:pt>
                      <c:pt idx="111">
                        <c:v>0</c:v>
                      </c:pt>
                      <c:pt idx="112">
                        <c:v>4482.4799999999996</c:v>
                      </c:pt>
                      <c:pt idx="113">
                        <c:v>0</c:v>
                      </c:pt>
                      <c:pt idx="114">
                        <c:v>4560.8100000000004</c:v>
                      </c:pt>
                      <c:pt idx="115">
                        <c:v>5181.34</c:v>
                      </c:pt>
                      <c:pt idx="116">
                        <c:v>4497.18</c:v>
                      </c:pt>
                      <c:pt idx="117">
                        <c:v>0</c:v>
                      </c:pt>
                      <c:pt idx="118">
                        <c:v>4039.5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5251.48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4290.2700000000004</c:v>
                      </c:pt>
                      <c:pt idx="126">
                        <c:v>0</c:v>
                      </c:pt>
                      <c:pt idx="127">
                        <c:v>5994.39</c:v>
                      </c:pt>
                      <c:pt idx="128">
                        <c:v>6319.14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5496</c:v>
                      </c:pt>
                      <c:pt idx="132">
                        <c:v>5771.41</c:v>
                      </c:pt>
                      <c:pt idx="133">
                        <c:v>6029.44</c:v>
                      </c:pt>
                      <c:pt idx="134">
                        <c:v>0</c:v>
                      </c:pt>
                      <c:pt idx="135">
                        <c:v>4575.68</c:v>
                      </c:pt>
                      <c:pt idx="136">
                        <c:v>5862.6</c:v>
                      </c:pt>
                      <c:pt idx="137">
                        <c:v>2344.38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3970.06</c:v>
                      </c:pt>
                      <c:pt idx="143">
                        <c:v>4650.0600000000004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7696.22</c:v>
                      </c:pt>
                      <c:pt idx="147">
                        <c:v>4926.08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3981.96</c:v>
                      </c:pt>
                      <c:pt idx="151">
                        <c:v>0</c:v>
                      </c:pt>
                      <c:pt idx="152">
                        <c:v>5382.73</c:v>
                      </c:pt>
                      <c:pt idx="153">
                        <c:v>0</c:v>
                      </c:pt>
                      <c:pt idx="154">
                        <c:v>6096.35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3820.84</c:v>
                      </c:pt>
                      <c:pt idx="161">
                        <c:v>6301.43</c:v>
                      </c:pt>
                      <c:pt idx="162">
                        <c:v>5895.26</c:v>
                      </c:pt>
                      <c:pt idx="163">
                        <c:v>0</c:v>
                      </c:pt>
                      <c:pt idx="164">
                        <c:v>3667.79</c:v>
                      </c:pt>
                      <c:pt idx="165">
                        <c:v>3031.38</c:v>
                      </c:pt>
                      <c:pt idx="166">
                        <c:v>4339.9399999999996</c:v>
                      </c:pt>
                      <c:pt idx="167">
                        <c:v>0</c:v>
                      </c:pt>
                      <c:pt idx="168">
                        <c:v>5498.69</c:v>
                      </c:pt>
                      <c:pt idx="169">
                        <c:v>6047.97</c:v>
                      </c:pt>
                      <c:pt idx="170">
                        <c:v>0</c:v>
                      </c:pt>
                      <c:pt idx="171">
                        <c:v>6742.67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4111.03</c:v>
                      </c:pt>
                      <c:pt idx="176">
                        <c:v>5242.12</c:v>
                      </c:pt>
                      <c:pt idx="177">
                        <c:v>0</c:v>
                      </c:pt>
                      <c:pt idx="178">
                        <c:v>5936.74</c:v>
                      </c:pt>
                      <c:pt idx="179">
                        <c:v>6412.33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2760.4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3720.31</c:v>
                      </c:pt>
                      <c:pt idx="187">
                        <c:v>4414.57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5213.4799999999996</c:v>
                      </c:pt>
                      <c:pt idx="193">
                        <c:v>0</c:v>
                      </c:pt>
                      <c:pt idx="194">
                        <c:v>4757.9799999999996</c:v>
                      </c:pt>
                      <c:pt idx="195">
                        <c:v>0</c:v>
                      </c:pt>
                      <c:pt idx="196">
                        <c:v>4615.3500000000004</c:v>
                      </c:pt>
                      <c:pt idx="197">
                        <c:v>4556.16</c:v>
                      </c:pt>
                      <c:pt idx="198">
                        <c:v>0</c:v>
                      </c:pt>
                      <c:pt idx="1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B69-4BD0-9F57-6277E2BC1D1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Data!$E$1</c15:sqref>
                        </c15:formulaRef>
                      </c:ext>
                    </c:extLst>
                    <c:strCache>
                      <c:ptCount val="1"/>
                      <c:pt idx="0">
                        <c:v>Google Ads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Data!$B$2:$B$201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Data!$E$2:$E$201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2218.9299999999998</c:v>
                      </c:pt>
                      <c:pt idx="2">
                        <c:v>2046.96</c:v>
                      </c:pt>
                      <c:pt idx="3">
                        <c:v>0</c:v>
                      </c:pt>
                      <c:pt idx="4">
                        <c:v>2187.29</c:v>
                      </c:pt>
                      <c:pt idx="5">
                        <c:v>1992.98</c:v>
                      </c:pt>
                      <c:pt idx="6">
                        <c:v>2253.02</c:v>
                      </c:pt>
                      <c:pt idx="7">
                        <c:v>2042.3</c:v>
                      </c:pt>
                      <c:pt idx="8">
                        <c:v>1859.02</c:v>
                      </c:pt>
                      <c:pt idx="9">
                        <c:v>2135.9899999999998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1839.37</c:v>
                      </c:pt>
                      <c:pt idx="15">
                        <c:v>1907.13</c:v>
                      </c:pt>
                      <c:pt idx="16">
                        <c:v>2204.36</c:v>
                      </c:pt>
                      <c:pt idx="17">
                        <c:v>1889.49</c:v>
                      </c:pt>
                      <c:pt idx="18">
                        <c:v>1922.63</c:v>
                      </c:pt>
                      <c:pt idx="19">
                        <c:v>1897.94</c:v>
                      </c:pt>
                      <c:pt idx="20">
                        <c:v>2036.79</c:v>
                      </c:pt>
                      <c:pt idx="21">
                        <c:v>1922.9</c:v>
                      </c:pt>
                      <c:pt idx="22">
                        <c:v>1679.63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2162.5300000000002</c:v>
                      </c:pt>
                      <c:pt idx="27">
                        <c:v>2117.4499999999998</c:v>
                      </c:pt>
                      <c:pt idx="28">
                        <c:v>1898.93</c:v>
                      </c:pt>
                      <c:pt idx="29">
                        <c:v>0</c:v>
                      </c:pt>
                      <c:pt idx="30">
                        <c:v>1898.5</c:v>
                      </c:pt>
                      <c:pt idx="31">
                        <c:v>0</c:v>
                      </c:pt>
                      <c:pt idx="32">
                        <c:v>2499.44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1743.09</c:v>
                      </c:pt>
                      <c:pt idx="36">
                        <c:v>1979.13</c:v>
                      </c:pt>
                      <c:pt idx="37">
                        <c:v>1802.4</c:v>
                      </c:pt>
                      <c:pt idx="38">
                        <c:v>1764.47</c:v>
                      </c:pt>
                      <c:pt idx="39">
                        <c:v>1771.96</c:v>
                      </c:pt>
                      <c:pt idx="40">
                        <c:v>2351</c:v>
                      </c:pt>
                      <c:pt idx="41">
                        <c:v>1973.4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2144.0100000000002</c:v>
                      </c:pt>
                      <c:pt idx="46">
                        <c:v>0</c:v>
                      </c:pt>
                      <c:pt idx="47">
                        <c:v>2060.7199999999998</c:v>
                      </c:pt>
                      <c:pt idx="48">
                        <c:v>2154.54</c:v>
                      </c:pt>
                      <c:pt idx="49">
                        <c:v>1667.68</c:v>
                      </c:pt>
                      <c:pt idx="50">
                        <c:v>2089.64</c:v>
                      </c:pt>
                      <c:pt idx="51">
                        <c:v>2339.2399999999998</c:v>
                      </c:pt>
                      <c:pt idx="52">
                        <c:v>1997.03</c:v>
                      </c:pt>
                      <c:pt idx="53">
                        <c:v>2164.2800000000002</c:v>
                      </c:pt>
                      <c:pt idx="54">
                        <c:v>2134.11</c:v>
                      </c:pt>
                      <c:pt idx="55">
                        <c:v>1858.5</c:v>
                      </c:pt>
                      <c:pt idx="56">
                        <c:v>2007.95</c:v>
                      </c:pt>
                      <c:pt idx="57">
                        <c:v>1686.6</c:v>
                      </c:pt>
                      <c:pt idx="58">
                        <c:v>1909.74</c:v>
                      </c:pt>
                      <c:pt idx="59">
                        <c:v>2053.14</c:v>
                      </c:pt>
                      <c:pt idx="60">
                        <c:v>2144.62</c:v>
                      </c:pt>
                      <c:pt idx="61">
                        <c:v>2004.92</c:v>
                      </c:pt>
                      <c:pt idx="62">
                        <c:v>2144</c:v>
                      </c:pt>
                      <c:pt idx="63">
                        <c:v>1779.42</c:v>
                      </c:pt>
                      <c:pt idx="64">
                        <c:v>0</c:v>
                      </c:pt>
                      <c:pt idx="65">
                        <c:v>2003.86</c:v>
                      </c:pt>
                      <c:pt idx="66">
                        <c:v>0</c:v>
                      </c:pt>
                      <c:pt idx="67">
                        <c:v>1957.17</c:v>
                      </c:pt>
                      <c:pt idx="68">
                        <c:v>1900.2</c:v>
                      </c:pt>
                      <c:pt idx="69">
                        <c:v>2004.27</c:v>
                      </c:pt>
                      <c:pt idx="70">
                        <c:v>0</c:v>
                      </c:pt>
                      <c:pt idx="71">
                        <c:v>2038.55</c:v>
                      </c:pt>
                      <c:pt idx="72">
                        <c:v>1926.99</c:v>
                      </c:pt>
                      <c:pt idx="73">
                        <c:v>1641.73</c:v>
                      </c:pt>
                      <c:pt idx="74">
                        <c:v>1988.28</c:v>
                      </c:pt>
                      <c:pt idx="75">
                        <c:v>0</c:v>
                      </c:pt>
                      <c:pt idx="76">
                        <c:v>1673.52</c:v>
                      </c:pt>
                      <c:pt idx="77">
                        <c:v>1986.57</c:v>
                      </c:pt>
                      <c:pt idx="78">
                        <c:v>2297.87</c:v>
                      </c:pt>
                      <c:pt idx="79">
                        <c:v>2104.2600000000002</c:v>
                      </c:pt>
                      <c:pt idx="80">
                        <c:v>2122.39</c:v>
                      </c:pt>
                      <c:pt idx="81">
                        <c:v>0</c:v>
                      </c:pt>
                      <c:pt idx="82">
                        <c:v>2095.38</c:v>
                      </c:pt>
                      <c:pt idx="83">
                        <c:v>2029.69</c:v>
                      </c:pt>
                      <c:pt idx="84">
                        <c:v>2105.81</c:v>
                      </c:pt>
                      <c:pt idx="85">
                        <c:v>2084.5300000000002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1989.98</c:v>
                      </c:pt>
                      <c:pt idx="90">
                        <c:v>0</c:v>
                      </c:pt>
                      <c:pt idx="91">
                        <c:v>2262.4899999999998</c:v>
                      </c:pt>
                      <c:pt idx="92">
                        <c:v>1828.21</c:v>
                      </c:pt>
                      <c:pt idx="93">
                        <c:v>1820.21</c:v>
                      </c:pt>
                      <c:pt idx="94">
                        <c:v>2014.92</c:v>
                      </c:pt>
                      <c:pt idx="95">
                        <c:v>1784.58</c:v>
                      </c:pt>
                      <c:pt idx="96">
                        <c:v>1915.07</c:v>
                      </c:pt>
                      <c:pt idx="97">
                        <c:v>1834.01</c:v>
                      </c:pt>
                      <c:pt idx="98">
                        <c:v>2282.23</c:v>
                      </c:pt>
                      <c:pt idx="99">
                        <c:v>2157.16</c:v>
                      </c:pt>
                      <c:pt idx="100">
                        <c:v>0</c:v>
                      </c:pt>
                      <c:pt idx="101">
                        <c:v>1921.76</c:v>
                      </c:pt>
                      <c:pt idx="102">
                        <c:v>2188.1799999999998</c:v>
                      </c:pt>
                      <c:pt idx="103">
                        <c:v>2081.04</c:v>
                      </c:pt>
                      <c:pt idx="104">
                        <c:v>2099.61</c:v>
                      </c:pt>
                      <c:pt idx="105">
                        <c:v>1994.76</c:v>
                      </c:pt>
                      <c:pt idx="106">
                        <c:v>1662.35</c:v>
                      </c:pt>
                      <c:pt idx="107">
                        <c:v>0</c:v>
                      </c:pt>
                      <c:pt idx="108">
                        <c:v>1893.5</c:v>
                      </c:pt>
                      <c:pt idx="109">
                        <c:v>2129.0100000000002</c:v>
                      </c:pt>
                      <c:pt idx="110">
                        <c:v>2202.37</c:v>
                      </c:pt>
                      <c:pt idx="111">
                        <c:v>1868.41</c:v>
                      </c:pt>
                      <c:pt idx="112">
                        <c:v>2093.6799999999998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2336.38</c:v>
                      </c:pt>
                      <c:pt idx="116">
                        <c:v>1829.48</c:v>
                      </c:pt>
                      <c:pt idx="117">
                        <c:v>0</c:v>
                      </c:pt>
                      <c:pt idx="118">
                        <c:v>1997.77</c:v>
                      </c:pt>
                      <c:pt idx="119">
                        <c:v>2002.3</c:v>
                      </c:pt>
                      <c:pt idx="120">
                        <c:v>0</c:v>
                      </c:pt>
                      <c:pt idx="121">
                        <c:v>1881.76</c:v>
                      </c:pt>
                      <c:pt idx="122">
                        <c:v>0</c:v>
                      </c:pt>
                      <c:pt idx="123">
                        <c:v>2065.39</c:v>
                      </c:pt>
                      <c:pt idx="124">
                        <c:v>2066.0100000000002</c:v>
                      </c:pt>
                      <c:pt idx="125">
                        <c:v>2445.19</c:v>
                      </c:pt>
                      <c:pt idx="126">
                        <c:v>2274.1999999999998</c:v>
                      </c:pt>
                      <c:pt idx="127">
                        <c:v>0</c:v>
                      </c:pt>
                      <c:pt idx="128">
                        <c:v>2064.9699999999998</c:v>
                      </c:pt>
                      <c:pt idx="129">
                        <c:v>2199.42</c:v>
                      </c:pt>
                      <c:pt idx="130">
                        <c:v>0</c:v>
                      </c:pt>
                      <c:pt idx="131">
                        <c:v>1986.07</c:v>
                      </c:pt>
                      <c:pt idx="132">
                        <c:v>2010.31</c:v>
                      </c:pt>
                      <c:pt idx="133">
                        <c:v>2173.46</c:v>
                      </c:pt>
                      <c:pt idx="134">
                        <c:v>1830.34</c:v>
                      </c:pt>
                      <c:pt idx="135">
                        <c:v>1934.87</c:v>
                      </c:pt>
                      <c:pt idx="136">
                        <c:v>0</c:v>
                      </c:pt>
                      <c:pt idx="137">
                        <c:v>2062.29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2194.5100000000002</c:v>
                      </c:pt>
                      <c:pt idx="141">
                        <c:v>0</c:v>
                      </c:pt>
                      <c:pt idx="142">
                        <c:v>2081.2800000000002</c:v>
                      </c:pt>
                      <c:pt idx="143">
                        <c:v>1961.36</c:v>
                      </c:pt>
                      <c:pt idx="144">
                        <c:v>2151.15</c:v>
                      </c:pt>
                      <c:pt idx="145">
                        <c:v>1892.17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1769.21</c:v>
                      </c:pt>
                      <c:pt idx="150">
                        <c:v>1930.41</c:v>
                      </c:pt>
                      <c:pt idx="151">
                        <c:v>0</c:v>
                      </c:pt>
                      <c:pt idx="152">
                        <c:v>1793.47</c:v>
                      </c:pt>
                      <c:pt idx="153">
                        <c:v>1912.65</c:v>
                      </c:pt>
                      <c:pt idx="154">
                        <c:v>0</c:v>
                      </c:pt>
                      <c:pt idx="155">
                        <c:v>1918.79</c:v>
                      </c:pt>
                      <c:pt idx="156">
                        <c:v>1892.95</c:v>
                      </c:pt>
                      <c:pt idx="157">
                        <c:v>2005.08</c:v>
                      </c:pt>
                      <c:pt idx="158">
                        <c:v>2230.84</c:v>
                      </c:pt>
                      <c:pt idx="159">
                        <c:v>2034.5</c:v>
                      </c:pt>
                      <c:pt idx="160">
                        <c:v>2004.21</c:v>
                      </c:pt>
                      <c:pt idx="161">
                        <c:v>2019.89</c:v>
                      </c:pt>
                      <c:pt idx="162">
                        <c:v>2045.48</c:v>
                      </c:pt>
                      <c:pt idx="163">
                        <c:v>1796.65</c:v>
                      </c:pt>
                      <c:pt idx="164">
                        <c:v>1977.04</c:v>
                      </c:pt>
                      <c:pt idx="165">
                        <c:v>0</c:v>
                      </c:pt>
                      <c:pt idx="166">
                        <c:v>1725.85</c:v>
                      </c:pt>
                      <c:pt idx="167">
                        <c:v>2173.13</c:v>
                      </c:pt>
                      <c:pt idx="168">
                        <c:v>2216.2800000000002</c:v>
                      </c:pt>
                      <c:pt idx="169">
                        <c:v>1873.72</c:v>
                      </c:pt>
                      <c:pt idx="170">
                        <c:v>1951.73</c:v>
                      </c:pt>
                      <c:pt idx="171">
                        <c:v>1824.36</c:v>
                      </c:pt>
                      <c:pt idx="172">
                        <c:v>2139.88</c:v>
                      </c:pt>
                      <c:pt idx="173">
                        <c:v>1787.76</c:v>
                      </c:pt>
                      <c:pt idx="174">
                        <c:v>1955.5</c:v>
                      </c:pt>
                      <c:pt idx="175">
                        <c:v>0</c:v>
                      </c:pt>
                      <c:pt idx="176">
                        <c:v>2010.19</c:v>
                      </c:pt>
                      <c:pt idx="177">
                        <c:v>1641.15</c:v>
                      </c:pt>
                      <c:pt idx="178">
                        <c:v>2265.29</c:v>
                      </c:pt>
                      <c:pt idx="179">
                        <c:v>1807.08</c:v>
                      </c:pt>
                      <c:pt idx="180">
                        <c:v>2011.98</c:v>
                      </c:pt>
                      <c:pt idx="181">
                        <c:v>1957.5</c:v>
                      </c:pt>
                      <c:pt idx="182">
                        <c:v>1847.58</c:v>
                      </c:pt>
                      <c:pt idx="183">
                        <c:v>1822.44</c:v>
                      </c:pt>
                      <c:pt idx="184">
                        <c:v>2187.2800000000002</c:v>
                      </c:pt>
                      <c:pt idx="185">
                        <c:v>1894.87</c:v>
                      </c:pt>
                      <c:pt idx="186">
                        <c:v>2054.23</c:v>
                      </c:pt>
                      <c:pt idx="187">
                        <c:v>1839.7</c:v>
                      </c:pt>
                      <c:pt idx="188">
                        <c:v>0</c:v>
                      </c:pt>
                      <c:pt idx="189">
                        <c:v>2094.4499999999998</c:v>
                      </c:pt>
                      <c:pt idx="190">
                        <c:v>2186.08</c:v>
                      </c:pt>
                      <c:pt idx="191">
                        <c:v>1964.94</c:v>
                      </c:pt>
                      <c:pt idx="192">
                        <c:v>1715.62</c:v>
                      </c:pt>
                      <c:pt idx="193">
                        <c:v>2399.59</c:v>
                      </c:pt>
                      <c:pt idx="194">
                        <c:v>0</c:v>
                      </c:pt>
                      <c:pt idx="195">
                        <c:v>1691.68</c:v>
                      </c:pt>
                      <c:pt idx="196">
                        <c:v>2518.88</c:v>
                      </c:pt>
                      <c:pt idx="197">
                        <c:v>1919.19</c:v>
                      </c:pt>
                      <c:pt idx="198">
                        <c:v>1707.65</c:v>
                      </c:pt>
                      <c:pt idx="199">
                        <c:v>1863.31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B69-4BD0-9F57-6277E2BC1D1A}"/>
                  </c:ext>
                </c:extLst>
              </c15:ser>
            </c15:filteredLineSeries>
          </c:ext>
        </c:extLst>
      </c:lineChart>
      <c:catAx>
        <c:axId val="145237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2816"/>
        <c:crosses val="autoZero"/>
        <c:auto val="1"/>
        <c:lblAlgn val="ctr"/>
        <c:lblOffset val="100"/>
        <c:noMultiLvlLbl val="0"/>
      </c:catAx>
      <c:valAx>
        <c:axId val="14523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Marketing spend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TikTok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Data!$B$2:$B$201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Data!$C$2:$C$201</c:f>
              <c:numCache>
                <c:formatCode>General</c:formatCode>
                <c:ptCount val="200"/>
                <c:pt idx="0">
                  <c:v>13528.1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8045.44</c:v>
                </c:pt>
                <c:pt idx="6">
                  <c:v>0</c:v>
                </c:pt>
                <c:pt idx="7">
                  <c:v>9697.2900000000009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11522.08</c:v>
                </c:pt>
                <c:pt idx="13">
                  <c:v>10243.35</c:v>
                </c:pt>
                <c:pt idx="14">
                  <c:v>0</c:v>
                </c:pt>
                <c:pt idx="15">
                  <c:v>10667.35</c:v>
                </c:pt>
                <c:pt idx="16">
                  <c:v>0</c:v>
                </c:pt>
                <c:pt idx="17">
                  <c:v>9589.68</c:v>
                </c:pt>
                <c:pt idx="18">
                  <c:v>10626.14</c:v>
                </c:pt>
                <c:pt idx="19">
                  <c:v>8291.81</c:v>
                </c:pt>
                <c:pt idx="20">
                  <c:v>0</c:v>
                </c:pt>
                <c:pt idx="21">
                  <c:v>11307.24</c:v>
                </c:pt>
                <c:pt idx="22">
                  <c:v>0</c:v>
                </c:pt>
                <c:pt idx="23">
                  <c:v>8515.67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13065.56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9304.18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9395.39</c:v>
                </c:pt>
                <c:pt idx="40">
                  <c:v>7902.89</c:v>
                </c:pt>
                <c:pt idx="41">
                  <c:v>7159.96</c:v>
                </c:pt>
                <c:pt idx="42">
                  <c:v>6587.46</c:v>
                </c:pt>
                <c:pt idx="43">
                  <c:v>13901.55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8209.07</c:v>
                </c:pt>
                <c:pt idx="51">
                  <c:v>0</c:v>
                </c:pt>
                <c:pt idx="52">
                  <c:v>8978.39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8655.08</c:v>
                </c:pt>
                <c:pt idx="61">
                  <c:v>9280.89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7530.35</c:v>
                </c:pt>
                <c:pt idx="74">
                  <c:v>0</c:v>
                </c:pt>
                <c:pt idx="75">
                  <c:v>0</c:v>
                </c:pt>
                <c:pt idx="76">
                  <c:v>8258.41</c:v>
                </c:pt>
                <c:pt idx="77">
                  <c:v>8842.2999999999993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12357.56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12444.89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7304.48</c:v>
                </c:pt>
                <c:pt idx="102">
                  <c:v>0</c:v>
                </c:pt>
                <c:pt idx="103">
                  <c:v>11938.79</c:v>
                </c:pt>
                <c:pt idx="104">
                  <c:v>0</c:v>
                </c:pt>
                <c:pt idx="105">
                  <c:v>0</c:v>
                </c:pt>
                <c:pt idx="106">
                  <c:v>9172.76</c:v>
                </c:pt>
                <c:pt idx="107">
                  <c:v>0</c:v>
                </c:pt>
                <c:pt idx="108">
                  <c:v>13845.88</c:v>
                </c:pt>
                <c:pt idx="109">
                  <c:v>0</c:v>
                </c:pt>
                <c:pt idx="110">
                  <c:v>13735.12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9463.99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11228.16</c:v>
                </c:pt>
                <c:pt idx="119">
                  <c:v>11844.41</c:v>
                </c:pt>
                <c:pt idx="120">
                  <c:v>0</c:v>
                </c:pt>
                <c:pt idx="121">
                  <c:v>0</c:v>
                </c:pt>
                <c:pt idx="122">
                  <c:v>10596.48</c:v>
                </c:pt>
                <c:pt idx="123">
                  <c:v>0</c:v>
                </c:pt>
                <c:pt idx="124">
                  <c:v>8610.86</c:v>
                </c:pt>
                <c:pt idx="125">
                  <c:v>0</c:v>
                </c:pt>
                <c:pt idx="126">
                  <c:v>9129.69</c:v>
                </c:pt>
                <c:pt idx="127">
                  <c:v>13698.53</c:v>
                </c:pt>
                <c:pt idx="128">
                  <c:v>11344.59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11352.87</c:v>
                </c:pt>
                <c:pt idx="136">
                  <c:v>0</c:v>
                </c:pt>
                <c:pt idx="137">
                  <c:v>9583.4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11270.06</c:v>
                </c:pt>
                <c:pt idx="144">
                  <c:v>0</c:v>
                </c:pt>
                <c:pt idx="145">
                  <c:v>11888.96</c:v>
                </c:pt>
                <c:pt idx="146">
                  <c:v>8174.36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11898.84</c:v>
                </c:pt>
                <c:pt idx="163">
                  <c:v>10175.1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12376.06</c:v>
                </c:pt>
                <c:pt idx="169">
                  <c:v>0</c:v>
                </c:pt>
                <c:pt idx="170">
                  <c:v>11841.72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9292.01</c:v>
                </c:pt>
                <c:pt idx="181">
                  <c:v>0</c:v>
                </c:pt>
                <c:pt idx="182">
                  <c:v>0</c:v>
                </c:pt>
                <c:pt idx="183">
                  <c:v>5553.19</c:v>
                </c:pt>
                <c:pt idx="184">
                  <c:v>11250.46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8520.8700000000008</c:v>
                </c:pt>
                <c:pt idx="189">
                  <c:v>13086.03</c:v>
                </c:pt>
                <c:pt idx="190">
                  <c:v>7414.29</c:v>
                </c:pt>
                <c:pt idx="191">
                  <c:v>10534.1</c:v>
                </c:pt>
                <c:pt idx="192">
                  <c:v>0</c:v>
                </c:pt>
                <c:pt idx="193">
                  <c:v>7663.81</c:v>
                </c:pt>
                <c:pt idx="194">
                  <c:v>0</c:v>
                </c:pt>
                <c:pt idx="195">
                  <c:v>0</c:v>
                </c:pt>
                <c:pt idx="196">
                  <c:v>11543.58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F7-499D-A338-68B2385092EE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Data!$B$2:$B$201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Data!$D$2:$D$201</c:f>
              <c:numCache>
                <c:formatCode>General</c:formatCode>
                <c:ptCount val="200"/>
                <c:pt idx="0">
                  <c:v>0</c:v>
                </c:pt>
                <c:pt idx="1">
                  <c:v>5349.65</c:v>
                </c:pt>
                <c:pt idx="2">
                  <c:v>4235.8599999999997</c:v>
                </c:pt>
                <c:pt idx="3">
                  <c:v>3562.21</c:v>
                </c:pt>
                <c:pt idx="4">
                  <c:v>0</c:v>
                </c:pt>
                <c:pt idx="5">
                  <c:v>4310.55</c:v>
                </c:pt>
                <c:pt idx="6">
                  <c:v>0</c:v>
                </c:pt>
                <c:pt idx="7">
                  <c:v>4478.8100000000004</c:v>
                </c:pt>
                <c:pt idx="8">
                  <c:v>3156.93</c:v>
                </c:pt>
                <c:pt idx="9">
                  <c:v>4522.03</c:v>
                </c:pt>
                <c:pt idx="10">
                  <c:v>4520.34</c:v>
                </c:pt>
                <c:pt idx="11">
                  <c:v>0</c:v>
                </c:pt>
                <c:pt idx="12">
                  <c:v>5698.46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5160.93</c:v>
                </c:pt>
                <c:pt idx="18">
                  <c:v>0</c:v>
                </c:pt>
                <c:pt idx="19">
                  <c:v>4605.1499999999996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4006.88</c:v>
                </c:pt>
                <c:pt idx="24">
                  <c:v>0</c:v>
                </c:pt>
                <c:pt idx="25">
                  <c:v>0</c:v>
                </c:pt>
                <c:pt idx="26">
                  <c:v>5049.49</c:v>
                </c:pt>
                <c:pt idx="27">
                  <c:v>0</c:v>
                </c:pt>
                <c:pt idx="28">
                  <c:v>5643.31</c:v>
                </c:pt>
                <c:pt idx="29">
                  <c:v>3429.38</c:v>
                </c:pt>
                <c:pt idx="30">
                  <c:v>4793.1000000000004</c:v>
                </c:pt>
                <c:pt idx="31">
                  <c:v>5880.18</c:v>
                </c:pt>
                <c:pt idx="32">
                  <c:v>0</c:v>
                </c:pt>
                <c:pt idx="33">
                  <c:v>5387.28</c:v>
                </c:pt>
                <c:pt idx="34">
                  <c:v>2744.44</c:v>
                </c:pt>
                <c:pt idx="35">
                  <c:v>3977.49</c:v>
                </c:pt>
                <c:pt idx="36">
                  <c:v>0</c:v>
                </c:pt>
                <c:pt idx="37">
                  <c:v>3343.28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5567.29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4708.16</c:v>
                </c:pt>
                <c:pt idx="47">
                  <c:v>4238.51</c:v>
                </c:pt>
                <c:pt idx="48">
                  <c:v>5857.92</c:v>
                </c:pt>
                <c:pt idx="49">
                  <c:v>0</c:v>
                </c:pt>
                <c:pt idx="50">
                  <c:v>6466.58</c:v>
                </c:pt>
                <c:pt idx="51">
                  <c:v>5852.55</c:v>
                </c:pt>
                <c:pt idx="52">
                  <c:v>4401.3500000000004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3231.46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4814.95</c:v>
                </c:pt>
                <c:pt idx="61">
                  <c:v>4192.3500000000004</c:v>
                </c:pt>
                <c:pt idx="62">
                  <c:v>0</c:v>
                </c:pt>
                <c:pt idx="63">
                  <c:v>0</c:v>
                </c:pt>
                <c:pt idx="64">
                  <c:v>4690.8900000000003</c:v>
                </c:pt>
                <c:pt idx="65">
                  <c:v>4766.53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5929.51</c:v>
                </c:pt>
                <c:pt idx="73">
                  <c:v>0</c:v>
                </c:pt>
                <c:pt idx="74">
                  <c:v>2905.4</c:v>
                </c:pt>
                <c:pt idx="75">
                  <c:v>0</c:v>
                </c:pt>
                <c:pt idx="76">
                  <c:v>4869.8900000000003</c:v>
                </c:pt>
                <c:pt idx="77">
                  <c:v>5093.95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3583.09</c:v>
                </c:pt>
                <c:pt idx="84">
                  <c:v>0</c:v>
                </c:pt>
                <c:pt idx="85">
                  <c:v>0</c:v>
                </c:pt>
                <c:pt idx="86">
                  <c:v>4028.9</c:v>
                </c:pt>
                <c:pt idx="87">
                  <c:v>5314.82</c:v>
                </c:pt>
                <c:pt idx="88">
                  <c:v>5821.59</c:v>
                </c:pt>
                <c:pt idx="89">
                  <c:v>0</c:v>
                </c:pt>
                <c:pt idx="90">
                  <c:v>5800.56</c:v>
                </c:pt>
                <c:pt idx="91">
                  <c:v>5078.26</c:v>
                </c:pt>
                <c:pt idx="92">
                  <c:v>0</c:v>
                </c:pt>
                <c:pt idx="93">
                  <c:v>3840.58</c:v>
                </c:pt>
                <c:pt idx="94">
                  <c:v>0</c:v>
                </c:pt>
                <c:pt idx="95">
                  <c:v>5194.29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4217.37</c:v>
                </c:pt>
                <c:pt idx="101">
                  <c:v>4889.6099999999997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7021.04</c:v>
                </c:pt>
                <c:pt idx="108">
                  <c:v>0</c:v>
                </c:pt>
                <c:pt idx="109">
                  <c:v>2798.56</c:v>
                </c:pt>
                <c:pt idx="110">
                  <c:v>5199.3</c:v>
                </c:pt>
                <c:pt idx="111">
                  <c:v>0</c:v>
                </c:pt>
                <c:pt idx="112">
                  <c:v>4482.4799999999996</c:v>
                </c:pt>
                <c:pt idx="113">
                  <c:v>0</c:v>
                </c:pt>
                <c:pt idx="114">
                  <c:v>4560.8100000000004</c:v>
                </c:pt>
                <c:pt idx="115">
                  <c:v>5181.34</c:v>
                </c:pt>
                <c:pt idx="116">
                  <c:v>4497.18</c:v>
                </c:pt>
                <c:pt idx="117">
                  <c:v>0</c:v>
                </c:pt>
                <c:pt idx="118">
                  <c:v>4039.5</c:v>
                </c:pt>
                <c:pt idx="119">
                  <c:v>0</c:v>
                </c:pt>
                <c:pt idx="120">
                  <c:v>0</c:v>
                </c:pt>
                <c:pt idx="121">
                  <c:v>5251.48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4290.2700000000004</c:v>
                </c:pt>
                <c:pt idx="126">
                  <c:v>0</c:v>
                </c:pt>
                <c:pt idx="127">
                  <c:v>5994.39</c:v>
                </c:pt>
                <c:pt idx="128">
                  <c:v>6319.14</c:v>
                </c:pt>
                <c:pt idx="129">
                  <c:v>0</c:v>
                </c:pt>
                <c:pt idx="130">
                  <c:v>0</c:v>
                </c:pt>
                <c:pt idx="131">
                  <c:v>5496</c:v>
                </c:pt>
                <c:pt idx="132">
                  <c:v>5771.41</c:v>
                </c:pt>
                <c:pt idx="133">
                  <c:v>6029.44</c:v>
                </c:pt>
                <c:pt idx="134">
                  <c:v>0</c:v>
                </c:pt>
                <c:pt idx="135">
                  <c:v>4575.68</c:v>
                </c:pt>
                <c:pt idx="136">
                  <c:v>5862.6</c:v>
                </c:pt>
                <c:pt idx="137">
                  <c:v>2344.38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3970.06</c:v>
                </c:pt>
                <c:pt idx="143">
                  <c:v>4650.0600000000004</c:v>
                </c:pt>
                <c:pt idx="144">
                  <c:v>0</c:v>
                </c:pt>
                <c:pt idx="145">
                  <c:v>0</c:v>
                </c:pt>
                <c:pt idx="146">
                  <c:v>7696.22</c:v>
                </c:pt>
                <c:pt idx="147">
                  <c:v>4926.08</c:v>
                </c:pt>
                <c:pt idx="148">
                  <c:v>0</c:v>
                </c:pt>
                <c:pt idx="149">
                  <c:v>0</c:v>
                </c:pt>
                <c:pt idx="150">
                  <c:v>3981.96</c:v>
                </c:pt>
                <c:pt idx="151">
                  <c:v>0</c:v>
                </c:pt>
                <c:pt idx="152">
                  <c:v>5382.73</c:v>
                </c:pt>
                <c:pt idx="153">
                  <c:v>0</c:v>
                </c:pt>
                <c:pt idx="154">
                  <c:v>6096.35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3820.84</c:v>
                </c:pt>
                <c:pt idx="161">
                  <c:v>6301.43</c:v>
                </c:pt>
                <c:pt idx="162">
                  <c:v>5895.26</c:v>
                </c:pt>
                <c:pt idx="163">
                  <c:v>0</c:v>
                </c:pt>
                <c:pt idx="164">
                  <c:v>3667.79</c:v>
                </c:pt>
                <c:pt idx="165">
                  <c:v>3031.38</c:v>
                </c:pt>
                <c:pt idx="166">
                  <c:v>4339.9399999999996</c:v>
                </c:pt>
                <c:pt idx="167">
                  <c:v>0</c:v>
                </c:pt>
                <c:pt idx="168">
                  <c:v>5498.69</c:v>
                </c:pt>
                <c:pt idx="169">
                  <c:v>6047.97</c:v>
                </c:pt>
                <c:pt idx="170">
                  <c:v>0</c:v>
                </c:pt>
                <c:pt idx="171">
                  <c:v>6742.67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4111.03</c:v>
                </c:pt>
                <c:pt idx="176">
                  <c:v>5242.12</c:v>
                </c:pt>
                <c:pt idx="177">
                  <c:v>0</c:v>
                </c:pt>
                <c:pt idx="178">
                  <c:v>5936.74</c:v>
                </c:pt>
                <c:pt idx="179">
                  <c:v>6412.33</c:v>
                </c:pt>
                <c:pt idx="180">
                  <c:v>0</c:v>
                </c:pt>
                <c:pt idx="181">
                  <c:v>0</c:v>
                </c:pt>
                <c:pt idx="182">
                  <c:v>2760.4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3720.31</c:v>
                </c:pt>
                <c:pt idx="187">
                  <c:v>4414.57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5213.4799999999996</c:v>
                </c:pt>
                <c:pt idx="193">
                  <c:v>0</c:v>
                </c:pt>
                <c:pt idx="194">
                  <c:v>4757.9799999999996</c:v>
                </c:pt>
                <c:pt idx="195">
                  <c:v>0</c:v>
                </c:pt>
                <c:pt idx="196">
                  <c:v>4615.3500000000004</c:v>
                </c:pt>
                <c:pt idx="197">
                  <c:v>4556.16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7-499D-A338-68B2385092EE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Google 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Data!$B$2:$B$201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Data!$E$2:$E$201</c:f>
              <c:numCache>
                <c:formatCode>General</c:formatCode>
                <c:ptCount val="200"/>
                <c:pt idx="0">
                  <c:v>0</c:v>
                </c:pt>
                <c:pt idx="1">
                  <c:v>2218.9299999999998</c:v>
                </c:pt>
                <c:pt idx="2">
                  <c:v>2046.96</c:v>
                </c:pt>
                <c:pt idx="3">
                  <c:v>0</c:v>
                </c:pt>
                <c:pt idx="4">
                  <c:v>2187.29</c:v>
                </c:pt>
                <c:pt idx="5">
                  <c:v>1992.98</c:v>
                </c:pt>
                <c:pt idx="6">
                  <c:v>2253.02</c:v>
                </c:pt>
                <c:pt idx="7">
                  <c:v>2042.3</c:v>
                </c:pt>
                <c:pt idx="8">
                  <c:v>1859.02</c:v>
                </c:pt>
                <c:pt idx="9">
                  <c:v>2135.9899999999998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1839.37</c:v>
                </c:pt>
                <c:pt idx="15">
                  <c:v>1907.13</c:v>
                </c:pt>
                <c:pt idx="16">
                  <c:v>2204.36</c:v>
                </c:pt>
                <c:pt idx="17">
                  <c:v>1889.49</c:v>
                </c:pt>
                <c:pt idx="18">
                  <c:v>1922.63</c:v>
                </c:pt>
                <c:pt idx="19">
                  <c:v>1897.94</c:v>
                </c:pt>
                <c:pt idx="20">
                  <c:v>2036.79</c:v>
                </c:pt>
                <c:pt idx="21">
                  <c:v>1922.9</c:v>
                </c:pt>
                <c:pt idx="22">
                  <c:v>1679.63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2162.5300000000002</c:v>
                </c:pt>
                <c:pt idx="27">
                  <c:v>2117.4499999999998</c:v>
                </c:pt>
                <c:pt idx="28">
                  <c:v>1898.93</c:v>
                </c:pt>
                <c:pt idx="29">
                  <c:v>0</c:v>
                </c:pt>
                <c:pt idx="30">
                  <c:v>1898.5</c:v>
                </c:pt>
                <c:pt idx="31">
                  <c:v>0</c:v>
                </c:pt>
                <c:pt idx="32">
                  <c:v>2499.44</c:v>
                </c:pt>
                <c:pt idx="33">
                  <c:v>0</c:v>
                </c:pt>
                <c:pt idx="34">
                  <c:v>0</c:v>
                </c:pt>
                <c:pt idx="35">
                  <c:v>1743.09</c:v>
                </c:pt>
                <c:pt idx="36">
                  <c:v>1979.13</c:v>
                </c:pt>
                <c:pt idx="37">
                  <c:v>1802.4</c:v>
                </c:pt>
                <c:pt idx="38">
                  <c:v>1764.47</c:v>
                </c:pt>
                <c:pt idx="39">
                  <c:v>1771.96</c:v>
                </c:pt>
                <c:pt idx="40">
                  <c:v>2351</c:v>
                </c:pt>
                <c:pt idx="41">
                  <c:v>1973.4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2144.0100000000002</c:v>
                </c:pt>
                <c:pt idx="46">
                  <c:v>0</c:v>
                </c:pt>
                <c:pt idx="47">
                  <c:v>2060.7199999999998</c:v>
                </c:pt>
                <c:pt idx="48">
                  <c:v>2154.54</c:v>
                </c:pt>
                <c:pt idx="49">
                  <c:v>1667.68</c:v>
                </c:pt>
                <c:pt idx="50">
                  <c:v>2089.64</c:v>
                </c:pt>
                <c:pt idx="51">
                  <c:v>2339.2399999999998</c:v>
                </c:pt>
                <c:pt idx="52">
                  <c:v>1997.03</c:v>
                </c:pt>
                <c:pt idx="53">
                  <c:v>2164.2800000000002</c:v>
                </c:pt>
                <c:pt idx="54">
                  <c:v>2134.11</c:v>
                </c:pt>
                <c:pt idx="55">
                  <c:v>1858.5</c:v>
                </c:pt>
                <c:pt idx="56">
                  <c:v>2007.95</c:v>
                </c:pt>
                <c:pt idx="57">
                  <c:v>1686.6</c:v>
                </c:pt>
                <c:pt idx="58">
                  <c:v>1909.74</c:v>
                </c:pt>
                <c:pt idx="59">
                  <c:v>2053.14</c:v>
                </c:pt>
                <c:pt idx="60">
                  <c:v>2144.62</c:v>
                </c:pt>
                <c:pt idx="61">
                  <c:v>2004.92</c:v>
                </c:pt>
                <c:pt idx="62">
                  <c:v>2144</c:v>
                </c:pt>
                <c:pt idx="63">
                  <c:v>1779.42</c:v>
                </c:pt>
                <c:pt idx="64">
                  <c:v>0</c:v>
                </c:pt>
                <c:pt idx="65">
                  <c:v>2003.86</c:v>
                </c:pt>
                <c:pt idx="66">
                  <c:v>0</c:v>
                </c:pt>
                <c:pt idx="67">
                  <c:v>1957.17</c:v>
                </c:pt>
                <c:pt idx="68">
                  <c:v>1900.2</c:v>
                </c:pt>
                <c:pt idx="69">
                  <c:v>2004.27</c:v>
                </c:pt>
                <c:pt idx="70">
                  <c:v>0</c:v>
                </c:pt>
                <c:pt idx="71">
                  <c:v>2038.55</c:v>
                </c:pt>
                <c:pt idx="72">
                  <c:v>1926.99</c:v>
                </c:pt>
                <c:pt idx="73">
                  <c:v>1641.73</c:v>
                </c:pt>
                <c:pt idx="74">
                  <c:v>1988.28</c:v>
                </c:pt>
                <c:pt idx="75">
                  <c:v>0</c:v>
                </c:pt>
                <c:pt idx="76">
                  <c:v>1673.52</c:v>
                </c:pt>
                <c:pt idx="77">
                  <c:v>1986.57</c:v>
                </c:pt>
                <c:pt idx="78">
                  <c:v>2297.87</c:v>
                </c:pt>
                <c:pt idx="79">
                  <c:v>2104.2600000000002</c:v>
                </c:pt>
                <c:pt idx="80">
                  <c:v>2122.39</c:v>
                </c:pt>
                <c:pt idx="81">
                  <c:v>0</c:v>
                </c:pt>
                <c:pt idx="82">
                  <c:v>2095.38</c:v>
                </c:pt>
                <c:pt idx="83">
                  <c:v>2029.69</c:v>
                </c:pt>
                <c:pt idx="84">
                  <c:v>2105.81</c:v>
                </c:pt>
                <c:pt idx="85">
                  <c:v>2084.5300000000002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1989.98</c:v>
                </c:pt>
                <c:pt idx="90">
                  <c:v>0</c:v>
                </c:pt>
                <c:pt idx="91">
                  <c:v>2262.4899999999998</c:v>
                </c:pt>
                <c:pt idx="92">
                  <c:v>1828.21</c:v>
                </c:pt>
                <c:pt idx="93">
                  <c:v>1820.21</c:v>
                </c:pt>
                <c:pt idx="94">
                  <c:v>2014.92</c:v>
                </c:pt>
                <c:pt idx="95">
                  <c:v>1784.58</c:v>
                </c:pt>
                <c:pt idx="96">
                  <c:v>1915.07</c:v>
                </c:pt>
                <c:pt idx="97">
                  <c:v>1834.01</c:v>
                </c:pt>
                <c:pt idx="98">
                  <c:v>2282.23</c:v>
                </c:pt>
                <c:pt idx="99">
                  <c:v>2157.16</c:v>
                </c:pt>
                <c:pt idx="100">
                  <c:v>0</c:v>
                </c:pt>
                <c:pt idx="101">
                  <c:v>1921.76</c:v>
                </c:pt>
                <c:pt idx="102">
                  <c:v>2188.1799999999998</c:v>
                </c:pt>
                <c:pt idx="103">
                  <c:v>2081.04</c:v>
                </c:pt>
                <c:pt idx="104">
                  <c:v>2099.61</c:v>
                </c:pt>
                <c:pt idx="105">
                  <c:v>1994.76</c:v>
                </c:pt>
                <c:pt idx="106">
                  <c:v>1662.35</c:v>
                </c:pt>
                <c:pt idx="107">
                  <c:v>0</c:v>
                </c:pt>
                <c:pt idx="108">
                  <c:v>1893.5</c:v>
                </c:pt>
                <c:pt idx="109">
                  <c:v>2129.0100000000002</c:v>
                </c:pt>
                <c:pt idx="110">
                  <c:v>2202.37</c:v>
                </c:pt>
                <c:pt idx="111">
                  <c:v>1868.41</c:v>
                </c:pt>
                <c:pt idx="112">
                  <c:v>2093.6799999999998</c:v>
                </c:pt>
                <c:pt idx="113">
                  <c:v>0</c:v>
                </c:pt>
                <c:pt idx="114">
                  <c:v>0</c:v>
                </c:pt>
                <c:pt idx="115">
                  <c:v>2336.38</c:v>
                </c:pt>
                <c:pt idx="116">
                  <c:v>1829.48</c:v>
                </c:pt>
                <c:pt idx="117">
                  <c:v>0</c:v>
                </c:pt>
                <c:pt idx="118">
                  <c:v>1997.77</c:v>
                </c:pt>
                <c:pt idx="119">
                  <c:v>2002.3</c:v>
                </c:pt>
                <c:pt idx="120">
                  <c:v>0</c:v>
                </c:pt>
                <c:pt idx="121">
                  <c:v>1881.76</c:v>
                </c:pt>
                <c:pt idx="122">
                  <c:v>0</c:v>
                </c:pt>
                <c:pt idx="123">
                  <c:v>2065.39</c:v>
                </c:pt>
                <c:pt idx="124">
                  <c:v>2066.0100000000002</c:v>
                </c:pt>
                <c:pt idx="125">
                  <c:v>2445.19</c:v>
                </c:pt>
                <c:pt idx="126">
                  <c:v>2274.1999999999998</c:v>
                </c:pt>
                <c:pt idx="127">
                  <c:v>0</c:v>
                </c:pt>
                <c:pt idx="128">
                  <c:v>2064.9699999999998</c:v>
                </c:pt>
                <c:pt idx="129">
                  <c:v>2199.42</c:v>
                </c:pt>
                <c:pt idx="130">
                  <c:v>0</c:v>
                </c:pt>
                <c:pt idx="131">
                  <c:v>1986.07</c:v>
                </c:pt>
                <c:pt idx="132">
                  <c:v>2010.31</c:v>
                </c:pt>
                <c:pt idx="133">
                  <c:v>2173.46</c:v>
                </c:pt>
                <c:pt idx="134">
                  <c:v>1830.34</c:v>
                </c:pt>
                <c:pt idx="135">
                  <c:v>1934.87</c:v>
                </c:pt>
                <c:pt idx="136">
                  <c:v>0</c:v>
                </c:pt>
                <c:pt idx="137">
                  <c:v>2062.29</c:v>
                </c:pt>
                <c:pt idx="138">
                  <c:v>0</c:v>
                </c:pt>
                <c:pt idx="139">
                  <c:v>0</c:v>
                </c:pt>
                <c:pt idx="140">
                  <c:v>2194.5100000000002</c:v>
                </c:pt>
                <c:pt idx="141">
                  <c:v>0</c:v>
                </c:pt>
                <c:pt idx="142">
                  <c:v>2081.2800000000002</c:v>
                </c:pt>
                <c:pt idx="143">
                  <c:v>1961.36</c:v>
                </c:pt>
                <c:pt idx="144">
                  <c:v>2151.15</c:v>
                </c:pt>
                <c:pt idx="145">
                  <c:v>1892.17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1769.21</c:v>
                </c:pt>
                <c:pt idx="150">
                  <c:v>1930.41</c:v>
                </c:pt>
                <c:pt idx="151">
                  <c:v>0</c:v>
                </c:pt>
                <c:pt idx="152">
                  <c:v>1793.47</c:v>
                </c:pt>
                <c:pt idx="153">
                  <c:v>1912.65</c:v>
                </c:pt>
                <c:pt idx="154">
                  <c:v>0</c:v>
                </c:pt>
                <c:pt idx="155">
                  <c:v>1918.79</c:v>
                </c:pt>
                <c:pt idx="156">
                  <c:v>1892.95</c:v>
                </c:pt>
                <c:pt idx="157">
                  <c:v>2005.08</c:v>
                </c:pt>
                <c:pt idx="158">
                  <c:v>2230.84</c:v>
                </c:pt>
                <c:pt idx="159">
                  <c:v>2034.5</c:v>
                </c:pt>
                <c:pt idx="160">
                  <c:v>2004.21</c:v>
                </c:pt>
                <c:pt idx="161">
                  <c:v>2019.89</c:v>
                </c:pt>
                <c:pt idx="162">
                  <c:v>2045.48</c:v>
                </c:pt>
                <c:pt idx="163">
                  <c:v>1796.65</c:v>
                </c:pt>
                <c:pt idx="164">
                  <c:v>1977.04</c:v>
                </c:pt>
                <c:pt idx="165">
                  <c:v>0</c:v>
                </c:pt>
                <c:pt idx="166">
                  <c:v>1725.85</c:v>
                </c:pt>
                <c:pt idx="167">
                  <c:v>2173.13</c:v>
                </c:pt>
                <c:pt idx="168">
                  <c:v>2216.2800000000002</c:v>
                </c:pt>
                <c:pt idx="169">
                  <c:v>1873.72</c:v>
                </c:pt>
                <c:pt idx="170">
                  <c:v>1951.73</c:v>
                </c:pt>
                <c:pt idx="171">
                  <c:v>1824.36</c:v>
                </c:pt>
                <c:pt idx="172">
                  <c:v>2139.88</c:v>
                </c:pt>
                <c:pt idx="173">
                  <c:v>1787.76</c:v>
                </c:pt>
                <c:pt idx="174">
                  <c:v>1955.5</c:v>
                </c:pt>
                <c:pt idx="175">
                  <c:v>0</c:v>
                </c:pt>
                <c:pt idx="176">
                  <c:v>2010.19</c:v>
                </c:pt>
                <c:pt idx="177">
                  <c:v>1641.15</c:v>
                </c:pt>
                <c:pt idx="178">
                  <c:v>2265.29</c:v>
                </c:pt>
                <c:pt idx="179">
                  <c:v>1807.08</c:v>
                </c:pt>
                <c:pt idx="180">
                  <c:v>2011.98</c:v>
                </c:pt>
                <c:pt idx="181">
                  <c:v>1957.5</c:v>
                </c:pt>
                <c:pt idx="182">
                  <c:v>1847.58</c:v>
                </c:pt>
                <c:pt idx="183">
                  <c:v>1822.44</c:v>
                </c:pt>
                <c:pt idx="184">
                  <c:v>2187.2800000000002</c:v>
                </c:pt>
                <c:pt idx="185">
                  <c:v>1894.87</c:v>
                </c:pt>
                <c:pt idx="186">
                  <c:v>2054.23</c:v>
                </c:pt>
                <c:pt idx="187">
                  <c:v>1839.7</c:v>
                </c:pt>
                <c:pt idx="188">
                  <c:v>0</c:v>
                </c:pt>
                <c:pt idx="189">
                  <c:v>2094.4499999999998</c:v>
                </c:pt>
                <c:pt idx="190">
                  <c:v>2186.08</c:v>
                </c:pt>
                <c:pt idx="191">
                  <c:v>1964.94</c:v>
                </c:pt>
                <c:pt idx="192">
                  <c:v>1715.62</c:v>
                </c:pt>
                <c:pt idx="193">
                  <c:v>2399.59</c:v>
                </c:pt>
                <c:pt idx="194">
                  <c:v>0</c:v>
                </c:pt>
                <c:pt idx="195">
                  <c:v>1691.68</c:v>
                </c:pt>
                <c:pt idx="196">
                  <c:v>2518.88</c:v>
                </c:pt>
                <c:pt idx="197">
                  <c:v>1919.19</c:v>
                </c:pt>
                <c:pt idx="198">
                  <c:v>1707.65</c:v>
                </c:pt>
                <c:pt idx="199">
                  <c:v>1863.31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F7-499D-A338-68B238509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2375696"/>
        <c:axId val="145237281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Data!$F$1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Data!$B$2:$B$201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Data!$F$2:$F$201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9779.7999999999993</c:v>
                      </c:pt>
                      <c:pt idx="1">
                        <c:v>13245.19</c:v>
                      </c:pt>
                      <c:pt idx="2">
                        <c:v>12022.66</c:v>
                      </c:pt>
                      <c:pt idx="3">
                        <c:v>8846.9500000000007</c:v>
                      </c:pt>
                      <c:pt idx="4">
                        <c:v>9797.07</c:v>
                      </c:pt>
                      <c:pt idx="5">
                        <c:v>13527.65</c:v>
                      </c:pt>
                      <c:pt idx="6">
                        <c:v>9635.43</c:v>
                      </c:pt>
                      <c:pt idx="7">
                        <c:v>15355.11</c:v>
                      </c:pt>
                      <c:pt idx="8">
                        <c:v>12199.37</c:v>
                      </c:pt>
                      <c:pt idx="9">
                        <c:v>11368.23</c:v>
                      </c:pt>
                      <c:pt idx="10">
                        <c:v>8640.44</c:v>
                      </c:pt>
                      <c:pt idx="11">
                        <c:v>4960.26</c:v>
                      </c:pt>
                      <c:pt idx="12">
                        <c:v>12726.46</c:v>
                      </c:pt>
                      <c:pt idx="13">
                        <c:v>11421.71</c:v>
                      </c:pt>
                      <c:pt idx="14">
                        <c:v>10875.31</c:v>
                      </c:pt>
                      <c:pt idx="15">
                        <c:v>13048.08</c:v>
                      </c:pt>
                      <c:pt idx="16">
                        <c:v>10775.86</c:v>
                      </c:pt>
                      <c:pt idx="17">
                        <c:v>15013.62</c:v>
                      </c:pt>
                      <c:pt idx="18">
                        <c:v>14158.32</c:v>
                      </c:pt>
                      <c:pt idx="19">
                        <c:v>15918.14</c:v>
                      </c:pt>
                      <c:pt idx="20">
                        <c:v>11128.75</c:v>
                      </c:pt>
                      <c:pt idx="21">
                        <c:v>12170.36</c:v>
                      </c:pt>
                      <c:pt idx="22">
                        <c:v>10134.700000000001</c:v>
                      </c:pt>
                      <c:pt idx="23">
                        <c:v>11093.55</c:v>
                      </c:pt>
                      <c:pt idx="24">
                        <c:v>8170.63</c:v>
                      </c:pt>
                      <c:pt idx="25">
                        <c:v>6542.71</c:v>
                      </c:pt>
                      <c:pt idx="26">
                        <c:v>11325.8</c:v>
                      </c:pt>
                      <c:pt idx="27">
                        <c:v>7793.24</c:v>
                      </c:pt>
                      <c:pt idx="28">
                        <c:v>15010.94</c:v>
                      </c:pt>
                      <c:pt idx="29">
                        <c:v>10634.31</c:v>
                      </c:pt>
                      <c:pt idx="30">
                        <c:v>11751.39</c:v>
                      </c:pt>
                      <c:pt idx="31">
                        <c:v>9151.2000000000007</c:v>
                      </c:pt>
                      <c:pt idx="32">
                        <c:v>9141.4599999999991</c:v>
                      </c:pt>
                      <c:pt idx="33">
                        <c:v>7399.92</c:v>
                      </c:pt>
                      <c:pt idx="34">
                        <c:v>10893.16</c:v>
                      </c:pt>
                      <c:pt idx="35">
                        <c:v>11550.47</c:v>
                      </c:pt>
                      <c:pt idx="36">
                        <c:v>8672.09</c:v>
                      </c:pt>
                      <c:pt idx="37">
                        <c:v>9427.2199999999993</c:v>
                      </c:pt>
                      <c:pt idx="38">
                        <c:v>8036.91</c:v>
                      </c:pt>
                      <c:pt idx="39">
                        <c:v>11240.58</c:v>
                      </c:pt>
                      <c:pt idx="40">
                        <c:v>12386.83</c:v>
                      </c:pt>
                      <c:pt idx="41">
                        <c:v>12513.84</c:v>
                      </c:pt>
                      <c:pt idx="42">
                        <c:v>12235.08</c:v>
                      </c:pt>
                      <c:pt idx="43">
                        <c:v>11895.78</c:v>
                      </c:pt>
                      <c:pt idx="44">
                        <c:v>10047.41</c:v>
                      </c:pt>
                      <c:pt idx="45">
                        <c:v>9705.39</c:v>
                      </c:pt>
                      <c:pt idx="46">
                        <c:v>8847.19</c:v>
                      </c:pt>
                      <c:pt idx="47">
                        <c:v>10379.07</c:v>
                      </c:pt>
                      <c:pt idx="48">
                        <c:v>11312.48</c:v>
                      </c:pt>
                      <c:pt idx="49">
                        <c:v>8226.23</c:v>
                      </c:pt>
                      <c:pt idx="50">
                        <c:v>13966.11</c:v>
                      </c:pt>
                      <c:pt idx="51">
                        <c:v>13460.32</c:v>
                      </c:pt>
                      <c:pt idx="52">
                        <c:v>15742.61</c:v>
                      </c:pt>
                      <c:pt idx="53">
                        <c:v>10440.98</c:v>
                      </c:pt>
                      <c:pt idx="54">
                        <c:v>8535.49</c:v>
                      </c:pt>
                      <c:pt idx="55">
                        <c:v>7801.58</c:v>
                      </c:pt>
                      <c:pt idx="56">
                        <c:v>9570.01</c:v>
                      </c:pt>
                      <c:pt idx="57">
                        <c:v>7854.78</c:v>
                      </c:pt>
                      <c:pt idx="58">
                        <c:v>8067.55</c:v>
                      </c:pt>
                      <c:pt idx="59">
                        <c:v>7848.26</c:v>
                      </c:pt>
                      <c:pt idx="60">
                        <c:v>14012.71</c:v>
                      </c:pt>
                      <c:pt idx="61">
                        <c:v>16127.45</c:v>
                      </c:pt>
                      <c:pt idx="62">
                        <c:v>11636.97</c:v>
                      </c:pt>
                      <c:pt idx="63">
                        <c:v>8193.65</c:v>
                      </c:pt>
                      <c:pt idx="64">
                        <c:v>9451.61</c:v>
                      </c:pt>
                      <c:pt idx="65">
                        <c:v>11454.02</c:v>
                      </c:pt>
                      <c:pt idx="66">
                        <c:v>5526.84</c:v>
                      </c:pt>
                      <c:pt idx="67">
                        <c:v>7677.52</c:v>
                      </c:pt>
                      <c:pt idx="68">
                        <c:v>8084.98</c:v>
                      </c:pt>
                      <c:pt idx="69">
                        <c:v>7456.56</c:v>
                      </c:pt>
                      <c:pt idx="70">
                        <c:v>5365.18</c:v>
                      </c:pt>
                      <c:pt idx="71">
                        <c:v>8134.16</c:v>
                      </c:pt>
                      <c:pt idx="72">
                        <c:v>10065.530000000001</c:v>
                      </c:pt>
                      <c:pt idx="73">
                        <c:v>10878.94</c:v>
                      </c:pt>
                      <c:pt idx="74">
                        <c:v>11524.63</c:v>
                      </c:pt>
                      <c:pt idx="75">
                        <c:v>6563.85</c:v>
                      </c:pt>
                      <c:pt idx="76">
                        <c:v>14165.57</c:v>
                      </c:pt>
                      <c:pt idx="77">
                        <c:v>15624.56</c:v>
                      </c:pt>
                      <c:pt idx="78">
                        <c:v>11305.04</c:v>
                      </c:pt>
                      <c:pt idx="79">
                        <c:v>8245.57</c:v>
                      </c:pt>
                      <c:pt idx="80">
                        <c:v>7676.64</c:v>
                      </c:pt>
                      <c:pt idx="81">
                        <c:v>5023.53</c:v>
                      </c:pt>
                      <c:pt idx="82">
                        <c:v>8058.85</c:v>
                      </c:pt>
                      <c:pt idx="83">
                        <c:v>9902.44</c:v>
                      </c:pt>
                      <c:pt idx="84">
                        <c:v>8058.05</c:v>
                      </c:pt>
                      <c:pt idx="85">
                        <c:v>7498.36</c:v>
                      </c:pt>
                      <c:pt idx="86">
                        <c:v>12216.8</c:v>
                      </c:pt>
                      <c:pt idx="87">
                        <c:v>11042.8</c:v>
                      </c:pt>
                      <c:pt idx="88">
                        <c:v>10713.92</c:v>
                      </c:pt>
                      <c:pt idx="89">
                        <c:v>9130.06</c:v>
                      </c:pt>
                      <c:pt idx="90">
                        <c:v>7325.82</c:v>
                      </c:pt>
                      <c:pt idx="91">
                        <c:v>15292.36</c:v>
                      </c:pt>
                      <c:pt idx="92">
                        <c:v>11571.92</c:v>
                      </c:pt>
                      <c:pt idx="93">
                        <c:v>10464.299999999999</c:v>
                      </c:pt>
                      <c:pt idx="94">
                        <c:v>9229.31</c:v>
                      </c:pt>
                      <c:pt idx="95">
                        <c:v>9964.76</c:v>
                      </c:pt>
                      <c:pt idx="96">
                        <c:v>8018.56</c:v>
                      </c:pt>
                      <c:pt idx="97">
                        <c:v>7278.85</c:v>
                      </c:pt>
                      <c:pt idx="98">
                        <c:v>8467.44</c:v>
                      </c:pt>
                      <c:pt idx="99">
                        <c:v>7620.08</c:v>
                      </c:pt>
                      <c:pt idx="100">
                        <c:v>7353.99</c:v>
                      </c:pt>
                      <c:pt idx="101">
                        <c:v>12947.48</c:v>
                      </c:pt>
                      <c:pt idx="102">
                        <c:v>10250.780000000001</c:v>
                      </c:pt>
                      <c:pt idx="103">
                        <c:v>13096.57</c:v>
                      </c:pt>
                      <c:pt idx="104">
                        <c:v>10843.3</c:v>
                      </c:pt>
                      <c:pt idx="105">
                        <c:v>9702.32</c:v>
                      </c:pt>
                      <c:pt idx="106">
                        <c:v>11509.72</c:v>
                      </c:pt>
                      <c:pt idx="107">
                        <c:v>10862.91</c:v>
                      </c:pt>
                      <c:pt idx="108">
                        <c:v>14894.3</c:v>
                      </c:pt>
                      <c:pt idx="109">
                        <c:v>12071.16</c:v>
                      </c:pt>
                      <c:pt idx="110">
                        <c:v>16592.25</c:v>
                      </c:pt>
                      <c:pt idx="111">
                        <c:v>12441.24</c:v>
                      </c:pt>
                      <c:pt idx="112">
                        <c:v>12279.8</c:v>
                      </c:pt>
                      <c:pt idx="113">
                        <c:v>6790.08</c:v>
                      </c:pt>
                      <c:pt idx="114">
                        <c:v>11909.22</c:v>
                      </c:pt>
                      <c:pt idx="115">
                        <c:v>13496.33</c:v>
                      </c:pt>
                      <c:pt idx="116">
                        <c:v>12297.33</c:v>
                      </c:pt>
                      <c:pt idx="117">
                        <c:v>6378.02</c:v>
                      </c:pt>
                      <c:pt idx="118">
                        <c:v>14447.22</c:v>
                      </c:pt>
                      <c:pt idx="119">
                        <c:v>14199.63</c:v>
                      </c:pt>
                      <c:pt idx="120">
                        <c:v>8818.6</c:v>
                      </c:pt>
                      <c:pt idx="121">
                        <c:v>11735.1</c:v>
                      </c:pt>
                      <c:pt idx="122">
                        <c:v>10804.46</c:v>
                      </c:pt>
                      <c:pt idx="123">
                        <c:v>10008.84</c:v>
                      </c:pt>
                      <c:pt idx="124">
                        <c:v>13038.94</c:v>
                      </c:pt>
                      <c:pt idx="125">
                        <c:v>12997.57</c:v>
                      </c:pt>
                      <c:pt idx="126">
                        <c:v>13131.68</c:v>
                      </c:pt>
                      <c:pt idx="127">
                        <c:v>14703.9</c:v>
                      </c:pt>
                      <c:pt idx="128">
                        <c:v>17668.34</c:v>
                      </c:pt>
                      <c:pt idx="129">
                        <c:v>13267.43</c:v>
                      </c:pt>
                      <c:pt idx="130">
                        <c:v>8106.56</c:v>
                      </c:pt>
                      <c:pt idx="131">
                        <c:v>11182.44</c:v>
                      </c:pt>
                      <c:pt idx="132">
                        <c:v>10886.67</c:v>
                      </c:pt>
                      <c:pt idx="133">
                        <c:v>11160.91</c:v>
                      </c:pt>
                      <c:pt idx="134">
                        <c:v>7160.31</c:v>
                      </c:pt>
                      <c:pt idx="135">
                        <c:v>14452.13</c:v>
                      </c:pt>
                      <c:pt idx="136">
                        <c:v>11189.87</c:v>
                      </c:pt>
                      <c:pt idx="137">
                        <c:v>15012.92</c:v>
                      </c:pt>
                      <c:pt idx="138">
                        <c:v>8606.27</c:v>
                      </c:pt>
                      <c:pt idx="139">
                        <c:v>5991.27</c:v>
                      </c:pt>
                      <c:pt idx="140">
                        <c:v>8239.06</c:v>
                      </c:pt>
                      <c:pt idx="141">
                        <c:v>5561.95</c:v>
                      </c:pt>
                      <c:pt idx="142">
                        <c:v>9797.26</c:v>
                      </c:pt>
                      <c:pt idx="143">
                        <c:v>14673.81</c:v>
                      </c:pt>
                      <c:pt idx="144">
                        <c:v>11598.35</c:v>
                      </c:pt>
                      <c:pt idx="145">
                        <c:v>13368.12</c:v>
                      </c:pt>
                      <c:pt idx="146">
                        <c:v>14428.14</c:v>
                      </c:pt>
                      <c:pt idx="147">
                        <c:v>11172.84</c:v>
                      </c:pt>
                      <c:pt idx="148">
                        <c:v>6340.56</c:v>
                      </c:pt>
                      <c:pt idx="149">
                        <c:v>8095.38</c:v>
                      </c:pt>
                      <c:pt idx="150">
                        <c:v>9268.66</c:v>
                      </c:pt>
                      <c:pt idx="151">
                        <c:v>4532.33</c:v>
                      </c:pt>
                      <c:pt idx="152">
                        <c:v>10982.62</c:v>
                      </c:pt>
                      <c:pt idx="153">
                        <c:v>8447.64</c:v>
                      </c:pt>
                      <c:pt idx="154">
                        <c:v>7617.05</c:v>
                      </c:pt>
                      <c:pt idx="155">
                        <c:v>7610.02</c:v>
                      </c:pt>
                      <c:pt idx="156">
                        <c:v>7849.88</c:v>
                      </c:pt>
                      <c:pt idx="157">
                        <c:v>7104.61</c:v>
                      </c:pt>
                      <c:pt idx="158">
                        <c:v>8447.4</c:v>
                      </c:pt>
                      <c:pt idx="159">
                        <c:v>7885.48</c:v>
                      </c:pt>
                      <c:pt idx="160">
                        <c:v>9992.42</c:v>
                      </c:pt>
                      <c:pt idx="161">
                        <c:v>11322.95</c:v>
                      </c:pt>
                      <c:pt idx="162">
                        <c:v>15977.27</c:v>
                      </c:pt>
                      <c:pt idx="163">
                        <c:v>14259.48</c:v>
                      </c:pt>
                      <c:pt idx="164">
                        <c:v>12886.05</c:v>
                      </c:pt>
                      <c:pt idx="165">
                        <c:v>9131.86</c:v>
                      </c:pt>
                      <c:pt idx="166">
                        <c:v>10953.39</c:v>
                      </c:pt>
                      <c:pt idx="167">
                        <c:v>8574.23</c:v>
                      </c:pt>
                      <c:pt idx="168">
                        <c:v>14958.05</c:v>
                      </c:pt>
                      <c:pt idx="169">
                        <c:v>13543.21</c:v>
                      </c:pt>
                      <c:pt idx="170">
                        <c:v>13867.08</c:v>
                      </c:pt>
                      <c:pt idx="171">
                        <c:v>13854.92</c:v>
                      </c:pt>
                      <c:pt idx="172">
                        <c:v>10895.22</c:v>
                      </c:pt>
                      <c:pt idx="173">
                        <c:v>7854.4</c:v>
                      </c:pt>
                      <c:pt idx="174">
                        <c:v>7405.54</c:v>
                      </c:pt>
                      <c:pt idx="175">
                        <c:v>7705.26</c:v>
                      </c:pt>
                      <c:pt idx="176">
                        <c:v>10888.41</c:v>
                      </c:pt>
                      <c:pt idx="177">
                        <c:v>7715.63</c:v>
                      </c:pt>
                      <c:pt idx="178">
                        <c:v>10581.72</c:v>
                      </c:pt>
                      <c:pt idx="179">
                        <c:v>11218.58</c:v>
                      </c:pt>
                      <c:pt idx="180">
                        <c:v>12789.7</c:v>
                      </c:pt>
                      <c:pt idx="181">
                        <c:v>9923.23</c:v>
                      </c:pt>
                      <c:pt idx="182">
                        <c:v>9781.83</c:v>
                      </c:pt>
                      <c:pt idx="183">
                        <c:v>11570.62</c:v>
                      </c:pt>
                      <c:pt idx="184">
                        <c:v>12294.54</c:v>
                      </c:pt>
                      <c:pt idx="185">
                        <c:v>9745.9</c:v>
                      </c:pt>
                      <c:pt idx="186">
                        <c:v>11918.41</c:v>
                      </c:pt>
                      <c:pt idx="187">
                        <c:v>10983.4</c:v>
                      </c:pt>
                      <c:pt idx="188">
                        <c:v>8944.74</c:v>
                      </c:pt>
                      <c:pt idx="189">
                        <c:v>13131.49</c:v>
                      </c:pt>
                      <c:pt idx="190">
                        <c:v>14669.4</c:v>
                      </c:pt>
                      <c:pt idx="191">
                        <c:v>13843.33</c:v>
                      </c:pt>
                      <c:pt idx="192">
                        <c:v>14024.53</c:v>
                      </c:pt>
                      <c:pt idx="193">
                        <c:v>13315.79</c:v>
                      </c:pt>
                      <c:pt idx="194">
                        <c:v>10237.24</c:v>
                      </c:pt>
                      <c:pt idx="195">
                        <c:v>9030.17</c:v>
                      </c:pt>
                      <c:pt idx="196">
                        <c:v>15904.11</c:v>
                      </c:pt>
                      <c:pt idx="197">
                        <c:v>12839.29</c:v>
                      </c:pt>
                      <c:pt idx="198">
                        <c:v>9063.4500000000007</c:v>
                      </c:pt>
                      <c:pt idx="199">
                        <c:v>7250.21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8F7-499D-A338-68B2385092EE}"/>
                  </c:ext>
                </c:extLst>
              </c15:ser>
            </c15:filteredLineSeries>
          </c:ext>
        </c:extLst>
      </c:lineChart>
      <c:catAx>
        <c:axId val="145237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2816"/>
        <c:crosses val="autoZero"/>
        <c:auto val="1"/>
        <c:lblAlgn val="ctr"/>
        <c:lblOffset val="100"/>
        <c:noMultiLvlLbl val="0"/>
      </c:catAx>
      <c:valAx>
        <c:axId val="145237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7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TikTok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Data!$C$2:$C$201</c:f>
              <c:numCache>
                <c:formatCode>General</c:formatCode>
                <c:ptCount val="200"/>
                <c:pt idx="0">
                  <c:v>13528.1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8045.44</c:v>
                </c:pt>
                <c:pt idx="6">
                  <c:v>0</c:v>
                </c:pt>
                <c:pt idx="7">
                  <c:v>9697.2900000000009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11522.08</c:v>
                </c:pt>
                <c:pt idx="13">
                  <c:v>10243.35</c:v>
                </c:pt>
                <c:pt idx="14">
                  <c:v>0</c:v>
                </c:pt>
                <c:pt idx="15">
                  <c:v>10667.35</c:v>
                </c:pt>
                <c:pt idx="16">
                  <c:v>0</c:v>
                </c:pt>
                <c:pt idx="17">
                  <c:v>9589.68</c:v>
                </c:pt>
                <c:pt idx="18">
                  <c:v>10626.14</c:v>
                </c:pt>
                <c:pt idx="19">
                  <c:v>8291.81</c:v>
                </c:pt>
                <c:pt idx="20">
                  <c:v>0</c:v>
                </c:pt>
                <c:pt idx="21">
                  <c:v>11307.24</c:v>
                </c:pt>
                <c:pt idx="22">
                  <c:v>0</c:v>
                </c:pt>
                <c:pt idx="23">
                  <c:v>8515.67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13065.56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9304.18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9395.39</c:v>
                </c:pt>
                <c:pt idx="40">
                  <c:v>7902.89</c:v>
                </c:pt>
                <c:pt idx="41">
                  <c:v>7159.96</c:v>
                </c:pt>
                <c:pt idx="42">
                  <c:v>6587.46</c:v>
                </c:pt>
                <c:pt idx="43">
                  <c:v>13901.55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8209.07</c:v>
                </c:pt>
                <c:pt idx="51">
                  <c:v>0</c:v>
                </c:pt>
                <c:pt idx="52">
                  <c:v>8978.39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8655.08</c:v>
                </c:pt>
                <c:pt idx="61">
                  <c:v>9280.89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7530.35</c:v>
                </c:pt>
                <c:pt idx="74">
                  <c:v>0</c:v>
                </c:pt>
                <c:pt idx="75">
                  <c:v>0</c:v>
                </c:pt>
                <c:pt idx="76">
                  <c:v>8258.41</c:v>
                </c:pt>
                <c:pt idx="77">
                  <c:v>8842.2999999999993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12357.56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12444.89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7304.48</c:v>
                </c:pt>
                <c:pt idx="102">
                  <c:v>0</c:v>
                </c:pt>
                <c:pt idx="103">
                  <c:v>11938.79</c:v>
                </c:pt>
                <c:pt idx="104">
                  <c:v>0</c:v>
                </c:pt>
                <c:pt idx="105">
                  <c:v>0</c:v>
                </c:pt>
                <c:pt idx="106">
                  <c:v>9172.76</c:v>
                </c:pt>
                <c:pt idx="107">
                  <c:v>0</c:v>
                </c:pt>
                <c:pt idx="108">
                  <c:v>13845.88</c:v>
                </c:pt>
                <c:pt idx="109">
                  <c:v>0</c:v>
                </c:pt>
                <c:pt idx="110">
                  <c:v>13735.12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9463.99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11228.16</c:v>
                </c:pt>
                <c:pt idx="119">
                  <c:v>11844.41</c:v>
                </c:pt>
                <c:pt idx="120">
                  <c:v>0</c:v>
                </c:pt>
                <c:pt idx="121">
                  <c:v>0</c:v>
                </c:pt>
                <c:pt idx="122">
                  <c:v>10596.48</c:v>
                </c:pt>
                <c:pt idx="123">
                  <c:v>0</c:v>
                </c:pt>
                <c:pt idx="124">
                  <c:v>8610.86</c:v>
                </c:pt>
                <c:pt idx="125">
                  <c:v>0</c:v>
                </c:pt>
                <c:pt idx="126">
                  <c:v>9129.69</c:v>
                </c:pt>
                <c:pt idx="127">
                  <c:v>13698.53</c:v>
                </c:pt>
                <c:pt idx="128">
                  <c:v>11344.59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11352.87</c:v>
                </c:pt>
                <c:pt idx="136">
                  <c:v>0</c:v>
                </c:pt>
                <c:pt idx="137">
                  <c:v>9583.4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11270.06</c:v>
                </c:pt>
                <c:pt idx="144">
                  <c:v>0</c:v>
                </c:pt>
                <c:pt idx="145">
                  <c:v>11888.96</c:v>
                </c:pt>
                <c:pt idx="146">
                  <c:v>8174.36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11898.84</c:v>
                </c:pt>
                <c:pt idx="163">
                  <c:v>10175.1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12376.06</c:v>
                </c:pt>
                <c:pt idx="169">
                  <c:v>0</c:v>
                </c:pt>
                <c:pt idx="170">
                  <c:v>11841.72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9292.01</c:v>
                </c:pt>
                <c:pt idx="181">
                  <c:v>0</c:v>
                </c:pt>
                <c:pt idx="182">
                  <c:v>0</c:v>
                </c:pt>
                <c:pt idx="183">
                  <c:v>5553.19</c:v>
                </c:pt>
                <c:pt idx="184">
                  <c:v>11250.46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8520.8700000000008</c:v>
                </c:pt>
                <c:pt idx="189">
                  <c:v>13086.03</c:v>
                </c:pt>
                <c:pt idx="190">
                  <c:v>7414.29</c:v>
                </c:pt>
                <c:pt idx="191">
                  <c:v>10534.1</c:v>
                </c:pt>
                <c:pt idx="192">
                  <c:v>0</c:v>
                </c:pt>
                <c:pt idx="193">
                  <c:v>7663.81</c:v>
                </c:pt>
                <c:pt idx="194">
                  <c:v>0</c:v>
                </c:pt>
                <c:pt idx="195">
                  <c:v>0</c:v>
                </c:pt>
                <c:pt idx="196">
                  <c:v>11543.58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'Simple model'!$C$27:$C$226</c:f>
              <c:numCache>
                <c:formatCode>General</c:formatCode>
                <c:ptCount val="200"/>
                <c:pt idx="0">
                  <c:v>-1764.4356323362972</c:v>
                </c:pt>
                <c:pt idx="1">
                  <c:v>1256.3454871474896</c:v>
                </c:pt>
                <c:pt idx="2">
                  <c:v>786.8169440280908</c:v>
                </c:pt>
                <c:pt idx="3">
                  <c:v>429.01028126342317</c:v>
                </c:pt>
                <c:pt idx="4">
                  <c:v>459.10493769538334</c:v>
                </c:pt>
                <c:pt idx="5">
                  <c:v>-572.84588453249125</c:v>
                </c:pt>
                <c:pt idx="6">
                  <c:v>217.54256201618773</c:v>
                </c:pt>
                <c:pt idx="7">
                  <c:v>518.33443549816002</c:v>
                </c:pt>
                <c:pt idx="8">
                  <c:v>1718.9233624708068</c:v>
                </c:pt>
                <c:pt idx="9">
                  <c:v>-115.61245247907027</c:v>
                </c:pt>
                <c:pt idx="10">
                  <c:v>-245.38570207753764</c:v>
                </c:pt>
                <c:pt idx="11">
                  <c:v>-1718.1369336061589</c:v>
                </c:pt>
                <c:pt idx="12">
                  <c:v>-878.98570423247656</c:v>
                </c:pt>
                <c:pt idx="13">
                  <c:v>1058.945798659468</c:v>
                </c:pt>
                <c:pt idx="14">
                  <c:v>1960.3875810288082</c:v>
                </c:pt>
                <c:pt idx="15">
                  <c:v>213.89368133384232</c:v>
                </c:pt>
                <c:pt idx="16">
                  <c:v>1417.1391952209597</c:v>
                </c:pt>
                <c:pt idx="17">
                  <c:v>68.253299852485725</c:v>
                </c:pt>
                <c:pt idx="18">
                  <c:v>1320.1095024255574</c:v>
                </c:pt>
                <c:pt idx="19">
                  <c:v>1700.7270391186357</c:v>
                </c:pt>
                <c:pt idx="20">
                  <c:v>1973.7807925519046</c:v>
                </c:pt>
                <c:pt idx="21">
                  <c:v>-913.15944626186683</c:v>
                </c:pt>
                <c:pt idx="22">
                  <c:v>1414.0085302300085</c:v>
                </c:pt>
                <c:pt idx="23">
                  <c:v>-604.48523920879416</c:v>
                </c:pt>
                <c:pt idx="24">
                  <c:v>1492.233066393841</c:v>
                </c:pt>
                <c:pt idx="25">
                  <c:v>-135.68693360615907</c:v>
                </c:pt>
                <c:pt idx="26">
                  <c:v>-447.8887919834815</c:v>
                </c:pt>
                <c:pt idx="27">
                  <c:v>-1459.8052582967794</c:v>
                </c:pt>
                <c:pt idx="28">
                  <c:v>-1431.6845918412746</c:v>
                </c:pt>
                <c:pt idx="29">
                  <c:v>2281.2354824022859</c:v>
                </c:pt>
                <c:pt idx="30">
                  <c:v>423.94394149805885</c:v>
                </c:pt>
                <c:pt idx="31">
                  <c:v>-398.67971936785761</c:v>
                </c:pt>
                <c:pt idx="32">
                  <c:v>-576.05427222795697</c:v>
                </c:pt>
                <c:pt idx="33">
                  <c:v>-1909.2606480635877</c:v>
                </c:pt>
                <c:pt idx="34">
                  <c:v>-471.99909356084208</c:v>
                </c:pt>
                <c:pt idx="35">
                  <c:v>810.2788007542149</c:v>
                </c:pt>
                <c:pt idx="36">
                  <c:v>-412.76930053097385</c:v>
                </c:pt>
                <c:pt idx="37">
                  <c:v>-1075.3820412757832</c:v>
                </c:pt>
                <c:pt idx="38">
                  <c:v>-786.94006329841068</c:v>
                </c:pt>
                <c:pt idx="39">
                  <c:v>-971.74707375367325</c:v>
                </c:pt>
                <c:pt idx="40">
                  <c:v>7.2651168068114202</c:v>
                </c:pt>
                <c:pt idx="41">
                  <c:v>860.62614613280675</c:v>
                </c:pt>
                <c:pt idx="42">
                  <c:v>468.59184174879374</c:v>
                </c:pt>
                <c:pt idx="43">
                  <c:v>217.22044471511799</c:v>
                </c:pt>
                <c:pt idx="44">
                  <c:v>3369.0130663938407</c:v>
                </c:pt>
                <c:pt idx="45">
                  <c:v>420.04992505877271</c:v>
                </c:pt>
                <c:pt idx="46">
                  <c:v>-130.35430538930086</c:v>
                </c:pt>
                <c:pt idx="47">
                  <c:v>-874.79818658730983</c:v>
                </c:pt>
                <c:pt idx="48">
                  <c:v>-846.27621030682712</c:v>
                </c:pt>
                <c:pt idx="49">
                  <c:v>-479.93123411859415</c:v>
                </c:pt>
                <c:pt idx="50">
                  <c:v>-1363.6311493089324</c:v>
                </c:pt>
                <c:pt idx="51">
                  <c:v>1079.6058400592101</c:v>
                </c:pt>
                <c:pt idx="52">
                  <c:v>1257.2820338105412</c:v>
                </c:pt>
                <c:pt idx="53">
                  <c:v>1130.9932408199584</c:v>
                </c:pt>
                <c:pt idx="54">
                  <c:v>-737.81247385764073</c:v>
                </c:pt>
                <c:pt idx="55">
                  <c:v>-1136.602955206441</c:v>
                </c:pt>
                <c:pt idx="56">
                  <c:v>-1127.9189175940373</c:v>
                </c:pt>
                <c:pt idx="57">
                  <c:v>-874.38642730055562</c:v>
                </c:pt>
                <c:pt idx="58">
                  <c:v>-932.9366602087548</c:v>
                </c:pt>
                <c:pt idx="59">
                  <c:v>-1326.589488025531</c:v>
                </c:pt>
                <c:pt idx="60">
                  <c:v>-737.76042665627938</c:v>
                </c:pt>
                <c:pt idx="61">
                  <c:v>1625.7855595639776</c:v>
                </c:pt>
                <c:pt idx="62">
                  <c:v>2351.6420842517873</c:v>
                </c:pt>
                <c:pt idx="63">
                  <c:v>-648.37805685392595</c:v>
                </c:pt>
                <c:pt idx="64">
                  <c:v>482.49919625692382</c:v>
                </c:pt>
                <c:pt idx="65">
                  <c:v>11.439677463113185</c:v>
                </c:pt>
                <c:pt idx="66">
                  <c:v>-1151.556933606159</c:v>
                </c:pt>
                <c:pt idx="67">
                  <c:v>-1380.6377126728385</c:v>
                </c:pt>
                <c:pt idx="68">
                  <c:v>-903.90679007366452</c:v>
                </c:pt>
                <c:pt idx="69">
                  <c:v>-1658.8675117674711</c:v>
                </c:pt>
                <c:pt idx="70">
                  <c:v>-1313.2169336061588</c:v>
                </c:pt>
                <c:pt idx="71">
                  <c:v>-1022.9492254185116</c:v>
                </c:pt>
                <c:pt idx="72">
                  <c:v>-1851.503494348095</c:v>
                </c:pt>
                <c:pt idx="73">
                  <c:v>-504.21318963742306</c:v>
                </c:pt>
                <c:pt idx="74">
                  <c:v>1009.8438981426098</c:v>
                </c:pt>
                <c:pt idx="75">
                  <c:v>-114.54693360615875</c:v>
                </c:pt>
                <c:pt idx="76">
                  <c:v>103.76595194242327</c:v>
                </c:pt>
                <c:pt idx="77">
                  <c:v>862.680856617877</c:v>
                </c:pt>
                <c:pt idx="78">
                  <c:v>1832.618581349645</c:v>
                </c:pt>
                <c:pt idx="79">
                  <c:v>-991.43728271168038</c:v>
                </c:pt>
                <c:pt idx="80">
                  <c:v>-1582.4118996455572</c:v>
                </c:pt>
                <c:pt idx="81">
                  <c:v>-1654.8669336061594</c:v>
                </c:pt>
                <c:pt idx="82">
                  <c:v>-1167.3599193154932</c:v>
                </c:pt>
                <c:pt idx="83">
                  <c:v>-993.63534737856207</c:v>
                </c:pt>
                <c:pt idx="84">
                  <c:v>-1180.8419576288061</c:v>
                </c:pt>
                <c:pt idx="85">
                  <c:v>-1714.6571948956071</c:v>
                </c:pt>
                <c:pt idx="86">
                  <c:v>-873.85399507902184</c:v>
                </c:pt>
                <c:pt idx="87">
                  <c:v>1769.0039222482537</c:v>
                </c:pt>
                <c:pt idx="88">
                  <c:v>1192.6516796739706</c:v>
                </c:pt>
                <c:pt idx="89">
                  <c:v>32.007975049136803</c:v>
                </c:pt>
                <c:pt idx="90">
                  <c:v>-2185.1786886166992</c:v>
                </c:pt>
                <c:pt idx="91">
                  <c:v>-1093.1469973221137</c:v>
                </c:pt>
                <c:pt idx="92">
                  <c:v>2670.5672404321231</c:v>
                </c:pt>
                <c:pt idx="93">
                  <c:v>-302.80529817729439</c:v>
                </c:pt>
                <c:pt idx="94">
                  <c:v>100.93294767291445</c:v>
                </c:pt>
                <c:pt idx="95">
                  <c:v>-1420.0826327579034</c:v>
                </c:pt>
                <c:pt idx="96">
                  <c:v>-988.40751008506868</c:v>
                </c:pt>
                <c:pt idx="97">
                  <c:v>-1629.5550915158365</c:v>
                </c:pt>
                <c:pt idx="98">
                  <c:v>-985.96444077689557</c:v>
                </c:pt>
                <c:pt idx="99">
                  <c:v>-1681.2494137542708</c:v>
                </c:pt>
                <c:pt idx="100">
                  <c:v>-1383.8856155832109</c:v>
                </c:pt>
                <c:pt idx="101">
                  <c:v>-1082.6805842555841</c:v>
                </c:pt>
                <c:pt idx="102">
                  <c:v>911.73276951716434</c:v>
                </c:pt>
                <c:pt idx="103">
                  <c:v>-406.39324172688794</c:v>
                </c:pt>
                <c:pt idx="104">
                  <c:v>1611.9467420396995</c:v>
                </c:pt>
                <c:pt idx="105">
                  <c:v>598.45588078857872</c:v>
                </c:pt>
                <c:pt idx="106">
                  <c:v>-489.25375006333707</c:v>
                </c:pt>
                <c:pt idx="107">
                  <c:v>755.91130621909906</c:v>
                </c:pt>
                <c:pt idx="108">
                  <c:v>933.42084588130092</c:v>
                </c:pt>
                <c:pt idx="109">
                  <c:v>1437.4310152706184</c:v>
                </c:pt>
                <c:pt idx="110">
                  <c:v>-243.33854667221749</c:v>
                </c:pt>
                <c:pt idx="111">
                  <c:v>3491.0072845169598</c:v>
                </c:pt>
                <c:pt idx="112">
                  <c:v>866.7166420970334</c:v>
                </c:pt>
                <c:pt idx="113">
                  <c:v>111.68306639384082</c:v>
                </c:pt>
                <c:pt idx="114">
                  <c:v>-400.41260188696469</c:v>
                </c:pt>
                <c:pt idx="115">
                  <c:v>1446.8670021484104</c:v>
                </c:pt>
                <c:pt idx="116">
                  <c:v>1198.3140343047799</c:v>
                </c:pt>
                <c:pt idx="117">
                  <c:v>-300.37693360615867</c:v>
                </c:pt>
                <c:pt idx="118">
                  <c:v>-671.51051446976817</c:v>
                </c:pt>
                <c:pt idx="119">
                  <c:v>826.35520308816376</c:v>
                </c:pt>
                <c:pt idx="120">
                  <c:v>2140.2030663938413</c:v>
                </c:pt>
                <c:pt idx="121">
                  <c:v>204.16659594194243</c:v>
                </c:pt>
                <c:pt idx="122">
                  <c:v>314.68065095339261</c:v>
                </c:pt>
                <c:pt idx="123">
                  <c:v>819.09550053265775</c:v>
                </c:pt>
                <c:pt idx="124">
                  <c:v>751.25460375883631</c:v>
                </c:pt>
                <c:pt idx="125">
                  <c:v>1250.9412312986115</c:v>
                </c:pt>
                <c:pt idx="126">
                  <c:v>404.23760756209049</c:v>
                </c:pt>
                <c:pt idx="127">
                  <c:v>171.10821762394698</c:v>
                </c:pt>
                <c:pt idx="128">
                  <c:v>1312.7995038983754</c:v>
                </c:pt>
                <c:pt idx="129">
                  <c:v>3914.7158365697396</c:v>
                </c:pt>
                <c:pt idx="130">
                  <c:v>1428.1630663938413</c:v>
                </c:pt>
                <c:pt idx="131">
                  <c:v>-594.73300038159687</c:v>
                </c:pt>
                <c:pt idx="132">
                  <c:v>-1054.4685280446065</c:v>
                </c:pt>
                <c:pt idx="133">
                  <c:v>-1104.6101876440098</c:v>
                </c:pt>
                <c:pt idx="134">
                  <c:v>-1743.6326676797989</c:v>
                </c:pt>
                <c:pt idx="135">
                  <c:v>-896.80946005758778</c:v>
                </c:pt>
                <c:pt idx="136">
                  <c:v>1648.5751653420812</c:v>
                </c:pt>
                <c:pt idx="137">
                  <c:v>1235.1140592999309</c:v>
                </c:pt>
                <c:pt idx="138">
                  <c:v>1927.8730663938413</c:v>
                </c:pt>
                <c:pt idx="139">
                  <c:v>-687.12693360615867</c:v>
                </c:pt>
                <c:pt idx="140">
                  <c:v>-1107.6839996605249</c:v>
                </c:pt>
                <c:pt idx="141">
                  <c:v>-1116.4469336061593</c:v>
                </c:pt>
                <c:pt idx="142">
                  <c:v>-1350.5146375723725</c:v>
                </c:pt>
                <c:pt idx="143">
                  <c:v>-713.87591377672106</c:v>
                </c:pt>
                <c:pt idx="144">
                  <c:v>2304.3282612469757</c:v>
                </c:pt>
                <c:pt idx="145">
                  <c:v>112.73048152320007</c:v>
                </c:pt>
                <c:pt idx="146">
                  <c:v>1051.2439545063753</c:v>
                </c:pt>
                <c:pt idx="147">
                  <c:v>2088.8782841448301</c:v>
                </c:pt>
                <c:pt idx="148">
                  <c:v>-337.83693360615871</c:v>
                </c:pt>
                <c:pt idx="149">
                  <c:v>-734.23352078691551</c:v>
                </c:pt>
                <c:pt idx="150">
                  <c:v>-1701.480048891086</c:v>
                </c:pt>
                <c:pt idx="151">
                  <c:v>-2146.0669336061592</c:v>
                </c:pt>
                <c:pt idx="152">
                  <c:v>-505.05352478629175</c:v>
                </c:pt>
                <c:pt idx="153">
                  <c:v>-556.38498537574924</c:v>
                </c:pt>
                <c:pt idx="154">
                  <c:v>-2038.3925480224416</c:v>
                </c:pt>
                <c:pt idx="155">
                  <c:v>-1401.4707298861722</c:v>
                </c:pt>
                <c:pt idx="156">
                  <c:v>-1130.1913751387156</c:v>
                </c:pt>
                <c:pt idx="157">
                  <c:v>-2011.8024064015817</c:v>
                </c:pt>
                <c:pt idx="158">
                  <c:v>-943.51834787937696</c:v>
                </c:pt>
                <c:pt idx="159">
                  <c:v>-1266.7047522479534</c:v>
                </c:pt>
                <c:pt idx="160">
                  <c:v>-988.77476679848587</c:v>
                </c:pt>
                <c:pt idx="161">
                  <c:v>-888.66300730453986</c:v>
                </c:pt>
                <c:pt idx="162">
                  <c:v>-346.93262203421364</c:v>
                </c:pt>
                <c:pt idx="163">
                  <c:v>1736.6828066316029</c:v>
                </c:pt>
                <c:pt idx="164">
                  <c:v>2012.63104417248</c:v>
                </c:pt>
                <c:pt idx="165">
                  <c:v>973.14180291172033</c:v>
                </c:pt>
                <c:pt idx="166">
                  <c:v>57.165148081116058</c:v>
                </c:pt>
                <c:pt idx="167">
                  <c:v>-746.51764499718593</c:v>
                </c:pt>
                <c:pt idx="168">
                  <c:v>-1551.821946674776</c:v>
                </c:pt>
                <c:pt idx="169">
                  <c:v>1633.1006631989476</c:v>
                </c:pt>
                <c:pt idx="170">
                  <c:v>556.26179163702363</c:v>
                </c:pt>
                <c:pt idx="171">
                  <c:v>1665.5838774576387</c:v>
                </c:pt>
                <c:pt idx="172">
                  <c:v>1614.9016717734412</c:v>
                </c:pt>
                <c:pt idx="173">
                  <c:v>-997.76882382737131</c:v>
                </c:pt>
                <c:pt idx="174">
                  <c:v>-1650.5871274395477</c:v>
                </c:pt>
                <c:pt idx="175">
                  <c:v>-980.68634140488575</c:v>
                </c:pt>
                <c:pt idx="176">
                  <c:v>-794.11312807407739</c:v>
                </c:pt>
                <c:pt idx="177">
                  <c:v>-958.27289505318822</c:v>
                </c:pt>
                <c:pt idx="178">
                  <c:v>-1750.1896377140856</c:v>
                </c:pt>
                <c:pt idx="179">
                  <c:v>-788.42929099181856</c:v>
                </c:pt>
                <c:pt idx="180">
                  <c:v>322.71208894487427</c:v>
                </c:pt>
                <c:pt idx="181">
                  <c:v>864.67103395770755</c:v>
                </c:pt>
                <c:pt idx="182">
                  <c:v>-491.06804893354274</c:v>
                </c:pt>
                <c:pt idx="183">
                  <c:v>678.89049691950459</c:v>
                </c:pt>
                <c:pt idx="184">
                  <c:v>-1090.0213438028622</c:v>
                </c:pt>
                <c:pt idx="185">
                  <c:v>763.49405980264964</c:v>
                </c:pt>
                <c:pt idx="186">
                  <c:v>925.48701231173254</c:v>
                </c:pt>
                <c:pt idx="187">
                  <c:v>-87.701516137945873</c:v>
                </c:pt>
                <c:pt idx="188">
                  <c:v>-798.47601336227126</c:v>
                </c:pt>
                <c:pt idx="189">
                  <c:v>-800.42238635045942</c:v>
                </c:pt>
                <c:pt idx="190">
                  <c:v>2666.1060429246627</c:v>
                </c:pt>
                <c:pt idx="191">
                  <c:v>986.7792556683853</c:v>
                </c:pt>
                <c:pt idx="192">
                  <c:v>2714.1660622884028</c:v>
                </c:pt>
                <c:pt idx="193">
                  <c:v>963.13680587534145</c:v>
                </c:pt>
                <c:pt idx="194">
                  <c:v>1235.3669712745668</c:v>
                </c:pt>
                <c:pt idx="195">
                  <c:v>294.82670264847366</c:v>
                </c:pt>
                <c:pt idx="196">
                  <c:v>-242.90594158359272</c:v>
                </c:pt>
                <c:pt idx="197">
                  <c:v>1602.3920650760501</c:v>
                </c:pt>
                <c:pt idx="198">
                  <c:v>308.68847140555954</c:v>
                </c:pt>
                <c:pt idx="199">
                  <c:v>-1693.8215270460414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38-4646-AB39-1B21A050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58240"/>
        <c:axId val="1393926464"/>
      </c:scatterChart>
      <c:valAx>
        <c:axId val="13545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TikTok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926464"/>
        <c:crosses val="autoZero"/>
        <c:crossBetween val="midCat"/>
      </c:valAx>
      <c:valAx>
        <c:axId val="1393926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458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Facebook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Data!$D$2:$D$201</c:f>
              <c:numCache>
                <c:formatCode>General</c:formatCode>
                <c:ptCount val="200"/>
                <c:pt idx="0">
                  <c:v>0</c:v>
                </c:pt>
                <c:pt idx="1">
                  <c:v>5349.65</c:v>
                </c:pt>
                <c:pt idx="2">
                  <c:v>4235.8599999999997</c:v>
                </c:pt>
                <c:pt idx="3">
                  <c:v>3562.21</c:v>
                </c:pt>
                <c:pt idx="4">
                  <c:v>0</c:v>
                </c:pt>
                <c:pt idx="5">
                  <c:v>4310.55</c:v>
                </c:pt>
                <c:pt idx="6">
                  <c:v>0</c:v>
                </c:pt>
                <c:pt idx="7">
                  <c:v>4478.8100000000004</c:v>
                </c:pt>
                <c:pt idx="8">
                  <c:v>3156.93</c:v>
                </c:pt>
                <c:pt idx="9">
                  <c:v>4522.03</c:v>
                </c:pt>
                <c:pt idx="10">
                  <c:v>4520.34</c:v>
                </c:pt>
                <c:pt idx="11">
                  <c:v>0</c:v>
                </c:pt>
                <c:pt idx="12">
                  <c:v>5698.46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5160.93</c:v>
                </c:pt>
                <c:pt idx="18">
                  <c:v>0</c:v>
                </c:pt>
                <c:pt idx="19">
                  <c:v>4605.1499999999996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4006.88</c:v>
                </c:pt>
                <c:pt idx="24">
                  <c:v>0</c:v>
                </c:pt>
                <c:pt idx="25">
                  <c:v>0</c:v>
                </c:pt>
                <c:pt idx="26">
                  <c:v>5049.49</c:v>
                </c:pt>
                <c:pt idx="27">
                  <c:v>0</c:v>
                </c:pt>
                <c:pt idx="28">
                  <c:v>5643.31</c:v>
                </c:pt>
                <c:pt idx="29">
                  <c:v>3429.38</c:v>
                </c:pt>
                <c:pt idx="30">
                  <c:v>4793.1000000000004</c:v>
                </c:pt>
                <c:pt idx="31">
                  <c:v>5880.18</c:v>
                </c:pt>
                <c:pt idx="32">
                  <c:v>0</c:v>
                </c:pt>
                <c:pt idx="33">
                  <c:v>5387.28</c:v>
                </c:pt>
                <c:pt idx="34">
                  <c:v>2744.44</c:v>
                </c:pt>
                <c:pt idx="35">
                  <c:v>3977.49</c:v>
                </c:pt>
                <c:pt idx="36">
                  <c:v>0</c:v>
                </c:pt>
                <c:pt idx="37">
                  <c:v>3343.28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5567.29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4708.16</c:v>
                </c:pt>
                <c:pt idx="47">
                  <c:v>4238.51</c:v>
                </c:pt>
                <c:pt idx="48">
                  <c:v>5857.92</c:v>
                </c:pt>
                <c:pt idx="49">
                  <c:v>0</c:v>
                </c:pt>
                <c:pt idx="50">
                  <c:v>6466.58</c:v>
                </c:pt>
                <c:pt idx="51">
                  <c:v>5852.55</c:v>
                </c:pt>
                <c:pt idx="52">
                  <c:v>4401.3500000000004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3231.46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4814.95</c:v>
                </c:pt>
                <c:pt idx="61">
                  <c:v>4192.3500000000004</c:v>
                </c:pt>
                <c:pt idx="62">
                  <c:v>0</c:v>
                </c:pt>
                <c:pt idx="63">
                  <c:v>0</c:v>
                </c:pt>
                <c:pt idx="64">
                  <c:v>4690.8900000000003</c:v>
                </c:pt>
                <c:pt idx="65">
                  <c:v>4766.53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5929.51</c:v>
                </c:pt>
                <c:pt idx="73">
                  <c:v>0</c:v>
                </c:pt>
                <c:pt idx="74">
                  <c:v>2905.4</c:v>
                </c:pt>
                <c:pt idx="75">
                  <c:v>0</c:v>
                </c:pt>
                <c:pt idx="76">
                  <c:v>4869.8900000000003</c:v>
                </c:pt>
                <c:pt idx="77">
                  <c:v>5093.95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3583.09</c:v>
                </c:pt>
                <c:pt idx="84">
                  <c:v>0</c:v>
                </c:pt>
                <c:pt idx="85">
                  <c:v>0</c:v>
                </c:pt>
                <c:pt idx="86">
                  <c:v>4028.9</c:v>
                </c:pt>
                <c:pt idx="87">
                  <c:v>5314.82</c:v>
                </c:pt>
                <c:pt idx="88">
                  <c:v>5821.59</c:v>
                </c:pt>
                <c:pt idx="89">
                  <c:v>0</c:v>
                </c:pt>
                <c:pt idx="90">
                  <c:v>5800.56</c:v>
                </c:pt>
                <c:pt idx="91">
                  <c:v>5078.26</c:v>
                </c:pt>
                <c:pt idx="92">
                  <c:v>0</c:v>
                </c:pt>
                <c:pt idx="93">
                  <c:v>3840.58</c:v>
                </c:pt>
                <c:pt idx="94">
                  <c:v>0</c:v>
                </c:pt>
                <c:pt idx="95">
                  <c:v>5194.29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4217.37</c:v>
                </c:pt>
                <c:pt idx="101">
                  <c:v>4889.6099999999997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7021.04</c:v>
                </c:pt>
                <c:pt idx="108">
                  <c:v>0</c:v>
                </c:pt>
                <c:pt idx="109">
                  <c:v>2798.56</c:v>
                </c:pt>
                <c:pt idx="110">
                  <c:v>5199.3</c:v>
                </c:pt>
                <c:pt idx="111">
                  <c:v>0</c:v>
                </c:pt>
                <c:pt idx="112">
                  <c:v>4482.4799999999996</c:v>
                </c:pt>
                <c:pt idx="113">
                  <c:v>0</c:v>
                </c:pt>
                <c:pt idx="114">
                  <c:v>4560.8100000000004</c:v>
                </c:pt>
                <c:pt idx="115">
                  <c:v>5181.34</c:v>
                </c:pt>
                <c:pt idx="116">
                  <c:v>4497.18</c:v>
                </c:pt>
                <c:pt idx="117">
                  <c:v>0</c:v>
                </c:pt>
                <c:pt idx="118">
                  <c:v>4039.5</c:v>
                </c:pt>
                <c:pt idx="119">
                  <c:v>0</c:v>
                </c:pt>
                <c:pt idx="120">
                  <c:v>0</c:v>
                </c:pt>
                <c:pt idx="121">
                  <c:v>5251.48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4290.2700000000004</c:v>
                </c:pt>
                <c:pt idx="126">
                  <c:v>0</c:v>
                </c:pt>
                <c:pt idx="127">
                  <c:v>5994.39</c:v>
                </c:pt>
                <c:pt idx="128">
                  <c:v>6319.14</c:v>
                </c:pt>
                <c:pt idx="129">
                  <c:v>0</c:v>
                </c:pt>
                <c:pt idx="130">
                  <c:v>0</c:v>
                </c:pt>
                <c:pt idx="131">
                  <c:v>5496</c:v>
                </c:pt>
                <c:pt idx="132">
                  <c:v>5771.41</c:v>
                </c:pt>
                <c:pt idx="133">
                  <c:v>6029.44</c:v>
                </c:pt>
                <c:pt idx="134">
                  <c:v>0</c:v>
                </c:pt>
                <c:pt idx="135">
                  <c:v>4575.68</c:v>
                </c:pt>
                <c:pt idx="136">
                  <c:v>5862.6</c:v>
                </c:pt>
                <c:pt idx="137">
                  <c:v>2344.38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3970.06</c:v>
                </c:pt>
                <c:pt idx="143">
                  <c:v>4650.0600000000004</c:v>
                </c:pt>
                <c:pt idx="144">
                  <c:v>0</c:v>
                </c:pt>
                <c:pt idx="145">
                  <c:v>0</c:v>
                </c:pt>
                <c:pt idx="146">
                  <c:v>7696.22</c:v>
                </c:pt>
                <c:pt idx="147">
                  <c:v>4926.08</c:v>
                </c:pt>
                <c:pt idx="148">
                  <c:v>0</c:v>
                </c:pt>
                <c:pt idx="149">
                  <c:v>0</c:v>
                </c:pt>
                <c:pt idx="150">
                  <c:v>3981.96</c:v>
                </c:pt>
                <c:pt idx="151">
                  <c:v>0</c:v>
                </c:pt>
                <c:pt idx="152">
                  <c:v>5382.73</c:v>
                </c:pt>
                <c:pt idx="153">
                  <c:v>0</c:v>
                </c:pt>
                <c:pt idx="154">
                  <c:v>6096.35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3820.84</c:v>
                </c:pt>
                <c:pt idx="161">
                  <c:v>6301.43</c:v>
                </c:pt>
                <c:pt idx="162">
                  <c:v>5895.26</c:v>
                </c:pt>
                <c:pt idx="163">
                  <c:v>0</c:v>
                </c:pt>
                <c:pt idx="164">
                  <c:v>3667.79</c:v>
                </c:pt>
                <c:pt idx="165">
                  <c:v>3031.38</c:v>
                </c:pt>
                <c:pt idx="166">
                  <c:v>4339.9399999999996</c:v>
                </c:pt>
                <c:pt idx="167">
                  <c:v>0</c:v>
                </c:pt>
                <c:pt idx="168">
                  <c:v>5498.69</c:v>
                </c:pt>
                <c:pt idx="169">
                  <c:v>6047.97</c:v>
                </c:pt>
                <c:pt idx="170">
                  <c:v>0</c:v>
                </c:pt>
                <c:pt idx="171">
                  <c:v>6742.67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4111.03</c:v>
                </c:pt>
                <c:pt idx="176">
                  <c:v>5242.12</c:v>
                </c:pt>
                <c:pt idx="177">
                  <c:v>0</c:v>
                </c:pt>
                <c:pt idx="178">
                  <c:v>5936.74</c:v>
                </c:pt>
                <c:pt idx="179">
                  <c:v>6412.33</c:v>
                </c:pt>
                <c:pt idx="180">
                  <c:v>0</c:v>
                </c:pt>
                <c:pt idx="181">
                  <c:v>0</c:v>
                </c:pt>
                <c:pt idx="182">
                  <c:v>2760.4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3720.31</c:v>
                </c:pt>
                <c:pt idx="187">
                  <c:v>4414.57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5213.4799999999996</c:v>
                </c:pt>
                <c:pt idx="193">
                  <c:v>0</c:v>
                </c:pt>
                <c:pt idx="194">
                  <c:v>4757.9799999999996</c:v>
                </c:pt>
                <c:pt idx="195">
                  <c:v>0</c:v>
                </c:pt>
                <c:pt idx="196">
                  <c:v>4615.3500000000004</c:v>
                </c:pt>
                <c:pt idx="197">
                  <c:v>4556.16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'Simple model'!$C$27:$C$226</c:f>
              <c:numCache>
                <c:formatCode>General</c:formatCode>
                <c:ptCount val="200"/>
                <c:pt idx="0">
                  <c:v>-1764.4356323362972</c:v>
                </c:pt>
                <c:pt idx="1">
                  <c:v>1256.3454871474896</c:v>
                </c:pt>
                <c:pt idx="2">
                  <c:v>786.8169440280908</c:v>
                </c:pt>
                <c:pt idx="3">
                  <c:v>429.01028126342317</c:v>
                </c:pt>
                <c:pt idx="4">
                  <c:v>459.10493769538334</c:v>
                </c:pt>
                <c:pt idx="5">
                  <c:v>-572.84588453249125</c:v>
                </c:pt>
                <c:pt idx="6">
                  <c:v>217.54256201618773</c:v>
                </c:pt>
                <c:pt idx="7">
                  <c:v>518.33443549816002</c:v>
                </c:pt>
                <c:pt idx="8">
                  <c:v>1718.9233624708068</c:v>
                </c:pt>
                <c:pt idx="9">
                  <c:v>-115.61245247907027</c:v>
                </c:pt>
                <c:pt idx="10">
                  <c:v>-245.38570207753764</c:v>
                </c:pt>
                <c:pt idx="11">
                  <c:v>-1718.1369336061589</c:v>
                </c:pt>
                <c:pt idx="12">
                  <c:v>-878.98570423247656</c:v>
                </c:pt>
                <c:pt idx="13">
                  <c:v>1058.945798659468</c:v>
                </c:pt>
                <c:pt idx="14">
                  <c:v>1960.3875810288082</c:v>
                </c:pt>
                <c:pt idx="15">
                  <c:v>213.89368133384232</c:v>
                </c:pt>
                <c:pt idx="16">
                  <c:v>1417.1391952209597</c:v>
                </c:pt>
                <c:pt idx="17">
                  <c:v>68.253299852485725</c:v>
                </c:pt>
                <c:pt idx="18">
                  <c:v>1320.1095024255574</c:v>
                </c:pt>
                <c:pt idx="19">
                  <c:v>1700.7270391186357</c:v>
                </c:pt>
                <c:pt idx="20">
                  <c:v>1973.7807925519046</c:v>
                </c:pt>
                <c:pt idx="21">
                  <c:v>-913.15944626186683</c:v>
                </c:pt>
                <c:pt idx="22">
                  <c:v>1414.0085302300085</c:v>
                </c:pt>
                <c:pt idx="23">
                  <c:v>-604.48523920879416</c:v>
                </c:pt>
                <c:pt idx="24">
                  <c:v>1492.233066393841</c:v>
                </c:pt>
                <c:pt idx="25">
                  <c:v>-135.68693360615907</c:v>
                </c:pt>
                <c:pt idx="26">
                  <c:v>-447.8887919834815</c:v>
                </c:pt>
                <c:pt idx="27">
                  <c:v>-1459.8052582967794</c:v>
                </c:pt>
                <c:pt idx="28">
                  <c:v>-1431.6845918412746</c:v>
                </c:pt>
                <c:pt idx="29">
                  <c:v>2281.2354824022859</c:v>
                </c:pt>
                <c:pt idx="30">
                  <c:v>423.94394149805885</c:v>
                </c:pt>
                <c:pt idx="31">
                  <c:v>-398.67971936785761</c:v>
                </c:pt>
                <c:pt idx="32">
                  <c:v>-576.05427222795697</c:v>
                </c:pt>
                <c:pt idx="33">
                  <c:v>-1909.2606480635877</c:v>
                </c:pt>
                <c:pt idx="34">
                  <c:v>-471.99909356084208</c:v>
                </c:pt>
                <c:pt idx="35">
                  <c:v>810.2788007542149</c:v>
                </c:pt>
                <c:pt idx="36">
                  <c:v>-412.76930053097385</c:v>
                </c:pt>
                <c:pt idx="37">
                  <c:v>-1075.3820412757832</c:v>
                </c:pt>
                <c:pt idx="38">
                  <c:v>-786.94006329841068</c:v>
                </c:pt>
                <c:pt idx="39">
                  <c:v>-971.74707375367325</c:v>
                </c:pt>
                <c:pt idx="40">
                  <c:v>7.2651168068114202</c:v>
                </c:pt>
                <c:pt idx="41">
                  <c:v>860.62614613280675</c:v>
                </c:pt>
                <c:pt idx="42">
                  <c:v>468.59184174879374</c:v>
                </c:pt>
                <c:pt idx="43">
                  <c:v>217.22044471511799</c:v>
                </c:pt>
                <c:pt idx="44">
                  <c:v>3369.0130663938407</c:v>
                </c:pt>
                <c:pt idx="45">
                  <c:v>420.04992505877271</c:v>
                </c:pt>
                <c:pt idx="46">
                  <c:v>-130.35430538930086</c:v>
                </c:pt>
                <c:pt idx="47">
                  <c:v>-874.79818658730983</c:v>
                </c:pt>
                <c:pt idx="48">
                  <c:v>-846.27621030682712</c:v>
                </c:pt>
                <c:pt idx="49">
                  <c:v>-479.93123411859415</c:v>
                </c:pt>
                <c:pt idx="50">
                  <c:v>-1363.6311493089324</c:v>
                </c:pt>
                <c:pt idx="51">
                  <c:v>1079.6058400592101</c:v>
                </c:pt>
                <c:pt idx="52">
                  <c:v>1257.2820338105412</c:v>
                </c:pt>
                <c:pt idx="53">
                  <c:v>1130.9932408199584</c:v>
                </c:pt>
                <c:pt idx="54">
                  <c:v>-737.81247385764073</c:v>
                </c:pt>
                <c:pt idx="55">
                  <c:v>-1136.602955206441</c:v>
                </c:pt>
                <c:pt idx="56">
                  <c:v>-1127.9189175940373</c:v>
                </c:pt>
                <c:pt idx="57">
                  <c:v>-874.38642730055562</c:v>
                </c:pt>
                <c:pt idx="58">
                  <c:v>-932.9366602087548</c:v>
                </c:pt>
                <c:pt idx="59">
                  <c:v>-1326.589488025531</c:v>
                </c:pt>
                <c:pt idx="60">
                  <c:v>-737.76042665627938</c:v>
                </c:pt>
                <c:pt idx="61">
                  <c:v>1625.7855595639776</c:v>
                </c:pt>
                <c:pt idx="62">
                  <c:v>2351.6420842517873</c:v>
                </c:pt>
                <c:pt idx="63">
                  <c:v>-648.37805685392595</c:v>
                </c:pt>
                <c:pt idx="64">
                  <c:v>482.49919625692382</c:v>
                </c:pt>
                <c:pt idx="65">
                  <c:v>11.439677463113185</c:v>
                </c:pt>
                <c:pt idx="66">
                  <c:v>-1151.556933606159</c:v>
                </c:pt>
                <c:pt idx="67">
                  <c:v>-1380.6377126728385</c:v>
                </c:pt>
                <c:pt idx="68">
                  <c:v>-903.90679007366452</c:v>
                </c:pt>
                <c:pt idx="69">
                  <c:v>-1658.8675117674711</c:v>
                </c:pt>
                <c:pt idx="70">
                  <c:v>-1313.2169336061588</c:v>
                </c:pt>
                <c:pt idx="71">
                  <c:v>-1022.9492254185116</c:v>
                </c:pt>
                <c:pt idx="72">
                  <c:v>-1851.503494348095</c:v>
                </c:pt>
                <c:pt idx="73">
                  <c:v>-504.21318963742306</c:v>
                </c:pt>
                <c:pt idx="74">
                  <c:v>1009.8438981426098</c:v>
                </c:pt>
                <c:pt idx="75">
                  <c:v>-114.54693360615875</c:v>
                </c:pt>
                <c:pt idx="76">
                  <c:v>103.76595194242327</c:v>
                </c:pt>
                <c:pt idx="77">
                  <c:v>862.680856617877</c:v>
                </c:pt>
                <c:pt idx="78">
                  <c:v>1832.618581349645</c:v>
                </c:pt>
                <c:pt idx="79">
                  <c:v>-991.43728271168038</c:v>
                </c:pt>
                <c:pt idx="80">
                  <c:v>-1582.4118996455572</c:v>
                </c:pt>
                <c:pt idx="81">
                  <c:v>-1654.8669336061594</c:v>
                </c:pt>
                <c:pt idx="82">
                  <c:v>-1167.3599193154932</c:v>
                </c:pt>
                <c:pt idx="83">
                  <c:v>-993.63534737856207</c:v>
                </c:pt>
                <c:pt idx="84">
                  <c:v>-1180.8419576288061</c:v>
                </c:pt>
                <c:pt idx="85">
                  <c:v>-1714.6571948956071</c:v>
                </c:pt>
                <c:pt idx="86">
                  <c:v>-873.85399507902184</c:v>
                </c:pt>
                <c:pt idx="87">
                  <c:v>1769.0039222482537</c:v>
                </c:pt>
                <c:pt idx="88">
                  <c:v>1192.6516796739706</c:v>
                </c:pt>
                <c:pt idx="89">
                  <c:v>32.007975049136803</c:v>
                </c:pt>
                <c:pt idx="90">
                  <c:v>-2185.1786886166992</c:v>
                </c:pt>
                <c:pt idx="91">
                  <c:v>-1093.1469973221137</c:v>
                </c:pt>
                <c:pt idx="92">
                  <c:v>2670.5672404321231</c:v>
                </c:pt>
                <c:pt idx="93">
                  <c:v>-302.80529817729439</c:v>
                </c:pt>
                <c:pt idx="94">
                  <c:v>100.93294767291445</c:v>
                </c:pt>
                <c:pt idx="95">
                  <c:v>-1420.0826327579034</c:v>
                </c:pt>
                <c:pt idx="96">
                  <c:v>-988.40751008506868</c:v>
                </c:pt>
                <c:pt idx="97">
                  <c:v>-1629.5550915158365</c:v>
                </c:pt>
                <c:pt idx="98">
                  <c:v>-985.96444077689557</c:v>
                </c:pt>
                <c:pt idx="99">
                  <c:v>-1681.2494137542708</c:v>
                </c:pt>
                <c:pt idx="100">
                  <c:v>-1383.8856155832109</c:v>
                </c:pt>
                <c:pt idx="101">
                  <c:v>-1082.6805842555841</c:v>
                </c:pt>
                <c:pt idx="102">
                  <c:v>911.73276951716434</c:v>
                </c:pt>
                <c:pt idx="103">
                  <c:v>-406.39324172688794</c:v>
                </c:pt>
                <c:pt idx="104">
                  <c:v>1611.9467420396995</c:v>
                </c:pt>
                <c:pt idx="105">
                  <c:v>598.45588078857872</c:v>
                </c:pt>
                <c:pt idx="106">
                  <c:v>-489.25375006333707</c:v>
                </c:pt>
                <c:pt idx="107">
                  <c:v>755.91130621909906</c:v>
                </c:pt>
                <c:pt idx="108">
                  <c:v>933.42084588130092</c:v>
                </c:pt>
                <c:pt idx="109">
                  <c:v>1437.4310152706184</c:v>
                </c:pt>
                <c:pt idx="110">
                  <c:v>-243.33854667221749</c:v>
                </c:pt>
                <c:pt idx="111">
                  <c:v>3491.0072845169598</c:v>
                </c:pt>
                <c:pt idx="112">
                  <c:v>866.7166420970334</c:v>
                </c:pt>
                <c:pt idx="113">
                  <c:v>111.68306639384082</c:v>
                </c:pt>
                <c:pt idx="114">
                  <c:v>-400.41260188696469</c:v>
                </c:pt>
                <c:pt idx="115">
                  <c:v>1446.8670021484104</c:v>
                </c:pt>
                <c:pt idx="116">
                  <c:v>1198.3140343047799</c:v>
                </c:pt>
                <c:pt idx="117">
                  <c:v>-300.37693360615867</c:v>
                </c:pt>
                <c:pt idx="118">
                  <c:v>-671.51051446976817</c:v>
                </c:pt>
                <c:pt idx="119">
                  <c:v>826.35520308816376</c:v>
                </c:pt>
                <c:pt idx="120">
                  <c:v>2140.2030663938413</c:v>
                </c:pt>
                <c:pt idx="121">
                  <c:v>204.16659594194243</c:v>
                </c:pt>
                <c:pt idx="122">
                  <c:v>314.68065095339261</c:v>
                </c:pt>
                <c:pt idx="123">
                  <c:v>819.09550053265775</c:v>
                </c:pt>
                <c:pt idx="124">
                  <c:v>751.25460375883631</c:v>
                </c:pt>
                <c:pt idx="125">
                  <c:v>1250.9412312986115</c:v>
                </c:pt>
                <c:pt idx="126">
                  <c:v>404.23760756209049</c:v>
                </c:pt>
                <c:pt idx="127">
                  <c:v>171.10821762394698</c:v>
                </c:pt>
                <c:pt idx="128">
                  <c:v>1312.7995038983754</c:v>
                </c:pt>
                <c:pt idx="129">
                  <c:v>3914.7158365697396</c:v>
                </c:pt>
                <c:pt idx="130">
                  <c:v>1428.1630663938413</c:v>
                </c:pt>
                <c:pt idx="131">
                  <c:v>-594.73300038159687</c:v>
                </c:pt>
                <c:pt idx="132">
                  <c:v>-1054.4685280446065</c:v>
                </c:pt>
                <c:pt idx="133">
                  <c:v>-1104.6101876440098</c:v>
                </c:pt>
                <c:pt idx="134">
                  <c:v>-1743.6326676797989</c:v>
                </c:pt>
                <c:pt idx="135">
                  <c:v>-896.80946005758778</c:v>
                </c:pt>
                <c:pt idx="136">
                  <c:v>1648.5751653420812</c:v>
                </c:pt>
                <c:pt idx="137">
                  <c:v>1235.1140592999309</c:v>
                </c:pt>
                <c:pt idx="138">
                  <c:v>1927.8730663938413</c:v>
                </c:pt>
                <c:pt idx="139">
                  <c:v>-687.12693360615867</c:v>
                </c:pt>
                <c:pt idx="140">
                  <c:v>-1107.6839996605249</c:v>
                </c:pt>
                <c:pt idx="141">
                  <c:v>-1116.4469336061593</c:v>
                </c:pt>
                <c:pt idx="142">
                  <c:v>-1350.5146375723725</c:v>
                </c:pt>
                <c:pt idx="143">
                  <c:v>-713.87591377672106</c:v>
                </c:pt>
                <c:pt idx="144">
                  <c:v>2304.3282612469757</c:v>
                </c:pt>
                <c:pt idx="145">
                  <c:v>112.73048152320007</c:v>
                </c:pt>
                <c:pt idx="146">
                  <c:v>1051.2439545063753</c:v>
                </c:pt>
                <c:pt idx="147">
                  <c:v>2088.8782841448301</c:v>
                </c:pt>
                <c:pt idx="148">
                  <c:v>-337.83693360615871</c:v>
                </c:pt>
                <c:pt idx="149">
                  <c:v>-734.23352078691551</c:v>
                </c:pt>
                <c:pt idx="150">
                  <c:v>-1701.480048891086</c:v>
                </c:pt>
                <c:pt idx="151">
                  <c:v>-2146.0669336061592</c:v>
                </c:pt>
                <c:pt idx="152">
                  <c:v>-505.05352478629175</c:v>
                </c:pt>
                <c:pt idx="153">
                  <c:v>-556.38498537574924</c:v>
                </c:pt>
                <c:pt idx="154">
                  <c:v>-2038.3925480224416</c:v>
                </c:pt>
                <c:pt idx="155">
                  <c:v>-1401.4707298861722</c:v>
                </c:pt>
                <c:pt idx="156">
                  <c:v>-1130.1913751387156</c:v>
                </c:pt>
                <c:pt idx="157">
                  <c:v>-2011.8024064015817</c:v>
                </c:pt>
                <c:pt idx="158">
                  <c:v>-943.51834787937696</c:v>
                </c:pt>
                <c:pt idx="159">
                  <c:v>-1266.7047522479534</c:v>
                </c:pt>
                <c:pt idx="160">
                  <c:v>-988.77476679848587</c:v>
                </c:pt>
                <c:pt idx="161">
                  <c:v>-888.66300730453986</c:v>
                </c:pt>
                <c:pt idx="162">
                  <c:v>-346.93262203421364</c:v>
                </c:pt>
                <c:pt idx="163">
                  <c:v>1736.6828066316029</c:v>
                </c:pt>
                <c:pt idx="164">
                  <c:v>2012.63104417248</c:v>
                </c:pt>
                <c:pt idx="165">
                  <c:v>973.14180291172033</c:v>
                </c:pt>
                <c:pt idx="166">
                  <c:v>57.165148081116058</c:v>
                </c:pt>
                <c:pt idx="167">
                  <c:v>-746.51764499718593</c:v>
                </c:pt>
                <c:pt idx="168">
                  <c:v>-1551.821946674776</c:v>
                </c:pt>
                <c:pt idx="169">
                  <c:v>1633.1006631989476</c:v>
                </c:pt>
                <c:pt idx="170">
                  <c:v>556.26179163702363</c:v>
                </c:pt>
                <c:pt idx="171">
                  <c:v>1665.5838774576387</c:v>
                </c:pt>
                <c:pt idx="172">
                  <c:v>1614.9016717734412</c:v>
                </c:pt>
                <c:pt idx="173">
                  <c:v>-997.76882382737131</c:v>
                </c:pt>
                <c:pt idx="174">
                  <c:v>-1650.5871274395477</c:v>
                </c:pt>
                <c:pt idx="175">
                  <c:v>-980.68634140488575</c:v>
                </c:pt>
                <c:pt idx="176">
                  <c:v>-794.11312807407739</c:v>
                </c:pt>
                <c:pt idx="177">
                  <c:v>-958.27289505318822</c:v>
                </c:pt>
                <c:pt idx="178">
                  <c:v>-1750.1896377140856</c:v>
                </c:pt>
                <c:pt idx="179">
                  <c:v>-788.42929099181856</c:v>
                </c:pt>
                <c:pt idx="180">
                  <c:v>322.71208894487427</c:v>
                </c:pt>
                <c:pt idx="181">
                  <c:v>864.67103395770755</c:v>
                </c:pt>
                <c:pt idx="182">
                  <c:v>-491.06804893354274</c:v>
                </c:pt>
                <c:pt idx="183">
                  <c:v>678.89049691950459</c:v>
                </c:pt>
                <c:pt idx="184">
                  <c:v>-1090.0213438028622</c:v>
                </c:pt>
                <c:pt idx="185">
                  <c:v>763.49405980264964</c:v>
                </c:pt>
                <c:pt idx="186">
                  <c:v>925.48701231173254</c:v>
                </c:pt>
                <c:pt idx="187">
                  <c:v>-87.701516137945873</c:v>
                </c:pt>
                <c:pt idx="188">
                  <c:v>-798.47601336227126</c:v>
                </c:pt>
                <c:pt idx="189">
                  <c:v>-800.42238635045942</c:v>
                </c:pt>
                <c:pt idx="190">
                  <c:v>2666.1060429246627</c:v>
                </c:pt>
                <c:pt idx="191">
                  <c:v>986.7792556683853</c:v>
                </c:pt>
                <c:pt idx="192">
                  <c:v>2714.1660622884028</c:v>
                </c:pt>
                <c:pt idx="193">
                  <c:v>963.13680587534145</c:v>
                </c:pt>
                <c:pt idx="194">
                  <c:v>1235.3669712745668</c:v>
                </c:pt>
                <c:pt idx="195">
                  <c:v>294.82670264847366</c:v>
                </c:pt>
                <c:pt idx="196">
                  <c:v>-242.90594158359272</c:v>
                </c:pt>
                <c:pt idx="197">
                  <c:v>1602.3920650760501</c:v>
                </c:pt>
                <c:pt idx="198">
                  <c:v>308.68847140555954</c:v>
                </c:pt>
                <c:pt idx="199">
                  <c:v>-1693.8215270460414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01-4ED1-81C2-22D8F808E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924544"/>
        <c:axId val="1403703264"/>
      </c:scatterChart>
      <c:valAx>
        <c:axId val="139392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Facebook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3703264"/>
        <c:crosses val="autoZero"/>
        <c:crossBetween val="midCat"/>
      </c:valAx>
      <c:valAx>
        <c:axId val="1403703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924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Google Ads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Data!$E$2:$E$201</c:f>
              <c:numCache>
                <c:formatCode>General</c:formatCode>
                <c:ptCount val="200"/>
                <c:pt idx="0">
                  <c:v>0</c:v>
                </c:pt>
                <c:pt idx="1">
                  <c:v>2218.9299999999998</c:v>
                </c:pt>
                <c:pt idx="2">
                  <c:v>2046.96</c:v>
                </c:pt>
                <c:pt idx="3">
                  <c:v>0</c:v>
                </c:pt>
                <c:pt idx="4">
                  <c:v>2187.29</c:v>
                </c:pt>
                <c:pt idx="5">
                  <c:v>1992.98</c:v>
                </c:pt>
                <c:pt idx="6">
                  <c:v>2253.02</c:v>
                </c:pt>
                <c:pt idx="7">
                  <c:v>2042.3</c:v>
                </c:pt>
                <c:pt idx="8">
                  <c:v>1859.02</c:v>
                </c:pt>
                <c:pt idx="9">
                  <c:v>2135.9899999999998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1839.37</c:v>
                </c:pt>
                <c:pt idx="15">
                  <c:v>1907.13</c:v>
                </c:pt>
                <c:pt idx="16">
                  <c:v>2204.36</c:v>
                </c:pt>
                <c:pt idx="17">
                  <c:v>1889.49</c:v>
                </c:pt>
                <c:pt idx="18">
                  <c:v>1922.63</c:v>
                </c:pt>
                <c:pt idx="19">
                  <c:v>1897.94</c:v>
                </c:pt>
                <c:pt idx="20">
                  <c:v>2036.79</c:v>
                </c:pt>
                <c:pt idx="21">
                  <c:v>1922.9</c:v>
                </c:pt>
                <c:pt idx="22">
                  <c:v>1679.63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2162.5300000000002</c:v>
                </c:pt>
                <c:pt idx="27">
                  <c:v>2117.4499999999998</c:v>
                </c:pt>
                <c:pt idx="28">
                  <c:v>1898.93</c:v>
                </c:pt>
                <c:pt idx="29">
                  <c:v>0</c:v>
                </c:pt>
                <c:pt idx="30">
                  <c:v>1898.5</c:v>
                </c:pt>
                <c:pt idx="31">
                  <c:v>0</c:v>
                </c:pt>
                <c:pt idx="32">
                  <c:v>2499.44</c:v>
                </c:pt>
                <c:pt idx="33">
                  <c:v>0</c:v>
                </c:pt>
                <c:pt idx="34">
                  <c:v>0</c:v>
                </c:pt>
                <c:pt idx="35">
                  <c:v>1743.09</c:v>
                </c:pt>
                <c:pt idx="36">
                  <c:v>1979.13</c:v>
                </c:pt>
                <c:pt idx="37">
                  <c:v>1802.4</c:v>
                </c:pt>
                <c:pt idx="38">
                  <c:v>1764.47</c:v>
                </c:pt>
                <c:pt idx="39">
                  <c:v>1771.96</c:v>
                </c:pt>
                <c:pt idx="40">
                  <c:v>2351</c:v>
                </c:pt>
                <c:pt idx="41">
                  <c:v>1973.4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2144.0100000000002</c:v>
                </c:pt>
                <c:pt idx="46">
                  <c:v>0</c:v>
                </c:pt>
                <c:pt idx="47">
                  <c:v>2060.7199999999998</c:v>
                </c:pt>
                <c:pt idx="48">
                  <c:v>2154.54</c:v>
                </c:pt>
                <c:pt idx="49">
                  <c:v>1667.68</c:v>
                </c:pt>
                <c:pt idx="50">
                  <c:v>2089.64</c:v>
                </c:pt>
                <c:pt idx="51">
                  <c:v>2339.2399999999998</c:v>
                </c:pt>
                <c:pt idx="52">
                  <c:v>1997.03</c:v>
                </c:pt>
                <c:pt idx="53">
                  <c:v>2164.2800000000002</c:v>
                </c:pt>
                <c:pt idx="54">
                  <c:v>2134.11</c:v>
                </c:pt>
                <c:pt idx="55">
                  <c:v>1858.5</c:v>
                </c:pt>
                <c:pt idx="56">
                  <c:v>2007.95</c:v>
                </c:pt>
                <c:pt idx="57">
                  <c:v>1686.6</c:v>
                </c:pt>
                <c:pt idx="58">
                  <c:v>1909.74</c:v>
                </c:pt>
                <c:pt idx="59">
                  <c:v>2053.14</c:v>
                </c:pt>
                <c:pt idx="60">
                  <c:v>2144.62</c:v>
                </c:pt>
                <c:pt idx="61">
                  <c:v>2004.92</c:v>
                </c:pt>
                <c:pt idx="62">
                  <c:v>2144</c:v>
                </c:pt>
                <c:pt idx="63">
                  <c:v>1779.42</c:v>
                </c:pt>
                <c:pt idx="64">
                  <c:v>0</c:v>
                </c:pt>
                <c:pt idx="65">
                  <c:v>2003.86</c:v>
                </c:pt>
                <c:pt idx="66">
                  <c:v>0</c:v>
                </c:pt>
                <c:pt idx="67">
                  <c:v>1957.17</c:v>
                </c:pt>
                <c:pt idx="68">
                  <c:v>1900.2</c:v>
                </c:pt>
                <c:pt idx="69">
                  <c:v>2004.27</c:v>
                </c:pt>
                <c:pt idx="70">
                  <c:v>0</c:v>
                </c:pt>
                <c:pt idx="71">
                  <c:v>2038.55</c:v>
                </c:pt>
                <c:pt idx="72">
                  <c:v>1926.99</c:v>
                </c:pt>
                <c:pt idx="73">
                  <c:v>1641.73</c:v>
                </c:pt>
                <c:pt idx="74">
                  <c:v>1988.28</c:v>
                </c:pt>
                <c:pt idx="75">
                  <c:v>0</c:v>
                </c:pt>
                <c:pt idx="76">
                  <c:v>1673.52</c:v>
                </c:pt>
                <c:pt idx="77">
                  <c:v>1986.57</c:v>
                </c:pt>
                <c:pt idx="78">
                  <c:v>2297.87</c:v>
                </c:pt>
                <c:pt idx="79">
                  <c:v>2104.2600000000002</c:v>
                </c:pt>
                <c:pt idx="80">
                  <c:v>2122.39</c:v>
                </c:pt>
                <c:pt idx="81">
                  <c:v>0</c:v>
                </c:pt>
                <c:pt idx="82">
                  <c:v>2095.38</c:v>
                </c:pt>
                <c:pt idx="83">
                  <c:v>2029.69</c:v>
                </c:pt>
                <c:pt idx="84">
                  <c:v>2105.81</c:v>
                </c:pt>
                <c:pt idx="85">
                  <c:v>2084.5300000000002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1989.98</c:v>
                </c:pt>
                <c:pt idx="90">
                  <c:v>0</c:v>
                </c:pt>
                <c:pt idx="91">
                  <c:v>2262.4899999999998</c:v>
                </c:pt>
                <c:pt idx="92">
                  <c:v>1828.21</c:v>
                </c:pt>
                <c:pt idx="93">
                  <c:v>1820.21</c:v>
                </c:pt>
                <c:pt idx="94">
                  <c:v>2014.92</c:v>
                </c:pt>
                <c:pt idx="95">
                  <c:v>1784.58</c:v>
                </c:pt>
                <c:pt idx="96">
                  <c:v>1915.07</c:v>
                </c:pt>
                <c:pt idx="97">
                  <c:v>1834.01</c:v>
                </c:pt>
                <c:pt idx="98">
                  <c:v>2282.23</c:v>
                </c:pt>
                <c:pt idx="99">
                  <c:v>2157.16</c:v>
                </c:pt>
                <c:pt idx="100">
                  <c:v>0</c:v>
                </c:pt>
                <c:pt idx="101">
                  <c:v>1921.76</c:v>
                </c:pt>
                <c:pt idx="102">
                  <c:v>2188.1799999999998</c:v>
                </c:pt>
                <c:pt idx="103">
                  <c:v>2081.04</c:v>
                </c:pt>
                <c:pt idx="104">
                  <c:v>2099.61</c:v>
                </c:pt>
                <c:pt idx="105">
                  <c:v>1994.76</c:v>
                </c:pt>
                <c:pt idx="106">
                  <c:v>1662.35</c:v>
                </c:pt>
                <c:pt idx="107">
                  <c:v>0</c:v>
                </c:pt>
                <c:pt idx="108">
                  <c:v>1893.5</c:v>
                </c:pt>
                <c:pt idx="109">
                  <c:v>2129.0100000000002</c:v>
                </c:pt>
                <c:pt idx="110">
                  <c:v>2202.37</c:v>
                </c:pt>
                <c:pt idx="111">
                  <c:v>1868.41</c:v>
                </c:pt>
                <c:pt idx="112">
                  <c:v>2093.6799999999998</c:v>
                </c:pt>
                <c:pt idx="113">
                  <c:v>0</c:v>
                </c:pt>
                <c:pt idx="114">
                  <c:v>0</c:v>
                </c:pt>
                <c:pt idx="115">
                  <c:v>2336.38</c:v>
                </c:pt>
                <c:pt idx="116">
                  <c:v>1829.48</c:v>
                </c:pt>
                <c:pt idx="117">
                  <c:v>0</c:v>
                </c:pt>
                <c:pt idx="118">
                  <c:v>1997.77</c:v>
                </c:pt>
                <c:pt idx="119">
                  <c:v>2002.3</c:v>
                </c:pt>
                <c:pt idx="120">
                  <c:v>0</c:v>
                </c:pt>
                <c:pt idx="121">
                  <c:v>1881.76</c:v>
                </c:pt>
                <c:pt idx="122">
                  <c:v>0</c:v>
                </c:pt>
                <c:pt idx="123">
                  <c:v>2065.39</c:v>
                </c:pt>
                <c:pt idx="124">
                  <c:v>2066.0100000000002</c:v>
                </c:pt>
                <c:pt idx="125">
                  <c:v>2445.19</c:v>
                </c:pt>
                <c:pt idx="126">
                  <c:v>2274.1999999999998</c:v>
                </c:pt>
                <c:pt idx="127">
                  <c:v>0</c:v>
                </c:pt>
                <c:pt idx="128">
                  <c:v>2064.9699999999998</c:v>
                </c:pt>
                <c:pt idx="129">
                  <c:v>2199.42</c:v>
                </c:pt>
                <c:pt idx="130">
                  <c:v>0</c:v>
                </c:pt>
                <c:pt idx="131">
                  <c:v>1986.07</c:v>
                </c:pt>
                <c:pt idx="132">
                  <c:v>2010.31</c:v>
                </c:pt>
                <c:pt idx="133">
                  <c:v>2173.46</c:v>
                </c:pt>
                <c:pt idx="134">
                  <c:v>1830.34</c:v>
                </c:pt>
                <c:pt idx="135">
                  <c:v>1934.87</c:v>
                </c:pt>
                <c:pt idx="136">
                  <c:v>0</c:v>
                </c:pt>
                <c:pt idx="137">
                  <c:v>2062.29</c:v>
                </c:pt>
                <c:pt idx="138">
                  <c:v>0</c:v>
                </c:pt>
                <c:pt idx="139">
                  <c:v>0</c:v>
                </c:pt>
                <c:pt idx="140">
                  <c:v>2194.5100000000002</c:v>
                </c:pt>
                <c:pt idx="141">
                  <c:v>0</c:v>
                </c:pt>
                <c:pt idx="142">
                  <c:v>2081.2800000000002</c:v>
                </c:pt>
                <c:pt idx="143">
                  <c:v>1961.36</c:v>
                </c:pt>
                <c:pt idx="144">
                  <c:v>2151.15</c:v>
                </c:pt>
                <c:pt idx="145">
                  <c:v>1892.17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1769.21</c:v>
                </c:pt>
                <c:pt idx="150">
                  <c:v>1930.41</c:v>
                </c:pt>
                <c:pt idx="151">
                  <c:v>0</c:v>
                </c:pt>
                <c:pt idx="152">
                  <c:v>1793.47</c:v>
                </c:pt>
                <c:pt idx="153">
                  <c:v>1912.65</c:v>
                </c:pt>
                <c:pt idx="154">
                  <c:v>0</c:v>
                </c:pt>
                <c:pt idx="155">
                  <c:v>1918.79</c:v>
                </c:pt>
                <c:pt idx="156">
                  <c:v>1892.95</c:v>
                </c:pt>
                <c:pt idx="157">
                  <c:v>2005.08</c:v>
                </c:pt>
                <c:pt idx="158">
                  <c:v>2230.84</c:v>
                </c:pt>
                <c:pt idx="159">
                  <c:v>2034.5</c:v>
                </c:pt>
                <c:pt idx="160">
                  <c:v>2004.21</c:v>
                </c:pt>
                <c:pt idx="161">
                  <c:v>2019.89</c:v>
                </c:pt>
                <c:pt idx="162">
                  <c:v>2045.48</c:v>
                </c:pt>
                <c:pt idx="163">
                  <c:v>1796.65</c:v>
                </c:pt>
                <c:pt idx="164">
                  <c:v>1977.04</c:v>
                </c:pt>
                <c:pt idx="165">
                  <c:v>0</c:v>
                </c:pt>
                <c:pt idx="166">
                  <c:v>1725.85</c:v>
                </c:pt>
                <c:pt idx="167">
                  <c:v>2173.13</c:v>
                </c:pt>
                <c:pt idx="168">
                  <c:v>2216.2800000000002</c:v>
                </c:pt>
                <c:pt idx="169">
                  <c:v>1873.72</c:v>
                </c:pt>
                <c:pt idx="170">
                  <c:v>1951.73</c:v>
                </c:pt>
                <c:pt idx="171">
                  <c:v>1824.36</c:v>
                </c:pt>
                <c:pt idx="172">
                  <c:v>2139.88</c:v>
                </c:pt>
                <c:pt idx="173">
                  <c:v>1787.76</c:v>
                </c:pt>
                <c:pt idx="174">
                  <c:v>1955.5</c:v>
                </c:pt>
                <c:pt idx="175">
                  <c:v>0</c:v>
                </c:pt>
                <c:pt idx="176">
                  <c:v>2010.19</c:v>
                </c:pt>
                <c:pt idx="177">
                  <c:v>1641.15</c:v>
                </c:pt>
                <c:pt idx="178">
                  <c:v>2265.29</c:v>
                </c:pt>
                <c:pt idx="179">
                  <c:v>1807.08</c:v>
                </c:pt>
                <c:pt idx="180">
                  <c:v>2011.98</c:v>
                </c:pt>
                <c:pt idx="181">
                  <c:v>1957.5</c:v>
                </c:pt>
                <c:pt idx="182">
                  <c:v>1847.58</c:v>
                </c:pt>
                <c:pt idx="183">
                  <c:v>1822.44</c:v>
                </c:pt>
                <c:pt idx="184">
                  <c:v>2187.2800000000002</c:v>
                </c:pt>
                <c:pt idx="185">
                  <c:v>1894.87</c:v>
                </c:pt>
                <c:pt idx="186">
                  <c:v>2054.23</c:v>
                </c:pt>
                <c:pt idx="187">
                  <c:v>1839.7</c:v>
                </c:pt>
                <c:pt idx="188">
                  <c:v>0</c:v>
                </c:pt>
                <c:pt idx="189">
                  <c:v>2094.4499999999998</c:v>
                </c:pt>
                <c:pt idx="190">
                  <c:v>2186.08</c:v>
                </c:pt>
                <c:pt idx="191">
                  <c:v>1964.94</c:v>
                </c:pt>
                <c:pt idx="192">
                  <c:v>1715.62</c:v>
                </c:pt>
                <c:pt idx="193">
                  <c:v>2399.59</c:v>
                </c:pt>
                <c:pt idx="194">
                  <c:v>0</c:v>
                </c:pt>
                <c:pt idx="195">
                  <c:v>1691.68</c:v>
                </c:pt>
                <c:pt idx="196">
                  <c:v>2518.88</c:v>
                </c:pt>
                <c:pt idx="197">
                  <c:v>1919.19</c:v>
                </c:pt>
                <c:pt idx="198">
                  <c:v>1707.65</c:v>
                </c:pt>
                <c:pt idx="199">
                  <c:v>1863.31</c:v>
                </c:pt>
              </c:numCache>
            </c:numRef>
          </c:xVal>
          <c:yVal>
            <c:numRef>
              <c:f>'Simple model'!$C$27:$C$226</c:f>
              <c:numCache>
                <c:formatCode>General</c:formatCode>
                <c:ptCount val="200"/>
                <c:pt idx="0">
                  <c:v>-1764.4356323362972</c:v>
                </c:pt>
                <c:pt idx="1">
                  <c:v>1256.3454871474896</c:v>
                </c:pt>
                <c:pt idx="2">
                  <c:v>786.8169440280908</c:v>
                </c:pt>
                <c:pt idx="3">
                  <c:v>429.01028126342317</c:v>
                </c:pt>
                <c:pt idx="4">
                  <c:v>459.10493769538334</c:v>
                </c:pt>
                <c:pt idx="5">
                  <c:v>-572.84588453249125</c:v>
                </c:pt>
                <c:pt idx="6">
                  <c:v>217.54256201618773</c:v>
                </c:pt>
                <c:pt idx="7">
                  <c:v>518.33443549816002</c:v>
                </c:pt>
                <c:pt idx="8">
                  <c:v>1718.9233624708068</c:v>
                </c:pt>
                <c:pt idx="9">
                  <c:v>-115.61245247907027</c:v>
                </c:pt>
                <c:pt idx="10">
                  <c:v>-245.38570207753764</c:v>
                </c:pt>
                <c:pt idx="11">
                  <c:v>-1718.1369336061589</c:v>
                </c:pt>
                <c:pt idx="12">
                  <c:v>-878.98570423247656</c:v>
                </c:pt>
                <c:pt idx="13">
                  <c:v>1058.945798659468</c:v>
                </c:pt>
                <c:pt idx="14">
                  <c:v>1960.3875810288082</c:v>
                </c:pt>
                <c:pt idx="15">
                  <c:v>213.89368133384232</c:v>
                </c:pt>
                <c:pt idx="16">
                  <c:v>1417.1391952209597</c:v>
                </c:pt>
                <c:pt idx="17">
                  <c:v>68.253299852485725</c:v>
                </c:pt>
                <c:pt idx="18">
                  <c:v>1320.1095024255574</c:v>
                </c:pt>
                <c:pt idx="19">
                  <c:v>1700.7270391186357</c:v>
                </c:pt>
                <c:pt idx="20">
                  <c:v>1973.7807925519046</c:v>
                </c:pt>
                <c:pt idx="21">
                  <c:v>-913.15944626186683</c:v>
                </c:pt>
                <c:pt idx="22">
                  <c:v>1414.0085302300085</c:v>
                </c:pt>
                <c:pt idx="23">
                  <c:v>-604.48523920879416</c:v>
                </c:pt>
                <c:pt idx="24">
                  <c:v>1492.233066393841</c:v>
                </c:pt>
                <c:pt idx="25">
                  <c:v>-135.68693360615907</c:v>
                </c:pt>
                <c:pt idx="26">
                  <c:v>-447.8887919834815</c:v>
                </c:pt>
                <c:pt idx="27">
                  <c:v>-1459.8052582967794</c:v>
                </c:pt>
                <c:pt idx="28">
                  <c:v>-1431.6845918412746</c:v>
                </c:pt>
                <c:pt idx="29">
                  <c:v>2281.2354824022859</c:v>
                </c:pt>
                <c:pt idx="30">
                  <c:v>423.94394149805885</c:v>
                </c:pt>
                <c:pt idx="31">
                  <c:v>-398.67971936785761</c:v>
                </c:pt>
                <c:pt idx="32">
                  <c:v>-576.05427222795697</c:v>
                </c:pt>
                <c:pt idx="33">
                  <c:v>-1909.2606480635877</c:v>
                </c:pt>
                <c:pt idx="34">
                  <c:v>-471.99909356084208</c:v>
                </c:pt>
                <c:pt idx="35">
                  <c:v>810.2788007542149</c:v>
                </c:pt>
                <c:pt idx="36">
                  <c:v>-412.76930053097385</c:v>
                </c:pt>
                <c:pt idx="37">
                  <c:v>-1075.3820412757832</c:v>
                </c:pt>
                <c:pt idx="38">
                  <c:v>-786.94006329841068</c:v>
                </c:pt>
                <c:pt idx="39">
                  <c:v>-971.74707375367325</c:v>
                </c:pt>
                <c:pt idx="40">
                  <c:v>7.2651168068114202</c:v>
                </c:pt>
                <c:pt idx="41">
                  <c:v>860.62614613280675</c:v>
                </c:pt>
                <c:pt idx="42">
                  <c:v>468.59184174879374</c:v>
                </c:pt>
                <c:pt idx="43">
                  <c:v>217.22044471511799</c:v>
                </c:pt>
                <c:pt idx="44">
                  <c:v>3369.0130663938407</c:v>
                </c:pt>
                <c:pt idx="45">
                  <c:v>420.04992505877271</c:v>
                </c:pt>
                <c:pt idx="46">
                  <c:v>-130.35430538930086</c:v>
                </c:pt>
                <c:pt idx="47">
                  <c:v>-874.79818658730983</c:v>
                </c:pt>
                <c:pt idx="48">
                  <c:v>-846.27621030682712</c:v>
                </c:pt>
                <c:pt idx="49">
                  <c:v>-479.93123411859415</c:v>
                </c:pt>
                <c:pt idx="50">
                  <c:v>-1363.6311493089324</c:v>
                </c:pt>
                <c:pt idx="51">
                  <c:v>1079.6058400592101</c:v>
                </c:pt>
                <c:pt idx="52">
                  <c:v>1257.2820338105412</c:v>
                </c:pt>
                <c:pt idx="53">
                  <c:v>1130.9932408199584</c:v>
                </c:pt>
                <c:pt idx="54">
                  <c:v>-737.81247385764073</c:v>
                </c:pt>
                <c:pt idx="55">
                  <c:v>-1136.602955206441</c:v>
                </c:pt>
                <c:pt idx="56">
                  <c:v>-1127.9189175940373</c:v>
                </c:pt>
                <c:pt idx="57">
                  <c:v>-874.38642730055562</c:v>
                </c:pt>
                <c:pt idx="58">
                  <c:v>-932.9366602087548</c:v>
                </c:pt>
                <c:pt idx="59">
                  <c:v>-1326.589488025531</c:v>
                </c:pt>
                <c:pt idx="60">
                  <c:v>-737.76042665627938</c:v>
                </c:pt>
                <c:pt idx="61">
                  <c:v>1625.7855595639776</c:v>
                </c:pt>
                <c:pt idx="62">
                  <c:v>2351.6420842517873</c:v>
                </c:pt>
                <c:pt idx="63">
                  <c:v>-648.37805685392595</c:v>
                </c:pt>
                <c:pt idx="64">
                  <c:v>482.49919625692382</c:v>
                </c:pt>
                <c:pt idx="65">
                  <c:v>11.439677463113185</c:v>
                </c:pt>
                <c:pt idx="66">
                  <c:v>-1151.556933606159</c:v>
                </c:pt>
                <c:pt idx="67">
                  <c:v>-1380.6377126728385</c:v>
                </c:pt>
                <c:pt idx="68">
                  <c:v>-903.90679007366452</c:v>
                </c:pt>
                <c:pt idx="69">
                  <c:v>-1658.8675117674711</c:v>
                </c:pt>
                <c:pt idx="70">
                  <c:v>-1313.2169336061588</c:v>
                </c:pt>
                <c:pt idx="71">
                  <c:v>-1022.9492254185116</c:v>
                </c:pt>
                <c:pt idx="72">
                  <c:v>-1851.503494348095</c:v>
                </c:pt>
                <c:pt idx="73">
                  <c:v>-504.21318963742306</c:v>
                </c:pt>
                <c:pt idx="74">
                  <c:v>1009.8438981426098</c:v>
                </c:pt>
                <c:pt idx="75">
                  <c:v>-114.54693360615875</c:v>
                </c:pt>
                <c:pt idx="76">
                  <c:v>103.76595194242327</c:v>
                </c:pt>
                <c:pt idx="77">
                  <c:v>862.680856617877</c:v>
                </c:pt>
                <c:pt idx="78">
                  <c:v>1832.618581349645</c:v>
                </c:pt>
                <c:pt idx="79">
                  <c:v>-991.43728271168038</c:v>
                </c:pt>
                <c:pt idx="80">
                  <c:v>-1582.4118996455572</c:v>
                </c:pt>
                <c:pt idx="81">
                  <c:v>-1654.8669336061594</c:v>
                </c:pt>
                <c:pt idx="82">
                  <c:v>-1167.3599193154932</c:v>
                </c:pt>
                <c:pt idx="83">
                  <c:v>-993.63534737856207</c:v>
                </c:pt>
                <c:pt idx="84">
                  <c:v>-1180.8419576288061</c:v>
                </c:pt>
                <c:pt idx="85">
                  <c:v>-1714.6571948956071</c:v>
                </c:pt>
                <c:pt idx="86">
                  <c:v>-873.85399507902184</c:v>
                </c:pt>
                <c:pt idx="87">
                  <c:v>1769.0039222482537</c:v>
                </c:pt>
                <c:pt idx="88">
                  <c:v>1192.6516796739706</c:v>
                </c:pt>
                <c:pt idx="89">
                  <c:v>32.007975049136803</c:v>
                </c:pt>
                <c:pt idx="90">
                  <c:v>-2185.1786886166992</c:v>
                </c:pt>
                <c:pt idx="91">
                  <c:v>-1093.1469973221137</c:v>
                </c:pt>
                <c:pt idx="92">
                  <c:v>2670.5672404321231</c:v>
                </c:pt>
                <c:pt idx="93">
                  <c:v>-302.80529817729439</c:v>
                </c:pt>
                <c:pt idx="94">
                  <c:v>100.93294767291445</c:v>
                </c:pt>
                <c:pt idx="95">
                  <c:v>-1420.0826327579034</c:v>
                </c:pt>
                <c:pt idx="96">
                  <c:v>-988.40751008506868</c:v>
                </c:pt>
                <c:pt idx="97">
                  <c:v>-1629.5550915158365</c:v>
                </c:pt>
                <c:pt idx="98">
                  <c:v>-985.96444077689557</c:v>
                </c:pt>
                <c:pt idx="99">
                  <c:v>-1681.2494137542708</c:v>
                </c:pt>
                <c:pt idx="100">
                  <c:v>-1383.8856155832109</c:v>
                </c:pt>
                <c:pt idx="101">
                  <c:v>-1082.6805842555841</c:v>
                </c:pt>
                <c:pt idx="102">
                  <c:v>911.73276951716434</c:v>
                </c:pt>
                <c:pt idx="103">
                  <c:v>-406.39324172688794</c:v>
                </c:pt>
                <c:pt idx="104">
                  <c:v>1611.9467420396995</c:v>
                </c:pt>
                <c:pt idx="105">
                  <c:v>598.45588078857872</c:v>
                </c:pt>
                <c:pt idx="106">
                  <c:v>-489.25375006333707</c:v>
                </c:pt>
                <c:pt idx="107">
                  <c:v>755.91130621909906</c:v>
                </c:pt>
                <c:pt idx="108">
                  <c:v>933.42084588130092</c:v>
                </c:pt>
                <c:pt idx="109">
                  <c:v>1437.4310152706184</c:v>
                </c:pt>
                <c:pt idx="110">
                  <c:v>-243.33854667221749</c:v>
                </c:pt>
                <c:pt idx="111">
                  <c:v>3491.0072845169598</c:v>
                </c:pt>
                <c:pt idx="112">
                  <c:v>866.7166420970334</c:v>
                </c:pt>
                <c:pt idx="113">
                  <c:v>111.68306639384082</c:v>
                </c:pt>
                <c:pt idx="114">
                  <c:v>-400.41260188696469</c:v>
                </c:pt>
                <c:pt idx="115">
                  <c:v>1446.8670021484104</c:v>
                </c:pt>
                <c:pt idx="116">
                  <c:v>1198.3140343047799</c:v>
                </c:pt>
                <c:pt idx="117">
                  <c:v>-300.37693360615867</c:v>
                </c:pt>
                <c:pt idx="118">
                  <c:v>-671.51051446976817</c:v>
                </c:pt>
                <c:pt idx="119">
                  <c:v>826.35520308816376</c:v>
                </c:pt>
                <c:pt idx="120">
                  <c:v>2140.2030663938413</c:v>
                </c:pt>
                <c:pt idx="121">
                  <c:v>204.16659594194243</c:v>
                </c:pt>
                <c:pt idx="122">
                  <c:v>314.68065095339261</c:v>
                </c:pt>
                <c:pt idx="123">
                  <c:v>819.09550053265775</c:v>
                </c:pt>
                <c:pt idx="124">
                  <c:v>751.25460375883631</c:v>
                </c:pt>
                <c:pt idx="125">
                  <c:v>1250.9412312986115</c:v>
                </c:pt>
                <c:pt idx="126">
                  <c:v>404.23760756209049</c:v>
                </c:pt>
                <c:pt idx="127">
                  <c:v>171.10821762394698</c:v>
                </c:pt>
                <c:pt idx="128">
                  <c:v>1312.7995038983754</c:v>
                </c:pt>
                <c:pt idx="129">
                  <c:v>3914.7158365697396</c:v>
                </c:pt>
                <c:pt idx="130">
                  <c:v>1428.1630663938413</c:v>
                </c:pt>
                <c:pt idx="131">
                  <c:v>-594.73300038159687</c:v>
                </c:pt>
                <c:pt idx="132">
                  <c:v>-1054.4685280446065</c:v>
                </c:pt>
                <c:pt idx="133">
                  <c:v>-1104.6101876440098</c:v>
                </c:pt>
                <c:pt idx="134">
                  <c:v>-1743.6326676797989</c:v>
                </c:pt>
                <c:pt idx="135">
                  <c:v>-896.80946005758778</c:v>
                </c:pt>
                <c:pt idx="136">
                  <c:v>1648.5751653420812</c:v>
                </c:pt>
                <c:pt idx="137">
                  <c:v>1235.1140592999309</c:v>
                </c:pt>
                <c:pt idx="138">
                  <c:v>1927.8730663938413</c:v>
                </c:pt>
                <c:pt idx="139">
                  <c:v>-687.12693360615867</c:v>
                </c:pt>
                <c:pt idx="140">
                  <c:v>-1107.6839996605249</c:v>
                </c:pt>
                <c:pt idx="141">
                  <c:v>-1116.4469336061593</c:v>
                </c:pt>
                <c:pt idx="142">
                  <c:v>-1350.5146375723725</c:v>
                </c:pt>
                <c:pt idx="143">
                  <c:v>-713.87591377672106</c:v>
                </c:pt>
                <c:pt idx="144">
                  <c:v>2304.3282612469757</c:v>
                </c:pt>
                <c:pt idx="145">
                  <c:v>112.73048152320007</c:v>
                </c:pt>
                <c:pt idx="146">
                  <c:v>1051.2439545063753</c:v>
                </c:pt>
                <c:pt idx="147">
                  <c:v>2088.8782841448301</c:v>
                </c:pt>
                <c:pt idx="148">
                  <c:v>-337.83693360615871</c:v>
                </c:pt>
                <c:pt idx="149">
                  <c:v>-734.23352078691551</c:v>
                </c:pt>
                <c:pt idx="150">
                  <c:v>-1701.480048891086</c:v>
                </c:pt>
                <c:pt idx="151">
                  <c:v>-2146.0669336061592</c:v>
                </c:pt>
                <c:pt idx="152">
                  <c:v>-505.05352478629175</c:v>
                </c:pt>
                <c:pt idx="153">
                  <c:v>-556.38498537574924</c:v>
                </c:pt>
                <c:pt idx="154">
                  <c:v>-2038.3925480224416</c:v>
                </c:pt>
                <c:pt idx="155">
                  <c:v>-1401.4707298861722</c:v>
                </c:pt>
                <c:pt idx="156">
                  <c:v>-1130.1913751387156</c:v>
                </c:pt>
                <c:pt idx="157">
                  <c:v>-2011.8024064015817</c:v>
                </c:pt>
                <c:pt idx="158">
                  <c:v>-943.51834787937696</c:v>
                </c:pt>
                <c:pt idx="159">
                  <c:v>-1266.7047522479534</c:v>
                </c:pt>
                <c:pt idx="160">
                  <c:v>-988.77476679848587</c:v>
                </c:pt>
                <c:pt idx="161">
                  <c:v>-888.66300730453986</c:v>
                </c:pt>
                <c:pt idx="162">
                  <c:v>-346.93262203421364</c:v>
                </c:pt>
                <c:pt idx="163">
                  <c:v>1736.6828066316029</c:v>
                </c:pt>
                <c:pt idx="164">
                  <c:v>2012.63104417248</c:v>
                </c:pt>
                <c:pt idx="165">
                  <c:v>973.14180291172033</c:v>
                </c:pt>
                <c:pt idx="166">
                  <c:v>57.165148081116058</c:v>
                </c:pt>
                <c:pt idx="167">
                  <c:v>-746.51764499718593</c:v>
                </c:pt>
                <c:pt idx="168">
                  <c:v>-1551.821946674776</c:v>
                </c:pt>
                <c:pt idx="169">
                  <c:v>1633.1006631989476</c:v>
                </c:pt>
                <c:pt idx="170">
                  <c:v>556.26179163702363</c:v>
                </c:pt>
                <c:pt idx="171">
                  <c:v>1665.5838774576387</c:v>
                </c:pt>
                <c:pt idx="172">
                  <c:v>1614.9016717734412</c:v>
                </c:pt>
                <c:pt idx="173">
                  <c:v>-997.76882382737131</c:v>
                </c:pt>
                <c:pt idx="174">
                  <c:v>-1650.5871274395477</c:v>
                </c:pt>
                <c:pt idx="175">
                  <c:v>-980.68634140488575</c:v>
                </c:pt>
                <c:pt idx="176">
                  <c:v>-794.11312807407739</c:v>
                </c:pt>
                <c:pt idx="177">
                  <c:v>-958.27289505318822</c:v>
                </c:pt>
                <c:pt idx="178">
                  <c:v>-1750.1896377140856</c:v>
                </c:pt>
                <c:pt idx="179">
                  <c:v>-788.42929099181856</c:v>
                </c:pt>
                <c:pt idx="180">
                  <c:v>322.71208894487427</c:v>
                </c:pt>
                <c:pt idx="181">
                  <c:v>864.67103395770755</c:v>
                </c:pt>
                <c:pt idx="182">
                  <c:v>-491.06804893354274</c:v>
                </c:pt>
                <c:pt idx="183">
                  <c:v>678.89049691950459</c:v>
                </c:pt>
                <c:pt idx="184">
                  <c:v>-1090.0213438028622</c:v>
                </c:pt>
                <c:pt idx="185">
                  <c:v>763.49405980264964</c:v>
                </c:pt>
                <c:pt idx="186">
                  <c:v>925.48701231173254</c:v>
                </c:pt>
                <c:pt idx="187">
                  <c:v>-87.701516137945873</c:v>
                </c:pt>
                <c:pt idx="188">
                  <c:v>-798.47601336227126</c:v>
                </c:pt>
                <c:pt idx="189">
                  <c:v>-800.42238635045942</c:v>
                </c:pt>
                <c:pt idx="190">
                  <c:v>2666.1060429246627</c:v>
                </c:pt>
                <c:pt idx="191">
                  <c:v>986.7792556683853</c:v>
                </c:pt>
                <c:pt idx="192">
                  <c:v>2714.1660622884028</c:v>
                </c:pt>
                <c:pt idx="193">
                  <c:v>963.13680587534145</c:v>
                </c:pt>
                <c:pt idx="194">
                  <c:v>1235.3669712745668</c:v>
                </c:pt>
                <c:pt idx="195">
                  <c:v>294.82670264847366</c:v>
                </c:pt>
                <c:pt idx="196">
                  <c:v>-242.90594158359272</c:v>
                </c:pt>
                <c:pt idx="197">
                  <c:v>1602.3920650760501</c:v>
                </c:pt>
                <c:pt idx="198">
                  <c:v>308.68847140555954</c:v>
                </c:pt>
                <c:pt idx="199">
                  <c:v>-1693.8215270460414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98C-41B1-81B8-18EB78CEE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704704"/>
        <c:axId val="1393927424"/>
      </c:scatterChart>
      <c:valAx>
        <c:axId val="1403704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Google 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3927424"/>
        <c:crosses val="autoZero"/>
        <c:crossBetween val="midCat"/>
      </c:valAx>
      <c:valAx>
        <c:axId val="13939274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37047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TikTok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Data!$C$2:$C$201</c:f>
              <c:numCache>
                <c:formatCode>General</c:formatCode>
                <c:ptCount val="200"/>
                <c:pt idx="0">
                  <c:v>13528.1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8045.44</c:v>
                </c:pt>
                <c:pt idx="6">
                  <c:v>0</c:v>
                </c:pt>
                <c:pt idx="7">
                  <c:v>9697.2900000000009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11522.08</c:v>
                </c:pt>
                <c:pt idx="13">
                  <c:v>10243.35</c:v>
                </c:pt>
                <c:pt idx="14">
                  <c:v>0</c:v>
                </c:pt>
                <c:pt idx="15">
                  <c:v>10667.35</c:v>
                </c:pt>
                <c:pt idx="16">
                  <c:v>0</c:v>
                </c:pt>
                <c:pt idx="17">
                  <c:v>9589.68</c:v>
                </c:pt>
                <c:pt idx="18">
                  <c:v>10626.14</c:v>
                </c:pt>
                <c:pt idx="19">
                  <c:v>8291.81</c:v>
                </c:pt>
                <c:pt idx="20">
                  <c:v>0</c:v>
                </c:pt>
                <c:pt idx="21">
                  <c:v>11307.24</c:v>
                </c:pt>
                <c:pt idx="22">
                  <c:v>0</c:v>
                </c:pt>
                <c:pt idx="23">
                  <c:v>8515.67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13065.56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9304.18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9395.39</c:v>
                </c:pt>
                <c:pt idx="40">
                  <c:v>7902.89</c:v>
                </c:pt>
                <c:pt idx="41">
                  <c:v>7159.96</c:v>
                </c:pt>
                <c:pt idx="42">
                  <c:v>6587.46</c:v>
                </c:pt>
                <c:pt idx="43">
                  <c:v>13901.55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8209.07</c:v>
                </c:pt>
                <c:pt idx="51">
                  <c:v>0</c:v>
                </c:pt>
                <c:pt idx="52">
                  <c:v>8978.39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8655.08</c:v>
                </c:pt>
                <c:pt idx="61">
                  <c:v>9280.89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7530.35</c:v>
                </c:pt>
                <c:pt idx="74">
                  <c:v>0</c:v>
                </c:pt>
                <c:pt idx="75">
                  <c:v>0</c:v>
                </c:pt>
                <c:pt idx="76">
                  <c:v>8258.41</c:v>
                </c:pt>
                <c:pt idx="77">
                  <c:v>8842.2999999999993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12357.56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12444.89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7304.48</c:v>
                </c:pt>
                <c:pt idx="102">
                  <c:v>0</c:v>
                </c:pt>
                <c:pt idx="103">
                  <c:v>11938.79</c:v>
                </c:pt>
                <c:pt idx="104">
                  <c:v>0</c:v>
                </c:pt>
                <c:pt idx="105">
                  <c:v>0</c:v>
                </c:pt>
                <c:pt idx="106">
                  <c:v>9172.76</c:v>
                </c:pt>
                <c:pt idx="107">
                  <c:v>0</c:v>
                </c:pt>
                <c:pt idx="108">
                  <c:v>13845.88</c:v>
                </c:pt>
                <c:pt idx="109">
                  <c:v>0</c:v>
                </c:pt>
                <c:pt idx="110">
                  <c:v>13735.12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9463.99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11228.16</c:v>
                </c:pt>
                <c:pt idx="119">
                  <c:v>11844.41</c:v>
                </c:pt>
                <c:pt idx="120">
                  <c:v>0</c:v>
                </c:pt>
                <c:pt idx="121">
                  <c:v>0</c:v>
                </c:pt>
                <c:pt idx="122">
                  <c:v>10596.48</c:v>
                </c:pt>
                <c:pt idx="123">
                  <c:v>0</c:v>
                </c:pt>
                <c:pt idx="124">
                  <c:v>8610.86</c:v>
                </c:pt>
                <c:pt idx="125">
                  <c:v>0</c:v>
                </c:pt>
                <c:pt idx="126">
                  <c:v>9129.69</c:v>
                </c:pt>
                <c:pt idx="127">
                  <c:v>13698.53</c:v>
                </c:pt>
                <c:pt idx="128">
                  <c:v>11344.59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11352.87</c:v>
                </c:pt>
                <c:pt idx="136">
                  <c:v>0</c:v>
                </c:pt>
                <c:pt idx="137">
                  <c:v>9583.4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11270.06</c:v>
                </c:pt>
                <c:pt idx="144">
                  <c:v>0</c:v>
                </c:pt>
                <c:pt idx="145">
                  <c:v>11888.96</c:v>
                </c:pt>
                <c:pt idx="146">
                  <c:v>8174.36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11898.84</c:v>
                </c:pt>
                <c:pt idx="163">
                  <c:v>10175.1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12376.06</c:v>
                </c:pt>
                <c:pt idx="169">
                  <c:v>0</c:v>
                </c:pt>
                <c:pt idx="170">
                  <c:v>11841.72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9292.01</c:v>
                </c:pt>
                <c:pt idx="181">
                  <c:v>0</c:v>
                </c:pt>
                <c:pt idx="182">
                  <c:v>0</c:v>
                </c:pt>
                <c:pt idx="183">
                  <c:v>5553.19</c:v>
                </c:pt>
                <c:pt idx="184">
                  <c:v>11250.46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8520.8700000000008</c:v>
                </c:pt>
                <c:pt idx="189">
                  <c:v>13086.03</c:v>
                </c:pt>
                <c:pt idx="190">
                  <c:v>7414.29</c:v>
                </c:pt>
                <c:pt idx="191">
                  <c:v>10534.1</c:v>
                </c:pt>
                <c:pt idx="192">
                  <c:v>0</c:v>
                </c:pt>
                <c:pt idx="193">
                  <c:v>7663.81</c:v>
                </c:pt>
                <c:pt idx="194">
                  <c:v>0</c:v>
                </c:pt>
                <c:pt idx="195">
                  <c:v>0</c:v>
                </c:pt>
                <c:pt idx="196">
                  <c:v>11543.58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Data!$F$2:$F$201</c:f>
              <c:numCache>
                <c:formatCode>General</c:formatCode>
                <c:ptCount val="200"/>
                <c:pt idx="0">
                  <c:v>9779.7999999999993</c:v>
                </c:pt>
                <c:pt idx="1">
                  <c:v>13245.19</c:v>
                </c:pt>
                <c:pt idx="2">
                  <c:v>12022.66</c:v>
                </c:pt>
                <c:pt idx="3">
                  <c:v>8846.9500000000007</c:v>
                </c:pt>
                <c:pt idx="4">
                  <c:v>9797.07</c:v>
                </c:pt>
                <c:pt idx="5">
                  <c:v>13527.65</c:v>
                </c:pt>
                <c:pt idx="6">
                  <c:v>9635.43</c:v>
                </c:pt>
                <c:pt idx="7">
                  <c:v>15355.11</c:v>
                </c:pt>
                <c:pt idx="8">
                  <c:v>12199.37</c:v>
                </c:pt>
                <c:pt idx="9">
                  <c:v>11368.23</c:v>
                </c:pt>
                <c:pt idx="10">
                  <c:v>8640.44</c:v>
                </c:pt>
                <c:pt idx="11">
                  <c:v>4960.26</c:v>
                </c:pt>
                <c:pt idx="12">
                  <c:v>12726.46</c:v>
                </c:pt>
                <c:pt idx="13">
                  <c:v>11421.71</c:v>
                </c:pt>
                <c:pt idx="14">
                  <c:v>10875.31</c:v>
                </c:pt>
                <c:pt idx="15">
                  <c:v>13048.08</c:v>
                </c:pt>
                <c:pt idx="16">
                  <c:v>10775.86</c:v>
                </c:pt>
                <c:pt idx="17">
                  <c:v>15013.62</c:v>
                </c:pt>
                <c:pt idx="18">
                  <c:v>14158.32</c:v>
                </c:pt>
                <c:pt idx="19">
                  <c:v>15918.14</c:v>
                </c:pt>
                <c:pt idx="20">
                  <c:v>11128.75</c:v>
                </c:pt>
                <c:pt idx="21">
                  <c:v>12170.36</c:v>
                </c:pt>
                <c:pt idx="22">
                  <c:v>10134.700000000001</c:v>
                </c:pt>
                <c:pt idx="23">
                  <c:v>11093.55</c:v>
                </c:pt>
                <c:pt idx="24">
                  <c:v>8170.63</c:v>
                </c:pt>
                <c:pt idx="25">
                  <c:v>6542.71</c:v>
                </c:pt>
                <c:pt idx="26">
                  <c:v>11325.8</c:v>
                </c:pt>
                <c:pt idx="27">
                  <c:v>7793.24</c:v>
                </c:pt>
                <c:pt idx="28">
                  <c:v>15010.94</c:v>
                </c:pt>
                <c:pt idx="29">
                  <c:v>10634.31</c:v>
                </c:pt>
                <c:pt idx="30">
                  <c:v>11751.39</c:v>
                </c:pt>
                <c:pt idx="31">
                  <c:v>9151.2000000000007</c:v>
                </c:pt>
                <c:pt idx="32">
                  <c:v>9141.4599999999991</c:v>
                </c:pt>
                <c:pt idx="33">
                  <c:v>7399.92</c:v>
                </c:pt>
                <c:pt idx="34">
                  <c:v>10893.16</c:v>
                </c:pt>
                <c:pt idx="35">
                  <c:v>11550.47</c:v>
                </c:pt>
                <c:pt idx="36">
                  <c:v>8672.09</c:v>
                </c:pt>
                <c:pt idx="37">
                  <c:v>9427.2199999999993</c:v>
                </c:pt>
                <c:pt idx="38">
                  <c:v>8036.91</c:v>
                </c:pt>
                <c:pt idx="39">
                  <c:v>11240.58</c:v>
                </c:pt>
                <c:pt idx="40">
                  <c:v>12386.83</c:v>
                </c:pt>
                <c:pt idx="41">
                  <c:v>12513.84</c:v>
                </c:pt>
                <c:pt idx="42">
                  <c:v>12235.08</c:v>
                </c:pt>
                <c:pt idx="43">
                  <c:v>11895.78</c:v>
                </c:pt>
                <c:pt idx="44">
                  <c:v>10047.41</c:v>
                </c:pt>
                <c:pt idx="45">
                  <c:v>9705.39</c:v>
                </c:pt>
                <c:pt idx="46">
                  <c:v>8847.19</c:v>
                </c:pt>
                <c:pt idx="47">
                  <c:v>10379.07</c:v>
                </c:pt>
                <c:pt idx="48">
                  <c:v>11312.48</c:v>
                </c:pt>
                <c:pt idx="49">
                  <c:v>8226.23</c:v>
                </c:pt>
                <c:pt idx="50">
                  <c:v>13966.11</c:v>
                </c:pt>
                <c:pt idx="51">
                  <c:v>13460.32</c:v>
                </c:pt>
                <c:pt idx="52">
                  <c:v>15742.61</c:v>
                </c:pt>
                <c:pt idx="53">
                  <c:v>10440.98</c:v>
                </c:pt>
                <c:pt idx="54">
                  <c:v>8535.49</c:v>
                </c:pt>
                <c:pt idx="55">
                  <c:v>7801.58</c:v>
                </c:pt>
                <c:pt idx="56">
                  <c:v>9570.01</c:v>
                </c:pt>
                <c:pt idx="57">
                  <c:v>7854.78</c:v>
                </c:pt>
                <c:pt idx="58">
                  <c:v>8067.55</c:v>
                </c:pt>
                <c:pt idx="59">
                  <c:v>7848.26</c:v>
                </c:pt>
                <c:pt idx="60">
                  <c:v>14012.71</c:v>
                </c:pt>
                <c:pt idx="61">
                  <c:v>16127.45</c:v>
                </c:pt>
                <c:pt idx="62">
                  <c:v>11636.97</c:v>
                </c:pt>
                <c:pt idx="63">
                  <c:v>8193.65</c:v>
                </c:pt>
                <c:pt idx="64">
                  <c:v>9451.61</c:v>
                </c:pt>
                <c:pt idx="65">
                  <c:v>11454.02</c:v>
                </c:pt>
                <c:pt idx="66">
                  <c:v>5526.84</c:v>
                </c:pt>
                <c:pt idx="67">
                  <c:v>7677.52</c:v>
                </c:pt>
                <c:pt idx="68">
                  <c:v>8084.98</c:v>
                </c:pt>
                <c:pt idx="69">
                  <c:v>7456.56</c:v>
                </c:pt>
                <c:pt idx="70">
                  <c:v>5365.18</c:v>
                </c:pt>
                <c:pt idx="71">
                  <c:v>8134.16</c:v>
                </c:pt>
                <c:pt idx="72">
                  <c:v>10065.530000000001</c:v>
                </c:pt>
                <c:pt idx="73">
                  <c:v>10878.94</c:v>
                </c:pt>
                <c:pt idx="74">
                  <c:v>11524.63</c:v>
                </c:pt>
                <c:pt idx="75">
                  <c:v>6563.85</c:v>
                </c:pt>
                <c:pt idx="76">
                  <c:v>14165.57</c:v>
                </c:pt>
                <c:pt idx="77">
                  <c:v>15624.56</c:v>
                </c:pt>
                <c:pt idx="78">
                  <c:v>11305.04</c:v>
                </c:pt>
                <c:pt idx="79">
                  <c:v>8245.57</c:v>
                </c:pt>
                <c:pt idx="80">
                  <c:v>7676.64</c:v>
                </c:pt>
                <c:pt idx="81">
                  <c:v>5023.53</c:v>
                </c:pt>
                <c:pt idx="82">
                  <c:v>8058.85</c:v>
                </c:pt>
                <c:pt idx="83">
                  <c:v>9902.44</c:v>
                </c:pt>
                <c:pt idx="84">
                  <c:v>8058.05</c:v>
                </c:pt>
                <c:pt idx="85">
                  <c:v>7498.36</c:v>
                </c:pt>
                <c:pt idx="86">
                  <c:v>12216.8</c:v>
                </c:pt>
                <c:pt idx="87">
                  <c:v>11042.8</c:v>
                </c:pt>
                <c:pt idx="88">
                  <c:v>10713.92</c:v>
                </c:pt>
                <c:pt idx="89">
                  <c:v>9130.06</c:v>
                </c:pt>
                <c:pt idx="90">
                  <c:v>7325.82</c:v>
                </c:pt>
                <c:pt idx="91">
                  <c:v>15292.36</c:v>
                </c:pt>
                <c:pt idx="92">
                  <c:v>11571.92</c:v>
                </c:pt>
                <c:pt idx="93">
                  <c:v>10464.299999999999</c:v>
                </c:pt>
                <c:pt idx="94">
                  <c:v>9229.31</c:v>
                </c:pt>
                <c:pt idx="95">
                  <c:v>9964.76</c:v>
                </c:pt>
                <c:pt idx="96">
                  <c:v>8018.56</c:v>
                </c:pt>
                <c:pt idx="97">
                  <c:v>7278.85</c:v>
                </c:pt>
                <c:pt idx="98">
                  <c:v>8467.44</c:v>
                </c:pt>
                <c:pt idx="99">
                  <c:v>7620.08</c:v>
                </c:pt>
                <c:pt idx="100">
                  <c:v>7353.99</c:v>
                </c:pt>
                <c:pt idx="101">
                  <c:v>12947.48</c:v>
                </c:pt>
                <c:pt idx="102">
                  <c:v>10250.780000000001</c:v>
                </c:pt>
                <c:pt idx="103">
                  <c:v>13096.57</c:v>
                </c:pt>
                <c:pt idx="104">
                  <c:v>10843.3</c:v>
                </c:pt>
                <c:pt idx="105">
                  <c:v>9702.32</c:v>
                </c:pt>
                <c:pt idx="106">
                  <c:v>11509.72</c:v>
                </c:pt>
                <c:pt idx="107">
                  <c:v>10862.91</c:v>
                </c:pt>
                <c:pt idx="108">
                  <c:v>14894.3</c:v>
                </c:pt>
                <c:pt idx="109">
                  <c:v>12071.16</c:v>
                </c:pt>
                <c:pt idx="110">
                  <c:v>16592.25</c:v>
                </c:pt>
                <c:pt idx="111">
                  <c:v>12441.24</c:v>
                </c:pt>
                <c:pt idx="112">
                  <c:v>12279.8</c:v>
                </c:pt>
                <c:pt idx="113">
                  <c:v>6790.08</c:v>
                </c:pt>
                <c:pt idx="114">
                  <c:v>11909.22</c:v>
                </c:pt>
                <c:pt idx="115">
                  <c:v>13496.33</c:v>
                </c:pt>
                <c:pt idx="116">
                  <c:v>12297.33</c:v>
                </c:pt>
                <c:pt idx="117">
                  <c:v>6378.02</c:v>
                </c:pt>
                <c:pt idx="118">
                  <c:v>14447.22</c:v>
                </c:pt>
                <c:pt idx="119">
                  <c:v>14199.63</c:v>
                </c:pt>
                <c:pt idx="120">
                  <c:v>8818.6</c:v>
                </c:pt>
                <c:pt idx="121">
                  <c:v>11735.1</c:v>
                </c:pt>
                <c:pt idx="122">
                  <c:v>10804.46</c:v>
                </c:pt>
                <c:pt idx="123">
                  <c:v>10008.84</c:v>
                </c:pt>
                <c:pt idx="124">
                  <c:v>13038.94</c:v>
                </c:pt>
                <c:pt idx="125">
                  <c:v>12997.57</c:v>
                </c:pt>
                <c:pt idx="126">
                  <c:v>13131.68</c:v>
                </c:pt>
                <c:pt idx="127">
                  <c:v>14703.9</c:v>
                </c:pt>
                <c:pt idx="128">
                  <c:v>17668.34</c:v>
                </c:pt>
                <c:pt idx="129">
                  <c:v>13267.43</c:v>
                </c:pt>
                <c:pt idx="130">
                  <c:v>8106.56</c:v>
                </c:pt>
                <c:pt idx="131">
                  <c:v>11182.44</c:v>
                </c:pt>
                <c:pt idx="132">
                  <c:v>10886.67</c:v>
                </c:pt>
                <c:pt idx="133">
                  <c:v>11160.91</c:v>
                </c:pt>
                <c:pt idx="134">
                  <c:v>7160.31</c:v>
                </c:pt>
                <c:pt idx="135">
                  <c:v>14452.13</c:v>
                </c:pt>
                <c:pt idx="136">
                  <c:v>11189.87</c:v>
                </c:pt>
                <c:pt idx="137">
                  <c:v>15012.92</c:v>
                </c:pt>
                <c:pt idx="138">
                  <c:v>8606.27</c:v>
                </c:pt>
                <c:pt idx="139">
                  <c:v>5991.27</c:v>
                </c:pt>
                <c:pt idx="140">
                  <c:v>8239.06</c:v>
                </c:pt>
                <c:pt idx="141">
                  <c:v>5561.95</c:v>
                </c:pt>
                <c:pt idx="142">
                  <c:v>9797.26</c:v>
                </c:pt>
                <c:pt idx="143">
                  <c:v>14673.81</c:v>
                </c:pt>
                <c:pt idx="144">
                  <c:v>11598.35</c:v>
                </c:pt>
                <c:pt idx="145">
                  <c:v>13368.12</c:v>
                </c:pt>
                <c:pt idx="146">
                  <c:v>14428.14</c:v>
                </c:pt>
                <c:pt idx="147">
                  <c:v>11172.84</c:v>
                </c:pt>
                <c:pt idx="148">
                  <c:v>6340.56</c:v>
                </c:pt>
                <c:pt idx="149">
                  <c:v>8095.38</c:v>
                </c:pt>
                <c:pt idx="150">
                  <c:v>9268.66</c:v>
                </c:pt>
                <c:pt idx="151">
                  <c:v>4532.33</c:v>
                </c:pt>
                <c:pt idx="152">
                  <c:v>10982.62</c:v>
                </c:pt>
                <c:pt idx="153">
                  <c:v>8447.64</c:v>
                </c:pt>
                <c:pt idx="154">
                  <c:v>7617.05</c:v>
                </c:pt>
                <c:pt idx="155">
                  <c:v>7610.02</c:v>
                </c:pt>
                <c:pt idx="156">
                  <c:v>7849.88</c:v>
                </c:pt>
                <c:pt idx="157">
                  <c:v>7104.61</c:v>
                </c:pt>
                <c:pt idx="158">
                  <c:v>8447.4</c:v>
                </c:pt>
                <c:pt idx="159">
                  <c:v>7885.48</c:v>
                </c:pt>
                <c:pt idx="160">
                  <c:v>9992.42</c:v>
                </c:pt>
                <c:pt idx="161">
                  <c:v>11322.95</c:v>
                </c:pt>
                <c:pt idx="162">
                  <c:v>15977.27</c:v>
                </c:pt>
                <c:pt idx="163">
                  <c:v>14259.48</c:v>
                </c:pt>
                <c:pt idx="164">
                  <c:v>12886.05</c:v>
                </c:pt>
                <c:pt idx="165">
                  <c:v>9131.86</c:v>
                </c:pt>
                <c:pt idx="166">
                  <c:v>10953.39</c:v>
                </c:pt>
                <c:pt idx="167">
                  <c:v>8574.23</c:v>
                </c:pt>
                <c:pt idx="168">
                  <c:v>14958.05</c:v>
                </c:pt>
                <c:pt idx="169">
                  <c:v>13543.21</c:v>
                </c:pt>
                <c:pt idx="170">
                  <c:v>13867.08</c:v>
                </c:pt>
                <c:pt idx="171">
                  <c:v>13854.92</c:v>
                </c:pt>
                <c:pt idx="172">
                  <c:v>10895.22</c:v>
                </c:pt>
                <c:pt idx="173">
                  <c:v>7854.4</c:v>
                </c:pt>
                <c:pt idx="174">
                  <c:v>7405.54</c:v>
                </c:pt>
                <c:pt idx="175">
                  <c:v>7705.26</c:v>
                </c:pt>
                <c:pt idx="176">
                  <c:v>10888.41</c:v>
                </c:pt>
                <c:pt idx="177">
                  <c:v>7715.63</c:v>
                </c:pt>
                <c:pt idx="178">
                  <c:v>10581.72</c:v>
                </c:pt>
                <c:pt idx="179">
                  <c:v>11218.58</c:v>
                </c:pt>
                <c:pt idx="180">
                  <c:v>12789.7</c:v>
                </c:pt>
                <c:pt idx="181">
                  <c:v>9923.23</c:v>
                </c:pt>
                <c:pt idx="182">
                  <c:v>9781.83</c:v>
                </c:pt>
                <c:pt idx="183">
                  <c:v>11570.62</c:v>
                </c:pt>
                <c:pt idx="184">
                  <c:v>12294.54</c:v>
                </c:pt>
                <c:pt idx="185">
                  <c:v>9745.9</c:v>
                </c:pt>
                <c:pt idx="186">
                  <c:v>11918.41</c:v>
                </c:pt>
                <c:pt idx="187">
                  <c:v>10983.4</c:v>
                </c:pt>
                <c:pt idx="188">
                  <c:v>8944.74</c:v>
                </c:pt>
                <c:pt idx="189">
                  <c:v>13131.49</c:v>
                </c:pt>
                <c:pt idx="190">
                  <c:v>14669.4</c:v>
                </c:pt>
                <c:pt idx="191">
                  <c:v>13843.33</c:v>
                </c:pt>
                <c:pt idx="192">
                  <c:v>14024.53</c:v>
                </c:pt>
                <c:pt idx="193">
                  <c:v>13315.79</c:v>
                </c:pt>
                <c:pt idx="194">
                  <c:v>10237.24</c:v>
                </c:pt>
                <c:pt idx="195">
                  <c:v>9030.17</c:v>
                </c:pt>
                <c:pt idx="196">
                  <c:v>15904.11</c:v>
                </c:pt>
                <c:pt idx="197">
                  <c:v>12839.29</c:v>
                </c:pt>
                <c:pt idx="198">
                  <c:v>9063.4500000000007</c:v>
                </c:pt>
                <c:pt idx="199">
                  <c:v>7250.21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5C-4138-913B-03CE1AEDF695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Data!$C$2:$C$201</c:f>
              <c:numCache>
                <c:formatCode>General</c:formatCode>
                <c:ptCount val="200"/>
                <c:pt idx="0">
                  <c:v>13528.1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8045.44</c:v>
                </c:pt>
                <c:pt idx="6">
                  <c:v>0</c:v>
                </c:pt>
                <c:pt idx="7">
                  <c:v>9697.2900000000009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11522.08</c:v>
                </c:pt>
                <c:pt idx="13">
                  <c:v>10243.35</c:v>
                </c:pt>
                <c:pt idx="14">
                  <c:v>0</c:v>
                </c:pt>
                <c:pt idx="15">
                  <c:v>10667.35</c:v>
                </c:pt>
                <c:pt idx="16">
                  <c:v>0</c:v>
                </c:pt>
                <c:pt idx="17">
                  <c:v>9589.68</c:v>
                </c:pt>
                <c:pt idx="18">
                  <c:v>10626.14</c:v>
                </c:pt>
                <c:pt idx="19">
                  <c:v>8291.81</c:v>
                </c:pt>
                <c:pt idx="20">
                  <c:v>0</c:v>
                </c:pt>
                <c:pt idx="21">
                  <c:v>11307.24</c:v>
                </c:pt>
                <c:pt idx="22">
                  <c:v>0</c:v>
                </c:pt>
                <c:pt idx="23">
                  <c:v>8515.67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13065.56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9304.18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9395.39</c:v>
                </c:pt>
                <c:pt idx="40">
                  <c:v>7902.89</c:v>
                </c:pt>
                <c:pt idx="41">
                  <c:v>7159.96</c:v>
                </c:pt>
                <c:pt idx="42">
                  <c:v>6587.46</c:v>
                </c:pt>
                <c:pt idx="43">
                  <c:v>13901.55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8209.07</c:v>
                </c:pt>
                <c:pt idx="51">
                  <c:v>0</c:v>
                </c:pt>
                <c:pt idx="52">
                  <c:v>8978.39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8655.08</c:v>
                </c:pt>
                <c:pt idx="61">
                  <c:v>9280.89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7530.35</c:v>
                </c:pt>
                <c:pt idx="74">
                  <c:v>0</c:v>
                </c:pt>
                <c:pt idx="75">
                  <c:v>0</c:v>
                </c:pt>
                <c:pt idx="76">
                  <c:v>8258.41</c:v>
                </c:pt>
                <c:pt idx="77">
                  <c:v>8842.2999999999993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12357.56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12444.89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7304.48</c:v>
                </c:pt>
                <c:pt idx="102">
                  <c:v>0</c:v>
                </c:pt>
                <c:pt idx="103">
                  <c:v>11938.79</c:v>
                </c:pt>
                <c:pt idx="104">
                  <c:v>0</c:v>
                </c:pt>
                <c:pt idx="105">
                  <c:v>0</c:v>
                </c:pt>
                <c:pt idx="106">
                  <c:v>9172.76</c:v>
                </c:pt>
                <c:pt idx="107">
                  <c:v>0</c:v>
                </c:pt>
                <c:pt idx="108">
                  <c:v>13845.88</c:v>
                </c:pt>
                <c:pt idx="109">
                  <c:v>0</c:v>
                </c:pt>
                <c:pt idx="110">
                  <c:v>13735.12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9463.99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11228.16</c:v>
                </c:pt>
                <c:pt idx="119">
                  <c:v>11844.41</c:v>
                </c:pt>
                <c:pt idx="120">
                  <c:v>0</c:v>
                </c:pt>
                <c:pt idx="121">
                  <c:v>0</c:v>
                </c:pt>
                <c:pt idx="122">
                  <c:v>10596.48</c:v>
                </c:pt>
                <c:pt idx="123">
                  <c:v>0</c:v>
                </c:pt>
                <c:pt idx="124">
                  <c:v>8610.86</c:v>
                </c:pt>
                <c:pt idx="125">
                  <c:v>0</c:v>
                </c:pt>
                <c:pt idx="126">
                  <c:v>9129.69</c:v>
                </c:pt>
                <c:pt idx="127">
                  <c:v>13698.53</c:v>
                </c:pt>
                <c:pt idx="128">
                  <c:v>11344.59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11352.87</c:v>
                </c:pt>
                <c:pt idx="136">
                  <c:v>0</c:v>
                </c:pt>
                <c:pt idx="137">
                  <c:v>9583.4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11270.06</c:v>
                </c:pt>
                <c:pt idx="144">
                  <c:v>0</c:v>
                </c:pt>
                <c:pt idx="145">
                  <c:v>11888.96</c:v>
                </c:pt>
                <c:pt idx="146">
                  <c:v>8174.36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11898.84</c:v>
                </c:pt>
                <c:pt idx="163">
                  <c:v>10175.1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12376.06</c:v>
                </c:pt>
                <c:pt idx="169">
                  <c:v>0</c:v>
                </c:pt>
                <c:pt idx="170">
                  <c:v>11841.72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9292.01</c:v>
                </c:pt>
                <c:pt idx="181">
                  <c:v>0</c:v>
                </c:pt>
                <c:pt idx="182">
                  <c:v>0</c:v>
                </c:pt>
                <c:pt idx="183">
                  <c:v>5553.19</c:v>
                </c:pt>
                <c:pt idx="184">
                  <c:v>11250.46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8520.8700000000008</c:v>
                </c:pt>
                <c:pt idx="189">
                  <c:v>13086.03</c:v>
                </c:pt>
                <c:pt idx="190">
                  <c:v>7414.29</c:v>
                </c:pt>
                <c:pt idx="191">
                  <c:v>10534.1</c:v>
                </c:pt>
                <c:pt idx="192">
                  <c:v>0</c:v>
                </c:pt>
                <c:pt idx="193">
                  <c:v>7663.81</c:v>
                </c:pt>
                <c:pt idx="194">
                  <c:v>0</c:v>
                </c:pt>
                <c:pt idx="195">
                  <c:v>0</c:v>
                </c:pt>
                <c:pt idx="196">
                  <c:v>11543.58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'Simple model'!$B$27:$B$226</c:f>
              <c:numCache>
                <c:formatCode>General</c:formatCode>
                <c:ptCount val="200"/>
                <c:pt idx="0">
                  <c:v>11544.235632336296</c:v>
                </c:pt>
                <c:pt idx="1">
                  <c:v>11988.844512852511</c:v>
                </c:pt>
                <c:pt idx="2">
                  <c:v>11235.843055971909</c:v>
                </c:pt>
                <c:pt idx="3">
                  <c:v>8417.9397187365776</c:v>
                </c:pt>
                <c:pt idx="4">
                  <c:v>9337.9650623046164</c:v>
                </c:pt>
                <c:pt idx="5">
                  <c:v>14100.495884532491</c:v>
                </c:pt>
                <c:pt idx="6">
                  <c:v>9417.8874379838126</c:v>
                </c:pt>
                <c:pt idx="7">
                  <c:v>14836.775564501841</c:v>
                </c:pt>
                <c:pt idx="8">
                  <c:v>10480.446637529194</c:v>
                </c:pt>
                <c:pt idx="9">
                  <c:v>11483.84245247907</c:v>
                </c:pt>
                <c:pt idx="10">
                  <c:v>8885.8257020775382</c:v>
                </c:pt>
                <c:pt idx="11">
                  <c:v>6678.3969336061591</c:v>
                </c:pt>
                <c:pt idx="12">
                  <c:v>13605.445704232476</c:v>
                </c:pt>
                <c:pt idx="13">
                  <c:v>10362.764201340531</c:v>
                </c:pt>
                <c:pt idx="14">
                  <c:v>8914.9224189711913</c:v>
                </c:pt>
                <c:pt idx="15">
                  <c:v>12834.186318666158</c:v>
                </c:pt>
                <c:pt idx="16">
                  <c:v>9358.7208047790409</c:v>
                </c:pt>
                <c:pt idx="17">
                  <c:v>14945.366700147515</c:v>
                </c:pt>
                <c:pt idx="18">
                  <c:v>12838.210497574442</c:v>
                </c:pt>
                <c:pt idx="19">
                  <c:v>14217.412960881364</c:v>
                </c:pt>
                <c:pt idx="20">
                  <c:v>9154.9692074480954</c:v>
                </c:pt>
                <c:pt idx="21">
                  <c:v>13083.519446261867</c:v>
                </c:pt>
                <c:pt idx="22">
                  <c:v>8720.6914697699922</c:v>
                </c:pt>
                <c:pt idx="23">
                  <c:v>11698.035239208793</c:v>
                </c:pt>
                <c:pt idx="24">
                  <c:v>6678.3969336061591</c:v>
                </c:pt>
                <c:pt idx="25">
                  <c:v>6678.3969336061591</c:v>
                </c:pt>
                <c:pt idx="26">
                  <c:v>11773.688791983481</c:v>
                </c:pt>
                <c:pt idx="27">
                  <c:v>9253.0452582967791</c:v>
                </c:pt>
                <c:pt idx="28">
                  <c:v>16442.624591841275</c:v>
                </c:pt>
                <c:pt idx="29">
                  <c:v>8353.0745175977136</c:v>
                </c:pt>
                <c:pt idx="30">
                  <c:v>11327.446058501941</c:v>
                </c:pt>
                <c:pt idx="31">
                  <c:v>9549.8797193678583</c:v>
                </c:pt>
                <c:pt idx="32">
                  <c:v>9717.5142722279561</c:v>
                </c:pt>
                <c:pt idx="33">
                  <c:v>9309.1806480635878</c:v>
                </c:pt>
                <c:pt idx="34">
                  <c:v>11365.159093560842</c:v>
                </c:pt>
                <c:pt idx="35">
                  <c:v>10740.191199245784</c:v>
                </c:pt>
                <c:pt idx="36">
                  <c:v>9084.859300530974</c:v>
                </c:pt>
                <c:pt idx="37">
                  <c:v>10502.602041275783</c:v>
                </c:pt>
                <c:pt idx="38">
                  <c:v>8823.8500632984105</c:v>
                </c:pt>
                <c:pt idx="39">
                  <c:v>12212.327073753673</c:v>
                </c:pt>
                <c:pt idx="40">
                  <c:v>12379.564883193189</c:v>
                </c:pt>
                <c:pt idx="41">
                  <c:v>11653.213853867193</c:v>
                </c:pt>
                <c:pt idx="42">
                  <c:v>11766.488158251206</c:v>
                </c:pt>
                <c:pt idx="43">
                  <c:v>11678.559555284883</c:v>
                </c:pt>
                <c:pt idx="44">
                  <c:v>6678.3969336061591</c:v>
                </c:pt>
                <c:pt idx="45">
                  <c:v>9285.3400749412267</c:v>
                </c:pt>
                <c:pt idx="46">
                  <c:v>8977.5443053893014</c:v>
                </c:pt>
                <c:pt idx="47">
                  <c:v>11253.86818658731</c:v>
                </c:pt>
                <c:pt idx="48">
                  <c:v>12158.756210306827</c:v>
                </c:pt>
                <c:pt idx="49">
                  <c:v>8706.1612341185937</c:v>
                </c:pt>
                <c:pt idx="50">
                  <c:v>15329.741149308933</c:v>
                </c:pt>
                <c:pt idx="51">
                  <c:v>12380.71415994079</c:v>
                </c:pt>
                <c:pt idx="52">
                  <c:v>14485.327966189459</c:v>
                </c:pt>
                <c:pt idx="53">
                  <c:v>9309.9867591800412</c:v>
                </c:pt>
                <c:pt idx="54">
                  <c:v>9273.3024738576405</c:v>
                </c:pt>
                <c:pt idx="55">
                  <c:v>8938.182955206441</c:v>
                </c:pt>
                <c:pt idx="56">
                  <c:v>10697.928917594038</c:v>
                </c:pt>
                <c:pt idx="57">
                  <c:v>8729.1664273005554</c:v>
                </c:pt>
                <c:pt idx="58">
                  <c:v>9000.486660208755</c:v>
                </c:pt>
                <c:pt idx="59">
                  <c:v>9174.8494880255312</c:v>
                </c:pt>
                <c:pt idx="60">
                  <c:v>14750.470426656279</c:v>
                </c:pt>
                <c:pt idx="61">
                  <c:v>14501.664440436023</c:v>
                </c:pt>
                <c:pt idx="62">
                  <c:v>9285.327915748212</c:v>
                </c:pt>
                <c:pt idx="63">
                  <c:v>8842.0280568539256</c:v>
                </c:pt>
                <c:pt idx="64">
                  <c:v>8969.1108037430768</c:v>
                </c:pt>
                <c:pt idx="65">
                  <c:v>11442.580322536887</c:v>
                </c:pt>
                <c:pt idx="66">
                  <c:v>6678.3969336061591</c:v>
                </c:pt>
                <c:pt idx="67">
                  <c:v>9058.1577126728389</c:v>
                </c:pt>
                <c:pt idx="68">
                  <c:v>8988.8867900736641</c:v>
                </c:pt>
                <c:pt idx="69">
                  <c:v>9115.4275117674715</c:v>
                </c:pt>
                <c:pt idx="70">
                  <c:v>6678.3969336061591</c:v>
                </c:pt>
                <c:pt idx="71">
                  <c:v>9157.1092254185114</c:v>
                </c:pt>
                <c:pt idx="72">
                  <c:v>11917.033494348096</c:v>
                </c:pt>
                <c:pt idx="73">
                  <c:v>11383.153189637424</c:v>
                </c:pt>
                <c:pt idx="74">
                  <c:v>10514.786101857389</c:v>
                </c:pt>
                <c:pt idx="75">
                  <c:v>6678.3969336061591</c:v>
                </c:pt>
                <c:pt idx="76">
                  <c:v>14061.804048057576</c:v>
                </c:pt>
                <c:pt idx="77">
                  <c:v>14761.879143382122</c:v>
                </c:pt>
                <c:pt idx="78">
                  <c:v>9472.4214186503559</c:v>
                </c:pt>
                <c:pt idx="79">
                  <c:v>9237.0072827116801</c:v>
                </c:pt>
                <c:pt idx="80">
                  <c:v>9259.0518996455576</c:v>
                </c:pt>
                <c:pt idx="81">
                  <c:v>6678.3969336061591</c:v>
                </c:pt>
                <c:pt idx="82">
                  <c:v>9226.2099193154936</c:v>
                </c:pt>
                <c:pt idx="83">
                  <c:v>10896.075347378563</c:v>
                </c:pt>
                <c:pt idx="84">
                  <c:v>9238.8919576288063</c:v>
                </c:pt>
                <c:pt idx="85">
                  <c:v>9213.0171948956067</c:v>
                </c:pt>
                <c:pt idx="86">
                  <c:v>13090.653995079021</c:v>
                </c:pt>
                <c:pt idx="87">
                  <c:v>9273.7960777517455</c:v>
                </c:pt>
                <c:pt idx="88">
                  <c:v>9521.2683203260294</c:v>
                </c:pt>
                <c:pt idx="89">
                  <c:v>9098.0520249508627</c:v>
                </c:pt>
                <c:pt idx="90">
                  <c:v>9510.9986886166989</c:v>
                </c:pt>
                <c:pt idx="91">
                  <c:v>16385.506997322114</c:v>
                </c:pt>
                <c:pt idx="92">
                  <c:v>8901.352759567877</c:v>
                </c:pt>
                <c:pt idx="93">
                  <c:v>10767.105298177294</c:v>
                </c:pt>
                <c:pt idx="94">
                  <c:v>9128.377052327085</c:v>
                </c:pt>
                <c:pt idx="95">
                  <c:v>11384.842632757904</c:v>
                </c:pt>
                <c:pt idx="96">
                  <c:v>9006.9675100850691</c:v>
                </c:pt>
                <c:pt idx="97">
                  <c:v>8908.4050915158368</c:v>
                </c:pt>
                <c:pt idx="98">
                  <c:v>9453.4044407768961</c:v>
                </c:pt>
                <c:pt idx="99">
                  <c:v>9301.3294137542707</c:v>
                </c:pt>
                <c:pt idx="100">
                  <c:v>8737.8756155832107</c:v>
                </c:pt>
                <c:pt idx="101">
                  <c:v>14030.160584255584</c:v>
                </c:pt>
                <c:pt idx="102">
                  <c:v>9339.0472304828363</c:v>
                </c:pt>
                <c:pt idx="103">
                  <c:v>13502.963241726888</c:v>
                </c:pt>
                <c:pt idx="104">
                  <c:v>9231.3532579602997</c:v>
                </c:pt>
                <c:pt idx="105">
                  <c:v>9103.864119211421</c:v>
                </c:pt>
                <c:pt idx="106">
                  <c:v>11998.973750063336</c:v>
                </c:pt>
                <c:pt idx="107">
                  <c:v>10106.998693780901</c:v>
                </c:pt>
                <c:pt idx="108">
                  <c:v>13960.879154118698</c:v>
                </c:pt>
                <c:pt idx="109">
                  <c:v>10633.728984729381</c:v>
                </c:pt>
                <c:pt idx="110">
                  <c:v>16835.588546672217</c:v>
                </c:pt>
                <c:pt idx="111">
                  <c:v>8950.23271548304</c:v>
                </c:pt>
                <c:pt idx="112">
                  <c:v>11413.083357902966</c:v>
                </c:pt>
                <c:pt idx="113">
                  <c:v>6678.3969336061591</c:v>
                </c:pt>
                <c:pt idx="114">
                  <c:v>12309.632601886964</c:v>
                </c:pt>
                <c:pt idx="115">
                  <c:v>12049.46299785159</c:v>
                </c:pt>
                <c:pt idx="116">
                  <c:v>11099.01596569522</c:v>
                </c:pt>
                <c:pt idx="117">
                  <c:v>6678.3969336061591</c:v>
                </c:pt>
                <c:pt idx="118">
                  <c:v>15118.730514469768</c:v>
                </c:pt>
                <c:pt idx="119">
                  <c:v>13373.274796911835</c:v>
                </c:pt>
                <c:pt idx="120">
                  <c:v>6678.3969336061591</c:v>
                </c:pt>
                <c:pt idx="121">
                  <c:v>11530.933404058058</c:v>
                </c:pt>
                <c:pt idx="122">
                  <c:v>10489.779349046607</c:v>
                </c:pt>
                <c:pt idx="123">
                  <c:v>9189.7444994673424</c:v>
                </c:pt>
                <c:pt idx="124">
                  <c:v>12287.685396241164</c:v>
                </c:pt>
                <c:pt idx="125">
                  <c:v>11746.628768701388</c:v>
                </c:pt>
                <c:pt idx="126">
                  <c:v>12727.44239243791</c:v>
                </c:pt>
                <c:pt idx="127">
                  <c:v>14532.791782376053</c:v>
                </c:pt>
                <c:pt idx="128">
                  <c:v>16355.540496101625</c:v>
                </c:pt>
                <c:pt idx="129">
                  <c:v>9352.7141634302607</c:v>
                </c:pt>
                <c:pt idx="130">
                  <c:v>6678.3969336061591</c:v>
                </c:pt>
                <c:pt idx="131">
                  <c:v>11777.173000381597</c:v>
                </c:pt>
                <c:pt idx="132">
                  <c:v>11941.138528044607</c:v>
                </c:pt>
                <c:pt idx="133">
                  <c:v>12265.52018764401</c:v>
                </c:pt>
                <c:pt idx="134">
                  <c:v>8903.9426676797993</c:v>
                </c:pt>
                <c:pt idx="135">
                  <c:v>15348.939460057587</c:v>
                </c:pt>
                <c:pt idx="136">
                  <c:v>9541.2948346579196</c:v>
                </c:pt>
                <c:pt idx="137">
                  <c:v>13777.805940700069</c:v>
                </c:pt>
                <c:pt idx="138">
                  <c:v>6678.3969336061591</c:v>
                </c:pt>
                <c:pt idx="139">
                  <c:v>6678.3969336061591</c:v>
                </c:pt>
                <c:pt idx="140">
                  <c:v>9346.7439996605244</c:v>
                </c:pt>
                <c:pt idx="141">
                  <c:v>6678.3969336061591</c:v>
                </c:pt>
                <c:pt idx="142">
                  <c:v>11147.774637572373</c:v>
                </c:pt>
                <c:pt idx="143">
                  <c:v>15387.685913776721</c:v>
                </c:pt>
                <c:pt idx="144">
                  <c:v>9294.0217387530247</c:v>
                </c:pt>
                <c:pt idx="145">
                  <c:v>13255.389518476801</c:v>
                </c:pt>
                <c:pt idx="146">
                  <c:v>13376.896045493624</c:v>
                </c:pt>
                <c:pt idx="147">
                  <c:v>9083.96171585517</c:v>
                </c:pt>
                <c:pt idx="148">
                  <c:v>6678.3969336061591</c:v>
                </c:pt>
                <c:pt idx="149">
                  <c:v>8829.6135207869156</c:v>
                </c:pt>
                <c:pt idx="150">
                  <c:v>10970.140048891086</c:v>
                </c:pt>
                <c:pt idx="151">
                  <c:v>6678.3969336061591</c:v>
                </c:pt>
                <c:pt idx="152">
                  <c:v>11487.673524786293</c:v>
                </c:pt>
                <c:pt idx="153">
                  <c:v>9004.0249853757487</c:v>
                </c:pt>
                <c:pt idx="154">
                  <c:v>9655.4425480224418</c:v>
                </c:pt>
                <c:pt idx="155">
                  <c:v>9011.4907298861726</c:v>
                </c:pt>
                <c:pt idx="156">
                  <c:v>8980.0713751387157</c:v>
                </c:pt>
                <c:pt idx="157">
                  <c:v>9116.4124064015814</c:v>
                </c:pt>
                <c:pt idx="158">
                  <c:v>9390.9183478793766</c:v>
                </c:pt>
                <c:pt idx="159">
                  <c:v>9152.1847522479529</c:v>
                </c:pt>
                <c:pt idx="160">
                  <c:v>10981.194766798486</c:v>
                </c:pt>
                <c:pt idx="161">
                  <c:v>12211.613007304541</c:v>
                </c:pt>
                <c:pt idx="162">
                  <c:v>16324.202622034214</c:v>
                </c:pt>
                <c:pt idx="163">
                  <c:v>12522.797193368397</c:v>
                </c:pt>
                <c:pt idx="164">
                  <c:v>10873.418955827519</c:v>
                </c:pt>
                <c:pt idx="165">
                  <c:v>8158.7181970882802</c:v>
                </c:pt>
                <c:pt idx="166">
                  <c:v>10896.224851918883</c:v>
                </c:pt>
                <c:pt idx="167">
                  <c:v>9320.7476449971855</c:v>
                </c:pt>
                <c:pt idx="168">
                  <c:v>16509.871946674775</c:v>
                </c:pt>
                <c:pt idx="169">
                  <c:v>11910.109336801052</c:v>
                </c:pt>
                <c:pt idx="170">
                  <c:v>13310.818208362976</c:v>
                </c:pt>
                <c:pt idx="171">
                  <c:v>12189.336122542361</c:v>
                </c:pt>
                <c:pt idx="172">
                  <c:v>9280.3183282265582</c:v>
                </c:pt>
                <c:pt idx="173">
                  <c:v>8852.1688238273709</c:v>
                </c:pt>
                <c:pt idx="174">
                  <c:v>9056.1271274395476</c:v>
                </c:pt>
                <c:pt idx="175">
                  <c:v>8685.946341404886</c:v>
                </c:pt>
                <c:pt idx="176">
                  <c:v>11682.523128074077</c:v>
                </c:pt>
                <c:pt idx="177">
                  <c:v>8673.9028950531883</c:v>
                </c:pt>
                <c:pt idx="178">
                  <c:v>12331.909637714085</c:v>
                </c:pt>
                <c:pt idx="179">
                  <c:v>12007.009290991818</c:v>
                </c:pt>
                <c:pt idx="180">
                  <c:v>12466.987911055126</c:v>
                </c:pt>
                <c:pt idx="181">
                  <c:v>9058.558966042292</c:v>
                </c:pt>
                <c:pt idx="182">
                  <c:v>10272.898048933543</c:v>
                </c:pt>
                <c:pt idx="183">
                  <c:v>10891.729503080496</c:v>
                </c:pt>
                <c:pt idx="184">
                  <c:v>13384.561343802863</c:v>
                </c:pt>
                <c:pt idx="185">
                  <c:v>8982.40594019735</c:v>
                </c:pt>
                <c:pt idx="186">
                  <c:v>10992.922987688267</c:v>
                </c:pt>
                <c:pt idx="187">
                  <c:v>11071.101516137946</c:v>
                </c:pt>
                <c:pt idx="188">
                  <c:v>9743.216013362271</c:v>
                </c:pt>
                <c:pt idx="189">
                  <c:v>13931.912386350459</c:v>
                </c:pt>
                <c:pt idx="190">
                  <c:v>12003.293957075337</c:v>
                </c:pt>
                <c:pt idx="191">
                  <c:v>12856.550744331615</c:v>
                </c:pt>
                <c:pt idx="192">
                  <c:v>11310.363937711598</c:v>
                </c:pt>
                <c:pt idx="193">
                  <c:v>12352.653194124659</c:v>
                </c:pt>
                <c:pt idx="194">
                  <c:v>9001.873028725433</c:v>
                </c:pt>
                <c:pt idx="195">
                  <c:v>8735.3432973515264</c:v>
                </c:pt>
                <c:pt idx="196">
                  <c:v>16147.015941583593</c:v>
                </c:pt>
                <c:pt idx="197">
                  <c:v>11236.897934923951</c:v>
                </c:pt>
                <c:pt idx="198">
                  <c:v>8754.7615285944412</c:v>
                </c:pt>
                <c:pt idx="199">
                  <c:v>8944.0315270460414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35C-4138-913B-03CE1AEDF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505376"/>
        <c:axId val="1401506336"/>
      </c:scatterChart>
      <c:valAx>
        <c:axId val="1401505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TikTok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1506336"/>
        <c:crosses val="autoZero"/>
        <c:crossBetween val="midCat"/>
      </c:valAx>
      <c:valAx>
        <c:axId val="140150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15053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Facebook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Data!$D$2:$D$201</c:f>
              <c:numCache>
                <c:formatCode>General</c:formatCode>
                <c:ptCount val="200"/>
                <c:pt idx="0">
                  <c:v>0</c:v>
                </c:pt>
                <c:pt idx="1">
                  <c:v>5349.65</c:v>
                </c:pt>
                <c:pt idx="2">
                  <c:v>4235.8599999999997</c:v>
                </c:pt>
                <c:pt idx="3">
                  <c:v>3562.21</c:v>
                </c:pt>
                <c:pt idx="4">
                  <c:v>0</c:v>
                </c:pt>
                <c:pt idx="5">
                  <c:v>4310.55</c:v>
                </c:pt>
                <c:pt idx="6">
                  <c:v>0</c:v>
                </c:pt>
                <c:pt idx="7">
                  <c:v>4478.8100000000004</c:v>
                </c:pt>
                <c:pt idx="8">
                  <c:v>3156.93</c:v>
                </c:pt>
                <c:pt idx="9">
                  <c:v>4522.03</c:v>
                </c:pt>
                <c:pt idx="10">
                  <c:v>4520.34</c:v>
                </c:pt>
                <c:pt idx="11">
                  <c:v>0</c:v>
                </c:pt>
                <c:pt idx="12">
                  <c:v>5698.46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5160.93</c:v>
                </c:pt>
                <c:pt idx="18">
                  <c:v>0</c:v>
                </c:pt>
                <c:pt idx="19">
                  <c:v>4605.1499999999996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4006.88</c:v>
                </c:pt>
                <c:pt idx="24">
                  <c:v>0</c:v>
                </c:pt>
                <c:pt idx="25">
                  <c:v>0</c:v>
                </c:pt>
                <c:pt idx="26">
                  <c:v>5049.49</c:v>
                </c:pt>
                <c:pt idx="27">
                  <c:v>0</c:v>
                </c:pt>
                <c:pt idx="28">
                  <c:v>5643.31</c:v>
                </c:pt>
                <c:pt idx="29">
                  <c:v>3429.38</c:v>
                </c:pt>
                <c:pt idx="30">
                  <c:v>4793.1000000000004</c:v>
                </c:pt>
                <c:pt idx="31">
                  <c:v>5880.18</c:v>
                </c:pt>
                <c:pt idx="32">
                  <c:v>0</c:v>
                </c:pt>
                <c:pt idx="33">
                  <c:v>5387.28</c:v>
                </c:pt>
                <c:pt idx="34">
                  <c:v>2744.44</c:v>
                </c:pt>
                <c:pt idx="35">
                  <c:v>3977.49</c:v>
                </c:pt>
                <c:pt idx="36">
                  <c:v>0</c:v>
                </c:pt>
                <c:pt idx="37">
                  <c:v>3343.28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5567.29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4708.16</c:v>
                </c:pt>
                <c:pt idx="47">
                  <c:v>4238.51</c:v>
                </c:pt>
                <c:pt idx="48">
                  <c:v>5857.92</c:v>
                </c:pt>
                <c:pt idx="49">
                  <c:v>0</c:v>
                </c:pt>
                <c:pt idx="50">
                  <c:v>6466.58</c:v>
                </c:pt>
                <c:pt idx="51">
                  <c:v>5852.55</c:v>
                </c:pt>
                <c:pt idx="52">
                  <c:v>4401.3500000000004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3231.46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4814.95</c:v>
                </c:pt>
                <c:pt idx="61">
                  <c:v>4192.3500000000004</c:v>
                </c:pt>
                <c:pt idx="62">
                  <c:v>0</c:v>
                </c:pt>
                <c:pt idx="63">
                  <c:v>0</c:v>
                </c:pt>
                <c:pt idx="64">
                  <c:v>4690.8900000000003</c:v>
                </c:pt>
                <c:pt idx="65">
                  <c:v>4766.53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5929.51</c:v>
                </c:pt>
                <c:pt idx="73">
                  <c:v>0</c:v>
                </c:pt>
                <c:pt idx="74">
                  <c:v>2905.4</c:v>
                </c:pt>
                <c:pt idx="75">
                  <c:v>0</c:v>
                </c:pt>
                <c:pt idx="76">
                  <c:v>4869.8900000000003</c:v>
                </c:pt>
                <c:pt idx="77">
                  <c:v>5093.95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3583.09</c:v>
                </c:pt>
                <c:pt idx="84">
                  <c:v>0</c:v>
                </c:pt>
                <c:pt idx="85">
                  <c:v>0</c:v>
                </c:pt>
                <c:pt idx="86">
                  <c:v>4028.9</c:v>
                </c:pt>
                <c:pt idx="87">
                  <c:v>5314.82</c:v>
                </c:pt>
                <c:pt idx="88">
                  <c:v>5821.59</c:v>
                </c:pt>
                <c:pt idx="89">
                  <c:v>0</c:v>
                </c:pt>
                <c:pt idx="90">
                  <c:v>5800.56</c:v>
                </c:pt>
                <c:pt idx="91">
                  <c:v>5078.26</c:v>
                </c:pt>
                <c:pt idx="92">
                  <c:v>0</c:v>
                </c:pt>
                <c:pt idx="93">
                  <c:v>3840.58</c:v>
                </c:pt>
                <c:pt idx="94">
                  <c:v>0</c:v>
                </c:pt>
                <c:pt idx="95">
                  <c:v>5194.29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4217.37</c:v>
                </c:pt>
                <c:pt idx="101">
                  <c:v>4889.6099999999997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7021.04</c:v>
                </c:pt>
                <c:pt idx="108">
                  <c:v>0</c:v>
                </c:pt>
                <c:pt idx="109">
                  <c:v>2798.56</c:v>
                </c:pt>
                <c:pt idx="110">
                  <c:v>5199.3</c:v>
                </c:pt>
                <c:pt idx="111">
                  <c:v>0</c:v>
                </c:pt>
                <c:pt idx="112">
                  <c:v>4482.4799999999996</c:v>
                </c:pt>
                <c:pt idx="113">
                  <c:v>0</c:v>
                </c:pt>
                <c:pt idx="114">
                  <c:v>4560.8100000000004</c:v>
                </c:pt>
                <c:pt idx="115">
                  <c:v>5181.34</c:v>
                </c:pt>
                <c:pt idx="116">
                  <c:v>4497.18</c:v>
                </c:pt>
                <c:pt idx="117">
                  <c:v>0</c:v>
                </c:pt>
                <c:pt idx="118">
                  <c:v>4039.5</c:v>
                </c:pt>
                <c:pt idx="119">
                  <c:v>0</c:v>
                </c:pt>
                <c:pt idx="120">
                  <c:v>0</c:v>
                </c:pt>
                <c:pt idx="121">
                  <c:v>5251.48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4290.2700000000004</c:v>
                </c:pt>
                <c:pt idx="126">
                  <c:v>0</c:v>
                </c:pt>
                <c:pt idx="127">
                  <c:v>5994.39</c:v>
                </c:pt>
                <c:pt idx="128">
                  <c:v>6319.14</c:v>
                </c:pt>
                <c:pt idx="129">
                  <c:v>0</c:v>
                </c:pt>
                <c:pt idx="130">
                  <c:v>0</c:v>
                </c:pt>
                <c:pt idx="131">
                  <c:v>5496</c:v>
                </c:pt>
                <c:pt idx="132">
                  <c:v>5771.41</c:v>
                </c:pt>
                <c:pt idx="133">
                  <c:v>6029.44</c:v>
                </c:pt>
                <c:pt idx="134">
                  <c:v>0</c:v>
                </c:pt>
                <c:pt idx="135">
                  <c:v>4575.68</c:v>
                </c:pt>
                <c:pt idx="136">
                  <c:v>5862.6</c:v>
                </c:pt>
                <c:pt idx="137">
                  <c:v>2344.38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3970.06</c:v>
                </c:pt>
                <c:pt idx="143">
                  <c:v>4650.0600000000004</c:v>
                </c:pt>
                <c:pt idx="144">
                  <c:v>0</c:v>
                </c:pt>
                <c:pt idx="145">
                  <c:v>0</c:v>
                </c:pt>
                <c:pt idx="146">
                  <c:v>7696.22</c:v>
                </c:pt>
                <c:pt idx="147">
                  <c:v>4926.08</c:v>
                </c:pt>
                <c:pt idx="148">
                  <c:v>0</c:v>
                </c:pt>
                <c:pt idx="149">
                  <c:v>0</c:v>
                </c:pt>
                <c:pt idx="150">
                  <c:v>3981.96</c:v>
                </c:pt>
                <c:pt idx="151">
                  <c:v>0</c:v>
                </c:pt>
                <c:pt idx="152">
                  <c:v>5382.73</c:v>
                </c:pt>
                <c:pt idx="153">
                  <c:v>0</c:v>
                </c:pt>
                <c:pt idx="154">
                  <c:v>6096.35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3820.84</c:v>
                </c:pt>
                <c:pt idx="161">
                  <c:v>6301.43</c:v>
                </c:pt>
                <c:pt idx="162">
                  <c:v>5895.26</c:v>
                </c:pt>
                <c:pt idx="163">
                  <c:v>0</c:v>
                </c:pt>
                <c:pt idx="164">
                  <c:v>3667.79</c:v>
                </c:pt>
                <c:pt idx="165">
                  <c:v>3031.38</c:v>
                </c:pt>
                <c:pt idx="166">
                  <c:v>4339.9399999999996</c:v>
                </c:pt>
                <c:pt idx="167">
                  <c:v>0</c:v>
                </c:pt>
                <c:pt idx="168">
                  <c:v>5498.69</c:v>
                </c:pt>
                <c:pt idx="169">
                  <c:v>6047.97</c:v>
                </c:pt>
                <c:pt idx="170">
                  <c:v>0</c:v>
                </c:pt>
                <c:pt idx="171">
                  <c:v>6742.67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4111.03</c:v>
                </c:pt>
                <c:pt idx="176">
                  <c:v>5242.12</c:v>
                </c:pt>
                <c:pt idx="177">
                  <c:v>0</c:v>
                </c:pt>
                <c:pt idx="178">
                  <c:v>5936.74</c:v>
                </c:pt>
                <c:pt idx="179">
                  <c:v>6412.33</c:v>
                </c:pt>
                <c:pt idx="180">
                  <c:v>0</c:v>
                </c:pt>
                <c:pt idx="181">
                  <c:v>0</c:v>
                </c:pt>
                <c:pt idx="182">
                  <c:v>2760.4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3720.31</c:v>
                </c:pt>
                <c:pt idx="187">
                  <c:v>4414.57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5213.4799999999996</c:v>
                </c:pt>
                <c:pt idx="193">
                  <c:v>0</c:v>
                </c:pt>
                <c:pt idx="194">
                  <c:v>4757.9799999999996</c:v>
                </c:pt>
                <c:pt idx="195">
                  <c:v>0</c:v>
                </c:pt>
                <c:pt idx="196">
                  <c:v>4615.3500000000004</c:v>
                </c:pt>
                <c:pt idx="197">
                  <c:v>4556.16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Data!$F$2:$F$201</c:f>
              <c:numCache>
                <c:formatCode>General</c:formatCode>
                <c:ptCount val="200"/>
                <c:pt idx="0">
                  <c:v>9779.7999999999993</c:v>
                </c:pt>
                <c:pt idx="1">
                  <c:v>13245.19</c:v>
                </c:pt>
                <c:pt idx="2">
                  <c:v>12022.66</c:v>
                </c:pt>
                <c:pt idx="3">
                  <c:v>8846.9500000000007</c:v>
                </c:pt>
                <c:pt idx="4">
                  <c:v>9797.07</c:v>
                </c:pt>
                <c:pt idx="5">
                  <c:v>13527.65</c:v>
                </c:pt>
                <c:pt idx="6">
                  <c:v>9635.43</c:v>
                </c:pt>
                <c:pt idx="7">
                  <c:v>15355.11</c:v>
                </c:pt>
                <c:pt idx="8">
                  <c:v>12199.37</c:v>
                </c:pt>
                <c:pt idx="9">
                  <c:v>11368.23</c:v>
                </c:pt>
                <c:pt idx="10">
                  <c:v>8640.44</c:v>
                </c:pt>
                <c:pt idx="11">
                  <c:v>4960.26</c:v>
                </c:pt>
                <c:pt idx="12">
                  <c:v>12726.46</c:v>
                </c:pt>
                <c:pt idx="13">
                  <c:v>11421.71</c:v>
                </c:pt>
                <c:pt idx="14">
                  <c:v>10875.31</c:v>
                </c:pt>
                <c:pt idx="15">
                  <c:v>13048.08</c:v>
                </c:pt>
                <c:pt idx="16">
                  <c:v>10775.86</c:v>
                </c:pt>
                <c:pt idx="17">
                  <c:v>15013.62</c:v>
                </c:pt>
                <c:pt idx="18">
                  <c:v>14158.32</c:v>
                </c:pt>
                <c:pt idx="19">
                  <c:v>15918.14</c:v>
                </c:pt>
                <c:pt idx="20">
                  <c:v>11128.75</c:v>
                </c:pt>
                <c:pt idx="21">
                  <c:v>12170.36</c:v>
                </c:pt>
                <c:pt idx="22">
                  <c:v>10134.700000000001</c:v>
                </c:pt>
                <c:pt idx="23">
                  <c:v>11093.55</c:v>
                </c:pt>
                <c:pt idx="24">
                  <c:v>8170.63</c:v>
                </c:pt>
                <c:pt idx="25">
                  <c:v>6542.71</c:v>
                </c:pt>
                <c:pt idx="26">
                  <c:v>11325.8</c:v>
                </c:pt>
                <c:pt idx="27">
                  <c:v>7793.24</c:v>
                </c:pt>
                <c:pt idx="28">
                  <c:v>15010.94</c:v>
                </c:pt>
                <c:pt idx="29">
                  <c:v>10634.31</c:v>
                </c:pt>
                <c:pt idx="30">
                  <c:v>11751.39</c:v>
                </c:pt>
                <c:pt idx="31">
                  <c:v>9151.2000000000007</c:v>
                </c:pt>
                <c:pt idx="32">
                  <c:v>9141.4599999999991</c:v>
                </c:pt>
                <c:pt idx="33">
                  <c:v>7399.92</c:v>
                </c:pt>
                <c:pt idx="34">
                  <c:v>10893.16</c:v>
                </c:pt>
                <c:pt idx="35">
                  <c:v>11550.47</c:v>
                </c:pt>
                <c:pt idx="36">
                  <c:v>8672.09</c:v>
                </c:pt>
                <c:pt idx="37">
                  <c:v>9427.2199999999993</c:v>
                </c:pt>
                <c:pt idx="38">
                  <c:v>8036.91</c:v>
                </c:pt>
                <c:pt idx="39">
                  <c:v>11240.58</c:v>
                </c:pt>
                <c:pt idx="40">
                  <c:v>12386.83</c:v>
                </c:pt>
                <c:pt idx="41">
                  <c:v>12513.84</c:v>
                </c:pt>
                <c:pt idx="42">
                  <c:v>12235.08</c:v>
                </c:pt>
                <c:pt idx="43">
                  <c:v>11895.78</c:v>
                </c:pt>
                <c:pt idx="44">
                  <c:v>10047.41</c:v>
                </c:pt>
                <c:pt idx="45">
                  <c:v>9705.39</c:v>
                </c:pt>
                <c:pt idx="46">
                  <c:v>8847.19</c:v>
                </c:pt>
                <c:pt idx="47">
                  <c:v>10379.07</c:v>
                </c:pt>
                <c:pt idx="48">
                  <c:v>11312.48</c:v>
                </c:pt>
                <c:pt idx="49">
                  <c:v>8226.23</c:v>
                </c:pt>
                <c:pt idx="50">
                  <c:v>13966.11</c:v>
                </c:pt>
                <c:pt idx="51">
                  <c:v>13460.32</c:v>
                </c:pt>
                <c:pt idx="52">
                  <c:v>15742.61</c:v>
                </c:pt>
                <c:pt idx="53">
                  <c:v>10440.98</c:v>
                </c:pt>
                <c:pt idx="54">
                  <c:v>8535.49</c:v>
                </c:pt>
                <c:pt idx="55">
                  <c:v>7801.58</c:v>
                </c:pt>
                <c:pt idx="56">
                  <c:v>9570.01</c:v>
                </c:pt>
                <c:pt idx="57">
                  <c:v>7854.78</c:v>
                </c:pt>
                <c:pt idx="58">
                  <c:v>8067.55</c:v>
                </c:pt>
                <c:pt idx="59">
                  <c:v>7848.26</c:v>
                </c:pt>
                <c:pt idx="60">
                  <c:v>14012.71</c:v>
                </c:pt>
                <c:pt idx="61">
                  <c:v>16127.45</c:v>
                </c:pt>
                <c:pt idx="62">
                  <c:v>11636.97</c:v>
                </c:pt>
                <c:pt idx="63">
                  <c:v>8193.65</c:v>
                </c:pt>
                <c:pt idx="64">
                  <c:v>9451.61</c:v>
                </c:pt>
                <c:pt idx="65">
                  <c:v>11454.02</c:v>
                </c:pt>
                <c:pt idx="66">
                  <c:v>5526.84</c:v>
                </c:pt>
                <c:pt idx="67">
                  <c:v>7677.52</c:v>
                </c:pt>
                <c:pt idx="68">
                  <c:v>8084.98</c:v>
                </c:pt>
                <c:pt idx="69">
                  <c:v>7456.56</c:v>
                </c:pt>
                <c:pt idx="70">
                  <c:v>5365.18</c:v>
                </c:pt>
                <c:pt idx="71">
                  <c:v>8134.16</c:v>
                </c:pt>
                <c:pt idx="72">
                  <c:v>10065.530000000001</c:v>
                </c:pt>
                <c:pt idx="73">
                  <c:v>10878.94</c:v>
                </c:pt>
                <c:pt idx="74">
                  <c:v>11524.63</c:v>
                </c:pt>
                <c:pt idx="75">
                  <c:v>6563.85</c:v>
                </c:pt>
                <c:pt idx="76">
                  <c:v>14165.57</c:v>
                </c:pt>
                <c:pt idx="77">
                  <c:v>15624.56</c:v>
                </c:pt>
                <c:pt idx="78">
                  <c:v>11305.04</c:v>
                </c:pt>
                <c:pt idx="79">
                  <c:v>8245.57</c:v>
                </c:pt>
                <c:pt idx="80">
                  <c:v>7676.64</c:v>
                </c:pt>
                <c:pt idx="81">
                  <c:v>5023.53</c:v>
                </c:pt>
                <c:pt idx="82">
                  <c:v>8058.85</c:v>
                </c:pt>
                <c:pt idx="83">
                  <c:v>9902.44</c:v>
                </c:pt>
                <c:pt idx="84">
                  <c:v>8058.05</c:v>
                </c:pt>
                <c:pt idx="85">
                  <c:v>7498.36</c:v>
                </c:pt>
                <c:pt idx="86">
                  <c:v>12216.8</c:v>
                </c:pt>
                <c:pt idx="87">
                  <c:v>11042.8</c:v>
                </c:pt>
                <c:pt idx="88">
                  <c:v>10713.92</c:v>
                </c:pt>
                <c:pt idx="89">
                  <c:v>9130.06</c:v>
                </c:pt>
                <c:pt idx="90">
                  <c:v>7325.82</c:v>
                </c:pt>
                <c:pt idx="91">
                  <c:v>15292.36</c:v>
                </c:pt>
                <c:pt idx="92">
                  <c:v>11571.92</c:v>
                </c:pt>
                <c:pt idx="93">
                  <c:v>10464.299999999999</c:v>
                </c:pt>
                <c:pt idx="94">
                  <c:v>9229.31</c:v>
                </c:pt>
                <c:pt idx="95">
                  <c:v>9964.76</c:v>
                </c:pt>
                <c:pt idx="96">
                  <c:v>8018.56</c:v>
                </c:pt>
                <c:pt idx="97">
                  <c:v>7278.85</c:v>
                </c:pt>
                <c:pt idx="98">
                  <c:v>8467.44</c:v>
                </c:pt>
                <c:pt idx="99">
                  <c:v>7620.08</c:v>
                </c:pt>
                <c:pt idx="100">
                  <c:v>7353.99</c:v>
                </c:pt>
                <c:pt idx="101">
                  <c:v>12947.48</c:v>
                </c:pt>
                <c:pt idx="102">
                  <c:v>10250.780000000001</c:v>
                </c:pt>
                <c:pt idx="103">
                  <c:v>13096.57</c:v>
                </c:pt>
                <c:pt idx="104">
                  <c:v>10843.3</c:v>
                </c:pt>
                <c:pt idx="105">
                  <c:v>9702.32</c:v>
                </c:pt>
                <c:pt idx="106">
                  <c:v>11509.72</c:v>
                </c:pt>
                <c:pt idx="107">
                  <c:v>10862.91</c:v>
                </c:pt>
                <c:pt idx="108">
                  <c:v>14894.3</c:v>
                </c:pt>
                <c:pt idx="109">
                  <c:v>12071.16</c:v>
                </c:pt>
                <c:pt idx="110">
                  <c:v>16592.25</c:v>
                </c:pt>
                <c:pt idx="111">
                  <c:v>12441.24</c:v>
                </c:pt>
                <c:pt idx="112">
                  <c:v>12279.8</c:v>
                </c:pt>
                <c:pt idx="113">
                  <c:v>6790.08</c:v>
                </c:pt>
                <c:pt idx="114">
                  <c:v>11909.22</c:v>
                </c:pt>
                <c:pt idx="115">
                  <c:v>13496.33</c:v>
                </c:pt>
                <c:pt idx="116">
                  <c:v>12297.33</c:v>
                </c:pt>
                <c:pt idx="117">
                  <c:v>6378.02</c:v>
                </c:pt>
                <c:pt idx="118">
                  <c:v>14447.22</c:v>
                </c:pt>
                <c:pt idx="119">
                  <c:v>14199.63</c:v>
                </c:pt>
                <c:pt idx="120">
                  <c:v>8818.6</c:v>
                </c:pt>
                <c:pt idx="121">
                  <c:v>11735.1</c:v>
                </c:pt>
                <c:pt idx="122">
                  <c:v>10804.46</c:v>
                </c:pt>
                <c:pt idx="123">
                  <c:v>10008.84</c:v>
                </c:pt>
                <c:pt idx="124">
                  <c:v>13038.94</c:v>
                </c:pt>
                <c:pt idx="125">
                  <c:v>12997.57</c:v>
                </c:pt>
                <c:pt idx="126">
                  <c:v>13131.68</c:v>
                </c:pt>
                <c:pt idx="127">
                  <c:v>14703.9</c:v>
                </c:pt>
                <c:pt idx="128">
                  <c:v>17668.34</c:v>
                </c:pt>
                <c:pt idx="129">
                  <c:v>13267.43</c:v>
                </c:pt>
                <c:pt idx="130">
                  <c:v>8106.56</c:v>
                </c:pt>
                <c:pt idx="131">
                  <c:v>11182.44</c:v>
                </c:pt>
                <c:pt idx="132">
                  <c:v>10886.67</c:v>
                </c:pt>
                <c:pt idx="133">
                  <c:v>11160.91</c:v>
                </c:pt>
                <c:pt idx="134">
                  <c:v>7160.31</c:v>
                </c:pt>
                <c:pt idx="135">
                  <c:v>14452.13</c:v>
                </c:pt>
                <c:pt idx="136">
                  <c:v>11189.87</c:v>
                </c:pt>
                <c:pt idx="137">
                  <c:v>15012.92</c:v>
                </c:pt>
                <c:pt idx="138">
                  <c:v>8606.27</c:v>
                </c:pt>
                <c:pt idx="139">
                  <c:v>5991.27</c:v>
                </c:pt>
                <c:pt idx="140">
                  <c:v>8239.06</c:v>
                </c:pt>
                <c:pt idx="141">
                  <c:v>5561.95</c:v>
                </c:pt>
                <c:pt idx="142">
                  <c:v>9797.26</c:v>
                </c:pt>
                <c:pt idx="143">
                  <c:v>14673.81</c:v>
                </c:pt>
                <c:pt idx="144">
                  <c:v>11598.35</c:v>
                </c:pt>
                <c:pt idx="145">
                  <c:v>13368.12</c:v>
                </c:pt>
                <c:pt idx="146">
                  <c:v>14428.14</c:v>
                </c:pt>
                <c:pt idx="147">
                  <c:v>11172.84</c:v>
                </c:pt>
                <c:pt idx="148">
                  <c:v>6340.56</c:v>
                </c:pt>
                <c:pt idx="149">
                  <c:v>8095.38</c:v>
                </c:pt>
                <c:pt idx="150">
                  <c:v>9268.66</c:v>
                </c:pt>
                <c:pt idx="151">
                  <c:v>4532.33</c:v>
                </c:pt>
                <c:pt idx="152">
                  <c:v>10982.62</c:v>
                </c:pt>
                <c:pt idx="153">
                  <c:v>8447.64</c:v>
                </c:pt>
                <c:pt idx="154">
                  <c:v>7617.05</c:v>
                </c:pt>
                <c:pt idx="155">
                  <c:v>7610.02</c:v>
                </c:pt>
                <c:pt idx="156">
                  <c:v>7849.88</c:v>
                </c:pt>
                <c:pt idx="157">
                  <c:v>7104.61</c:v>
                </c:pt>
                <c:pt idx="158">
                  <c:v>8447.4</c:v>
                </c:pt>
                <c:pt idx="159">
                  <c:v>7885.48</c:v>
                </c:pt>
                <c:pt idx="160">
                  <c:v>9992.42</c:v>
                </c:pt>
                <c:pt idx="161">
                  <c:v>11322.95</c:v>
                </c:pt>
                <c:pt idx="162">
                  <c:v>15977.27</c:v>
                </c:pt>
                <c:pt idx="163">
                  <c:v>14259.48</c:v>
                </c:pt>
                <c:pt idx="164">
                  <c:v>12886.05</c:v>
                </c:pt>
                <c:pt idx="165">
                  <c:v>9131.86</c:v>
                </c:pt>
                <c:pt idx="166">
                  <c:v>10953.39</c:v>
                </c:pt>
                <c:pt idx="167">
                  <c:v>8574.23</c:v>
                </c:pt>
                <c:pt idx="168">
                  <c:v>14958.05</c:v>
                </c:pt>
                <c:pt idx="169">
                  <c:v>13543.21</c:v>
                </c:pt>
                <c:pt idx="170">
                  <c:v>13867.08</c:v>
                </c:pt>
                <c:pt idx="171">
                  <c:v>13854.92</c:v>
                </c:pt>
                <c:pt idx="172">
                  <c:v>10895.22</c:v>
                </c:pt>
                <c:pt idx="173">
                  <c:v>7854.4</c:v>
                </c:pt>
                <c:pt idx="174">
                  <c:v>7405.54</c:v>
                </c:pt>
                <c:pt idx="175">
                  <c:v>7705.26</c:v>
                </c:pt>
                <c:pt idx="176">
                  <c:v>10888.41</c:v>
                </c:pt>
                <c:pt idx="177">
                  <c:v>7715.63</c:v>
                </c:pt>
                <c:pt idx="178">
                  <c:v>10581.72</c:v>
                </c:pt>
                <c:pt idx="179">
                  <c:v>11218.58</c:v>
                </c:pt>
                <c:pt idx="180">
                  <c:v>12789.7</c:v>
                </c:pt>
                <c:pt idx="181">
                  <c:v>9923.23</c:v>
                </c:pt>
                <c:pt idx="182">
                  <c:v>9781.83</c:v>
                </c:pt>
                <c:pt idx="183">
                  <c:v>11570.62</c:v>
                </c:pt>
                <c:pt idx="184">
                  <c:v>12294.54</c:v>
                </c:pt>
                <c:pt idx="185">
                  <c:v>9745.9</c:v>
                </c:pt>
                <c:pt idx="186">
                  <c:v>11918.41</c:v>
                </c:pt>
                <c:pt idx="187">
                  <c:v>10983.4</c:v>
                </c:pt>
                <c:pt idx="188">
                  <c:v>8944.74</c:v>
                </c:pt>
                <c:pt idx="189">
                  <c:v>13131.49</c:v>
                </c:pt>
                <c:pt idx="190">
                  <c:v>14669.4</c:v>
                </c:pt>
                <c:pt idx="191">
                  <c:v>13843.33</c:v>
                </c:pt>
                <c:pt idx="192">
                  <c:v>14024.53</c:v>
                </c:pt>
                <c:pt idx="193">
                  <c:v>13315.79</c:v>
                </c:pt>
                <c:pt idx="194">
                  <c:v>10237.24</c:v>
                </c:pt>
                <c:pt idx="195">
                  <c:v>9030.17</c:v>
                </c:pt>
                <c:pt idx="196">
                  <c:v>15904.11</c:v>
                </c:pt>
                <c:pt idx="197">
                  <c:v>12839.29</c:v>
                </c:pt>
                <c:pt idx="198">
                  <c:v>9063.4500000000007</c:v>
                </c:pt>
                <c:pt idx="199">
                  <c:v>7250.21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822-4896-A18A-63885DB14AB6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Data!$D$2:$D$201</c:f>
              <c:numCache>
                <c:formatCode>General</c:formatCode>
                <c:ptCount val="200"/>
                <c:pt idx="0">
                  <c:v>0</c:v>
                </c:pt>
                <c:pt idx="1">
                  <c:v>5349.65</c:v>
                </c:pt>
                <c:pt idx="2">
                  <c:v>4235.8599999999997</c:v>
                </c:pt>
                <c:pt idx="3">
                  <c:v>3562.21</c:v>
                </c:pt>
                <c:pt idx="4">
                  <c:v>0</c:v>
                </c:pt>
                <c:pt idx="5">
                  <c:v>4310.55</c:v>
                </c:pt>
                <c:pt idx="6">
                  <c:v>0</c:v>
                </c:pt>
                <c:pt idx="7">
                  <c:v>4478.8100000000004</c:v>
                </c:pt>
                <c:pt idx="8">
                  <c:v>3156.93</c:v>
                </c:pt>
                <c:pt idx="9">
                  <c:v>4522.03</c:v>
                </c:pt>
                <c:pt idx="10">
                  <c:v>4520.34</c:v>
                </c:pt>
                <c:pt idx="11">
                  <c:v>0</c:v>
                </c:pt>
                <c:pt idx="12">
                  <c:v>5698.46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5160.93</c:v>
                </c:pt>
                <c:pt idx="18">
                  <c:v>0</c:v>
                </c:pt>
                <c:pt idx="19">
                  <c:v>4605.1499999999996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4006.88</c:v>
                </c:pt>
                <c:pt idx="24">
                  <c:v>0</c:v>
                </c:pt>
                <c:pt idx="25">
                  <c:v>0</c:v>
                </c:pt>
                <c:pt idx="26">
                  <c:v>5049.49</c:v>
                </c:pt>
                <c:pt idx="27">
                  <c:v>0</c:v>
                </c:pt>
                <c:pt idx="28">
                  <c:v>5643.31</c:v>
                </c:pt>
                <c:pt idx="29">
                  <c:v>3429.38</c:v>
                </c:pt>
                <c:pt idx="30">
                  <c:v>4793.1000000000004</c:v>
                </c:pt>
                <c:pt idx="31">
                  <c:v>5880.18</c:v>
                </c:pt>
                <c:pt idx="32">
                  <c:v>0</c:v>
                </c:pt>
                <c:pt idx="33">
                  <c:v>5387.28</c:v>
                </c:pt>
                <c:pt idx="34">
                  <c:v>2744.44</c:v>
                </c:pt>
                <c:pt idx="35">
                  <c:v>3977.49</c:v>
                </c:pt>
                <c:pt idx="36">
                  <c:v>0</c:v>
                </c:pt>
                <c:pt idx="37">
                  <c:v>3343.28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5567.29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4708.16</c:v>
                </c:pt>
                <c:pt idx="47">
                  <c:v>4238.51</c:v>
                </c:pt>
                <c:pt idx="48">
                  <c:v>5857.92</c:v>
                </c:pt>
                <c:pt idx="49">
                  <c:v>0</c:v>
                </c:pt>
                <c:pt idx="50">
                  <c:v>6466.58</c:v>
                </c:pt>
                <c:pt idx="51">
                  <c:v>5852.55</c:v>
                </c:pt>
                <c:pt idx="52">
                  <c:v>4401.3500000000004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3231.46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4814.95</c:v>
                </c:pt>
                <c:pt idx="61">
                  <c:v>4192.3500000000004</c:v>
                </c:pt>
                <c:pt idx="62">
                  <c:v>0</c:v>
                </c:pt>
                <c:pt idx="63">
                  <c:v>0</c:v>
                </c:pt>
                <c:pt idx="64">
                  <c:v>4690.8900000000003</c:v>
                </c:pt>
                <c:pt idx="65">
                  <c:v>4766.53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5929.51</c:v>
                </c:pt>
                <c:pt idx="73">
                  <c:v>0</c:v>
                </c:pt>
                <c:pt idx="74">
                  <c:v>2905.4</c:v>
                </c:pt>
                <c:pt idx="75">
                  <c:v>0</c:v>
                </c:pt>
                <c:pt idx="76">
                  <c:v>4869.8900000000003</c:v>
                </c:pt>
                <c:pt idx="77">
                  <c:v>5093.95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3583.09</c:v>
                </c:pt>
                <c:pt idx="84">
                  <c:v>0</c:v>
                </c:pt>
                <c:pt idx="85">
                  <c:v>0</c:v>
                </c:pt>
                <c:pt idx="86">
                  <c:v>4028.9</c:v>
                </c:pt>
                <c:pt idx="87">
                  <c:v>5314.82</c:v>
                </c:pt>
                <c:pt idx="88">
                  <c:v>5821.59</c:v>
                </c:pt>
                <c:pt idx="89">
                  <c:v>0</c:v>
                </c:pt>
                <c:pt idx="90">
                  <c:v>5800.56</c:v>
                </c:pt>
                <c:pt idx="91">
                  <c:v>5078.26</c:v>
                </c:pt>
                <c:pt idx="92">
                  <c:v>0</c:v>
                </c:pt>
                <c:pt idx="93">
                  <c:v>3840.58</c:v>
                </c:pt>
                <c:pt idx="94">
                  <c:v>0</c:v>
                </c:pt>
                <c:pt idx="95">
                  <c:v>5194.29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4217.37</c:v>
                </c:pt>
                <c:pt idx="101">
                  <c:v>4889.6099999999997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7021.04</c:v>
                </c:pt>
                <c:pt idx="108">
                  <c:v>0</c:v>
                </c:pt>
                <c:pt idx="109">
                  <c:v>2798.56</c:v>
                </c:pt>
                <c:pt idx="110">
                  <c:v>5199.3</c:v>
                </c:pt>
                <c:pt idx="111">
                  <c:v>0</c:v>
                </c:pt>
                <c:pt idx="112">
                  <c:v>4482.4799999999996</c:v>
                </c:pt>
                <c:pt idx="113">
                  <c:v>0</c:v>
                </c:pt>
                <c:pt idx="114">
                  <c:v>4560.8100000000004</c:v>
                </c:pt>
                <c:pt idx="115">
                  <c:v>5181.34</c:v>
                </c:pt>
                <c:pt idx="116">
                  <c:v>4497.18</c:v>
                </c:pt>
                <c:pt idx="117">
                  <c:v>0</c:v>
                </c:pt>
                <c:pt idx="118">
                  <c:v>4039.5</c:v>
                </c:pt>
                <c:pt idx="119">
                  <c:v>0</c:v>
                </c:pt>
                <c:pt idx="120">
                  <c:v>0</c:v>
                </c:pt>
                <c:pt idx="121">
                  <c:v>5251.48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4290.2700000000004</c:v>
                </c:pt>
                <c:pt idx="126">
                  <c:v>0</c:v>
                </c:pt>
                <c:pt idx="127">
                  <c:v>5994.39</c:v>
                </c:pt>
                <c:pt idx="128">
                  <c:v>6319.14</c:v>
                </c:pt>
                <c:pt idx="129">
                  <c:v>0</c:v>
                </c:pt>
                <c:pt idx="130">
                  <c:v>0</c:v>
                </c:pt>
                <c:pt idx="131">
                  <c:v>5496</c:v>
                </c:pt>
                <c:pt idx="132">
                  <c:v>5771.41</c:v>
                </c:pt>
                <c:pt idx="133">
                  <c:v>6029.44</c:v>
                </c:pt>
                <c:pt idx="134">
                  <c:v>0</c:v>
                </c:pt>
                <c:pt idx="135">
                  <c:v>4575.68</c:v>
                </c:pt>
                <c:pt idx="136">
                  <c:v>5862.6</c:v>
                </c:pt>
                <c:pt idx="137">
                  <c:v>2344.38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3970.06</c:v>
                </c:pt>
                <c:pt idx="143">
                  <c:v>4650.0600000000004</c:v>
                </c:pt>
                <c:pt idx="144">
                  <c:v>0</c:v>
                </c:pt>
                <c:pt idx="145">
                  <c:v>0</c:v>
                </c:pt>
                <c:pt idx="146">
                  <c:v>7696.22</c:v>
                </c:pt>
                <c:pt idx="147">
                  <c:v>4926.08</c:v>
                </c:pt>
                <c:pt idx="148">
                  <c:v>0</c:v>
                </c:pt>
                <c:pt idx="149">
                  <c:v>0</c:v>
                </c:pt>
                <c:pt idx="150">
                  <c:v>3981.96</c:v>
                </c:pt>
                <c:pt idx="151">
                  <c:v>0</c:v>
                </c:pt>
                <c:pt idx="152">
                  <c:v>5382.73</c:v>
                </c:pt>
                <c:pt idx="153">
                  <c:v>0</c:v>
                </c:pt>
                <c:pt idx="154">
                  <c:v>6096.35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3820.84</c:v>
                </c:pt>
                <c:pt idx="161">
                  <c:v>6301.43</c:v>
                </c:pt>
                <c:pt idx="162">
                  <c:v>5895.26</c:v>
                </c:pt>
                <c:pt idx="163">
                  <c:v>0</c:v>
                </c:pt>
                <c:pt idx="164">
                  <c:v>3667.79</c:v>
                </c:pt>
                <c:pt idx="165">
                  <c:v>3031.38</c:v>
                </c:pt>
                <c:pt idx="166">
                  <c:v>4339.9399999999996</c:v>
                </c:pt>
                <c:pt idx="167">
                  <c:v>0</c:v>
                </c:pt>
                <c:pt idx="168">
                  <c:v>5498.69</c:v>
                </c:pt>
                <c:pt idx="169">
                  <c:v>6047.97</c:v>
                </c:pt>
                <c:pt idx="170">
                  <c:v>0</c:v>
                </c:pt>
                <c:pt idx="171">
                  <c:v>6742.67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4111.03</c:v>
                </c:pt>
                <c:pt idx="176">
                  <c:v>5242.12</c:v>
                </c:pt>
                <c:pt idx="177">
                  <c:v>0</c:v>
                </c:pt>
                <c:pt idx="178">
                  <c:v>5936.74</c:v>
                </c:pt>
                <c:pt idx="179">
                  <c:v>6412.33</c:v>
                </c:pt>
                <c:pt idx="180">
                  <c:v>0</c:v>
                </c:pt>
                <c:pt idx="181">
                  <c:v>0</c:v>
                </c:pt>
                <c:pt idx="182">
                  <c:v>2760.4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3720.31</c:v>
                </c:pt>
                <c:pt idx="187">
                  <c:v>4414.57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5213.4799999999996</c:v>
                </c:pt>
                <c:pt idx="193">
                  <c:v>0</c:v>
                </c:pt>
                <c:pt idx="194">
                  <c:v>4757.9799999999996</c:v>
                </c:pt>
                <c:pt idx="195">
                  <c:v>0</c:v>
                </c:pt>
                <c:pt idx="196">
                  <c:v>4615.3500000000004</c:v>
                </c:pt>
                <c:pt idx="197">
                  <c:v>4556.16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'Simple model'!$B$27:$B$226</c:f>
              <c:numCache>
                <c:formatCode>General</c:formatCode>
                <c:ptCount val="200"/>
                <c:pt idx="0">
                  <c:v>11544.235632336296</c:v>
                </c:pt>
                <c:pt idx="1">
                  <c:v>11988.844512852511</c:v>
                </c:pt>
                <c:pt idx="2">
                  <c:v>11235.843055971909</c:v>
                </c:pt>
                <c:pt idx="3">
                  <c:v>8417.9397187365776</c:v>
                </c:pt>
                <c:pt idx="4">
                  <c:v>9337.9650623046164</c:v>
                </c:pt>
                <c:pt idx="5">
                  <c:v>14100.495884532491</c:v>
                </c:pt>
                <c:pt idx="6">
                  <c:v>9417.8874379838126</c:v>
                </c:pt>
                <c:pt idx="7">
                  <c:v>14836.775564501841</c:v>
                </c:pt>
                <c:pt idx="8">
                  <c:v>10480.446637529194</c:v>
                </c:pt>
                <c:pt idx="9">
                  <c:v>11483.84245247907</c:v>
                </c:pt>
                <c:pt idx="10">
                  <c:v>8885.8257020775382</c:v>
                </c:pt>
                <c:pt idx="11">
                  <c:v>6678.3969336061591</c:v>
                </c:pt>
                <c:pt idx="12">
                  <c:v>13605.445704232476</c:v>
                </c:pt>
                <c:pt idx="13">
                  <c:v>10362.764201340531</c:v>
                </c:pt>
                <c:pt idx="14">
                  <c:v>8914.9224189711913</c:v>
                </c:pt>
                <c:pt idx="15">
                  <c:v>12834.186318666158</c:v>
                </c:pt>
                <c:pt idx="16">
                  <c:v>9358.7208047790409</c:v>
                </c:pt>
                <c:pt idx="17">
                  <c:v>14945.366700147515</c:v>
                </c:pt>
                <c:pt idx="18">
                  <c:v>12838.210497574442</c:v>
                </c:pt>
                <c:pt idx="19">
                  <c:v>14217.412960881364</c:v>
                </c:pt>
                <c:pt idx="20">
                  <c:v>9154.9692074480954</c:v>
                </c:pt>
                <c:pt idx="21">
                  <c:v>13083.519446261867</c:v>
                </c:pt>
                <c:pt idx="22">
                  <c:v>8720.6914697699922</c:v>
                </c:pt>
                <c:pt idx="23">
                  <c:v>11698.035239208793</c:v>
                </c:pt>
                <c:pt idx="24">
                  <c:v>6678.3969336061591</c:v>
                </c:pt>
                <c:pt idx="25">
                  <c:v>6678.3969336061591</c:v>
                </c:pt>
                <c:pt idx="26">
                  <c:v>11773.688791983481</c:v>
                </c:pt>
                <c:pt idx="27">
                  <c:v>9253.0452582967791</c:v>
                </c:pt>
                <c:pt idx="28">
                  <c:v>16442.624591841275</c:v>
                </c:pt>
                <c:pt idx="29">
                  <c:v>8353.0745175977136</c:v>
                </c:pt>
                <c:pt idx="30">
                  <c:v>11327.446058501941</c:v>
                </c:pt>
                <c:pt idx="31">
                  <c:v>9549.8797193678583</c:v>
                </c:pt>
                <c:pt idx="32">
                  <c:v>9717.5142722279561</c:v>
                </c:pt>
                <c:pt idx="33">
                  <c:v>9309.1806480635878</c:v>
                </c:pt>
                <c:pt idx="34">
                  <c:v>11365.159093560842</c:v>
                </c:pt>
                <c:pt idx="35">
                  <c:v>10740.191199245784</c:v>
                </c:pt>
                <c:pt idx="36">
                  <c:v>9084.859300530974</c:v>
                </c:pt>
                <c:pt idx="37">
                  <c:v>10502.602041275783</c:v>
                </c:pt>
                <c:pt idx="38">
                  <c:v>8823.8500632984105</c:v>
                </c:pt>
                <c:pt idx="39">
                  <c:v>12212.327073753673</c:v>
                </c:pt>
                <c:pt idx="40">
                  <c:v>12379.564883193189</c:v>
                </c:pt>
                <c:pt idx="41">
                  <c:v>11653.213853867193</c:v>
                </c:pt>
                <c:pt idx="42">
                  <c:v>11766.488158251206</c:v>
                </c:pt>
                <c:pt idx="43">
                  <c:v>11678.559555284883</c:v>
                </c:pt>
                <c:pt idx="44">
                  <c:v>6678.3969336061591</c:v>
                </c:pt>
                <c:pt idx="45">
                  <c:v>9285.3400749412267</c:v>
                </c:pt>
                <c:pt idx="46">
                  <c:v>8977.5443053893014</c:v>
                </c:pt>
                <c:pt idx="47">
                  <c:v>11253.86818658731</c:v>
                </c:pt>
                <c:pt idx="48">
                  <c:v>12158.756210306827</c:v>
                </c:pt>
                <c:pt idx="49">
                  <c:v>8706.1612341185937</c:v>
                </c:pt>
                <c:pt idx="50">
                  <c:v>15329.741149308933</c:v>
                </c:pt>
                <c:pt idx="51">
                  <c:v>12380.71415994079</c:v>
                </c:pt>
                <c:pt idx="52">
                  <c:v>14485.327966189459</c:v>
                </c:pt>
                <c:pt idx="53">
                  <c:v>9309.9867591800412</c:v>
                </c:pt>
                <c:pt idx="54">
                  <c:v>9273.3024738576405</c:v>
                </c:pt>
                <c:pt idx="55">
                  <c:v>8938.182955206441</c:v>
                </c:pt>
                <c:pt idx="56">
                  <c:v>10697.928917594038</c:v>
                </c:pt>
                <c:pt idx="57">
                  <c:v>8729.1664273005554</c:v>
                </c:pt>
                <c:pt idx="58">
                  <c:v>9000.486660208755</c:v>
                </c:pt>
                <c:pt idx="59">
                  <c:v>9174.8494880255312</c:v>
                </c:pt>
                <c:pt idx="60">
                  <c:v>14750.470426656279</c:v>
                </c:pt>
                <c:pt idx="61">
                  <c:v>14501.664440436023</c:v>
                </c:pt>
                <c:pt idx="62">
                  <c:v>9285.327915748212</c:v>
                </c:pt>
                <c:pt idx="63">
                  <c:v>8842.0280568539256</c:v>
                </c:pt>
                <c:pt idx="64">
                  <c:v>8969.1108037430768</c:v>
                </c:pt>
                <c:pt idx="65">
                  <c:v>11442.580322536887</c:v>
                </c:pt>
                <c:pt idx="66">
                  <c:v>6678.3969336061591</c:v>
                </c:pt>
                <c:pt idx="67">
                  <c:v>9058.1577126728389</c:v>
                </c:pt>
                <c:pt idx="68">
                  <c:v>8988.8867900736641</c:v>
                </c:pt>
                <c:pt idx="69">
                  <c:v>9115.4275117674715</c:v>
                </c:pt>
                <c:pt idx="70">
                  <c:v>6678.3969336061591</c:v>
                </c:pt>
                <c:pt idx="71">
                  <c:v>9157.1092254185114</c:v>
                </c:pt>
                <c:pt idx="72">
                  <c:v>11917.033494348096</c:v>
                </c:pt>
                <c:pt idx="73">
                  <c:v>11383.153189637424</c:v>
                </c:pt>
                <c:pt idx="74">
                  <c:v>10514.786101857389</c:v>
                </c:pt>
                <c:pt idx="75">
                  <c:v>6678.3969336061591</c:v>
                </c:pt>
                <c:pt idx="76">
                  <c:v>14061.804048057576</c:v>
                </c:pt>
                <c:pt idx="77">
                  <c:v>14761.879143382122</c:v>
                </c:pt>
                <c:pt idx="78">
                  <c:v>9472.4214186503559</c:v>
                </c:pt>
                <c:pt idx="79">
                  <c:v>9237.0072827116801</c:v>
                </c:pt>
                <c:pt idx="80">
                  <c:v>9259.0518996455576</c:v>
                </c:pt>
                <c:pt idx="81">
                  <c:v>6678.3969336061591</c:v>
                </c:pt>
                <c:pt idx="82">
                  <c:v>9226.2099193154936</c:v>
                </c:pt>
                <c:pt idx="83">
                  <c:v>10896.075347378563</c:v>
                </c:pt>
                <c:pt idx="84">
                  <c:v>9238.8919576288063</c:v>
                </c:pt>
                <c:pt idx="85">
                  <c:v>9213.0171948956067</c:v>
                </c:pt>
                <c:pt idx="86">
                  <c:v>13090.653995079021</c:v>
                </c:pt>
                <c:pt idx="87">
                  <c:v>9273.7960777517455</c:v>
                </c:pt>
                <c:pt idx="88">
                  <c:v>9521.2683203260294</c:v>
                </c:pt>
                <c:pt idx="89">
                  <c:v>9098.0520249508627</c:v>
                </c:pt>
                <c:pt idx="90">
                  <c:v>9510.9986886166989</c:v>
                </c:pt>
                <c:pt idx="91">
                  <c:v>16385.506997322114</c:v>
                </c:pt>
                <c:pt idx="92">
                  <c:v>8901.352759567877</c:v>
                </c:pt>
                <c:pt idx="93">
                  <c:v>10767.105298177294</c:v>
                </c:pt>
                <c:pt idx="94">
                  <c:v>9128.377052327085</c:v>
                </c:pt>
                <c:pt idx="95">
                  <c:v>11384.842632757904</c:v>
                </c:pt>
                <c:pt idx="96">
                  <c:v>9006.9675100850691</c:v>
                </c:pt>
                <c:pt idx="97">
                  <c:v>8908.4050915158368</c:v>
                </c:pt>
                <c:pt idx="98">
                  <c:v>9453.4044407768961</c:v>
                </c:pt>
                <c:pt idx="99">
                  <c:v>9301.3294137542707</c:v>
                </c:pt>
                <c:pt idx="100">
                  <c:v>8737.8756155832107</c:v>
                </c:pt>
                <c:pt idx="101">
                  <c:v>14030.160584255584</c:v>
                </c:pt>
                <c:pt idx="102">
                  <c:v>9339.0472304828363</c:v>
                </c:pt>
                <c:pt idx="103">
                  <c:v>13502.963241726888</c:v>
                </c:pt>
                <c:pt idx="104">
                  <c:v>9231.3532579602997</c:v>
                </c:pt>
                <c:pt idx="105">
                  <c:v>9103.864119211421</c:v>
                </c:pt>
                <c:pt idx="106">
                  <c:v>11998.973750063336</c:v>
                </c:pt>
                <c:pt idx="107">
                  <c:v>10106.998693780901</c:v>
                </c:pt>
                <c:pt idx="108">
                  <c:v>13960.879154118698</c:v>
                </c:pt>
                <c:pt idx="109">
                  <c:v>10633.728984729381</c:v>
                </c:pt>
                <c:pt idx="110">
                  <c:v>16835.588546672217</c:v>
                </c:pt>
                <c:pt idx="111">
                  <c:v>8950.23271548304</c:v>
                </c:pt>
                <c:pt idx="112">
                  <c:v>11413.083357902966</c:v>
                </c:pt>
                <c:pt idx="113">
                  <c:v>6678.3969336061591</c:v>
                </c:pt>
                <c:pt idx="114">
                  <c:v>12309.632601886964</c:v>
                </c:pt>
                <c:pt idx="115">
                  <c:v>12049.46299785159</c:v>
                </c:pt>
                <c:pt idx="116">
                  <c:v>11099.01596569522</c:v>
                </c:pt>
                <c:pt idx="117">
                  <c:v>6678.3969336061591</c:v>
                </c:pt>
                <c:pt idx="118">
                  <c:v>15118.730514469768</c:v>
                </c:pt>
                <c:pt idx="119">
                  <c:v>13373.274796911835</c:v>
                </c:pt>
                <c:pt idx="120">
                  <c:v>6678.3969336061591</c:v>
                </c:pt>
                <c:pt idx="121">
                  <c:v>11530.933404058058</c:v>
                </c:pt>
                <c:pt idx="122">
                  <c:v>10489.779349046607</c:v>
                </c:pt>
                <c:pt idx="123">
                  <c:v>9189.7444994673424</c:v>
                </c:pt>
                <c:pt idx="124">
                  <c:v>12287.685396241164</c:v>
                </c:pt>
                <c:pt idx="125">
                  <c:v>11746.628768701388</c:v>
                </c:pt>
                <c:pt idx="126">
                  <c:v>12727.44239243791</c:v>
                </c:pt>
                <c:pt idx="127">
                  <c:v>14532.791782376053</c:v>
                </c:pt>
                <c:pt idx="128">
                  <c:v>16355.540496101625</c:v>
                </c:pt>
                <c:pt idx="129">
                  <c:v>9352.7141634302607</c:v>
                </c:pt>
                <c:pt idx="130">
                  <c:v>6678.3969336061591</c:v>
                </c:pt>
                <c:pt idx="131">
                  <c:v>11777.173000381597</c:v>
                </c:pt>
                <c:pt idx="132">
                  <c:v>11941.138528044607</c:v>
                </c:pt>
                <c:pt idx="133">
                  <c:v>12265.52018764401</c:v>
                </c:pt>
                <c:pt idx="134">
                  <c:v>8903.9426676797993</c:v>
                </c:pt>
                <c:pt idx="135">
                  <c:v>15348.939460057587</c:v>
                </c:pt>
                <c:pt idx="136">
                  <c:v>9541.2948346579196</c:v>
                </c:pt>
                <c:pt idx="137">
                  <c:v>13777.805940700069</c:v>
                </c:pt>
                <c:pt idx="138">
                  <c:v>6678.3969336061591</c:v>
                </c:pt>
                <c:pt idx="139">
                  <c:v>6678.3969336061591</c:v>
                </c:pt>
                <c:pt idx="140">
                  <c:v>9346.7439996605244</c:v>
                </c:pt>
                <c:pt idx="141">
                  <c:v>6678.3969336061591</c:v>
                </c:pt>
                <c:pt idx="142">
                  <c:v>11147.774637572373</c:v>
                </c:pt>
                <c:pt idx="143">
                  <c:v>15387.685913776721</c:v>
                </c:pt>
                <c:pt idx="144">
                  <c:v>9294.0217387530247</c:v>
                </c:pt>
                <c:pt idx="145">
                  <c:v>13255.389518476801</c:v>
                </c:pt>
                <c:pt idx="146">
                  <c:v>13376.896045493624</c:v>
                </c:pt>
                <c:pt idx="147">
                  <c:v>9083.96171585517</c:v>
                </c:pt>
                <c:pt idx="148">
                  <c:v>6678.3969336061591</c:v>
                </c:pt>
                <c:pt idx="149">
                  <c:v>8829.6135207869156</c:v>
                </c:pt>
                <c:pt idx="150">
                  <c:v>10970.140048891086</c:v>
                </c:pt>
                <c:pt idx="151">
                  <c:v>6678.3969336061591</c:v>
                </c:pt>
                <c:pt idx="152">
                  <c:v>11487.673524786293</c:v>
                </c:pt>
                <c:pt idx="153">
                  <c:v>9004.0249853757487</c:v>
                </c:pt>
                <c:pt idx="154">
                  <c:v>9655.4425480224418</c:v>
                </c:pt>
                <c:pt idx="155">
                  <c:v>9011.4907298861726</c:v>
                </c:pt>
                <c:pt idx="156">
                  <c:v>8980.0713751387157</c:v>
                </c:pt>
                <c:pt idx="157">
                  <c:v>9116.4124064015814</c:v>
                </c:pt>
                <c:pt idx="158">
                  <c:v>9390.9183478793766</c:v>
                </c:pt>
                <c:pt idx="159">
                  <c:v>9152.1847522479529</c:v>
                </c:pt>
                <c:pt idx="160">
                  <c:v>10981.194766798486</c:v>
                </c:pt>
                <c:pt idx="161">
                  <c:v>12211.613007304541</c:v>
                </c:pt>
                <c:pt idx="162">
                  <c:v>16324.202622034214</c:v>
                </c:pt>
                <c:pt idx="163">
                  <c:v>12522.797193368397</c:v>
                </c:pt>
                <c:pt idx="164">
                  <c:v>10873.418955827519</c:v>
                </c:pt>
                <c:pt idx="165">
                  <c:v>8158.7181970882802</c:v>
                </c:pt>
                <c:pt idx="166">
                  <c:v>10896.224851918883</c:v>
                </c:pt>
                <c:pt idx="167">
                  <c:v>9320.7476449971855</c:v>
                </c:pt>
                <c:pt idx="168">
                  <c:v>16509.871946674775</c:v>
                </c:pt>
                <c:pt idx="169">
                  <c:v>11910.109336801052</c:v>
                </c:pt>
                <c:pt idx="170">
                  <c:v>13310.818208362976</c:v>
                </c:pt>
                <c:pt idx="171">
                  <c:v>12189.336122542361</c:v>
                </c:pt>
                <c:pt idx="172">
                  <c:v>9280.3183282265582</c:v>
                </c:pt>
                <c:pt idx="173">
                  <c:v>8852.1688238273709</c:v>
                </c:pt>
                <c:pt idx="174">
                  <c:v>9056.1271274395476</c:v>
                </c:pt>
                <c:pt idx="175">
                  <c:v>8685.946341404886</c:v>
                </c:pt>
                <c:pt idx="176">
                  <c:v>11682.523128074077</c:v>
                </c:pt>
                <c:pt idx="177">
                  <c:v>8673.9028950531883</c:v>
                </c:pt>
                <c:pt idx="178">
                  <c:v>12331.909637714085</c:v>
                </c:pt>
                <c:pt idx="179">
                  <c:v>12007.009290991818</c:v>
                </c:pt>
                <c:pt idx="180">
                  <c:v>12466.987911055126</c:v>
                </c:pt>
                <c:pt idx="181">
                  <c:v>9058.558966042292</c:v>
                </c:pt>
                <c:pt idx="182">
                  <c:v>10272.898048933543</c:v>
                </c:pt>
                <c:pt idx="183">
                  <c:v>10891.729503080496</c:v>
                </c:pt>
                <c:pt idx="184">
                  <c:v>13384.561343802863</c:v>
                </c:pt>
                <c:pt idx="185">
                  <c:v>8982.40594019735</c:v>
                </c:pt>
                <c:pt idx="186">
                  <c:v>10992.922987688267</c:v>
                </c:pt>
                <c:pt idx="187">
                  <c:v>11071.101516137946</c:v>
                </c:pt>
                <c:pt idx="188">
                  <c:v>9743.216013362271</c:v>
                </c:pt>
                <c:pt idx="189">
                  <c:v>13931.912386350459</c:v>
                </c:pt>
                <c:pt idx="190">
                  <c:v>12003.293957075337</c:v>
                </c:pt>
                <c:pt idx="191">
                  <c:v>12856.550744331615</c:v>
                </c:pt>
                <c:pt idx="192">
                  <c:v>11310.363937711598</c:v>
                </c:pt>
                <c:pt idx="193">
                  <c:v>12352.653194124659</c:v>
                </c:pt>
                <c:pt idx="194">
                  <c:v>9001.873028725433</c:v>
                </c:pt>
                <c:pt idx="195">
                  <c:v>8735.3432973515264</c:v>
                </c:pt>
                <c:pt idx="196">
                  <c:v>16147.015941583593</c:v>
                </c:pt>
                <c:pt idx="197">
                  <c:v>11236.897934923951</c:v>
                </c:pt>
                <c:pt idx="198">
                  <c:v>8754.7615285944412</c:v>
                </c:pt>
                <c:pt idx="199">
                  <c:v>8944.0315270460414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822-4896-A18A-63885DB14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3702304"/>
        <c:axId val="1441437008"/>
      </c:scatterChart>
      <c:valAx>
        <c:axId val="1403702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Facebook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437008"/>
        <c:crosses val="autoZero"/>
        <c:crossBetween val="midCat"/>
      </c:valAx>
      <c:valAx>
        <c:axId val="1441437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37023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Google Ads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Data!$E$2:$E$201</c:f>
              <c:numCache>
                <c:formatCode>General</c:formatCode>
                <c:ptCount val="200"/>
                <c:pt idx="0">
                  <c:v>0</c:v>
                </c:pt>
                <c:pt idx="1">
                  <c:v>2218.9299999999998</c:v>
                </c:pt>
                <c:pt idx="2">
                  <c:v>2046.96</c:v>
                </c:pt>
                <c:pt idx="3">
                  <c:v>0</c:v>
                </c:pt>
                <c:pt idx="4">
                  <c:v>2187.29</c:v>
                </c:pt>
                <c:pt idx="5">
                  <c:v>1992.98</c:v>
                </c:pt>
                <c:pt idx="6">
                  <c:v>2253.02</c:v>
                </c:pt>
                <c:pt idx="7">
                  <c:v>2042.3</c:v>
                </c:pt>
                <c:pt idx="8">
                  <c:v>1859.02</c:v>
                </c:pt>
                <c:pt idx="9">
                  <c:v>2135.9899999999998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1839.37</c:v>
                </c:pt>
                <c:pt idx="15">
                  <c:v>1907.13</c:v>
                </c:pt>
                <c:pt idx="16">
                  <c:v>2204.36</c:v>
                </c:pt>
                <c:pt idx="17">
                  <c:v>1889.49</c:v>
                </c:pt>
                <c:pt idx="18">
                  <c:v>1922.63</c:v>
                </c:pt>
                <c:pt idx="19">
                  <c:v>1897.94</c:v>
                </c:pt>
                <c:pt idx="20">
                  <c:v>2036.79</c:v>
                </c:pt>
                <c:pt idx="21">
                  <c:v>1922.9</c:v>
                </c:pt>
                <c:pt idx="22">
                  <c:v>1679.63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2162.5300000000002</c:v>
                </c:pt>
                <c:pt idx="27">
                  <c:v>2117.4499999999998</c:v>
                </c:pt>
                <c:pt idx="28">
                  <c:v>1898.93</c:v>
                </c:pt>
                <c:pt idx="29">
                  <c:v>0</c:v>
                </c:pt>
                <c:pt idx="30">
                  <c:v>1898.5</c:v>
                </c:pt>
                <c:pt idx="31">
                  <c:v>0</c:v>
                </c:pt>
                <c:pt idx="32">
                  <c:v>2499.44</c:v>
                </c:pt>
                <c:pt idx="33">
                  <c:v>0</c:v>
                </c:pt>
                <c:pt idx="34">
                  <c:v>0</c:v>
                </c:pt>
                <c:pt idx="35">
                  <c:v>1743.09</c:v>
                </c:pt>
                <c:pt idx="36">
                  <c:v>1979.13</c:v>
                </c:pt>
                <c:pt idx="37">
                  <c:v>1802.4</c:v>
                </c:pt>
                <c:pt idx="38">
                  <c:v>1764.47</c:v>
                </c:pt>
                <c:pt idx="39">
                  <c:v>1771.96</c:v>
                </c:pt>
                <c:pt idx="40">
                  <c:v>2351</c:v>
                </c:pt>
                <c:pt idx="41">
                  <c:v>1973.4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2144.0100000000002</c:v>
                </c:pt>
                <c:pt idx="46">
                  <c:v>0</c:v>
                </c:pt>
                <c:pt idx="47">
                  <c:v>2060.7199999999998</c:v>
                </c:pt>
                <c:pt idx="48">
                  <c:v>2154.54</c:v>
                </c:pt>
                <c:pt idx="49">
                  <c:v>1667.68</c:v>
                </c:pt>
                <c:pt idx="50">
                  <c:v>2089.64</c:v>
                </c:pt>
                <c:pt idx="51">
                  <c:v>2339.2399999999998</c:v>
                </c:pt>
                <c:pt idx="52">
                  <c:v>1997.03</c:v>
                </c:pt>
                <c:pt idx="53">
                  <c:v>2164.2800000000002</c:v>
                </c:pt>
                <c:pt idx="54">
                  <c:v>2134.11</c:v>
                </c:pt>
                <c:pt idx="55">
                  <c:v>1858.5</c:v>
                </c:pt>
                <c:pt idx="56">
                  <c:v>2007.95</c:v>
                </c:pt>
                <c:pt idx="57">
                  <c:v>1686.6</c:v>
                </c:pt>
                <c:pt idx="58">
                  <c:v>1909.74</c:v>
                </c:pt>
                <c:pt idx="59">
                  <c:v>2053.14</c:v>
                </c:pt>
                <c:pt idx="60">
                  <c:v>2144.62</c:v>
                </c:pt>
                <c:pt idx="61">
                  <c:v>2004.92</c:v>
                </c:pt>
                <c:pt idx="62">
                  <c:v>2144</c:v>
                </c:pt>
                <c:pt idx="63">
                  <c:v>1779.42</c:v>
                </c:pt>
                <c:pt idx="64">
                  <c:v>0</c:v>
                </c:pt>
                <c:pt idx="65">
                  <c:v>2003.86</c:v>
                </c:pt>
                <c:pt idx="66">
                  <c:v>0</c:v>
                </c:pt>
                <c:pt idx="67">
                  <c:v>1957.17</c:v>
                </c:pt>
                <c:pt idx="68">
                  <c:v>1900.2</c:v>
                </c:pt>
                <c:pt idx="69">
                  <c:v>2004.27</c:v>
                </c:pt>
                <c:pt idx="70">
                  <c:v>0</c:v>
                </c:pt>
                <c:pt idx="71">
                  <c:v>2038.55</c:v>
                </c:pt>
                <c:pt idx="72">
                  <c:v>1926.99</c:v>
                </c:pt>
                <c:pt idx="73">
                  <c:v>1641.73</c:v>
                </c:pt>
                <c:pt idx="74">
                  <c:v>1988.28</c:v>
                </c:pt>
                <c:pt idx="75">
                  <c:v>0</c:v>
                </c:pt>
                <c:pt idx="76">
                  <c:v>1673.52</c:v>
                </c:pt>
                <c:pt idx="77">
                  <c:v>1986.57</c:v>
                </c:pt>
                <c:pt idx="78">
                  <c:v>2297.87</c:v>
                </c:pt>
                <c:pt idx="79">
                  <c:v>2104.2600000000002</c:v>
                </c:pt>
                <c:pt idx="80">
                  <c:v>2122.39</c:v>
                </c:pt>
                <c:pt idx="81">
                  <c:v>0</c:v>
                </c:pt>
                <c:pt idx="82">
                  <c:v>2095.38</c:v>
                </c:pt>
                <c:pt idx="83">
                  <c:v>2029.69</c:v>
                </c:pt>
                <c:pt idx="84">
                  <c:v>2105.81</c:v>
                </c:pt>
                <c:pt idx="85">
                  <c:v>2084.5300000000002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1989.98</c:v>
                </c:pt>
                <c:pt idx="90">
                  <c:v>0</c:v>
                </c:pt>
                <c:pt idx="91">
                  <c:v>2262.4899999999998</c:v>
                </c:pt>
                <c:pt idx="92">
                  <c:v>1828.21</c:v>
                </c:pt>
                <c:pt idx="93">
                  <c:v>1820.21</c:v>
                </c:pt>
                <c:pt idx="94">
                  <c:v>2014.92</c:v>
                </c:pt>
                <c:pt idx="95">
                  <c:v>1784.58</c:v>
                </c:pt>
                <c:pt idx="96">
                  <c:v>1915.07</c:v>
                </c:pt>
                <c:pt idx="97">
                  <c:v>1834.01</c:v>
                </c:pt>
                <c:pt idx="98">
                  <c:v>2282.23</c:v>
                </c:pt>
                <c:pt idx="99">
                  <c:v>2157.16</c:v>
                </c:pt>
                <c:pt idx="100">
                  <c:v>0</c:v>
                </c:pt>
                <c:pt idx="101">
                  <c:v>1921.76</c:v>
                </c:pt>
                <c:pt idx="102">
                  <c:v>2188.1799999999998</c:v>
                </c:pt>
                <c:pt idx="103">
                  <c:v>2081.04</c:v>
                </c:pt>
                <c:pt idx="104">
                  <c:v>2099.61</c:v>
                </c:pt>
                <c:pt idx="105">
                  <c:v>1994.76</c:v>
                </c:pt>
                <c:pt idx="106">
                  <c:v>1662.35</c:v>
                </c:pt>
                <c:pt idx="107">
                  <c:v>0</c:v>
                </c:pt>
                <c:pt idx="108">
                  <c:v>1893.5</c:v>
                </c:pt>
                <c:pt idx="109">
                  <c:v>2129.0100000000002</c:v>
                </c:pt>
                <c:pt idx="110">
                  <c:v>2202.37</c:v>
                </c:pt>
                <c:pt idx="111">
                  <c:v>1868.41</c:v>
                </c:pt>
                <c:pt idx="112">
                  <c:v>2093.6799999999998</c:v>
                </c:pt>
                <c:pt idx="113">
                  <c:v>0</c:v>
                </c:pt>
                <c:pt idx="114">
                  <c:v>0</c:v>
                </c:pt>
                <c:pt idx="115">
                  <c:v>2336.38</c:v>
                </c:pt>
                <c:pt idx="116">
                  <c:v>1829.48</c:v>
                </c:pt>
                <c:pt idx="117">
                  <c:v>0</c:v>
                </c:pt>
                <c:pt idx="118">
                  <c:v>1997.77</c:v>
                </c:pt>
                <c:pt idx="119">
                  <c:v>2002.3</c:v>
                </c:pt>
                <c:pt idx="120">
                  <c:v>0</c:v>
                </c:pt>
                <c:pt idx="121">
                  <c:v>1881.76</c:v>
                </c:pt>
                <c:pt idx="122">
                  <c:v>0</c:v>
                </c:pt>
                <c:pt idx="123">
                  <c:v>2065.39</c:v>
                </c:pt>
                <c:pt idx="124">
                  <c:v>2066.0100000000002</c:v>
                </c:pt>
                <c:pt idx="125">
                  <c:v>2445.19</c:v>
                </c:pt>
                <c:pt idx="126">
                  <c:v>2274.1999999999998</c:v>
                </c:pt>
                <c:pt idx="127">
                  <c:v>0</c:v>
                </c:pt>
                <c:pt idx="128">
                  <c:v>2064.9699999999998</c:v>
                </c:pt>
                <c:pt idx="129">
                  <c:v>2199.42</c:v>
                </c:pt>
                <c:pt idx="130">
                  <c:v>0</c:v>
                </c:pt>
                <c:pt idx="131">
                  <c:v>1986.07</c:v>
                </c:pt>
                <c:pt idx="132">
                  <c:v>2010.31</c:v>
                </c:pt>
                <c:pt idx="133">
                  <c:v>2173.46</c:v>
                </c:pt>
                <c:pt idx="134">
                  <c:v>1830.34</c:v>
                </c:pt>
                <c:pt idx="135">
                  <c:v>1934.87</c:v>
                </c:pt>
                <c:pt idx="136">
                  <c:v>0</c:v>
                </c:pt>
                <c:pt idx="137">
                  <c:v>2062.29</c:v>
                </c:pt>
                <c:pt idx="138">
                  <c:v>0</c:v>
                </c:pt>
                <c:pt idx="139">
                  <c:v>0</c:v>
                </c:pt>
                <c:pt idx="140">
                  <c:v>2194.5100000000002</c:v>
                </c:pt>
                <c:pt idx="141">
                  <c:v>0</c:v>
                </c:pt>
                <c:pt idx="142">
                  <c:v>2081.2800000000002</c:v>
                </c:pt>
                <c:pt idx="143">
                  <c:v>1961.36</c:v>
                </c:pt>
                <c:pt idx="144">
                  <c:v>2151.15</c:v>
                </c:pt>
                <c:pt idx="145">
                  <c:v>1892.17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1769.21</c:v>
                </c:pt>
                <c:pt idx="150">
                  <c:v>1930.41</c:v>
                </c:pt>
                <c:pt idx="151">
                  <c:v>0</c:v>
                </c:pt>
                <c:pt idx="152">
                  <c:v>1793.47</c:v>
                </c:pt>
                <c:pt idx="153">
                  <c:v>1912.65</c:v>
                </c:pt>
                <c:pt idx="154">
                  <c:v>0</c:v>
                </c:pt>
                <c:pt idx="155">
                  <c:v>1918.79</c:v>
                </c:pt>
                <c:pt idx="156">
                  <c:v>1892.95</c:v>
                </c:pt>
                <c:pt idx="157">
                  <c:v>2005.08</c:v>
                </c:pt>
                <c:pt idx="158">
                  <c:v>2230.84</c:v>
                </c:pt>
                <c:pt idx="159">
                  <c:v>2034.5</c:v>
                </c:pt>
                <c:pt idx="160">
                  <c:v>2004.21</c:v>
                </c:pt>
                <c:pt idx="161">
                  <c:v>2019.89</c:v>
                </c:pt>
                <c:pt idx="162">
                  <c:v>2045.48</c:v>
                </c:pt>
                <c:pt idx="163">
                  <c:v>1796.65</c:v>
                </c:pt>
                <c:pt idx="164">
                  <c:v>1977.04</c:v>
                </c:pt>
                <c:pt idx="165">
                  <c:v>0</c:v>
                </c:pt>
                <c:pt idx="166">
                  <c:v>1725.85</c:v>
                </c:pt>
                <c:pt idx="167">
                  <c:v>2173.13</c:v>
                </c:pt>
                <c:pt idx="168">
                  <c:v>2216.2800000000002</c:v>
                </c:pt>
                <c:pt idx="169">
                  <c:v>1873.72</c:v>
                </c:pt>
                <c:pt idx="170">
                  <c:v>1951.73</c:v>
                </c:pt>
                <c:pt idx="171">
                  <c:v>1824.36</c:v>
                </c:pt>
                <c:pt idx="172">
                  <c:v>2139.88</c:v>
                </c:pt>
                <c:pt idx="173">
                  <c:v>1787.76</c:v>
                </c:pt>
                <c:pt idx="174">
                  <c:v>1955.5</c:v>
                </c:pt>
                <c:pt idx="175">
                  <c:v>0</c:v>
                </c:pt>
                <c:pt idx="176">
                  <c:v>2010.19</c:v>
                </c:pt>
                <c:pt idx="177">
                  <c:v>1641.15</c:v>
                </c:pt>
                <c:pt idx="178">
                  <c:v>2265.29</c:v>
                </c:pt>
                <c:pt idx="179">
                  <c:v>1807.08</c:v>
                </c:pt>
                <c:pt idx="180">
                  <c:v>2011.98</c:v>
                </c:pt>
                <c:pt idx="181">
                  <c:v>1957.5</c:v>
                </c:pt>
                <c:pt idx="182">
                  <c:v>1847.58</c:v>
                </c:pt>
                <c:pt idx="183">
                  <c:v>1822.44</c:v>
                </c:pt>
                <c:pt idx="184">
                  <c:v>2187.2800000000002</c:v>
                </c:pt>
                <c:pt idx="185">
                  <c:v>1894.87</c:v>
                </c:pt>
                <c:pt idx="186">
                  <c:v>2054.23</c:v>
                </c:pt>
                <c:pt idx="187">
                  <c:v>1839.7</c:v>
                </c:pt>
                <c:pt idx="188">
                  <c:v>0</c:v>
                </c:pt>
                <c:pt idx="189">
                  <c:v>2094.4499999999998</c:v>
                </c:pt>
                <c:pt idx="190">
                  <c:v>2186.08</c:v>
                </c:pt>
                <c:pt idx="191">
                  <c:v>1964.94</c:v>
                </c:pt>
                <c:pt idx="192">
                  <c:v>1715.62</c:v>
                </c:pt>
                <c:pt idx="193">
                  <c:v>2399.59</c:v>
                </c:pt>
                <c:pt idx="194">
                  <c:v>0</c:v>
                </c:pt>
                <c:pt idx="195">
                  <c:v>1691.68</c:v>
                </c:pt>
                <c:pt idx="196">
                  <c:v>2518.88</c:v>
                </c:pt>
                <c:pt idx="197">
                  <c:v>1919.19</c:v>
                </c:pt>
                <c:pt idx="198">
                  <c:v>1707.65</c:v>
                </c:pt>
                <c:pt idx="199">
                  <c:v>1863.31</c:v>
                </c:pt>
              </c:numCache>
            </c:numRef>
          </c:xVal>
          <c:yVal>
            <c:numRef>
              <c:f>Data!$F$2:$F$201</c:f>
              <c:numCache>
                <c:formatCode>General</c:formatCode>
                <c:ptCount val="200"/>
                <c:pt idx="0">
                  <c:v>9779.7999999999993</c:v>
                </c:pt>
                <c:pt idx="1">
                  <c:v>13245.19</c:v>
                </c:pt>
                <c:pt idx="2">
                  <c:v>12022.66</c:v>
                </c:pt>
                <c:pt idx="3">
                  <c:v>8846.9500000000007</c:v>
                </c:pt>
                <c:pt idx="4">
                  <c:v>9797.07</c:v>
                </c:pt>
                <c:pt idx="5">
                  <c:v>13527.65</c:v>
                </c:pt>
                <c:pt idx="6">
                  <c:v>9635.43</c:v>
                </c:pt>
                <c:pt idx="7">
                  <c:v>15355.11</c:v>
                </c:pt>
                <c:pt idx="8">
                  <c:v>12199.37</c:v>
                </c:pt>
                <c:pt idx="9">
                  <c:v>11368.23</c:v>
                </c:pt>
                <c:pt idx="10">
                  <c:v>8640.44</c:v>
                </c:pt>
                <c:pt idx="11">
                  <c:v>4960.26</c:v>
                </c:pt>
                <c:pt idx="12">
                  <c:v>12726.46</c:v>
                </c:pt>
                <c:pt idx="13">
                  <c:v>11421.71</c:v>
                </c:pt>
                <c:pt idx="14">
                  <c:v>10875.31</c:v>
                </c:pt>
                <c:pt idx="15">
                  <c:v>13048.08</c:v>
                </c:pt>
                <c:pt idx="16">
                  <c:v>10775.86</c:v>
                </c:pt>
                <c:pt idx="17">
                  <c:v>15013.62</c:v>
                </c:pt>
                <c:pt idx="18">
                  <c:v>14158.32</c:v>
                </c:pt>
                <c:pt idx="19">
                  <c:v>15918.14</c:v>
                </c:pt>
                <c:pt idx="20">
                  <c:v>11128.75</c:v>
                </c:pt>
                <c:pt idx="21">
                  <c:v>12170.36</c:v>
                </c:pt>
                <c:pt idx="22">
                  <c:v>10134.700000000001</c:v>
                </c:pt>
                <c:pt idx="23">
                  <c:v>11093.55</c:v>
                </c:pt>
                <c:pt idx="24">
                  <c:v>8170.63</c:v>
                </c:pt>
                <c:pt idx="25">
                  <c:v>6542.71</c:v>
                </c:pt>
                <c:pt idx="26">
                  <c:v>11325.8</c:v>
                </c:pt>
                <c:pt idx="27">
                  <c:v>7793.24</c:v>
                </c:pt>
                <c:pt idx="28">
                  <c:v>15010.94</c:v>
                </c:pt>
                <c:pt idx="29">
                  <c:v>10634.31</c:v>
                </c:pt>
                <c:pt idx="30">
                  <c:v>11751.39</c:v>
                </c:pt>
                <c:pt idx="31">
                  <c:v>9151.2000000000007</c:v>
                </c:pt>
                <c:pt idx="32">
                  <c:v>9141.4599999999991</c:v>
                </c:pt>
                <c:pt idx="33">
                  <c:v>7399.92</c:v>
                </c:pt>
                <c:pt idx="34">
                  <c:v>10893.16</c:v>
                </c:pt>
                <c:pt idx="35">
                  <c:v>11550.47</c:v>
                </c:pt>
                <c:pt idx="36">
                  <c:v>8672.09</c:v>
                </c:pt>
                <c:pt idx="37">
                  <c:v>9427.2199999999993</c:v>
                </c:pt>
                <c:pt idx="38">
                  <c:v>8036.91</c:v>
                </c:pt>
                <c:pt idx="39">
                  <c:v>11240.58</c:v>
                </c:pt>
                <c:pt idx="40">
                  <c:v>12386.83</c:v>
                </c:pt>
                <c:pt idx="41">
                  <c:v>12513.84</c:v>
                </c:pt>
                <c:pt idx="42">
                  <c:v>12235.08</c:v>
                </c:pt>
                <c:pt idx="43">
                  <c:v>11895.78</c:v>
                </c:pt>
                <c:pt idx="44">
                  <c:v>10047.41</c:v>
                </c:pt>
                <c:pt idx="45">
                  <c:v>9705.39</c:v>
                </c:pt>
                <c:pt idx="46">
                  <c:v>8847.19</c:v>
                </c:pt>
                <c:pt idx="47">
                  <c:v>10379.07</c:v>
                </c:pt>
                <c:pt idx="48">
                  <c:v>11312.48</c:v>
                </c:pt>
                <c:pt idx="49">
                  <c:v>8226.23</c:v>
                </c:pt>
                <c:pt idx="50">
                  <c:v>13966.11</c:v>
                </c:pt>
                <c:pt idx="51">
                  <c:v>13460.32</c:v>
                </c:pt>
                <c:pt idx="52">
                  <c:v>15742.61</c:v>
                </c:pt>
                <c:pt idx="53">
                  <c:v>10440.98</c:v>
                </c:pt>
                <c:pt idx="54">
                  <c:v>8535.49</c:v>
                </c:pt>
                <c:pt idx="55">
                  <c:v>7801.58</c:v>
                </c:pt>
                <c:pt idx="56">
                  <c:v>9570.01</c:v>
                </c:pt>
                <c:pt idx="57">
                  <c:v>7854.78</c:v>
                </c:pt>
                <c:pt idx="58">
                  <c:v>8067.55</c:v>
                </c:pt>
                <c:pt idx="59">
                  <c:v>7848.26</c:v>
                </c:pt>
                <c:pt idx="60">
                  <c:v>14012.71</c:v>
                </c:pt>
                <c:pt idx="61">
                  <c:v>16127.45</c:v>
                </c:pt>
                <c:pt idx="62">
                  <c:v>11636.97</c:v>
                </c:pt>
                <c:pt idx="63">
                  <c:v>8193.65</c:v>
                </c:pt>
                <c:pt idx="64">
                  <c:v>9451.61</c:v>
                </c:pt>
                <c:pt idx="65">
                  <c:v>11454.02</c:v>
                </c:pt>
                <c:pt idx="66">
                  <c:v>5526.84</c:v>
                </c:pt>
                <c:pt idx="67">
                  <c:v>7677.52</c:v>
                </c:pt>
                <c:pt idx="68">
                  <c:v>8084.98</c:v>
                </c:pt>
                <c:pt idx="69">
                  <c:v>7456.56</c:v>
                </c:pt>
                <c:pt idx="70">
                  <c:v>5365.18</c:v>
                </c:pt>
                <c:pt idx="71">
                  <c:v>8134.16</c:v>
                </c:pt>
                <c:pt idx="72">
                  <c:v>10065.530000000001</c:v>
                </c:pt>
                <c:pt idx="73">
                  <c:v>10878.94</c:v>
                </c:pt>
                <c:pt idx="74">
                  <c:v>11524.63</c:v>
                </c:pt>
                <c:pt idx="75">
                  <c:v>6563.85</c:v>
                </c:pt>
                <c:pt idx="76">
                  <c:v>14165.57</c:v>
                </c:pt>
                <c:pt idx="77">
                  <c:v>15624.56</c:v>
                </c:pt>
                <c:pt idx="78">
                  <c:v>11305.04</c:v>
                </c:pt>
                <c:pt idx="79">
                  <c:v>8245.57</c:v>
                </c:pt>
                <c:pt idx="80">
                  <c:v>7676.64</c:v>
                </c:pt>
                <c:pt idx="81">
                  <c:v>5023.53</c:v>
                </c:pt>
                <c:pt idx="82">
                  <c:v>8058.85</c:v>
                </c:pt>
                <c:pt idx="83">
                  <c:v>9902.44</c:v>
                </c:pt>
                <c:pt idx="84">
                  <c:v>8058.05</c:v>
                </c:pt>
                <c:pt idx="85">
                  <c:v>7498.36</c:v>
                </c:pt>
                <c:pt idx="86">
                  <c:v>12216.8</c:v>
                </c:pt>
                <c:pt idx="87">
                  <c:v>11042.8</c:v>
                </c:pt>
                <c:pt idx="88">
                  <c:v>10713.92</c:v>
                </c:pt>
                <c:pt idx="89">
                  <c:v>9130.06</c:v>
                </c:pt>
                <c:pt idx="90">
                  <c:v>7325.82</c:v>
                </c:pt>
                <c:pt idx="91">
                  <c:v>15292.36</c:v>
                </c:pt>
                <c:pt idx="92">
                  <c:v>11571.92</c:v>
                </c:pt>
                <c:pt idx="93">
                  <c:v>10464.299999999999</c:v>
                </c:pt>
                <c:pt idx="94">
                  <c:v>9229.31</c:v>
                </c:pt>
                <c:pt idx="95">
                  <c:v>9964.76</c:v>
                </c:pt>
                <c:pt idx="96">
                  <c:v>8018.56</c:v>
                </c:pt>
                <c:pt idx="97">
                  <c:v>7278.85</c:v>
                </c:pt>
                <c:pt idx="98">
                  <c:v>8467.44</c:v>
                </c:pt>
                <c:pt idx="99">
                  <c:v>7620.08</c:v>
                </c:pt>
                <c:pt idx="100">
                  <c:v>7353.99</c:v>
                </c:pt>
                <c:pt idx="101">
                  <c:v>12947.48</c:v>
                </c:pt>
                <c:pt idx="102">
                  <c:v>10250.780000000001</c:v>
                </c:pt>
                <c:pt idx="103">
                  <c:v>13096.57</c:v>
                </c:pt>
                <c:pt idx="104">
                  <c:v>10843.3</c:v>
                </c:pt>
                <c:pt idx="105">
                  <c:v>9702.32</c:v>
                </c:pt>
                <c:pt idx="106">
                  <c:v>11509.72</c:v>
                </c:pt>
                <c:pt idx="107">
                  <c:v>10862.91</c:v>
                </c:pt>
                <c:pt idx="108">
                  <c:v>14894.3</c:v>
                </c:pt>
                <c:pt idx="109">
                  <c:v>12071.16</c:v>
                </c:pt>
                <c:pt idx="110">
                  <c:v>16592.25</c:v>
                </c:pt>
                <c:pt idx="111">
                  <c:v>12441.24</c:v>
                </c:pt>
                <c:pt idx="112">
                  <c:v>12279.8</c:v>
                </c:pt>
                <c:pt idx="113">
                  <c:v>6790.08</c:v>
                </c:pt>
                <c:pt idx="114">
                  <c:v>11909.22</c:v>
                </c:pt>
                <c:pt idx="115">
                  <c:v>13496.33</c:v>
                </c:pt>
                <c:pt idx="116">
                  <c:v>12297.33</c:v>
                </c:pt>
                <c:pt idx="117">
                  <c:v>6378.02</c:v>
                </c:pt>
                <c:pt idx="118">
                  <c:v>14447.22</c:v>
                </c:pt>
                <c:pt idx="119">
                  <c:v>14199.63</c:v>
                </c:pt>
                <c:pt idx="120">
                  <c:v>8818.6</c:v>
                </c:pt>
                <c:pt idx="121">
                  <c:v>11735.1</c:v>
                </c:pt>
                <c:pt idx="122">
                  <c:v>10804.46</c:v>
                </c:pt>
                <c:pt idx="123">
                  <c:v>10008.84</c:v>
                </c:pt>
                <c:pt idx="124">
                  <c:v>13038.94</c:v>
                </c:pt>
                <c:pt idx="125">
                  <c:v>12997.57</c:v>
                </c:pt>
                <c:pt idx="126">
                  <c:v>13131.68</c:v>
                </c:pt>
                <c:pt idx="127">
                  <c:v>14703.9</c:v>
                </c:pt>
                <c:pt idx="128">
                  <c:v>17668.34</c:v>
                </c:pt>
                <c:pt idx="129">
                  <c:v>13267.43</c:v>
                </c:pt>
                <c:pt idx="130">
                  <c:v>8106.56</c:v>
                </c:pt>
                <c:pt idx="131">
                  <c:v>11182.44</c:v>
                </c:pt>
                <c:pt idx="132">
                  <c:v>10886.67</c:v>
                </c:pt>
                <c:pt idx="133">
                  <c:v>11160.91</c:v>
                </c:pt>
                <c:pt idx="134">
                  <c:v>7160.31</c:v>
                </c:pt>
                <c:pt idx="135">
                  <c:v>14452.13</c:v>
                </c:pt>
                <c:pt idx="136">
                  <c:v>11189.87</c:v>
                </c:pt>
                <c:pt idx="137">
                  <c:v>15012.92</c:v>
                </c:pt>
                <c:pt idx="138">
                  <c:v>8606.27</c:v>
                </c:pt>
                <c:pt idx="139">
                  <c:v>5991.27</c:v>
                </c:pt>
                <c:pt idx="140">
                  <c:v>8239.06</c:v>
                </c:pt>
                <c:pt idx="141">
                  <c:v>5561.95</c:v>
                </c:pt>
                <c:pt idx="142">
                  <c:v>9797.26</c:v>
                </c:pt>
                <c:pt idx="143">
                  <c:v>14673.81</c:v>
                </c:pt>
                <c:pt idx="144">
                  <c:v>11598.35</c:v>
                </c:pt>
                <c:pt idx="145">
                  <c:v>13368.12</c:v>
                </c:pt>
                <c:pt idx="146">
                  <c:v>14428.14</c:v>
                </c:pt>
                <c:pt idx="147">
                  <c:v>11172.84</c:v>
                </c:pt>
                <c:pt idx="148">
                  <c:v>6340.56</c:v>
                </c:pt>
                <c:pt idx="149">
                  <c:v>8095.38</c:v>
                </c:pt>
                <c:pt idx="150">
                  <c:v>9268.66</c:v>
                </c:pt>
                <c:pt idx="151">
                  <c:v>4532.33</c:v>
                </c:pt>
                <c:pt idx="152">
                  <c:v>10982.62</c:v>
                </c:pt>
                <c:pt idx="153">
                  <c:v>8447.64</c:v>
                </c:pt>
                <c:pt idx="154">
                  <c:v>7617.05</c:v>
                </c:pt>
                <c:pt idx="155">
                  <c:v>7610.02</c:v>
                </c:pt>
                <c:pt idx="156">
                  <c:v>7849.88</c:v>
                </c:pt>
                <c:pt idx="157">
                  <c:v>7104.61</c:v>
                </c:pt>
                <c:pt idx="158">
                  <c:v>8447.4</c:v>
                </c:pt>
                <c:pt idx="159">
                  <c:v>7885.48</c:v>
                </c:pt>
                <c:pt idx="160">
                  <c:v>9992.42</c:v>
                </c:pt>
                <c:pt idx="161">
                  <c:v>11322.95</c:v>
                </c:pt>
                <c:pt idx="162">
                  <c:v>15977.27</c:v>
                </c:pt>
                <c:pt idx="163">
                  <c:v>14259.48</c:v>
                </c:pt>
                <c:pt idx="164">
                  <c:v>12886.05</c:v>
                </c:pt>
                <c:pt idx="165">
                  <c:v>9131.86</c:v>
                </c:pt>
                <c:pt idx="166">
                  <c:v>10953.39</c:v>
                </c:pt>
                <c:pt idx="167">
                  <c:v>8574.23</c:v>
                </c:pt>
                <c:pt idx="168">
                  <c:v>14958.05</c:v>
                </c:pt>
                <c:pt idx="169">
                  <c:v>13543.21</c:v>
                </c:pt>
                <c:pt idx="170">
                  <c:v>13867.08</c:v>
                </c:pt>
                <c:pt idx="171">
                  <c:v>13854.92</c:v>
                </c:pt>
                <c:pt idx="172">
                  <c:v>10895.22</c:v>
                </c:pt>
                <c:pt idx="173">
                  <c:v>7854.4</c:v>
                </c:pt>
                <c:pt idx="174">
                  <c:v>7405.54</c:v>
                </c:pt>
                <c:pt idx="175">
                  <c:v>7705.26</c:v>
                </c:pt>
                <c:pt idx="176">
                  <c:v>10888.41</c:v>
                </c:pt>
                <c:pt idx="177">
                  <c:v>7715.63</c:v>
                </c:pt>
                <c:pt idx="178">
                  <c:v>10581.72</c:v>
                </c:pt>
                <c:pt idx="179">
                  <c:v>11218.58</c:v>
                </c:pt>
                <c:pt idx="180">
                  <c:v>12789.7</c:v>
                </c:pt>
                <c:pt idx="181">
                  <c:v>9923.23</c:v>
                </c:pt>
                <c:pt idx="182">
                  <c:v>9781.83</c:v>
                </c:pt>
                <c:pt idx="183">
                  <c:v>11570.62</c:v>
                </c:pt>
                <c:pt idx="184">
                  <c:v>12294.54</c:v>
                </c:pt>
                <c:pt idx="185">
                  <c:v>9745.9</c:v>
                </c:pt>
                <c:pt idx="186">
                  <c:v>11918.41</c:v>
                </c:pt>
                <c:pt idx="187">
                  <c:v>10983.4</c:v>
                </c:pt>
                <c:pt idx="188">
                  <c:v>8944.74</c:v>
                </c:pt>
                <c:pt idx="189">
                  <c:v>13131.49</c:v>
                </c:pt>
                <c:pt idx="190">
                  <c:v>14669.4</c:v>
                </c:pt>
                <c:pt idx="191">
                  <c:v>13843.33</c:v>
                </c:pt>
                <c:pt idx="192">
                  <c:v>14024.53</c:v>
                </c:pt>
                <c:pt idx="193">
                  <c:v>13315.79</c:v>
                </c:pt>
                <c:pt idx="194">
                  <c:v>10237.24</c:v>
                </c:pt>
                <c:pt idx="195">
                  <c:v>9030.17</c:v>
                </c:pt>
                <c:pt idx="196">
                  <c:v>15904.11</c:v>
                </c:pt>
                <c:pt idx="197">
                  <c:v>12839.29</c:v>
                </c:pt>
                <c:pt idx="198">
                  <c:v>9063.4500000000007</c:v>
                </c:pt>
                <c:pt idx="199">
                  <c:v>7250.21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D1-4A6A-8B17-3E636CED6A32}"/>
            </c:ext>
          </c:extLst>
        </c:ser>
        <c:ser>
          <c:idx val="1"/>
          <c:order val="1"/>
          <c:tx>
            <c:v>Predicted Sales</c:v>
          </c:tx>
          <c:spPr>
            <a:ln w="19050">
              <a:noFill/>
            </a:ln>
          </c:spPr>
          <c:xVal>
            <c:numRef>
              <c:f>Data!$E$2:$E$201</c:f>
              <c:numCache>
                <c:formatCode>General</c:formatCode>
                <c:ptCount val="200"/>
                <c:pt idx="0">
                  <c:v>0</c:v>
                </c:pt>
                <c:pt idx="1">
                  <c:v>2218.9299999999998</c:v>
                </c:pt>
                <c:pt idx="2">
                  <c:v>2046.96</c:v>
                </c:pt>
                <c:pt idx="3">
                  <c:v>0</c:v>
                </c:pt>
                <c:pt idx="4">
                  <c:v>2187.29</c:v>
                </c:pt>
                <c:pt idx="5">
                  <c:v>1992.98</c:v>
                </c:pt>
                <c:pt idx="6">
                  <c:v>2253.02</c:v>
                </c:pt>
                <c:pt idx="7">
                  <c:v>2042.3</c:v>
                </c:pt>
                <c:pt idx="8">
                  <c:v>1859.02</c:v>
                </c:pt>
                <c:pt idx="9">
                  <c:v>2135.9899999999998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1839.37</c:v>
                </c:pt>
                <c:pt idx="15">
                  <c:v>1907.13</c:v>
                </c:pt>
                <c:pt idx="16">
                  <c:v>2204.36</c:v>
                </c:pt>
                <c:pt idx="17">
                  <c:v>1889.49</c:v>
                </c:pt>
                <c:pt idx="18">
                  <c:v>1922.63</c:v>
                </c:pt>
                <c:pt idx="19">
                  <c:v>1897.94</c:v>
                </c:pt>
                <c:pt idx="20">
                  <c:v>2036.79</c:v>
                </c:pt>
                <c:pt idx="21">
                  <c:v>1922.9</c:v>
                </c:pt>
                <c:pt idx="22">
                  <c:v>1679.63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2162.5300000000002</c:v>
                </c:pt>
                <c:pt idx="27">
                  <c:v>2117.4499999999998</c:v>
                </c:pt>
                <c:pt idx="28">
                  <c:v>1898.93</c:v>
                </c:pt>
                <c:pt idx="29">
                  <c:v>0</c:v>
                </c:pt>
                <c:pt idx="30">
                  <c:v>1898.5</c:v>
                </c:pt>
                <c:pt idx="31">
                  <c:v>0</c:v>
                </c:pt>
                <c:pt idx="32">
                  <c:v>2499.44</c:v>
                </c:pt>
                <c:pt idx="33">
                  <c:v>0</c:v>
                </c:pt>
                <c:pt idx="34">
                  <c:v>0</c:v>
                </c:pt>
                <c:pt idx="35">
                  <c:v>1743.09</c:v>
                </c:pt>
                <c:pt idx="36">
                  <c:v>1979.13</c:v>
                </c:pt>
                <c:pt idx="37">
                  <c:v>1802.4</c:v>
                </c:pt>
                <c:pt idx="38">
                  <c:v>1764.47</c:v>
                </c:pt>
                <c:pt idx="39">
                  <c:v>1771.96</c:v>
                </c:pt>
                <c:pt idx="40">
                  <c:v>2351</c:v>
                </c:pt>
                <c:pt idx="41">
                  <c:v>1973.4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2144.0100000000002</c:v>
                </c:pt>
                <c:pt idx="46">
                  <c:v>0</c:v>
                </c:pt>
                <c:pt idx="47">
                  <c:v>2060.7199999999998</c:v>
                </c:pt>
                <c:pt idx="48">
                  <c:v>2154.54</c:v>
                </c:pt>
                <c:pt idx="49">
                  <c:v>1667.68</c:v>
                </c:pt>
                <c:pt idx="50">
                  <c:v>2089.64</c:v>
                </c:pt>
                <c:pt idx="51">
                  <c:v>2339.2399999999998</c:v>
                </c:pt>
                <c:pt idx="52">
                  <c:v>1997.03</c:v>
                </c:pt>
                <c:pt idx="53">
                  <c:v>2164.2800000000002</c:v>
                </c:pt>
                <c:pt idx="54">
                  <c:v>2134.11</c:v>
                </c:pt>
                <c:pt idx="55">
                  <c:v>1858.5</c:v>
                </c:pt>
                <c:pt idx="56">
                  <c:v>2007.95</c:v>
                </c:pt>
                <c:pt idx="57">
                  <c:v>1686.6</c:v>
                </c:pt>
                <c:pt idx="58">
                  <c:v>1909.74</c:v>
                </c:pt>
                <c:pt idx="59">
                  <c:v>2053.14</c:v>
                </c:pt>
                <c:pt idx="60">
                  <c:v>2144.62</c:v>
                </c:pt>
                <c:pt idx="61">
                  <c:v>2004.92</c:v>
                </c:pt>
                <c:pt idx="62">
                  <c:v>2144</c:v>
                </c:pt>
                <c:pt idx="63">
                  <c:v>1779.42</c:v>
                </c:pt>
                <c:pt idx="64">
                  <c:v>0</c:v>
                </c:pt>
                <c:pt idx="65">
                  <c:v>2003.86</c:v>
                </c:pt>
                <c:pt idx="66">
                  <c:v>0</c:v>
                </c:pt>
                <c:pt idx="67">
                  <c:v>1957.17</c:v>
                </c:pt>
                <c:pt idx="68">
                  <c:v>1900.2</c:v>
                </c:pt>
                <c:pt idx="69">
                  <c:v>2004.27</c:v>
                </c:pt>
                <c:pt idx="70">
                  <c:v>0</c:v>
                </c:pt>
                <c:pt idx="71">
                  <c:v>2038.55</c:v>
                </c:pt>
                <c:pt idx="72">
                  <c:v>1926.99</c:v>
                </c:pt>
                <c:pt idx="73">
                  <c:v>1641.73</c:v>
                </c:pt>
                <c:pt idx="74">
                  <c:v>1988.28</c:v>
                </c:pt>
                <c:pt idx="75">
                  <c:v>0</c:v>
                </c:pt>
                <c:pt idx="76">
                  <c:v>1673.52</c:v>
                </c:pt>
                <c:pt idx="77">
                  <c:v>1986.57</c:v>
                </c:pt>
                <c:pt idx="78">
                  <c:v>2297.87</c:v>
                </c:pt>
                <c:pt idx="79">
                  <c:v>2104.2600000000002</c:v>
                </c:pt>
                <c:pt idx="80">
                  <c:v>2122.39</c:v>
                </c:pt>
                <c:pt idx="81">
                  <c:v>0</c:v>
                </c:pt>
                <c:pt idx="82">
                  <c:v>2095.38</c:v>
                </c:pt>
                <c:pt idx="83">
                  <c:v>2029.69</c:v>
                </c:pt>
                <c:pt idx="84">
                  <c:v>2105.81</c:v>
                </c:pt>
                <c:pt idx="85">
                  <c:v>2084.5300000000002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1989.98</c:v>
                </c:pt>
                <c:pt idx="90">
                  <c:v>0</c:v>
                </c:pt>
                <c:pt idx="91">
                  <c:v>2262.4899999999998</c:v>
                </c:pt>
                <c:pt idx="92">
                  <c:v>1828.21</c:v>
                </c:pt>
                <c:pt idx="93">
                  <c:v>1820.21</c:v>
                </c:pt>
                <c:pt idx="94">
                  <c:v>2014.92</c:v>
                </c:pt>
                <c:pt idx="95">
                  <c:v>1784.58</c:v>
                </c:pt>
                <c:pt idx="96">
                  <c:v>1915.07</c:v>
                </c:pt>
                <c:pt idx="97">
                  <c:v>1834.01</c:v>
                </c:pt>
                <c:pt idx="98">
                  <c:v>2282.23</c:v>
                </c:pt>
                <c:pt idx="99">
                  <c:v>2157.16</c:v>
                </c:pt>
                <c:pt idx="100">
                  <c:v>0</c:v>
                </c:pt>
                <c:pt idx="101">
                  <c:v>1921.76</c:v>
                </c:pt>
                <c:pt idx="102">
                  <c:v>2188.1799999999998</c:v>
                </c:pt>
                <c:pt idx="103">
                  <c:v>2081.04</c:v>
                </c:pt>
                <c:pt idx="104">
                  <c:v>2099.61</c:v>
                </c:pt>
                <c:pt idx="105">
                  <c:v>1994.76</c:v>
                </c:pt>
                <c:pt idx="106">
                  <c:v>1662.35</c:v>
                </c:pt>
                <c:pt idx="107">
                  <c:v>0</c:v>
                </c:pt>
                <c:pt idx="108">
                  <c:v>1893.5</c:v>
                </c:pt>
                <c:pt idx="109">
                  <c:v>2129.0100000000002</c:v>
                </c:pt>
                <c:pt idx="110">
                  <c:v>2202.37</c:v>
                </c:pt>
                <c:pt idx="111">
                  <c:v>1868.41</c:v>
                </c:pt>
                <c:pt idx="112">
                  <c:v>2093.6799999999998</c:v>
                </c:pt>
                <c:pt idx="113">
                  <c:v>0</c:v>
                </c:pt>
                <c:pt idx="114">
                  <c:v>0</c:v>
                </c:pt>
                <c:pt idx="115">
                  <c:v>2336.38</c:v>
                </c:pt>
                <c:pt idx="116">
                  <c:v>1829.48</c:v>
                </c:pt>
                <c:pt idx="117">
                  <c:v>0</c:v>
                </c:pt>
                <c:pt idx="118">
                  <c:v>1997.77</c:v>
                </c:pt>
                <c:pt idx="119">
                  <c:v>2002.3</c:v>
                </c:pt>
                <c:pt idx="120">
                  <c:v>0</c:v>
                </c:pt>
                <c:pt idx="121">
                  <c:v>1881.76</c:v>
                </c:pt>
                <c:pt idx="122">
                  <c:v>0</c:v>
                </c:pt>
                <c:pt idx="123">
                  <c:v>2065.39</c:v>
                </c:pt>
                <c:pt idx="124">
                  <c:v>2066.0100000000002</c:v>
                </c:pt>
                <c:pt idx="125">
                  <c:v>2445.19</c:v>
                </c:pt>
                <c:pt idx="126">
                  <c:v>2274.1999999999998</c:v>
                </c:pt>
                <c:pt idx="127">
                  <c:v>0</c:v>
                </c:pt>
                <c:pt idx="128">
                  <c:v>2064.9699999999998</c:v>
                </c:pt>
                <c:pt idx="129">
                  <c:v>2199.42</c:v>
                </c:pt>
                <c:pt idx="130">
                  <c:v>0</c:v>
                </c:pt>
                <c:pt idx="131">
                  <c:v>1986.07</c:v>
                </c:pt>
                <c:pt idx="132">
                  <c:v>2010.31</c:v>
                </c:pt>
                <c:pt idx="133">
                  <c:v>2173.46</c:v>
                </c:pt>
                <c:pt idx="134">
                  <c:v>1830.34</c:v>
                </c:pt>
                <c:pt idx="135">
                  <c:v>1934.87</c:v>
                </c:pt>
                <c:pt idx="136">
                  <c:v>0</c:v>
                </c:pt>
                <c:pt idx="137">
                  <c:v>2062.29</c:v>
                </c:pt>
                <c:pt idx="138">
                  <c:v>0</c:v>
                </c:pt>
                <c:pt idx="139">
                  <c:v>0</c:v>
                </c:pt>
                <c:pt idx="140">
                  <c:v>2194.5100000000002</c:v>
                </c:pt>
                <c:pt idx="141">
                  <c:v>0</c:v>
                </c:pt>
                <c:pt idx="142">
                  <c:v>2081.2800000000002</c:v>
                </c:pt>
                <c:pt idx="143">
                  <c:v>1961.36</c:v>
                </c:pt>
                <c:pt idx="144">
                  <c:v>2151.15</c:v>
                </c:pt>
                <c:pt idx="145">
                  <c:v>1892.17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1769.21</c:v>
                </c:pt>
                <c:pt idx="150">
                  <c:v>1930.41</c:v>
                </c:pt>
                <c:pt idx="151">
                  <c:v>0</c:v>
                </c:pt>
                <c:pt idx="152">
                  <c:v>1793.47</c:v>
                </c:pt>
                <c:pt idx="153">
                  <c:v>1912.65</c:v>
                </c:pt>
                <c:pt idx="154">
                  <c:v>0</c:v>
                </c:pt>
                <c:pt idx="155">
                  <c:v>1918.79</c:v>
                </c:pt>
                <c:pt idx="156">
                  <c:v>1892.95</c:v>
                </c:pt>
                <c:pt idx="157">
                  <c:v>2005.08</c:v>
                </c:pt>
                <c:pt idx="158">
                  <c:v>2230.84</c:v>
                </c:pt>
                <c:pt idx="159">
                  <c:v>2034.5</c:v>
                </c:pt>
                <c:pt idx="160">
                  <c:v>2004.21</c:v>
                </c:pt>
                <c:pt idx="161">
                  <c:v>2019.89</c:v>
                </c:pt>
                <c:pt idx="162">
                  <c:v>2045.48</c:v>
                </c:pt>
                <c:pt idx="163">
                  <c:v>1796.65</c:v>
                </c:pt>
                <c:pt idx="164">
                  <c:v>1977.04</c:v>
                </c:pt>
                <c:pt idx="165">
                  <c:v>0</c:v>
                </c:pt>
                <c:pt idx="166">
                  <c:v>1725.85</c:v>
                </c:pt>
                <c:pt idx="167">
                  <c:v>2173.13</c:v>
                </c:pt>
                <c:pt idx="168">
                  <c:v>2216.2800000000002</c:v>
                </c:pt>
                <c:pt idx="169">
                  <c:v>1873.72</c:v>
                </c:pt>
                <c:pt idx="170">
                  <c:v>1951.73</c:v>
                </c:pt>
                <c:pt idx="171">
                  <c:v>1824.36</c:v>
                </c:pt>
                <c:pt idx="172">
                  <c:v>2139.88</c:v>
                </c:pt>
                <c:pt idx="173">
                  <c:v>1787.76</c:v>
                </c:pt>
                <c:pt idx="174">
                  <c:v>1955.5</c:v>
                </c:pt>
                <c:pt idx="175">
                  <c:v>0</c:v>
                </c:pt>
                <c:pt idx="176">
                  <c:v>2010.19</c:v>
                </c:pt>
                <c:pt idx="177">
                  <c:v>1641.15</c:v>
                </c:pt>
                <c:pt idx="178">
                  <c:v>2265.29</c:v>
                </c:pt>
                <c:pt idx="179">
                  <c:v>1807.08</c:v>
                </c:pt>
                <c:pt idx="180">
                  <c:v>2011.98</c:v>
                </c:pt>
                <c:pt idx="181">
                  <c:v>1957.5</c:v>
                </c:pt>
                <c:pt idx="182">
                  <c:v>1847.58</c:v>
                </c:pt>
                <c:pt idx="183">
                  <c:v>1822.44</c:v>
                </c:pt>
                <c:pt idx="184">
                  <c:v>2187.2800000000002</c:v>
                </c:pt>
                <c:pt idx="185">
                  <c:v>1894.87</c:v>
                </c:pt>
                <c:pt idx="186">
                  <c:v>2054.23</c:v>
                </c:pt>
                <c:pt idx="187">
                  <c:v>1839.7</c:v>
                </c:pt>
                <c:pt idx="188">
                  <c:v>0</c:v>
                </c:pt>
                <c:pt idx="189">
                  <c:v>2094.4499999999998</c:v>
                </c:pt>
                <c:pt idx="190">
                  <c:v>2186.08</c:v>
                </c:pt>
                <c:pt idx="191">
                  <c:v>1964.94</c:v>
                </c:pt>
                <c:pt idx="192">
                  <c:v>1715.62</c:v>
                </c:pt>
                <c:pt idx="193">
                  <c:v>2399.59</c:v>
                </c:pt>
                <c:pt idx="194">
                  <c:v>0</c:v>
                </c:pt>
                <c:pt idx="195">
                  <c:v>1691.68</c:v>
                </c:pt>
                <c:pt idx="196">
                  <c:v>2518.88</c:v>
                </c:pt>
                <c:pt idx="197">
                  <c:v>1919.19</c:v>
                </c:pt>
                <c:pt idx="198">
                  <c:v>1707.65</c:v>
                </c:pt>
                <c:pt idx="199">
                  <c:v>1863.31</c:v>
                </c:pt>
              </c:numCache>
            </c:numRef>
          </c:xVal>
          <c:yVal>
            <c:numRef>
              <c:f>'Simple model'!$B$27:$B$226</c:f>
              <c:numCache>
                <c:formatCode>General</c:formatCode>
                <c:ptCount val="200"/>
                <c:pt idx="0">
                  <c:v>11544.235632336296</c:v>
                </c:pt>
                <c:pt idx="1">
                  <c:v>11988.844512852511</c:v>
                </c:pt>
                <c:pt idx="2">
                  <c:v>11235.843055971909</c:v>
                </c:pt>
                <c:pt idx="3">
                  <c:v>8417.9397187365776</c:v>
                </c:pt>
                <c:pt idx="4">
                  <c:v>9337.9650623046164</c:v>
                </c:pt>
                <c:pt idx="5">
                  <c:v>14100.495884532491</c:v>
                </c:pt>
                <c:pt idx="6">
                  <c:v>9417.8874379838126</c:v>
                </c:pt>
                <c:pt idx="7">
                  <c:v>14836.775564501841</c:v>
                </c:pt>
                <c:pt idx="8">
                  <c:v>10480.446637529194</c:v>
                </c:pt>
                <c:pt idx="9">
                  <c:v>11483.84245247907</c:v>
                </c:pt>
                <c:pt idx="10">
                  <c:v>8885.8257020775382</c:v>
                </c:pt>
                <c:pt idx="11">
                  <c:v>6678.3969336061591</c:v>
                </c:pt>
                <c:pt idx="12">
                  <c:v>13605.445704232476</c:v>
                </c:pt>
                <c:pt idx="13">
                  <c:v>10362.764201340531</c:v>
                </c:pt>
                <c:pt idx="14">
                  <c:v>8914.9224189711913</c:v>
                </c:pt>
                <c:pt idx="15">
                  <c:v>12834.186318666158</c:v>
                </c:pt>
                <c:pt idx="16">
                  <c:v>9358.7208047790409</c:v>
                </c:pt>
                <c:pt idx="17">
                  <c:v>14945.366700147515</c:v>
                </c:pt>
                <c:pt idx="18">
                  <c:v>12838.210497574442</c:v>
                </c:pt>
                <c:pt idx="19">
                  <c:v>14217.412960881364</c:v>
                </c:pt>
                <c:pt idx="20">
                  <c:v>9154.9692074480954</c:v>
                </c:pt>
                <c:pt idx="21">
                  <c:v>13083.519446261867</c:v>
                </c:pt>
                <c:pt idx="22">
                  <c:v>8720.6914697699922</c:v>
                </c:pt>
                <c:pt idx="23">
                  <c:v>11698.035239208793</c:v>
                </c:pt>
                <c:pt idx="24">
                  <c:v>6678.3969336061591</c:v>
                </c:pt>
                <c:pt idx="25">
                  <c:v>6678.3969336061591</c:v>
                </c:pt>
                <c:pt idx="26">
                  <c:v>11773.688791983481</c:v>
                </c:pt>
                <c:pt idx="27">
                  <c:v>9253.0452582967791</c:v>
                </c:pt>
                <c:pt idx="28">
                  <c:v>16442.624591841275</c:v>
                </c:pt>
                <c:pt idx="29">
                  <c:v>8353.0745175977136</c:v>
                </c:pt>
                <c:pt idx="30">
                  <c:v>11327.446058501941</c:v>
                </c:pt>
                <c:pt idx="31">
                  <c:v>9549.8797193678583</c:v>
                </c:pt>
                <c:pt idx="32">
                  <c:v>9717.5142722279561</c:v>
                </c:pt>
                <c:pt idx="33">
                  <c:v>9309.1806480635878</c:v>
                </c:pt>
                <c:pt idx="34">
                  <c:v>11365.159093560842</c:v>
                </c:pt>
                <c:pt idx="35">
                  <c:v>10740.191199245784</c:v>
                </c:pt>
                <c:pt idx="36">
                  <c:v>9084.859300530974</c:v>
                </c:pt>
                <c:pt idx="37">
                  <c:v>10502.602041275783</c:v>
                </c:pt>
                <c:pt idx="38">
                  <c:v>8823.8500632984105</c:v>
                </c:pt>
                <c:pt idx="39">
                  <c:v>12212.327073753673</c:v>
                </c:pt>
                <c:pt idx="40">
                  <c:v>12379.564883193189</c:v>
                </c:pt>
                <c:pt idx="41">
                  <c:v>11653.213853867193</c:v>
                </c:pt>
                <c:pt idx="42">
                  <c:v>11766.488158251206</c:v>
                </c:pt>
                <c:pt idx="43">
                  <c:v>11678.559555284883</c:v>
                </c:pt>
                <c:pt idx="44">
                  <c:v>6678.3969336061591</c:v>
                </c:pt>
                <c:pt idx="45">
                  <c:v>9285.3400749412267</c:v>
                </c:pt>
                <c:pt idx="46">
                  <c:v>8977.5443053893014</c:v>
                </c:pt>
                <c:pt idx="47">
                  <c:v>11253.86818658731</c:v>
                </c:pt>
                <c:pt idx="48">
                  <c:v>12158.756210306827</c:v>
                </c:pt>
                <c:pt idx="49">
                  <c:v>8706.1612341185937</c:v>
                </c:pt>
                <c:pt idx="50">
                  <c:v>15329.741149308933</c:v>
                </c:pt>
                <c:pt idx="51">
                  <c:v>12380.71415994079</c:v>
                </c:pt>
                <c:pt idx="52">
                  <c:v>14485.327966189459</c:v>
                </c:pt>
                <c:pt idx="53">
                  <c:v>9309.9867591800412</c:v>
                </c:pt>
                <c:pt idx="54">
                  <c:v>9273.3024738576405</c:v>
                </c:pt>
                <c:pt idx="55">
                  <c:v>8938.182955206441</c:v>
                </c:pt>
                <c:pt idx="56">
                  <c:v>10697.928917594038</c:v>
                </c:pt>
                <c:pt idx="57">
                  <c:v>8729.1664273005554</c:v>
                </c:pt>
                <c:pt idx="58">
                  <c:v>9000.486660208755</c:v>
                </c:pt>
                <c:pt idx="59">
                  <c:v>9174.8494880255312</c:v>
                </c:pt>
                <c:pt idx="60">
                  <c:v>14750.470426656279</c:v>
                </c:pt>
                <c:pt idx="61">
                  <c:v>14501.664440436023</c:v>
                </c:pt>
                <c:pt idx="62">
                  <c:v>9285.327915748212</c:v>
                </c:pt>
                <c:pt idx="63">
                  <c:v>8842.0280568539256</c:v>
                </c:pt>
                <c:pt idx="64">
                  <c:v>8969.1108037430768</c:v>
                </c:pt>
                <c:pt idx="65">
                  <c:v>11442.580322536887</c:v>
                </c:pt>
                <c:pt idx="66">
                  <c:v>6678.3969336061591</c:v>
                </c:pt>
                <c:pt idx="67">
                  <c:v>9058.1577126728389</c:v>
                </c:pt>
                <c:pt idx="68">
                  <c:v>8988.8867900736641</c:v>
                </c:pt>
                <c:pt idx="69">
                  <c:v>9115.4275117674715</c:v>
                </c:pt>
                <c:pt idx="70">
                  <c:v>6678.3969336061591</c:v>
                </c:pt>
                <c:pt idx="71">
                  <c:v>9157.1092254185114</c:v>
                </c:pt>
                <c:pt idx="72">
                  <c:v>11917.033494348096</c:v>
                </c:pt>
                <c:pt idx="73">
                  <c:v>11383.153189637424</c:v>
                </c:pt>
                <c:pt idx="74">
                  <c:v>10514.786101857389</c:v>
                </c:pt>
                <c:pt idx="75">
                  <c:v>6678.3969336061591</c:v>
                </c:pt>
                <c:pt idx="76">
                  <c:v>14061.804048057576</c:v>
                </c:pt>
                <c:pt idx="77">
                  <c:v>14761.879143382122</c:v>
                </c:pt>
                <c:pt idx="78">
                  <c:v>9472.4214186503559</c:v>
                </c:pt>
                <c:pt idx="79">
                  <c:v>9237.0072827116801</c:v>
                </c:pt>
                <c:pt idx="80">
                  <c:v>9259.0518996455576</c:v>
                </c:pt>
                <c:pt idx="81">
                  <c:v>6678.3969336061591</c:v>
                </c:pt>
                <c:pt idx="82">
                  <c:v>9226.2099193154936</c:v>
                </c:pt>
                <c:pt idx="83">
                  <c:v>10896.075347378563</c:v>
                </c:pt>
                <c:pt idx="84">
                  <c:v>9238.8919576288063</c:v>
                </c:pt>
                <c:pt idx="85">
                  <c:v>9213.0171948956067</c:v>
                </c:pt>
                <c:pt idx="86">
                  <c:v>13090.653995079021</c:v>
                </c:pt>
                <c:pt idx="87">
                  <c:v>9273.7960777517455</c:v>
                </c:pt>
                <c:pt idx="88">
                  <c:v>9521.2683203260294</c:v>
                </c:pt>
                <c:pt idx="89">
                  <c:v>9098.0520249508627</c:v>
                </c:pt>
                <c:pt idx="90">
                  <c:v>9510.9986886166989</c:v>
                </c:pt>
                <c:pt idx="91">
                  <c:v>16385.506997322114</c:v>
                </c:pt>
                <c:pt idx="92">
                  <c:v>8901.352759567877</c:v>
                </c:pt>
                <c:pt idx="93">
                  <c:v>10767.105298177294</c:v>
                </c:pt>
                <c:pt idx="94">
                  <c:v>9128.377052327085</c:v>
                </c:pt>
                <c:pt idx="95">
                  <c:v>11384.842632757904</c:v>
                </c:pt>
                <c:pt idx="96">
                  <c:v>9006.9675100850691</c:v>
                </c:pt>
                <c:pt idx="97">
                  <c:v>8908.4050915158368</c:v>
                </c:pt>
                <c:pt idx="98">
                  <c:v>9453.4044407768961</c:v>
                </c:pt>
                <c:pt idx="99">
                  <c:v>9301.3294137542707</c:v>
                </c:pt>
                <c:pt idx="100">
                  <c:v>8737.8756155832107</c:v>
                </c:pt>
                <c:pt idx="101">
                  <c:v>14030.160584255584</c:v>
                </c:pt>
                <c:pt idx="102">
                  <c:v>9339.0472304828363</c:v>
                </c:pt>
                <c:pt idx="103">
                  <c:v>13502.963241726888</c:v>
                </c:pt>
                <c:pt idx="104">
                  <c:v>9231.3532579602997</c:v>
                </c:pt>
                <c:pt idx="105">
                  <c:v>9103.864119211421</c:v>
                </c:pt>
                <c:pt idx="106">
                  <c:v>11998.973750063336</c:v>
                </c:pt>
                <c:pt idx="107">
                  <c:v>10106.998693780901</c:v>
                </c:pt>
                <c:pt idx="108">
                  <c:v>13960.879154118698</c:v>
                </c:pt>
                <c:pt idx="109">
                  <c:v>10633.728984729381</c:v>
                </c:pt>
                <c:pt idx="110">
                  <c:v>16835.588546672217</c:v>
                </c:pt>
                <c:pt idx="111">
                  <c:v>8950.23271548304</c:v>
                </c:pt>
                <c:pt idx="112">
                  <c:v>11413.083357902966</c:v>
                </c:pt>
                <c:pt idx="113">
                  <c:v>6678.3969336061591</c:v>
                </c:pt>
                <c:pt idx="114">
                  <c:v>12309.632601886964</c:v>
                </c:pt>
                <c:pt idx="115">
                  <c:v>12049.46299785159</c:v>
                </c:pt>
                <c:pt idx="116">
                  <c:v>11099.01596569522</c:v>
                </c:pt>
                <c:pt idx="117">
                  <c:v>6678.3969336061591</c:v>
                </c:pt>
                <c:pt idx="118">
                  <c:v>15118.730514469768</c:v>
                </c:pt>
                <c:pt idx="119">
                  <c:v>13373.274796911835</c:v>
                </c:pt>
                <c:pt idx="120">
                  <c:v>6678.3969336061591</c:v>
                </c:pt>
                <c:pt idx="121">
                  <c:v>11530.933404058058</c:v>
                </c:pt>
                <c:pt idx="122">
                  <c:v>10489.779349046607</c:v>
                </c:pt>
                <c:pt idx="123">
                  <c:v>9189.7444994673424</c:v>
                </c:pt>
                <c:pt idx="124">
                  <c:v>12287.685396241164</c:v>
                </c:pt>
                <c:pt idx="125">
                  <c:v>11746.628768701388</c:v>
                </c:pt>
                <c:pt idx="126">
                  <c:v>12727.44239243791</c:v>
                </c:pt>
                <c:pt idx="127">
                  <c:v>14532.791782376053</c:v>
                </c:pt>
                <c:pt idx="128">
                  <c:v>16355.540496101625</c:v>
                </c:pt>
                <c:pt idx="129">
                  <c:v>9352.7141634302607</c:v>
                </c:pt>
                <c:pt idx="130">
                  <c:v>6678.3969336061591</c:v>
                </c:pt>
                <c:pt idx="131">
                  <c:v>11777.173000381597</c:v>
                </c:pt>
                <c:pt idx="132">
                  <c:v>11941.138528044607</c:v>
                </c:pt>
                <c:pt idx="133">
                  <c:v>12265.52018764401</c:v>
                </c:pt>
                <c:pt idx="134">
                  <c:v>8903.9426676797993</c:v>
                </c:pt>
                <c:pt idx="135">
                  <c:v>15348.939460057587</c:v>
                </c:pt>
                <c:pt idx="136">
                  <c:v>9541.2948346579196</c:v>
                </c:pt>
                <c:pt idx="137">
                  <c:v>13777.805940700069</c:v>
                </c:pt>
                <c:pt idx="138">
                  <c:v>6678.3969336061591</c:v>
                </c:pt>
                <c:pt idx="139">
                  <c:v>6678.3969336061591</c:v>
                </c:pt>
                <c:pt idx="140">
                  <c:v>9346.7439996605244</c:v>
                </c:pt>
                <c:pt idx="141">
                  <c:v>6678.3969336061591</c:v>
                </c:pt>
                <c:pt idx="142">
                  <c:v>11147.774637572373</c:v>
                </c:pt>
                <c:pt idx="143">
                  <c:v>15387.685913776721</c:v>
                </c:pt>
                <c:pt idx="144">
                  <c:v>9294.0217387530247</c:v>
                </c:pt>
                <c:pt idx="145">
                  <c:v>13255.389518476801</c:v>
                </c:pt>
                <c:pt idx="146">
                  <c:v>13376.896045493624</c:v>
                </c:pt>
                <c:pt idx="147">
                  <c:v>9083.96171585517</c:v>
                </c:pt>
                <c:pt idx="148">
                  <c:v>6678.3969336061591</c:v>
                </c:pt>
                <c:pt idx="149">
                  <c:v>8829.6135207869156</c:v>
                </c:pt>
                <c:pt idx="150">
                  <c:v>10970.140048891086</c:v>
                </c:pt>
                <c:pt idx="151">
                  <c:v>6678.3969336061591</c:v>
                </c:pt>
                <c:pt idx="152">
                  <c:v>11487.673524786293</c:v>
                </c:pt>
                <c:pt idx="153">
                  <c:v>9004.0249853757487</c:v>
                </c:pt>
                <c:pt idx="154">
                  <c:v>9655.4425480224418</c:v>
                </c:pt>
                <c:pt idx="155">
                  <c:v>9011.4907298861726</c:v>
                </c:pt>
                <c:pt idx="156">
                  <c:v>8980.0713751387157</c:v>
                </c:pt>
                <c:pt idx="157">
                  <c:v>9116.4124064015814</c:v>
                </c:pt>
                <c:pt idx="158">
                  <c:v>9390.9183478793766</c:v>
                </c:pt>
                <c:pt idx="159">
                  <c:v>9152.1847522479529</c:v>
                </c:pt>
                <c:pt idx="160">
                  <c:v>10981.194766798486</c:v>
                </c:pt>
                <c:pt idx="161">
                  <c:v>12211.613007304541</c:v>
                </c:pt>
                <c:pt idx="162">
                  <c:v>16324.202622034214</c:v>
                </c:pt>
                <c:pt idx="163">
                  <c:v>12522.797193368397</c:v>
                </c:pt>
                <c:pt idx="164">
                  <c:v>10873.418955827519</c:v>
                </c:pt>
                <c:pt idx="165">
                  <c:v>8158.7181970882802</c:v>
                </c:pt>
                <c:pt idx="166">
                  <c:v>10896.224851918883</c:v>
                </c:pt>
                <c:pt idx="167">
                  <c:v>9320.7476449971855</c:v>
                </c:pt>
                <c:pt idx="168">
                  <c:v>16509.871946674775</c:v>
                </c:pt>
                <c:pt idx="169">
                  <c:v>11910.109336801052</c:v>
                </c:pt>
                <c:pt idx="170">
                  <c:v>13310.818208362976</c:v>
                </c:pt>
                <c:pt idx="171">
                  <c:v>12189.336122542361</c:v>
                </c:pt>
                <c:pt idx="172">
                  <c:v>9280.3183282265582</c:v>
                </c:pt>
                <c:pt idx="173">
                  <c:v>8852.1688238273709</c:v>
                </c:pt>
                <c:pt idx="174">
                  <c:v>9056.1271274395476</c:v>
                </c:pt>
                <c:pt idx="175">
                  <c:v>8685.946341404886</c:v>
                </c:pt>
                <c:pt idx="176">
                  <c:v>11682.523128074077</c:v>
                </c:pt>
                <c:pt idx="177">
                  <c:v>8673.9028950531883</c:v>
                </c:pt>
                <c:pt idx="178">
                  <c:v>12331.909637714085</c:v>
                </c:pt>
                <c:pt idx="179">
                  <c:v>12007.009290991818</c:v>
                </c:pt>
                <c:pt idx="180">
                  <c:v>12466.987911055126</c:v>
                </c:pt>
                <c:pt idx="181">
                  <c:v>9058.558966042292</c:v>
                </c:pt>
                <c:pt idx="182">
                  <c:v>10272.898048933543</c:v>
                </c:pt>
                <c:pt idx="183">
                  <c:v>10891.729503080496</c:v>
                </c:pt>
                <c:pt idx="184">
                  <c:v>13384.561343802863</c:v>
                </c:pt>
                <c:pt idx="185">
                  <c:v>8982.40594019735</c:v>
                </c:pt>
                <c:pt idx="186">
                  <c:v>10992.922987688267</c:v>
                </c:pt>
                <c:pt idx="187">
                  <c:v>11071.101516137946</c:v>
                </c:pt>
                <c:pt idx="188">
                  <c:v>9743.216013362271</c:v>
                </c:pt>
                <c:pt idx="189">
                  <c:v>13931.912386350459</c:v>
                </c:pt>
                <c:pt idx="190">
                  <c:v>12003.293957075337</c:v>
                </c:pt>
                <c:pt idx="191">
                  <c:v>12856.550744331615</c:v>
                </c:pt>
                <c:pt idx="192">
                  <c:v>11310.363937711598</c:v>
                </c:pt>
                <c:pt idx="193">
                  <c:v>12352.653194124659</c:v>
                </c:pt>
                <c:pt idx="194">
                  <c:v>9001.873028725433</c:v>
                </c:pt>
                <c:pt idx="195">
                  <c:v>8735.3432973515264</c:v>
                </c:pt>
                <c:pt idx="196">
                  <c:v>16147.015941583593</c:v>
                </c:pt>
                <c:pt idx="197">
                  <c:v>11236.897934923951</c:v>
                </c:pt>
                <c:pt idx="198">
                  <c:v>8754.7615285944412</c:v>
                </c:pt>
                <c:pt idx="199">
                  <c:v>8944.0315270460414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D1-4A6A-8B17-3E636CED6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436528"/>
        <c:axId val="1401505376"/>
      </c:scatterChart>
      <c:valAx>
        <c:axId val="1441436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Google Ads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1505376"/>
        <c:crosses val="autoZero"/>
        <c:crossBetween val="midCat"/>
      </c:valAx>
      <c:valAx>
        <c:axId val="1401505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1436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sales vs Predicted sales (with simple</a:t>
            </a:r>
            <a:r>
              <a:rPr lang="en-IN" baseline="0"/>
              <a:t> model)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'simple model transformed'!$F$2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'simple model transformed'!$B$3:$B$202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'simple model transformed'!$F$3:$F$202</c:f>
              <c:numCache>
                <c:formatCode>0.00</c:formatCode>
                <c:ptCount val="200"/>
                <c:pt idx="0">
                  <c:v>9779.7999999999993</c:v>
                </c:pt>
                <c:pt idx="1">
                  <c:v>13245.19</c:v>
                </c:pt>
                <c:pt idx="2">
                  <c:v>12022.66</c:v>
                </c:pt>
                <c:pt idx="3">
                  <c:v>8846.9500000000007</c:v>
                </c:pt>
                <c:pt idx="4">
                  <c:v>9797.07</c:v>
                </c:pt>
                <c:pt idx="5">
                  <c:v>13527.65</c:v>
                </c:pt>
                <c:pt idx="6">
                  <c:v>9635.43</c:v>
                </c:pt>
                <c:pt idx="7">
                  <c:v>15355.11</c:v>
                </c:pt>
                <c:pt idx="8">
                  <c:v>12199.37</c:v>
                </c:pt>
                <c:pt idx="9">
                  <c:v>11368.23</c:v>
                </c:pt>
                <c:pt idx="10">
                  <c:v>8640.44</c:v>
                </c:pt>
                <c:pt idx="11">
                  <c:v>4960.26</c:v>
                </c:pt>
                <c:pt idx="12">
                  <c:v>12726.46</c:v>
                </c:pt>
                <c:pt idx="13">
                  <c:v>11421.71</c:v>
                </c:pt>
                <c:pt idx="14">
                  <c:v>10875.31</c:v>
                </c:pt>
                <c:pt idx="15">
                  <c:v>13048.08</c:v>
                </c:pt>
                <c:pt idx="16">
                  <c:v>10775.86</c:v>
                </c:pt>
                <c:pt idx="17">
                  <c:v>15013.62</c:v>
                </c:pt>
                <c:pt idx="18">
                  <c:v>14158.32</c:v>
                </c:pt>
                <c:pt idx="19">
                  <c:v>15918.14</c:v>
                </c:pt>
                <c:pt idx="20">
                  <c:v>11128.75</c:v>
                </c:pt>
                <c:pt idx="21">
                  <c:v>12170.36</c:v>
                </c:pt>
                <c:pt idx="22">
                  <c:v>10134.700000000001</c:v>
                </c:pt>
                <c:pt idx="23">
                  <c:v>11093.55</c:v>
                </c:pt>
                <c:pt idx="24">
                  <c:v>8170.63</c:v>
                </c:pt>
                <c:pt idx="25">
                  <c:v>6542.71</c:v>
                </c:pt>
                <c:pt idx="26">
                  <c:v>11325.8</c:v>
                </c:pt>
                <c:pt idx="27">
                  <c:v>7793.24</c:v>
                </c:pt>
                <c:pt idx="28">
                  <c:v>15010.94</c:v>
                </c:pt>
                <c:pt idx="29">
                  <c:v>10634.31</c:v>
                </c:pt>
                <c:pt idx="30">
                  <c:v>11751.39</c:v>
                </c:pt>
                <c:pt idx="31">
                  <c:v>9151.2000000000007</c:v>
                </c:pt>
                <c:pt idx="32">
                  <c:v>9141.4599999999991</c:v>
                </c:pt>
                <c:pt idx="33">
                  <c:v>7399.92</c:v>
                </c:pt>
                <c:pt idx="34">
                  <c:v>10893.16</c:v>
                </c:pt>
                <c:pt idx="35">
                  <c:v>11550.47</c:v>
                </c:pt>
                <c:pt idx="36">
                  <c:v>8672.09</c:v>
                </c:pt>
                <c:pt idx="37">
                  <c:v>9427.2199999999993</c:v>
                </c:pt>
                <c:pt idx="38">
                  <c:v>8036.91</c:v>
                </c:pt>
                <c:pt idx="39">
                  <c:v>11240.58</c:v>
                </c:pt>
                <c:pt idx="40">
                  <c:v>12386.83</c:v>
                </c:pt>
                <c:pt idx="41">
                  <c:v>12513.84</c:v>
                </c:pt>
                <c:pt idx="42">
                  <c:v>12235.08</c:v>
                </c:pt>
                <c:pt idx="43">
                  <c:v>11895.78</c:v>
                </c:pt>
                <c:pt idx="44">
                  <c:v>10047.41</c:v>
                </c:pt>
                <c:pt idx="45">
                  <c:v>9705.39</c:v>
                </c:pt>
                <c:pt idx="46">
                  <c:v>8847.19</c:v>
                </c:pt>
                <c:pt idx="47">
                  <c:v>10379.07</c:v>
                </c:pt>
                <c:pt idx="48">
                  <c:v>11312.48</c:v>
                </c:pt>
                <c:pt idx="49">
                  <c:v>8226.23</c:v>
                </c:pt>
                <c:pt idx="50">
                  <c:v>13966.11</c:v>
                </c:pt>
                <c:pt idx="51">
                  <c:v>13460.32</c:v>
                </c:pt>
                <c:pt idx="52">
                  <c:v>15742.61</c:v>
                </c:pt>
                <c:pt idx="53">
                  <c:v>10440.98</c:v>
                </c:pt>
                <c:pt idx="54">
                  <c:v>8535.49</c:v>
                </c:pt>
                <c:pt idx="55">
                  <c:v>7801.58</c:v>
                </c:pt>
                <c:pt idx="56">
                  <c:v>9570.01</c:v>
                </c:pt>
                <c:pt idx="57">
                  <c:v>7854.78</c:v>
                </c:pt>
                <c:pt idx="58">
                  <c:v>8067.55</c:v>
                </c:pt>
                <c:pt idx="59">
                  <c:v>7848.26</c:v>
                </c:pt>
                <c:pt idx="60">
                  <c:v>14012.71</c:v>
                </c:pt>
                <c:pt idx="61">
                  <c:v>16127.45</c:v>
                </c:pt>
                <c:pt idx="62">
                  <c:v>11636.97</c:v>
                </c:pt>
                <c:pt idx="63">
                  <c:v>8193.65</c:v>
                </c:pt>
                <c:pt idx="64">
                  <c:v>9451.61</c:v>
                </c:pt>
                <c:pt idx="65">
                  <c:v>11454.02</c:v>
                </c:pt>
                <c:pt idx="66">
                  <c:v>5526.84</c:v>
                </c:pt>
                <c:pt idx="67">
                  <c:v>7677.52</c:v>
                </c:pt>
                <c:pt idx="68">
                  <c:v>8084.98</c:v>
                </c:pt>
                <c:pt idx="69">
                  <c:v>7456.56</c:v>
                </c:pt>
                <c:pt idx="70">
                  <c:v>5365.18</c:v>
                </c:pt>
                <c:pt idx="71">
                  <c:v>8134.16</c:v>
                </c:pt>
                <c:pt idx="72">
                  <c:v>10065.530000000001</c:v>
                </c:pt>
                <c:pt idx="73">
                  <c:v>10878.94</c:v>
                </c:pt>
                <c:pt idx="74">
                  <c:v>11524.63</c:v>
                </c:pt>
                <c:pt idx="75">
                  <c:v>6563.85</c:v>
                </c:pt>
                <c:pt idx="76">
                  <c:v>14165.57</c:v>
                </c:pt>
                <c:pt idx="77">
                  <c:v>15624.56</c:v>
                </c:pt>
                <c:pt idx="78">
                  <c:v>11305.04</c:v>
                </c:pt>
                <c:pt idx="79">
                  <c:v>8245.57</c:v>
                </c:pt>
                <c:pt idx="80">
                  <c:v>7676.64</c:v>
                </c:pt>
                <c:pt idx="81">
                  <c:v>5023.53</c:v>
                </c:pt>
                <c:pt idx="82">
                  <c:v>8058.85</c:v>
                </c:pt>
                <c:pt idx="83">
                  <c:v>9902.44</c:v>
                </c:pt>
                <c:pt idx="84">
                  <c:v>8058.05</c:v>
                </c:pt>
                <c:pt idx="85">
                  <c:v>7498.36</c:v>
                </c:pt>
                <c:pt idx="86">
                  <c:v>12216.8</c:v>
                </c:pt>
                <c:pt idx="87">
                  <c:v>11042.8</c:v>
                </c:pt>
                <c:pt idx="88">
                  <c:v>10713.92</c:v>
                </c:pt>
                <c:pt idx="89">
                  <c:v>9130.06</c:v>
                </c:pt>
                <c:pt idx="90">
                  <c:v>7325.82</c:v>
                </c:pt>
                <c:pt idx="91">
                  <c:v>15292.36</c:v>
                </c:pt>
                <c:pt idx="92">
                  <c:v>11571.92</c:v>
                </c:pt>
                <c:pt idx="93">
                  <c:v>10464.299999999999</c:v>
                </c:pt>
                <c:pt idx="94">
                  <c:v>9229.31</c:v>
                </c:pt>
                <c:pt idx="95">
                  <c:v>9964.76</c:v>
                </c:pt>
                <c:pt idx="96">
                  <c:v>8018.56</c:v>
                </c:pt>
                <c:pt idx="97">
                  <c:v>7278.85</c:v>
                </c:pt>
                <c:pt idx="98">
                  <c:v>8467.44</c:v>
                </c:pt>
                <c:pt idx="99">
                  <c:v>7620.08</c:v>
                </c:pt>
                <c:pt idx="100">
                  <c:v>7353.99</c:v>
                </c:pt>
                <c:pt idx="101">
                  <c:v>12947.48</c:v>
                </c:pt>
                <c:pt idx="102">
                  <c:v>10250.780000000001</c:v>
                </c:pt>
                <c:pt idx="103">
                  <c:v>13096.57</c:v>
                </c:pt>
                <c:pt idx="104">
                  <c:v>10843.3</c:v>
                </c:pt>
                <c:pt idx="105">
                  <c:v>9702.32</c:v>
                </c:pt>
                <c:pt idx="106">
                  <c:v>11509.72</c:v>
                </c:pt>
                <c:pt idx="107">
                  <c:v>10862.91</c:v>
                </c:pt>
                <c:pt idx="108">
                  <c:v>14894.3</c:v>
                </c:pt>
                <c:pt idx="109">
                  <c:v>12071.16</c:v>
                </c:pt>
                <c:pt idx="110">
                  <c:v>16592.25</c:v>
                </c:pt>
                <c:pt idx="111">
                  <c:v>12441.24</c:v>
                </c:pt>
                <c:pt idx="112">
                  <c:v>12279.8</c:v>
                </c:pt>
                <c:pt idx="113">
                  <c:v>6790.08</c:v>
                </c:pt>
                <c:pt idx="114">
                  <c:v>11909.22</c:v>
                </c:pt>
                <c:pt idx="115">
                  <c:v>13496.33</c:v>
                </c:pt>
                <c:pt idx="116">
                  <c:v>12297.33</c:v>
                </c:pt>
                <c:pt idx="117">
                  <c:v>6378.02</c:v>
                </c:pt>
                <c:pt idx="118">
                  <c:v>14447.22</c:v>
                </c:pt>
                <c:pt idx="119">
                  <c:v>14199.63</c:v>
                </c:pt>
                <c:pt idx="120">
                  <c:v>8818.6</c:v>
                </c:pt>
                <c:pt idx="121">
                  <c:v>11735.1</c:v>
                </c:pt>
                <c:pt idx="122">
                  <c:v>10804.46</c:v>
                </c:pt>
                <c:pt idx="123">
                  <c:v>10008.84</c:v>
                </c:pt>
                <c:pt idx="124">
                  <c:v>13038.94</c:v>
                </c:pt>
                <c:pt idx="125">
                  <c:v>12997.57</c:v>
                </c:pt>
                <c:pt idx="126">
                  <c:v>13131.68</c:v>
                </c:pt>
                <c:pt idx="127">
                  <c:v>14703.9</c:v>
                </c:pt>
                <c:pt idx="128">
                  <c:v>17668.34</c:v>
                </c:pt>
                <c:pt idx="129">
                  <c:v>13267.43</c:v>
                </c:pt>
                <c:pt idx="130">
                  <c:v>8106.56</c:v>
                </c:pt>
                <c:pt idx="131">
                  <c:v>11182.44</c:v>
                </c:pt>
                <c:pt idx="132">
                  <c:v>10886.67</c:v>
                </c:pt>
                <c:pt idx="133">
                  <c:v>11160.91</c:v>
                </c:pt>
                <c:pt idx="134">
                  <c:v>7160.31</c:v>
                </c:pt>
                <c:pt idx="135">
                  <c:v>14452.13</c:v>
                </c:pt>
                <c:pt idx="136">
                  <c:v>11189.87</c:v>
                </c:pt>
                <c:pt idx="137">
                  <c:v>15012.92</c:v>
                </c:pt>
                <c:pt idx="138">
                  <c:v>8606.27</c:v>
                </c:pt>
                <c:pt idx="139">
                  <c:v>5991.27</c:v>
                </c:pt>
                <c:pt idx="140">
                  <c:v>8239.06</c:v>
                </c:pt>
                <c:pt idx="141">
                  <c:v>5561.95</c:v>
                </c:pt>
                <c:pt idx="142">
                  <c:v>9797.26</c:v>
                </c:pt>
                <c:pt idx="143">
                  <c:v>14673.81</c:v>
                </c:pt>
                <c:pt idx="144">
                  <c:v>11598.35</c:v>
                </c:pt>
                <c:pt idx="145">
                  <c:v>13368.12</c:v>
                </c:pt>
                <c:pt idx="146">
                  <c:v>14428.14</c:v>
                </c:pt>
                <c:pt idx="147">
                  <c:v>11172.84</c:v>
                </c:pt>
                <c:pt idx="148">
                  <c:v>6340.56</c:v>
                </c:pt>
                <c:pt idx="149">
                  <c:v>8095.38</c:v>
                </c:pt>
                <c:pt idx="150">
                  <c:v>9268.66</c:v>
                </c:pt>
                <c:pt idx="151">
                  <c:v>4532.33</c:v>
                </c:pt>
                <c:pt idx="152">
                  <c:v>10982.62</c:v>
                </c:pt>
                <c:pt idx="153">
                  <c:v>8447.64</c:v>
                </c:pt>
                <c:pt idx="154">
                  <c:v>7617.05</c:v>
                </c:pt>
                <c:pt idx="155">
                  <c:v>7610.02</c:v>
                </c:pt>
                <c:pt idx="156">
                  <c:v>7849.88</c:v>
                </c:pt>
                <c:pt idx="157">
                  <c:v>7104.61</c:v>
                </c:pt>
                <c:pt idx="158">
                  <c:v>8447.4</c:v>
                </c:pt>
                <c:pt idx="159">
                  <c:v>7885.48</c:v>
                </c:pt>
                <c:pt idx="160">
                  <c:v>9992.42</c:v>
                </c:pt>
                <c:pt idx="161">
                  <c:v>11322.95</c:v>
                </c:pt>
                <c:pt idx="162">
                  <c:v>15977.27</c:v>
                </c:pt>
                <c:pt idx="163">
                  <c:v>14259.48</c:v>
                </c:pt>
                <c:pt idx="164">
                  <c:v>12886.05</c:v>
                </c:pt>
                <c:pt idx="165">
                  <c:v>9131.86</c:v>
                </c:pt>
                <c:pt idx="166">
                  <c:v>10953.39</c:v>
                </c:pt>
                <c:pt idx="167">
                  <c:v>8574.23</c:v>
                </c:pt>
                <c:pt idx="168">
                  <c:v>14958.05</c:v>
                </c:pt>
                <c:pt idx="169">
                  <c:v>13543.21</c:v>
                </c:pt>
                <c:pt idx="170">
                  <c:v>13867.08</c:v>
                </c:pt>
                <c:pt idx="171">
                  <c:v>13854.92</c:v>
                </c:pt>
                <c:pt idx="172">
                  <c:v>10895.22</c:v>
                </c:pt>
                <c:pt idx="173">
                  <c:v>7854.4</c:v>
                </c:pt>
                <c:pt idx="174">
                  <c:v>7405.54</c:v>
                </c:pt>
                <c:pt idx="175">
                  <c:v>7705.26</c:v>
                </c:pt>
                <c:pt idx="176">
                  <c:v>10888.41</c:v>
                </c:pt>
                <c:pt idx="177">
                  <c:v>7715.63</c:v>
                </c:pt>
                <c:pt idx="178">
                  <c:v>10581.72</c:v>
                </c:pt>
                <c:pt idx="179">
                  <c:v>11218.58</c:v>
                </c:pt>
                <c:pt idx="180">
                  <c:v>12789.7</c:v>
                </c:pt>
                <c:pt idx="181">
                  <c:v>9923.23</c:v>
                </c:pt>
                <c:pt idx="182">
                  <c:v>9781.83</c:v>
                </c:pt>
                <c:pt idx="183">
                  <c:v>11570.62</c:v>
                </c:pt>
                <c:pt idx="184">
                  <c:v>12294.54</c:v>
                </c:pt>
                <c:pt idx="185">
                  <c:v>9745.9</c:v>
                </c:pt>
                <c:pt idx="186">
                  <c:v>11918.41</c:v>
                </c:pt>
                <c:pt idx="187">
                  <c:v>10983.4</c:v>
                </c:pt>
                <c:pt idx="188">
                  <c:v>8944.74</c:v>
                </c:pt>
                <c:pt idx="189">
                  <c:v>13131.49</c:v>
                </c:pt>
                <c:pt idx="190">
                  <c:v>14669.4</c:v>
                </c:pt>
                <c:pt idx="191">
                  <c:v>13843.33</c:v>
                </c:pt>
                <c:pt idx="192">
                  <c:v>14024.53</c:v>
                </c:pt>
                <c:pt idx="193">
                  <c:v>13315.79</c:v>
                </c:pt>
                <c:pt idx="194">
                  <c:v>10237.24</c:v>
                </c:pt>
                <c:pt idx="195">
                  <c:v>9030.17</c:v>
                </c:pt>
                <c:pt idx="196">
                  <c:v>15904.11</c:v>
                </c:pt>
                <c:pt idx="197">
                  <c:v>12839.29</c:v>
                </c:pt>
                <c:pt idx="198">
                  <c:v>9063.4500000000007</c:v>
                </c:pt>
                <c:pt idx="199">
                  <c:v>7250.21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DE-49CC-97FE-25977581D377}"/>
            </c:ext>
          </c:extLst>
        </c:ser>
        <c:ser>
          <c:idx val="4"/>
          <c:order val="4"/>
          <c:tx>
            <c:strRef>
              <c:f>'simple model transformed'!$N$2</c:f>
              <c:strCache>
                <c:ptCount val="1"/>
                <c:pt idx="0">
                  <c:v>Predicted 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'simple model transformed'!$N$3:$N$202</c:f>
              <c:numCache>
                <c:formatCode>0.00</c:formatCode>
                <c:ptCount val="200"/>
                <c:pt idx="0">
                  <c:v>11544.235632336296</c:v>
                </c:pt>
                <c:pt idx="1">
                  <c:v>11988.844512852513</c:v>
                </c:pt>
                <c:pt idx="2">
                  <c:v>11235.843055971909</c:v>
                </c:pt>
                <c:pt idx="3">
                  <c:v>8417.9397187365776</c:v>
                </c:pt>
                <c:pt idx="4">
                  <c:v>9337.9650623046164</c:v>
                </c:pt>
                <c:pt idx="5">
                  <c:v>14100.495884532491</c:v>
                </c:pt>
                <c:pt idx="6">
                  <c:v>9417.8874379838126</c:v>
                </c:pt>
                <c:pt idx="7">
                  <c:v>14836.775564501841</c:v>
                </c:pt>
                <c:pt idx="8">
                  <c:v>10480.446637529194</c:v>
                </c:pt>
                <c:pt idx="9">
                  <c:v>11483.84245247907</c:v>
                </c:pt>
                <c:pt idx="10">
                  <c:v>8885.8257020775382</c:v>
                </c:pt>
                <c:pt idx="11">
                  <c:v>6678.3969336061591</c:v>
                </c:pt>
                <c:pt idx="12">
                  <c:v>13605.445704232476</c:v>
                </c:pt>
                <c:pt idx="13">
                  <c:v>10362.764201340531</c:v>
                </c:pt>
                <c:pt idx="14">
                  <c:v>8914.9224189711913</c:v>
                </c:pt>
                <c:pt idx="15">
                  <c:v>12834.186318666158</c:v>
                </c:pt>
                <c:pt idx="16">
                  <c:v>9358.7208047790409</c:v>
                </c:pt>
                <c:pt idx="17">
                  <c:v>14945.366700147515</c:v>
                </c:pt>
                <c:pt idx="18">
                  <c:v>12838.210497574444</c:v>
                </c:pt>
                <c:pt idx="19">
                  <c:v>14217.412960881364</c:v>
                </c:pt>
                <c:pt idx="20">
                  <c:v>9154.9692074480954</c:v>
                </c:pt>
                <c:pt idx="21">
                  <c:v>13083.519446261867</c:v>
                </c:pt>
                <c:pt idx="22">
                  <c:v>8720.6914697699922</c:v>
                </c:pt>
                <c:pt idx="23">
                  <c:v>11698.035239208793</c:v>
                </c:pt>
                <c:pt idx="24">
                  <c:v>6678.3969336061591</c:v>
                </c:pt>
                <c:pt idx="25">
                  <c:v>6678.3969336061591</c:v>
                </c:pt>
                <c:pt idx="26">
                  <c:v>11773.688791983483</c:v>
                </c:pt>
                <c:pt idx="27">
                  <c:v>9253.0452582967791</c:v>
                </c:pt>
                <c:pt idx="28">
                  <c:v>16442.624591841275</c:v>
                </c:pt>
                <c:pt idx="29">
                  <c:v>8353.0745175977136</c:v>
                </c:pt>
                <c:pt idx="30">
                  <c:v>11327.446058501939</c:v>
                </c:pt>
                <c:pt idx="31">
                  <c:v>9549.8797193678583</c:v>
                </c:pt>
                <c:pt idx="32">
                  <c:v>9717.5142722279561</c:v>
                </c:pt>
                <c:pt idx="33">
                  <c:v>9309.1806480635878</c:v>
                </c:pt>
                <c:pt idx="34">
                  <c:v>11365.159093560842</c:v>
                </c:pt>
                <c:pt idx="35">
                  <c:v>10740.191199245786</c:v>
                </c:pt>
                <c:pt idx="36">
                  <c:v>9084.859300530974</c:v>
                </c:pt>
                <c:pt idx="37">
                  <c:v>10502.602041275783</c:v>
                </c:pt>
                <c:pt idx="38">
                  <c:v>8823.8500632984105</c:v>
                </c:pt>
                <c:pt idx="39">
                  <c:v>12212.327073753673</c:v>
                </c:pt>
                <c:pt idx="40">
                  <c:v>12379.56488319319</c:v>
                </c:pt>
                <c:pt idx="41">
                  <c:v>11653.213853867193</c:v>
                </c:pt>
                <c:pt idx="42">
                  <c:v>11766.488158251206</c:v>
                </c:pt>
                <c:pt idx="43">
                  <c:v>11678.559555284883</c:v>
                </c:pt>
                <c:pt idx="44">
                  <c:v>6678.3969336061591</c:v>
                </c:pt>
                <c:pt idx="45">
                  <c:v>9285.3400749412267</c:v>
                </c:pt>
                <c:pt idx="46">
                  <c:v>8977.5443053893014</c:v>
                </c:pt>
                <c:pt idx="47">
                  <c:v>11253.86818658731</c:v>
                </c:pt>
                <c:pt idx="48">
                  <c:v>12158.756210306827</c:v>
                </c:pt>
                <c:pt idx="49">
                  <c:v>8706.1612341185937</c:v>
                </c:pt>
                <c:pt idx="50">
                  <c:v>15329.741149308935</c:v>
                </c:pt>
                <c:pt idx="51">
                  <c:v>12380.714159940791</c:v>
                </c:pt>
                <c:pt idx="52">
                  <c:v>14485.327966189458</c:v>
                </c:pt>
                <c:pt idx="53">
                  <c:v>9309.9867591800412</c:v>
                </c:pt>
                <c:pt idx="54">
                  <c:v>9273.3024738576405</c:v>
                </c:pt>
                <c:pt idx="55">
                  <c:v>8938.182955206441</c:v>
                </c:pt>
                <c:pt idx="56">
                  <c:v>10697.928917594038</c:v>
                </c:pt>
                <c:pt idx="57">
                  <c:v>8729.1664273005554</c:v>
                </c:pt>
                <c:pt idx="58">
                  <c:v>9000.486660208755</c:v>
                </c:pt>
                <c:pt idx="59">
                  <c:v>9174.8494880255312</c:v>
                </c:pt>
                <c:pt idx="60">
                  <c:v>14750.47042665628</c:v>
                </c:pt>
                <c:pt idx="61">
                  <c:v>14501.664440436023</c:v>
                </c:pt>
                <c:pt idx="62">
                  <c:v>9285.327915748212</c:v>
                </c:pt>
                <c:pt idx="63">
                  <c:v>8842.0280568539256</c:v>
                </c:pt>
                <c:pt idx="64">
                  <c:v>8969.1108037430768</c:v>
                </c:pt>
                <c:pt idx="65">
                  <c:v>11442.580322536889</c:v>
                </c:pt>
                <c:pt idx="66">
                  <c:v>6678.3969336061591</c:v>
                </c:pt>
                <c:pt idx="67">
                  <c:v>9058.1577126728389</c:v>
                </c:pt>
                <c:pt idx="68">
                  <c:v>8988.8867900736641</c:v>
                </c:pt>
                <c:pt idx="69">
                  <c:v>9115.4275117674715</c:v>
                </c:pt>
                <c:pt idx="70">
                  <c:v>6678.3969336061591</c:v>
                </c:pt>
                <c:pt idx="71">
                  <c:v>9157.1092254185114</c:v>
                </c:pt>
                <c:pt idx="72">
                  <c:v>11917.033494348096</c:v>
                </c:pt>
                <c:pt idx="73">
                  <c:v>11383.153189637425</c:v>
                </c:pt>
                <c:pt idx="74">
                  <c:v>10514.786101857389</c:v>
                </c:pt>
                <c:pt idx="75">
                  <c:v>6678.3969336061591</c:v>
                </c:pt>
                <c:pt idx="76">
                  <c:v>14061.804048057576</c:v>
                </c:pt>
                <c:pt idx="77">
                  <c:v>14761.879143382121</c:v>
                </c:pt>
                <c:pt idx="78">
                  <c:v>9472.4214186503559</c:v>
                </c:pt>
                <c:pt idx="79">
                  <c:v>9237.0072827116801</c:v>
                </c:pt>
                <c:pt idx="80">
                  <c:v>9259.0518996455576</c:v>
                </c:pt>
                <c:pt idx="81">
                  <c:v>6678.3969336061591</c:v>
                </c:pt>
                <c:pt idx="82">
                  <c:v>9226.2099193154936</c:v>
                </c:pt>
                <c:pt idx="83">
                  <c:v>10896.075347378563</c:v>
                </c:pt>
                <c:pt idx="84">
                  <c:v>9238.8919576288063</c:v>
                </c:pt>
                <c:pt idx="85">
                  <c:v>9213.0171948956067</c:v>
                </c:pt>
                <c:pt idx="86">
                  <c:v>13090.653995079021</c:v>
                </c:pt>
                <c:pt idx="87">
                  <c:v>9273.7960777517455</c:v>
                </c:pt>
                <c:pt idx="88">
                  <c:v>9521.2683203260294</c:v>
                </c:pt>
                <c:pt idx="89">
                  <c:v>9098.0520249508627</c:v>
                </c:pt>
                <c:pt idx="90">
                  <c:v>9510.9986886166989</c:v>
                </c:pt>
                <c:pt idx="91">
                  <c:v>16385.506997322114</c:v>
                </c:pt>
                <c:pt idx="92">
                  <c:v>8901.352759567877</c:v>
                </c:pt>
                <c:pt idx="93">
                  <c:v>10767.105298177294</c:v>
                </c:pt>
                <c:pt idx="94">
                  <c:v>9128.377052327085</c:v>
                </c:pt>
                <c:pt idx="95">
                  <c:v>11384.842632757904</c:v>
                </c:pt>
                <c:pt idx="96">
                  <c:v>9006.9675100850691</c:v>
                </c:pt>
                <c:pt idx="97">
                  <c:v>8908.4050915158368</c:v>
                </c:pt>
                <c:pt idx="98">
                  <c:v>9453.4044407768961</c:v>
                </c:pt>
                <c:pt idx="99">
                  <c:v>9301.3294137542707</c:v>
                </c:pt>
                <c:pt idx="100">
                  <c:v>8737.8756155832107</c:v>
                </c:pt>
                <c:pt idx="101">
                  <c:v>14030.160584255584</c:v>
                </c:pt>
                <c:pt idx="102">
                  <c:v>9339.0472304828363</c:v>
                </c:pt>
                <c:pt idx="103">
                  <c:v>13502.963241726888</c:v>
                </c:pt>
                <c:pt idx="104">
                  <c:v>9231.3532579602997</c:v>
                </c:pt>
                <c:pt idx="105">
                  <c:v>9103.864119211421</c:v>
                </c:pt>
                <c:pt idx="106">
                  <c:v>11998.973750063338</c:v>
                </c:pt>
                <c:pt idx="107">
                  <c:v>10106.998693780901</c:v>
                </c:pt>
                <c:pt idx="108">
                  <c:v>13960.879154118698</c:v>
                </c:pt>
                <c:pt idx="109">
                  <c:v>10633.728984729381</c:v>
                </c:pt>
                <c:pt idx="110">
                  <c:v>16835.588546672214</c:v>
                </c:pt>
                <c:pt idx="111">
                  <c:v>8950.23271548304</c:v>
                </c:pt>
                <c:pt idx="112">
                  <c:v>11413.083357902964</c:v>
                </c:pt>
                <c:pt idx="113">
                  <c:v>6678.3969336061591</c:v>
                </c:pt>
                <c:pt idx="114">
                  <c:v>12309.632601886962</c:v>
                </c:pt>
                <c:pt idx="115">
                  <c:v>12049.462997851588</c:v>
                </c:pt>
                <c:pt idx="116">
                  <c:v>11099.01596569522</c:v>
                </c:pt>
                <c:pt idx="117">
                  <c:v>6678.3969336061591</c:v>
                </c:pt>
                <c:pt idx="118">
                  <c:v>15118.730514469768</c:v>
                </c:pt>
                <c:pt idx="119">
                  <c:v>13373.274796911834</c:v>
                </c:pt>
                <c:pt idx="120">
                  <c:v>6678.3969336061591</c:v>
                </c:pt>
                <c:pt idx="121">
                  <c:v>11530.933404058058</c:v>
                </c:pt>
                <c:pt idx="122">
                  <c:v>10489.779349046607</c:v>
                </c:pt>
                <c:pt idx="123">
                  <c:v>9189.7444994673424</c:v>
                </c:pt>
                <c:pt idx="124">
                  <c:v>12287.685396241164</c:v>
                </c:pt>
                <c:pt idx="125">
                  <c:v>11746.628768701386</c:v>
                </c:pt>
                <c:pt idx="126">
                  <c:v>12727.442392437908</c:v>
                </c:pt>
                <c:pt idx="127">
                  <c:v>14532.791782376051</c:v>
                </c:pt>
                <c:pt idx="128">
                  <c:v>16355.540496101625</c:v>
                </c:pt>
                <c:pt idx="129">
                  <c:v>9352.7141634302607</c:v>
                </c:pt>
                <c:pt idx="130">
                  <c:v>6678.3969336061591</c:v>
                </c:pt>
                <c:pt idx="131">
                  <c:v>11777.173000381597</c:v>
                </c:pt>
                <c:pt idx="132">
                  <c:v>11941.138528044607</c:v>
                </c:pt>
                <c:pt idx="133">
                  <c:v>12265.520187644011</c:v>
                </c:pt>
                <c:pt idx="134">
                  <c:v>8903.9426676797993</c:v>
                </c:pt>
                <c:pt idx="135">
                  <c:v>15348.939460057587</c:v>
                </c:pt>
                <c:pt idx="136">
                  <c:v>9541.2948346579196</c:v>
                </c:pt>
                <c:pt idx="137">
                  <c:v>13777.805940700069</c:v>
                </c:pt>
                <c:pt idx="138">
                  <c:v>6678.3969336061591</c:v>
                </c:pt>
                <c:pt idx="139">
                  <c:v>6678.3969336061591</c:v>
                </c:pt>
                <c:pt idx="140">
                  <c:v>9346.7439996605244</c:v>
                </c:pt>
                <c:pt idx="141">
                  <c:v>6678.3969336061591</c:v>
                </c:pt>
                <c:pt idx="142">
                  <c:v>11147.774637572373</c:v>
                </c:pt>
                <c:pt idx="143">
                  <c:v>15387.685913776721</c:v>
                </c:pt>
                <c:pt idx="144">
                  <c:v>9294.0217387530247</c:v>
                </c:pt>
                <c:pt idx="145">
                  <c:v>13255.389518476801</c:v>
                </c:pt>
                <c:pt idx="146">
                  <c:v>13376.896045493624</c:v>
                </c:pt>
                <c:pt idx="147">
                  <c:v>9083.96171585517</c:v>
                </c:pt>
                <c:pt idx="148">
                  <c:v>6678.3969336061591</c:v>
                </c:pt>
                <c:pt idx="149">
                  <c:v>8829.6135207869156</c:v>
                </c:pt>
                <c:pt idx="150">
                  <c:v>10970.140048891084</c:v>
                </c:pt>
                <c:pt idx="151">
                  <c:v>6678.3969336061591</c:v>
                </c:pt>
                <c:pt idx="152">
                  <c:v>11487.673524786293</c:v>
                </c:pt>
                <c:pt idx="153">
                  <c:v>9004.0249853757487</c:v>
                </c:pt>
                <c:pt idx="154">
                  <c:v>9655.4425480224418</c:v>
                </c:pt>
                <c:pt idx="155">
                  <c:v>9011.4907298861726</c:v>
                </c:pt>
                <c:pt idx="156">
                  <c:v>8980.0713751387157</c:v>
                </c:pt>
                <c:pt idx="157">
                  <c:v>9116.4124064015814</c:v>
                </c:pt>
                <c:pt idx="158">
                  <c:v>9390.9183478793766</c:v>
                </c:pt>
                <c:pt idx="159">
                  <c:v>9152.1847522479529</c:v>
                </c:pt>
                <c:pt idx="160">
                  <c:v>10981.194766798486</c:v>
                </c:pt>
                <c:pt idx="161">
                  <c:v>12211.613007304539</c:v>
                </c:pt>
                <c:pt idx="162">
                  <c:v>16324.202622034212</c:v>
                </c:pt>
                <c:pt idx="163">
                  <c:v>12522.797193368398</c:v>
                </c:pt>
                <c:pt idx="164">
                  <c:v>10873.418955827517</c:v>
                </c:pt>
                <c:pt idx="165">
                  <c:v>8158.7181970882802</c:v>
                </c:pt>
                <c:pt idx="166">
                  <c:v>10896.224851918883</c:v>
                </c:pt>
                <c:pt idx="167">
                  <c:v>9320.7476449971855</c:v>
                </c:pt>
                <c:pt idx="168">
                  <c:v>16509.871946674775</c:v>
                </c:pt>
                <c:pt idx="169">
                  <c:v>11910.109336801052</c:v>
                </c:pt>
                <c:pt idx="170">
                  <c:v>13310.818208362978</c:v>
                </c:pt>
                <c:pt idx="171">
                  <c:v>12189.33612254236</c:v>
                </c:pt>
                <c:pt idx="172">
                  <c:v>9280.3183282265582</c:v>
                </c:pt>
                <c:pt idx="173">
                  <c:v>8852.1688238273709</c:v>
                </c:pt>
                <c:pt idx="174">
                  <c:v>9056.1271274395476</c:v>
                </c:pt>
                <c:pt idx="175">
                  <c:v>8685.946341404886</c:v>
                </c:pt>
                <c:pt idx="176">
                  <c:v>11682.523128074077</c:v>
                </c:pt>
                <c:pt idx="177">
                  <c:v>8673.9028950531883</c:v>
                </c:pt>
                <c:pt idx="178">
                  <c:v>12331.909637714085</c:v>
                </c:pt>
                <c:pt idx="179">
                  <c:v>12007.009290991817</c:v>
                </c:pt>
                <c:pt idx="180">
                  <c:v>12466.987911055126</c:v>
                </c:pt>
                <c:pt idx="181">
                  <c:v>9058.558966042292</c:v>
                </c:pt>
                <c:pt idx="182">
                  <c:v>10272.898048933543</c:v>
                </c:pt>
                <c:pt idx="183">
                  <c:v>10891.729503080496</c:v>
                </c:pt>
                <c:pt idx="184">
                  <c:v>13384.561343802863</c:v>
                </c:pt>
                <c:pt idx="185">
                  <c:v>8982.40594019735</c:v>
                </c:pt>
                <c:pt idx="186">
                  <c:v>10992.922987688267</c:v>
                </c:pt>
                <c:pt idx="187">
                  <c:v>11071.101516137947</c:v>
                </c:pt>
                <c:pt idx="188">
                  <c:v>9743.216013362271</c:v>
                </c:pt>
                <c:pt idx="189">
                  <c:v>13931.912386350457</c:v>
                </c:pt>
                <c:pt idx="190">
                  <c:v>12003.293957075337</c:v>
                </c:pt>
                <c:pt idx="191">
                  <c:v>12856.550744331615</c:v>
                </c:pt>
                <c:pt idx="192">
                  <c:v>11310.363937711598</c:v>
                </c:pt>
                <c:pt idx="193">
                  <c:v>12352.653194124659</c:v>
                </c:pt>
                <c:pt idx="194">
                  <c:v>9001.873028725433</c:v>
                </c:pt>
                <c:pt idx="195">
                  <c:v>8735.3432973515264</c:v>
                </c:pt>
                <c:pt idx="196">
                  <c:v>16147.015941583595</c:v>
                </c:pt>
                <c:pt idx="197">
                  <c:v>11236.897934923951</c:v>
                </c:pt>
                <c:pt idx="198">
                  <c:v>8754.7615285944412</c:v>
                </c:pt>
                <c:pt idx="199">
                  <c:v>8944.0315270460414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DE-49CC-97FE-25977581D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6782496"/>
        <c:axId val="14467848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'simple model transformed'!$C$2</c15:sqref>
                        </c15:formulaRef>
                      </c:ext>
                    </c:extLst>
                    <c:strCache>
                      <c:ptCount val="1"/>
                      <c:pt idx="0">
                        <c:v>TikTok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'simple model transformed'!$B$3:$B$202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'simple model transformed'!$C$3:$C$202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13528.1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8045.44</c:v>
                      </c:pt>
                      <c:pt idx="6">
                        <c:v>0</c:v>
                      </c:pt>
                      <c:pt idx="7">
                        <c:v>9697.2900000000009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11522.08</c:v>
                      </c:pt>
                      <c:pt idx="13">
                        <c:v>10243.35</c:v>
                      </c:pt>
                      <c:pt idx="14">
                        <c:v>0</c:v>
                      </c:pt>
                      <c:pt idx="15">
                        <c:v>10667.35</c:v>
                      </c:pt>
                      <c:pt idx="16">
                        <c:v>0</c:v>
                      </c:pt>
                      <c:pt idx="17">
                        <c:v>9589.68</c:v>
                      </c:pt>
                      <c:pt idx="18">
                        <c:v>10626.14</c:v>
                      </c:pt>
                      <c:pt idx="19">
                        <c:v>8291.81</c:v>
                      </c:pt>
                      <c:pt idx="20">
                        <c:v>0</c:v>
                      </c:pt>
                      <c:pt idx="21">
                        <c:v>11307.24</c:v>
                      </c:pt>
                      <c:pt idx="22">
                        <c:v>0</c:v>
                      </c:pt>
                      <c:pt idx="23">
                        <c:v>8515.67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13065.56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9304.18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9395.39</c:v>
                      </c:pt>
                      <c:pt idx="40">
                        <c:v>7902.89</c:v>
                      </c:pt>
                      <c:pt idx="41">
                        <c:v>7159.96</c:v>
                      </c:pt>
                      <c:pt idx="42">
                        <c:v>6587.46</c:v>
                      </c:pt>
                      <c:pt idx="43">
                        <c:v>13901.55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8209.07</c:v>
                      </c:pt>
                      <c:pt idx="51">
                        <c:v>0</c:v>
                      </c:pt>
                      <c:pt idx="52">
                        <c:v>8978.39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8655.08</c:v>
                      </c:pt>
                      <c:pt idx="61">
                        <c:v>9280.89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7530.35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8258.41</c:v>
                      </c:pt>
                      <c:pt idx="77">
                        <c:v>8842.2999999999993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12357.56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12444.89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7304.48</c:v>
                      </c:pt>
                      <c:pt idx="102">
                        <c:v>0</c:v>
                      </c:pt>
                      <c:pt idx="103">
                        <c:v>11938.79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9172.76</c:v>
                      </c:pt>
                      <c:pt idx="107">
                        <c:v>0</c:v>
                      </c:pt>
                      <c:pt idx="108">
                        <c:v>13845.88</c:v>
                      </c:pt>
                      <c:pt idx="109">
                        <c:v>0</c:v>
                      </c:pt>
                      <c:pt idx="110">
                        <c:v>13735.12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9463.99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11228.16</c:v>
                      </c:pt>
                      <c:pt idx="119">
                        <c:v>11844.41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10596.48</c:v>
                      </c:pt>
                      <c:pt idx="123">
                        <c:v>0</c:v>
                      </c:pt>
                      <c:pt idx="124">
                        <c:v>8610.86</c:v>
                      </c:pt>
                      <c:pt idx="125">
                        <c:v>0</c:v>
                      </c:pt>
                      <c:pt idx="126">
                        <c:v>9129.69</c:v>
                      </c:pt>
                      <c:pt idx="127">
                        <c:v>13698.53</c:v>
                      </c:pt>
                      <c:pt idx="128">
                        <c:v>11344.59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11352.87</c:v>
                      </c:pt>
                      <c:pt idx="136">
                        <c:v>0</c:v>
                      </c:pt>
                      <c:pt idx="137">
                        <c:v>9583.4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11270.06</c:v>
                      </c:pt>
                      <c:pt idx="144">
                        <c:v>0</c:v>
                      </c:pt>
                      <c:pt idx="145">
                        <c:v>11888.96</c:v>
                      </c:pt>
                      <c:pt idx="146">
                        <c:v>8174.36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11898.84</c:v>
                      </c:pt>
                      <c:pt idx="163">
                        <c:v>10175.1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12376.06</c:v>
                      </c:pt>
                      <c:pt idx="169">
                        <c:v>0</c:v>
                      </c:pt>
                      <c:pt idx="170">
                        <c:v>11841.72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9292.01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5553.19</c:v>
                      </c:pt>
                      <c:pt idx="184">
                        <c:v>11250.46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8520.8700000000008</c:v>
                      </c:pt>
                      <c:pt idx="189">
                        <c:v>13086.03</c:v>
                      </c:pt>
                      <c:pt idx="190">
                        <c:v>7414.29</c:v>
                      </c:pt>
                      <c:pt idx="191">
                        <c:v>10534.1</c:v>
                      </c:pt>
                      <c:pt idx="192">
                        <c:v>0</c:v>
                      </c:pt>
                      <c:pt idx="193">
                        <c:v>7663.81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11543.58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EDE-49CC-97FE-25977581D37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'simple model transformed'!$D$2</c15:sqref>
                        </c15:formulaRef>
                      </c:ext>
                    </c:extLst>
                    <c:strCache>
                      <c:ptCount val="1"/>
                      <c:pt idx="0">
                        <c:v>Facebook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'simple model transformed'!$B$3:$B$202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'simple model transformed'!$D$3:$D$202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5349.65</c:v>
                      </c:pt>
                      <c:pt idx="2">
                        <c:v>4235.8599999999997</c:v>
                      </c:pt>
                      <c:pt idx="3">
                        <c:v>3562.21</c:v>
                      </c:pt>
                      <c:pt idx="4">
                        <c:v>0</c:v>
                      </c:pt>
                      <c:pt idx="5">
                        <c:v>4310.55</c:v>
                      </c:pt>
                      <c:pt idx="6">
                        <c:v>0</c:v>
                      </c:pt>
                      <c:pt idx="7">
                        <c:v>4478.8100000000004</c:v>
                      </c:pt>
                      <c:pt idx="8">
                        <c:v>3156.93</c:v>
                      </c:pt>
                      <c:pt idx="9">
                        <c:v>4522.03</c:v>
                      </c:pt>
                      <c:pt idx="10">
                        <c:v>4520.34</c:v>
                      </c:pt>
                      <c:pt idx="11">
                        <c:v>0</c:v>
                      </c:pt>
                      <c:pt idx="12">
                        <c:v>5698.46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5160.93</c:v>
                      </c:pt>
                      <c:pt idx="18">
                        <c:v>0</c:v>
                      </c:pt>
                      <c:pt idx="19">
                        <c:v>4605.1499999999996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4006.88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5049.49</c:v>
                      </c:pt>
                      <c:pt idx="27">
                        <c:v>0</c:v>
                      </c:pt>
                      <c:pt idx="28">
                        <c:v>5643.31</c:v>
                      </c:pt>
                      <c:pt idx="29">
                        <c:v>3429.38</c:v>
                      </c:pt>
                      <c:pt idx="30">
                        <c:v>4793.1000000000004</c:v>
                      </c:pt>
                      <c:pt idx="31">
                        <c:v>5880.18</c:v>
                      </c:pt>
                      <c:pt idx="32">
                        <c:v>0</c:v>
                      </c:pt>
                      <c:pt idx="33">
                        <c:v>5387.28</c:v>
                      </c:pt>
                      <c:pt idx="34">
                        <c:v>2744.44</c:v>
                      </c:pt>
                      <c:pt idx="35">
                        <c:v>3977.49</c:v>
                      </c:pt>
                      <c:pt idx="36">
                        <c:v>0</c:v>
                      </c:pt>
                      <c:pt idx="37">
                        <c:v>3343.28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5567.29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4708.16</c:v>
                      </c:pt>
                      <c:pt idx="47">
                        <c:v>4238.51</c:v>
                      </c:pt>
                      <c:pt idx="48">
                        <c:v>5857.92</c:v>
                      </c:pt>
                      <c:pt idx="49">
                        <c:v>0</c:v>
                      </c:pt>
                      <c:pt idx="50">
                        <c:v>6466.58</c:v>
                      </c:pt>
                      <c:pt idx="51">
                        <c:v>5852.55</c:v>
                      </c:pt>
                      <c:pt idx="52">
                        <c:v>4401.3500000000004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3231.46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4814.95</c:v>
                      </c:pt>
                      <c:pt idx="61">
                        <c:v>4192.3500000000004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4690.8900000000003</c:v>
                      </c:pt>
                      <c:pt idx="65">
                        <c:v>4766.53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5929.51</c:v>
                      </c:pt>
                      <c:pt idx="73">
                        <c:v>0</c:v>
                      </c:pt>
                      <c:pt idx="74">
                        <c:v>2905.4</c:v>
                      </c:pt>
                      <c:pt idx="75">
                        <c:v>0</c:v>
                      </c:pt>
                      <c:pt idx="76">
                        <c:v>4869.8900000000003</c:v>
                      </c:pt>
                      <c:pt idx="77">
                        <c:v>5093.95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3583.09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4028.9</c:v>
                      </c:pt>
                      <c:pt idx="87">
                        <c:v>5314.82</c:v>
                      </c:pt>
                      <c:pt idx="88">
                        <c:v>5821.59</c:v>
                      </c:pt>
                      <c:pt idx="89">
                        <c:v>0</c:v>
                      </c:pt>
                      <c:pt idx="90">
                        <c:v>5800.56</c:v>
                      </c:pt>
                      <c:pt idx="91">
                        <c:v>5078.26</c:v>
                      </c:pt>
                      <c:pt idx="92">
                        <c:v>0</c:v>
                      </c:pt>
                      <c:pt idx="93">
                        <c:v>3840.58</c:v>
                      </c:pt>
                      <c:pt idx="94">
                        <c:v>0</c:v>
                      </c:pt>
                      <c:pt idx="95">
                        <c:v>5194.29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4217.37</c:v>
                      </c:pt>
                      <c:pt idx="101">
                        <c:v>4889.6099999999997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7021.04</c:v>
                      </c:pt>
                      <c:pt idx="108">
                        <c:v>0</c:v>
                      </c:pt>
                      <c:pt idx="109">
                        <c:v>2798.56</c:v>
                      </c:pt>
                      <c:pt idx="110">
                        <c:v>5199.3</c:v>
                      </c:pt>
                      <c:pt idx="111">
                        <c:v>0</c:v>
                      </c:pt>
                      <c:pt idx="112">
                        <c:v>4482.4799999999996</c:v>
                      </c:pt>
                      <c:pt idx="113">
                        <c:v>0</c:v>
                      </c:pt>
                      <c:pt idx="114">
                        <c:v>4560.8100000000004</c:v>
                      </c:pt>
                      <c:pt idx="115">
                        <c:v>5181.34</c:v>
                      </c:pt>
                      <c:pt idx="116">
                        <c:v>4497.18</c:v>
                      </c:pt>
                      <c:pt idx="117">
                        <c:v>0</c:v>
                      </c:pt>
                      <c:pt idx="118">
                        <c:v>4039.5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5251.48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4290.2700000000004</c:v>
                      </c:pt>
                      <c:pt idx="126">
                        <c:v>0</c:v>
                      </c:pt>
                      <c:pt idx="127">
                        <c:v>5994.39</c:v>
                      </c:pt>
                      <c:pt idx="128">
                        <c:v>6319.14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5496</c:v>
                      </c:pt>
                      <c:pt idx="132">
                        <c:v>5771.41</c:v>
                      </c:pt>
                      <c:pt idx="133">
                        <c:v>6029.44</c:v>
                      </c:pt>
                      <c:pt idx="134">
                        <c:v>0</c:v>
                      </c:pt>
                      <c:pt idx="135">
                        <c:v>4575.68</c:v>
                      </c:pt>
                      <c:pt idx="136">
                        <c:v>5862.6</c:v>
                      </c:pt>
                      <c:pt idx="137">
                        <c:v>2344.38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3970.06</c:v>
                      </c:pt>
                      <c:pt idx="143">
                        <c:v>4650.0600000000004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7696.22</c:v>
                      </c:pt>
                      <c:pt idx="147">
                        <c:v>4926.08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3981.96</c:v>
                      </c:pt>
                      <c:pt idx="151">
                        <c:v>0</c:v>
                      </c:pt>
                      <c:pt idx="152">
                        <c:v>5382.73</c:v>
                      </c:pt>
                      <c:pt idx="153">
                        <c:v>0</c:v>
                      </c:pt>
                      <c:pt idx="154">
                        <c:v>6096.35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3820.84</c:v>
                      </c:pt>
                      <c:pt idx="161">
                        <c:v>6301.43</c:v>
                      </c:pt>
                      <c:pt idx="162">
                        <c:v>5895.26</c:v>
                      </c:pt>
                      <c:pt idx="163">
                        <c:v>0</c:v>
                      </c:pt>
                      <c:pt idx="164">
                        <c:v>3667.79</c:v>
                      </c:pt>
                      <c:pt idx="165">
                        <c:v>3031.38</c:v>
                      </c:pt>
                      <c:pt idx="166">
                        <c:v>4339.9399999999996</c:v>
                      </c:pt>
                      <c:pt idx="167">
                        <c:v>0</c:v>
                      </c:pt>
                      <c:pt idx="168">
                        <c:v>5498.69</c:v>
                      </c:pt>
                      <c:pt idx="169">
                        <c:v>6047.97</c:v>
                      </c:pt>
                      <c:pt idx="170">
                        <c:v>0</c:v>
                      </c:pt>
                      <c:pt idx="171">
                        <c:v>6742.67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4111.03</c:v>
                      </c:pt>
                      <c:pt idx="176">
                        <c:v>5242.12</c:v>
                      </c:pt>
                      <c:pt idx="177">
                        <c:v>0</c:v>
                      </c:pt>
                      <c:pt idx="178">
                        <c:v>5936.74</c:v>
                      </c:pt>
                      <c:pt idx="179">
                        <c:v>6412.33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2760.4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3720.31</c:v>
                      </c:pt>
                      <c:pt idx="187">
                        <c:v>4414.57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5213.4799999999996</c:v>
                      </c:pt>
                      <c:pt idx="193">
                        <c:v>0</c:v>
                      </c:pt>
                      <c:pt idx="194">
                        <c:v>4757.9799999999996</c:v>
                      </c:pt>
                      <c:pt idx="195">
                        <c:v>0</c:v>
                      </c:pt>
                      <c:pt idx="196">
                        <c:v>4615.3500000000004</c:v>
                      </c:pt>
                      <c:pt idx="197">
                        <c:v>4556.16</c:v>
                      </c:pt>
                      <c:pt idx="198">
                        <c:v>0</c:v>
                      </c:pt>
                      <c:pt idx="1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EDE-49CC-97FE-25977581D37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'simple model transformed'!$E$2</c15:sqref>
                        </c15:formulaRef>
                      </c:ext>
                    </c:extLst>
                    <c:strCache>
                      <c:ptCount val="1"/>
                      <c:pt idx="0">
                        <c:v>Google Ads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'simple model transformed'!$B$3:$B$202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'simple model transformed'!$E$3:$E$202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2218.9299999999998</c:v>
                      </c:pt>
                      <c:pt idx="2">
                        <c:v>2046.96</c:v>
                      </c:pt>
                      <c:pt idx="3">
                        <c:v>0</c:v>
                      </c:pt>
                      <c:pt idx="4">
                        <c:v>2187.29</c:v>
                      </c:pt>
                      <c:pt idx="5">
                        <c:v>1992.98</c:v>
                      </c:pt>
                      <c:pt idx="6">
                        <c:v>2253.02</c:v>
                      </c:pt>
                      <c:pt idx="7">
                        <c:v>2042.3</c:v>
                      </c:pt>
                      <c:pt idx="8">
                        <c:v>1859.02</c:v>
                      </c:pt>
                      <c:pt idx="9">
                        <c:v>2135.9899999999998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1839.37</c:v>
                      </c:pt>
                      <c:pt idx="15">
                        <c:v>1907.13</c:v>
                      </c:pt>
                      <c:pt idx="16">
                        <c:v>2204.36</c:v>
                      </c:pt>
                      <c:pt idx="17">
                        <c:v>1889.49</c:v>
                      </c:pt>
                      <c:pt idx="18">
                        <c:v>1922.63</c:v>
                      </c:pt>
                      <c:pt idx="19">
                        <c:v>1897.94</c:v>
                      </c:pt>
                      <c:pt idx="20">
                        <c:v>2036.79</c:v>
                      </c:pt>
                      <c:pt idx="21">
                        <c:v>1922.9</c:v>
                      </c:pt>
                      <c:pt idx="22">
                        <c:v>1679.63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2162.5300000000002</c:v>
                      </c:pt>
                      <c:pt idx="27">
                        <c:v>2117.4499999999998</c:v>
                      </c:pt>
                      <c:pt idx="28">
                        <c:v>1898.93</c:v>
                      </c:pt>
                      <c:pt idx="29">
                        <c:v>0</c:v>
                      </c:pt>
                      <c:pt idx="30">
                        <c:v>1898.5</c:v>
                      </c:pt>
                      <c:pt idx="31">
                        <c:v>0</c:v>
                      </c:pt>
                      <c:pt idx="32">
                        <c:v>2499.44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1743.09</c:v>
                      </c:pt>
                      <c:pt idx="36">
                        <c:v>1979.13</c:v>
                      </c:pt>
                      <c:pt idx="37">
                        <c:v>1802.4</c:v>
                      </c:pt>
                      <c:pt idx="38">
                        <c:v>1764.47</c:v>
                      </c:pt>
                      <c:pt idx="39">
                        <c:v>1771.96</c:v>
                      </c:pt>
                      <c:pt idx="40">
                        <c:v>2351</c:v>
                      </c:pt>
                      <c:pt idx="41">
                        <c:v>1973.4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2144.0100000000002</c:v>
                      </c:pt>
                      <c:pt idx="46">
                        <c:v>0</c:v>
                      </c:pt>
                      <c:pt idx="47">
                        <c:v>2060.7199999999998</c:v>
                      </c:pt>
                      <c:pt idx="48">
                        <c:v>2154.54</c:v>
                      </c:pt>
                      <c:pt idx="49">
                        <c:v>1667.68</c:v>
                      </c:pt>
                      <c:pt idx="50">
                        <c:v>2089.64</c:v>
                      </c:pt>
                      <c:pt idx="51">
                        <c:v>2339.2399999999998</c:v>
                      </c:pt>
                      <c:pt idx="52">
                        <c:v>1997.03</c:v>
                      </c:pt>
                      <c:pt idx="53">
                        <c:v>2164.2800000000002</c:v>
                      </c:pt>
                      <c:pt idx="54">
                        <c:v>2134.11</c:v>
                      </c:pt>
                      <c:pt idx="55">
                        <c:v>1858.5</c:v>
                      </c:pt>
                      <c:pt idx="56">
                        <c:v>2007.95</c:v>
                      </c:pt>
                      <c:pt idx="57">
                        <c:v>1686.6</c:v>
                      </c:pt>
                      <c:pt idx="58">
                        <c:v>1909.74</c:v>
                      </c:pt>
                      <c:pt idx="59">
                        <c:v>2053.14</c:v>
                      </c:pt>
                      <c:pt idx="60">
                        <c:v>2144.62</c:v>
                      </c:pt>
                      <c:pt idx="61">
                        <c:v>2004.92</c:v>
                      </c:pt>
                      <c:pt idx="62">
                        <c:v>2144</c:v>
                      </c:pt>
                      <c:pt idx="63">
                        <c:v>1779.42</c:v>
                      </c:pt>
                      <c:pt idx="64">
                        <c:v>0</c:v>
                      </c:pt>
                      <c:pt idx="65">
                        <c:v>2003.86</c:v>
                      </c:pt>
                      <c:pt idx="66">
                        <c:v>0</c:v>
                      </c:pt>
                      <c:pt idx="67">
                        <c:v>1957.17</c:v>
                      </c:pt>
                      <c:pt idx="68">
                        <c:v>1900.2</c:v>
                      </c:pt>
                      <c:pt idx="69">
                        <c:v>2004.27</c:v>
                      </c:pt>
                      <c:pt idx="70">
                        <c:v>0</c:v>
                      </c:pt>
                      <c:pt idx="71">
                        <c:v>2038.55</c:v>
                      </c:pt>
                      <c:pt idx="72">
                        <c:v>1926.99</c:v>
                      </c:pt>
                      <c:pt idx="73">
                        <c:v>1641.73</c:v>
                      </c:pt>
                      <c:pt idx="74">
                        <c:v>1988.28</c:v>
                      </c:pt>
                      <c:pt idx="75">
                        <c:v>0</c:v>
                      </c:pt>
                      <c:pt idx="76">
                        <c:v>1673.52</c:v>
                      </c:pt>
                      <c:pt idx="77">
                        <c:v>1986.57</c:v>
                      </c:pt>
                      <c:pt idx="78">
                        <c:v>2297.87</c:v>
                      </c:pt>
                      <c:pt idx="79">
                        <c:v>2104.2600000000002</c:v>
                      </c:pt>
                      <c:pt idx="80">
                        <c:v>2122.39</c:v>
                      </c:pt>
                      <c:pt idx="81">
                        <c:v>0</c:v>
                      </c:pt>
                      <c:pt idx="82">
                        <c:v>2095.38</c:v>
                      </c:pt>
                      <c:pt idx="83">
                        <c:v>2029.69</c:v>
                      </c:pt>
                      <c:pt idx="84">
                        <c:v>2105.81</c:v>
                      </c:pt>
                      <c:pt idx="85">
                        <c:v>2084.5300000000002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1989.98</c:v>
                      </c:pt>
                      <c:pt idx="90">
                        <c:v>0</c:v>
                      </c:pt>
                      <c:pt idx="91">
                        <c:v>2262.4899999999998</c:v>
                      </c:pt>
                      <c:pt idx="92">
                        <c:v>1828.21</c:v>
                      </c:pt>
                      <c:pt idx="93">
                        <c:v>1820.21</c:v>
                      </c:pt>
                      <c:pt idx="94">
                        <c:v>2014.92</c:v>
                      </c:pt>
                      <c:pt idx="95">
                        <c:v>1784.58</c:v>
                      </c:pt>
                      <c:pt idx="96">
                        <c:v>1915.07</c:v>
                      </c:pt>
                      <c:pt idx="97">
                        <c:v>1834.01</c:v>
                      </c:pt>
                      <c:pt idx="98">
                        <c:v>2282.23</c:v>
                      </c:pt>
                      <c:pt idx="99">
                        <c:v>2157.16</c:v>
                      </c:pt>
                      <c:pt idx="100">
                        <c:v>0</c:v>
                      </c:pt>
                      <c:pt idx="101">
                        <c:v>1921.76</c:v>
                      </c:pt>
                      <c:pt idx="102">
                        <c:v>2188.1799999999998</c:v>
                      </c:pt>
                      <c:pt idx="103">
                        <c:v>2081.04</c:v>
                      </c:pt>
                      <c:pt idx="104">
                        <c:v>2099.61</c:v>
                      </c:pt>
                      <c:pt idx="105">
                        <c:v>1994.76</c:v>
                      </c:pt>
                      <c:pt idx="106">
                        <c:v>1662.35</c:v>
                      </c:pt>
                      <c:pt idx="107">
                        <c:v>0</c:v>
                      </c:pt>
                      <c:pt idx="108">
                        <c:v>1893.5</c:v>
                      </c:pt>
                      <c:pt idx="109">
                        <c:v>2129.0100000000002</c:v>
                      </c:pt>
                      <c:pt idx="110">
                        <c:v>2202.37</c:v>
                      </c:pt>
                      <c:pt idx="111">
                        <c:v>1868.41</c:v>
                      </c:pt>
                      <c:pt idx="112">
                        <c:v>2093.6799999999998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2336.38</c:v>
                      </c:pt>
                      <c:pt idx="116">
                        <c:v>1829.48</c:v>
                      </c:pt>
                      <c:pt idx="117">
                        <c:v>0</c:v>
                      </c:pt>
                      <c:pt idx="118">
                        <c:v>1997.77</c:v>
                      </c:pt>
                      <c:pt idx="119">
                        <c:v>2002.3</c:v>
                      </c:pt>
                      <c:pt idx="120">
                        <c:v>0</c:v>
                      </c:pt>
                      <c:pt idx="121">
                        <c:v>1881.76</c:v>
                      </c:pt>
                      <c:pt idx="122">
                        <c:v>0</c:v>
                      </c:pt>
                      <c:pt idx="123">
                        <c:v>2065.39</c:v>
                      </c:pt>
                      <c:pt idx="124">
                        <c:v>2066.0100000000002</c:v>
                      </c:pt>
                      <c:pt idx="125">
                        <c:v>2445.19</c:v>
                      </c:pt>
                      <c:pt idx="126">
                        <c:v>2274.1999999999998</c:v>
                      </c:pt>
                      <c:pt idx="127">
                        <c:v>0</c:v>
                      </c:pt>
                      <c:pt idx="128">
                        <c:v>2064.9699999999998</c:v>
                      </c:pt>
                      <c:pt idx="129">
                        <c:v>2199.42</c:v>
                      </c:pt>
                      <c:pt idx="130">
                        <c:v>0</c:v>
                      </c:pt>
                      <c:pt idx="131">
                        <c:v>1986.07</c:v>
                      </c:pt>
                      <c:pt idx="132">
                        <c:v>2010.31</c:v>
                      </c:pt>
                      <c:pt idx="133">
                        <c:v>2173.46</c:v>
                      </c:pt>
                      <c:pt idx="134">
                        <c:v>1830.34</c:v>
                      </c:pt>
                      <c:pt idx="135">
                        <c:v>1934.87</c:v>
                      </c:pt>
                      <c:pt idx="136">
                        <c:v>0</c:v>
                      </c:pt>
                      <c:pt idx="137">
                        <c:v>2062.29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2194.5100000000002</c:v>
                      </c:pt>
                      <c:pt idx="141">
                        <c:v>0</c:v>
                      </c:pt>
                      <c:pt idx="142">
                        <c:v>2081.2800000000002</c:v>
                      </c:pt>
                      <c:pt idx="143">
                        <c:v>1961.36</c:v>
                      </c:pt>
                      <c:pt idx="144">
                        <c:v>2151.15</c:v>
                      </c:pt>
                      <c:pt idx="145">
                        <c:v>1892.17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1769.21</c:v>
                      </c:pt>
                      <c:pt idx="150">
                        <c:v>1930.41</c:v>
                      </c:pt>
                      <c:pt idx="151">
                        <c:v>0</c:v>
                      </c:pt>
                      <c:pt idx="152">
                        <c:v>1793.47</c:v>
                      </c:pt>
                      <c:pt idx="153">
                        <c:v>1912.65</c:v>
                      </c:pt>
                      <c:pt idx="154">
                        <c:v>0</c:v>
                      </c:pt>
                      <c:pt idx="155">
                        <c:v>1918.79</c:v>
                      </c:pt>
                      <c:pt idx="156">
                        <c:v>1892.95</c:v>
                      </c:pt>
                      <c:pt idx="157">
                        <c:v>2005.08</c:v>
                      </c:pt>
                      <c:pt idx="158">
                        <c:v>2230.84</c:v>
                      </c:pt>
                      <c:pt idx="159">
                        <c:v>2034.5</c:v>
                      </c:pt>
                      <c:pt idx="160">
                        <c:v>2004.21</c:v>
                      </c:pt>
                      <c:pt idx="161">
                        <c:v>2019.89</c:v>
                      </c:pt>
                      <c:pt idx="162">
                        <c:v>2045.48</c:v>
                      </c:pt>
                      <c:pt idx="163">
                        <c:v>1796.65</c:v>
                      </c:pt>
                      <c:pt idx="164">
                        <c:v>1977.04</c:v>
                      </c:pt>
                      <c:pt idx="165">
                        <c:v>0</c:v>
                      </c:pt>
                      <c:pt idx="166">
                        <c:v>1725.85</c:v>
                      </c:pt>
                      <c:pt idx="167">
                        <c:v>2173.13</c:v>
                      </c:pt>
                      <c:pt idx="168">
                        <c:v>2216.2800000000002</c:v>
                      </c:pt>
                      <c:pt idx="169">
                        <c:v>1873.72</c:v>
                      </c:pt>
                      <c:pt idx="170">
                        <c:v>1951.73</c:v>
                      </c:pt>
                      <c:pt idx="171">
                        <c:v>1824.36</c:v>
                      </c:pt>
                      <c:pt idx="172">
                        <c:v>2139.88</c:v>
                      </c:pt>
                      <c:pt idx="173">
                        <c:v>1787.76</c:v>
                      </c:pt>
                      <c:pt idx="174">
                        <c:v>1955.5</c:v>
                      </c:pt>
                      <c:pt idx="175">
                        <c:v>0</c:v>
                      </c:pt>
                      <c:pt idx="176">
                        <c:v>2010.19</c:v>
                      </c:pt>
                      <c:pt idx="177">
                        <c:v>1641.15</c:v>
                      </c:pt>
                      <c:pt idx="178">
                        <c:v>2265.29</c:v>
                      </c:pt>
                      <c:pt idx="179">
                        <c:v>1807.08</c:v>
                      </c:pt>
                      <c:pt idx="180">
                        <c:v>2011.98</c:v>
                      </c:pt>
                      <c:pt idx="181">
                        <c:v>1957.5</c:v>
                      </c:pt>
                      <c:pt idx="182">
                        <c:v>1847.58</c:v>
                      </c:pt>
                      <c:pt idx="183">
                        <c:v>1822.44</c:v>
                      </c:pt>
                      <c:pt idx="184">
                        <c:v>2187.2800000000002</c:v>
                      </c:pt>
                      <c:pt idx="185">
                        <c:v>1894.87</c:v>
                      </c:pt>
                      <c:pt idx="186">
                        <c:v>2054.23</c:v>
                      </c:pt>
                      <c:pt idx="187">
                        <c:v>1839.7</c:v>
                      </c:pt>
                      <c:pt idx="188">
                        <c:v>0</c:v>
                      </c:pt>
                      <c:pt idx="189">
                        <c:v>2094.4499999999998</c:v>
                      </c:pt>
                      <c:pt idx="190">
                        <c:v>2186.08</c:v>
                      </c:pt>
                      <c:pt idx="191">
                        <c:v>1964.94</c:v>
                      </c:pt>
                      <c:pt idx="192">
                        <c:v>1715.62</c:v>
                      </c:pt>
                      <c:pt idx="193">
                        <c:v>2399.59</c:v>
                      </c:pt>
                      <c:pt idx="194">
                        <c:v>0</c:v>
                      </c:pt>
                      <c:pt idx="195">
                        <c:v>1691.68</c:v>
                      </c:pt>
                      <c:pt idx="196">
                        <c:v>2518.88</c:v>
                      </c:pt>
                      <c:pt idx="197">
                        <c:v>1919.19</c:v>
                      </c:pt>
                      <c:pt idx="198">
                        <c:v>1707.65</c:v>
                      </c:pt>
                      <c:pt idx="199">
                        <c:v>1863.31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EDE-49CC-97FE-25977581D377}"/>
                  </c:ext>
                </c:extLst>
              </c15:ser>
            </c15:filteredLineSeries>
          </c:ext>
        </c:extLst>
      </c:lineChart>
      <c:catAx>
        <c:axId val="144678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784896"/>
        <c:crosses val="autoZero"/>
        <c:auto val="1"/>
        <c:lblAlgn val="ctr"/>
        <c:lblOffset val="100"/>
        <c:noMultiLvlLbl val="0"/>
      </c:catAx>
      <c:valAx>
        <c:axId val="14467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78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'Adstock and dim returns'!$I$7</c:f>
              <c:strCache>
                <c:ptCount val="1"/>
                <c:pt idx="0">
                  <c:v>TikTok_adstock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'Adstock and dim returns'!$I$8:$I$207</c:f>
              <c:numCache>
                <c:formatCode>General</c:formatCode>
                <c:ptCount val="200"/>
                <c:pt idx="0">
                  <c:v>13528.1</c:v>
                </c:pt>
                <c:pt idx="1">
                  <c:v>6241.0865962855278</c:v>
                </c:pt>
                <c:pt idx="2">
                  <c:v>2879.2780880045884</c:v>
                </c:pt>
                <c:pt idx="3">
                  <c:v>1328.3331644520706</c:v>
                </c:pt>
                <c:pt idx="4">
                  <c:v>612.81645671331205</c:v>
                </c:pt>
                <c:pt idx="5">
                  <c:v>8328.1582364098904</c:v>
                </c:pt>
                <c:pt idx="6">
                  <c:v>3842.1328006891345</c:v>
                </c:pt>
                <c:pt idx="7">
                  <c:v>11469.828902250127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11522.08</c:v>
                </c:pt>
                <c:pt idx="13">
                  <c:v>15558.974444624859</c:v>
                </c:pt>
                <c:pt idx="14">
                  <c:v>7178.0151579525036</c:v>
                </c:pt>
                <c:pt idx="15">
                  <c:v>13978.872992159409</c:v>
                </c:pt>
                <c:pt idx="16">
                  <c:v>6449.0473061659695</c:v>
                </c:pt>
                <c:pt idx="17">
                  <c:v>12564.899188306099</c:v>
                </c:pt>
                <c:pt idx="18">
                  <c:v>16422.861188327712</c:v>
                </c:pt>
                <c:pt idx="19">
                  <c:v>15868.372771943576</c:v>
                </c:pt>
                <c:pt idx="20">
                  <c:v>7320.7537356937983</c:v>
                </c:pt>
                <c:pt idx="21">
                  <c:v>14684.614355197387</c:v>
                </c:pt>
                <c:pt idx="22">
                  <c:v>6774.6357451411841</c:v>
                </c:pt>
                <c:pt idx="23">
                  <c:v>11641.096951583553</c:v>
                </c:pt>
                <c:pt idx="24">
                  <c:v>5370.5320148866749</c:v>
                </c:pt>
                <c:pt idx="25">
                  <c:v>2477.6543175339871</c:v>
                </c:pt>
                <c:pt idx="26">
                  <c:v>1143.0470761888464</c:v>
                </c:pt>
                <c:pt idx="27">
                  <c:v>527.33612156367644</c:v>
                </c:pt>
                <c:pt idx="28">
                  <c:v>13308.842530438735</c:v>
                </c:pt>
                <c:pt idx="29">
                  <c:v>6139.9338213641195</c:v>
                </c:pt>
                <c:pt idx="30">
                  <c:v>2832.6120205051548</c:v>
                </c:pt>
                <c:pt idx="31">
                  <c:v>1306.8041272353091</c:v>
                </c:pt>
                <c:pt idx="32">
                  <c:v>602.88419825835808</c:v>
                </c:pt>
                <c:pt idx="33">
                  <c:v>278.13606410823286</c:v>
                </c:pt>
                <c:pt idx="34">
                  <c:v>9432.4959691050117</c:v>
                </c:pt>
                <c:pt idx="35">
                  <c:v>4351.610659464267</c:v>
                </c:pt>
                <c:pt idx="36">
                  <c:v>2007.5826582473267</c:v>
                </c:pt>
                <c:pt idx="37">
                  <c:v>926.18307222172064</c:v>
                </c:pt>
                <c:pt idx="38">
                  <c:v>427.28755388779882</c:v>
                </c:pt>
                <c:pt idx="39">
                  <c:v>9592.5158805988103</c:v>
                </c:pt>
                <c:pt idx="40">
                  <c:v>12328.324635097411</c:v>
                </c:pt>
                <c:pt idx="41">
                  <c:v>12847.539307867559</c:v>
                </c:pt>
                <c:pt idx="42">
                  <c:v>12514.575069343342</c:v>
                </c:pt>
                <c:pt idx="43">
                  <c:v>19675.054536741136</c:v>
                </c:pt>
                <c:pt idx="44">
                  <c:v>9076.9375707188628</c:v>
                </c:pt>
                <c:pt idx="45">
                  <c:v>4187.5764821323028</c:v>
                </c:pt>
                <c:pt idx="46">
                  <c:v>1931.9067314372614</c:v>
                </c:pt>
                <c:pt idx="47">
                  <c:v>891.27055586866425</c:v>
                </c:pt>
                <c:pt idx="48">
                  <c:v>411.1809285779874</c:v>
                </c:pt>
                <c:pt idx="49">
                  <c:v>189.69521085712805</c:v>
                </c:pt>
                <c:pt idx="50">
                  <c:v>8296.5844505037639</c:v>
                </c:pt>
                <c:pt idx="51">
                  <c:v>3827.5664734138545</c:v>
                </c:pt>
                <c:pt idx="52">
                  <c:v>10744.208837354474</c:v>
                </c:pt>
                <c:pt idx="53">
                  <c:v>4956.7594682553736</c:v>
                </c:pt>
                <c:pt idx="54">
                  <c:v>2286.7634832932927</c:v>
                </c:pt>
                <c:pt idx="55">
                  <c:v>1054.9810338818438</c:v>
                </c:pt>
                <c:pt idx="56">
                  <c:v>486.70751915608423</c:v>
                </c:pt>
                <c:pt idx="57">
                  <c:v>224.53883206927941</c:v>
                </c:pt>
                <c:pt idx="58">
                  <c:v>103.58929156150433</c:v>
                </c:pt>
                <c:pt idx="59">
                  <c:v>47.790136019338867</c:v>
                </c:pt>
                <c:pt idx="60">
                  <c:v>8677.1276177249547</c:v>
                </c:pt>
                <c:pt idx="61">
                  <c:v>13284.017184840604</c:v>
                </c:pt>
                <c:pt idx="62">
                  <c:v>6128.4808359736626</c:v>
                </c:pt>
                <c:pt idx="63">
                  <c:v>2827.3282723359489</c:v>
                </c:pt>
                <c:pt idx="64">
                  <c:v>1304.366509988469</c:v>
                </c:pt>
                <c:pt idx="65">
                  <c:v>601.75962198185755</c:v>
                </c:pt>
                <c:pt idx="66">
                  <c:v>277.61724935037563</c:v>
                </c:pt>
                <c:pt idx="67">
                  <c:v>128.07661784125534</c:v>
                </c:pt>
                <c:pt idx="68">
                  <c:v>59.087178754344109</c:v>
                </c:pt>
                <c:pt idx="69">
                  <c:v>27.259422929758355</c:v>
                </c:pt>
                <c:pt idx="70">
                  <c:v>12.575928553854069</c:v>
                </c:pt>
                <c:pt idx="71">
                  <c:v>5.8018095026872265</c:v>
                </c:pt>
                <c:pt idx="72">
                  <c:v>2.6766209239599981</c:v>
                </c:pt>
                <c:pt idx="73">
                  <c:v>7531.5848388149016</c:v>
                </c:pt>
                <c:pt idx="74">
                  <c:v>3474.6396897062391</c:v>
                </c:pt>
                <c:pt idx="75">
                  <c:v>1602.9987355465521</c:v>
                </c:pt>
                <c:pt idx="76">
                  <c:v>8997.9413401203601</c:v>
                </c:pt>
                <c:pt idx="77">
                  <c:v>12993.432168744213</c:v>
                </c:pt>
                <c:pt idx="78">
                  <c:v>5994.4216370439826</c:v>
                </c:pt>
                <c:pt idx="79">
                  <c:v>2765.4810750540837</c:v>
                </c:pt>
                <c:pt idx="80">
                  <c:v>1275.8337733903011</c:v>
                </c:pt>
                <c:pt idx="81">
                  <c:v>588.59625979957241</c:v>
                </c:pt>
                <c:pt idx="82">
                  <c:v>271.544431787088</c:v>
                </c:pt>
                <c:pt idx="83">
                  <c:v>125.27496939868604</c:v>
                </c:pt>
                <c:pt idx="84">
                  <c:v>57.794659439553158</c:v>
                </c:pt>
                <c:pt idx="85">
                  <c:v>26.663128921658032</c:v>
                </c:pt>
                <c:pt idx="86">
                  <c:v>12369.860832824121</c:v>
                </c:pt>
                <c:pt idx="87">
                  <c:v>5706.7417184716223</c:v>
                </c:pt>
                <c:pt idx="88">
                  <c:v>2632.7621208903452</c:v>
                </c:pt>
                <c:pt idx="89">
                  <c:v>1214.6048878923862</c:v>
                </c:pt>
                <c:pt idx="90">
                  <c:v>560.34877666546356</c:v>
                </c:pt>
                <c:pt idx="91">
                  <c:v>12703.402669132533</c:v>
                </c:pt>
                <c:pt idx="92">
                  <c:v>5860.6187214420979</c:v>
                </c:pt>
                <c:pt idx="93">
                  <c:v>2703.7521121467394</c:v>
                </c:pt>
                <c:pt idx="94">
                  <c:v>1247.3555833263872</c:v>
                </c:pt>
                <c:pt idx="95">
                  <c:v>575.45806224822627</c:v>
                </c:pt>
                <c:pt idx="96">
                  <c:v>265.48322373591617</c:v>
                </c:pt>
                <c:pt idx="97">
                  <c:v>122.47867691670658</c:v>
                </c:pt>
                <c:pt idx="98">
                  <c:v>56.504611056663023</c:v>
                </c:pt>
                <c:pt idx="99">
                  <c:v>26.067974859297802</c:v>
                </c:pt>
                <c:pt idx="100">
                  <c:v>12.02626299973179</c:v>
                </c:pt>
                <c:pt idx="101">
                  <c:v>7310.0282254574568</c:v>
                </c:pt>
                <c:pt idx="102">
                  <c:v>3372.4262221872555</c:v>
                </c:pt>
                <c:pt idx="103">
                  <c:v>13494.633325541261</c:v>
                </c:pt>
                <c:pt idx="104">
                  <c:v>6225.6469991960112</c:v>
                </c:pt>
                <c:pt idx="105">
                  <c:v>2872.1551466863375</c:v>
                </c:pt>
                <c:pt idx="106">
                  <c:v>10497.807049359229</c:v>
                </c:pt>
                <c:pt idx="107">
                  <c:v>4843.0838673684857</c:v>
                </c:pt>
                <c:pt idx="108">
                  <c:v>16080.200104768603</c:v>
                </c:pt>
                <c:pt idx="109">
                  <c:v>7418.4786732401781</c:v>
                </c:pt>
                <c:pt idx="110">
                  <c:v>17157.579015855095</c:v>
                </c:pt>
                <c:pt idx="111">
                  <c:v>7915.5192836069418</c:v>
                </c:pt>
                <c:pt idx="112">
                  <c:v>3651.7649413856275</c:v>
                </c:pt>
                <c:pt idx="113">
                  <c:v>1684.7141304741422</c:v>
                </c:pt>
                <c:pt idx="114">
                  <c:v>10241.220119401467</c:v>
                </c:pt>
                <c:pt idx="115">
                  <c:v>4724.7094282867638</c:v>
                </c:pt>
                <c:pt idx="116">
                  <c:v>2179.7089527889634</c:v>
                </c:pt>
                <c:pt idx="117">
                  <c:v>1005.5922360904165</c:v>
                </c:pt>
                <c:pt idx="118">
                  <c:v>11692.082370916292</c:v>
                </c:pt>
                <c:pt idx="119">
                  <c:v>17238.46375239627</c:v>
                </c:pt>
                <c:pt idx="120">
                  <c:v>7952.8348449253244</c:v>
                </c:pt>
                <c:pt idx="121">
                  <c:v>3668.9801933113986</c:v>
                </c:pt>
                <c:pt idx="122">
                  <c:v>12289.136256718448</c:v>
                </c:pt>
                <c:pt idx="123">
                  <c:v>5669.5000459585608</c:v>
                </c:pt>
                <c:pt idx="124">
                  <c:v>11226.440957005947</c:v>
                </c:pt>
                <c:pt idx="125">
                  <c:v>5179.2336086191472</c:v>
                </c:pt>
                <c:pt idx="126">
                  <c:v>11519.090244955647</c:v>
                </c:pt>
                <c:pt idx="127">
                  <c:v>19012.775143752344</c:v>
                </c:pt>
                <c:pt idx="128">
                  <c:v>20115.989982840416</c:v>
                </c:pt>
                <c:pt idx="129">
                  <c:v>9280.3598031445108</c:v>
                </c:pt>
                <c:pt idx="130">
                  <c:v>4281.4237901931683</c:v>
                </c:pt>
                <c:pt idx="131">
                  <c:v>1975.2024770657049</c:v>
                </c:pt>
                <c:pt idx="132">
                  <c:v>911.24472058639003</c:v>
                </c:pt>
                <c:pt idx="133">
                  <c:v>420.39585836796516</c:v>
                </c:pt>
                <c:pt idx="134">
                  <c:v>193.94644900571819</c:v>
                </c:pt>
                <c:pt idx="135">
                  <c:v>11442.345727063428</c:v>
                </c:pt>
                <c:pt idx="136">
                  <c:v>5278.8396409873185</c:v>
                </c:pt>
                <c:pt idx="137">
                  <c:v>12018.752734479096</c:v>
                </c:pt>
                <c:pt idx="138">
                  <c:v>5544.7606533975586</c:v>
                </c:pt>
                <c:pt idx="139">
                  <c:v>2558.0333818888748</c:v>
                </c:pt>
                <c:pt idx="140">
                  <c:v>1180.1293494694446</c:v>
                </c:pt>
                <c:pt idx="141">
                  <c:v>544.4437478180165</c:v>
                </c:pt>
                <c:pt idx="142">
                  <c:v>251.175004393705</c:v>
                </c:pt>
                <c:pt idx="143">
                  <c:v>11385.937688163416</c:v>
                </c:pt>
                <c:pt idx="144">
                  <c:v>5252.8162189619325</c:v>
                </c:pt>
                <c:pt idx="145">
                  <c:v>14312.30702559225</c:v>
                </c:pt>
                <c:pt idx="146">
                  <c:v>14777.234575095317</c:v>
                </c:pt>
                <c:pt idx="147">
                  <c:v>6817.3653829284558</c:v>
                </c:pt>
                <c:pt idx="148">
                  <c:v>3145.1399467313026</c:v>
                </c:pt>
                <c:pt idx="149">
                  <c:v>1450.9865217574463</c:v>
                </c:pt>
                <c:pt idx="150">
                  <c:v>669.40165524584802</c:v>
                </c:pt>
                <c:pt idx="151">
                  <c:v>308.82338969154631</c:v>
                </c:pt>
                <c:pt idx="152">
                  <c:v>142.47333461634463</c:v>
                </c:pt>
                <c:pt idx="153">
                  <c:v>65.728995128818624</c:v>
                </c:pt>
                <c:pt idx="154">
                  <c:v>30.323574669450007</c:v>
                </c:pt>
                <c:pt idx="155">
                  <c:v>13.989551778961404</c:v>
                </c:pt>
                <c:pt idx="156">
                  <c:v>6.4539738836731226</c:v>
                </c:pt>
                <c:pt idx="157">
                  <c:v>2.9774920275699599</c:v>
                </c:pt>
                <c:pt idx="158">
                  <c:v>1.3736434224919905</c:v>
                </c:pt>
                <c:pt idx="159">
                  <c:v>0.63372000149248886</c:v>
                </c:pt>
                <c:pt idx="160">
                  <c:v>0.29236192866055222</c:v>
                </c:pt>
                <c:pt idx="161">
                  <c:v>0.13487896409899083</c:v>
                </c:pt>
                <c:pt idx="162">
                  <c:v>11898.902225389742</c:v>
                </c:pt>
                <c:pt idx="163">
                  <c:v>15664.56852768622</c:v>
                </c:pt>
                <c:pt idx="164">
                  <c:v>7226.7301893642561</c:v>
                </c:pt>
                <c:pt idx="165">
                  <c:v>3333.9973033769138</c:v>
                </c:pt>
                <c:pt idx="166">
                  <c:v>1538.1144345590105</c:v>
                </c:pt>
                <c:pt idx="167">
                  <c:v>709.59745870296149</c:v>
                </c:pt>
                <c:pt idx="168">
                  <c:v>12703.427419539279</c:v>
                </c:pt>
                <c:pt idx="169">
                  <c:v>5860.6301398550158</c:v>
                </c:pt>
                <c:pt idx="170">
                  <c:v>14545.47737994516</c:v>
                </c:pt>
                <c:pt idx="171">
                  <c:v>6710.4459541657779</c:v>
                </c:pt>
                <c:pt idx="172">
                  <c:v>3095.8134771063551</c:v>
                </c:pt>
                <c:pt idx="173">
                  <c:v>1428.2301281457533</c:v>
                </c:pt>
                <c:pt idx="174">
                  <c:v>658.90316520292004</c:v>
                </c:pt>
                <c:pt idx="175">
                  <c:v>303.97999073026165</c:v>
                </c:pt>
                <c:pt idx="176">
                  <c:v>140.23886914538144</c:v>
                </c:pt>
                <c:pt idx="177">
                  <c:v>64.698141387296076</c:v>
                </c:pt>
                <c:pt idx="178">
                  <c:v>29.847998094103346</c:v>
                </c:pt>
                <c:pt idx="179">
                  <c:v>13.770148123614133</c:v>
                </c:pt>
                <c:pt idx="180">
                  <c:v>9298.3627536670447</c:v>
                </c:pt>
                <c:pt idx="181">
                  <c:v>4289.7293152262309</c:v>
                </c:pt>
                <c:pt idx="182">
                  <c:v>1979.0341682092476</c:v>
                </c:pt>
                <c:pt idx="183">
                  <c:v>6466.2024423091052</c:v>
                </c:pt>
                <c:pt idx="184">
                  <c:v>14233.593580588855</c:v>
                </c:pt>
                <c:pt idx="185">
                  <c:v>6566.5607227022883</c:v>
                </c:pt>
                <c:pt idx="186">
                  <c:v>3029.4331140479635</c:v>
                </c:pt>
                <c:pt idx="187">
                  <c:v>1397.6060498095276</c:v>
                </c:pt>
                <c:pt idx="188">
                  <c:v>9165.6449783305725</c:v>
                </c:pt>
                <c:pt idx="189">
                  <c:v>17314.53097357136</c:v>
                </c:pt>
                <c:pt idx="190">
                  <c:v>15402.217881973582</c:v>
                </c:pt>
                <c:pt idx="191">
                  <c:v>17639.796703620952</c:v>
                </c:pt>
                <c:pt idx="192">
                  <c:v>8137.9867659294614</c:v>
                </c:pt>
                <c:pt idx="193">
                  <c:v>11418.208631411017</c:v>
                </c:pt>
                <c:pt idx="194">
                  <c:v>5267.7041745027764</c:v>
                </c:pt>
                <c:pt idx="195">
                  <c:v>2430.2154712551355</c:v>
                </c:pt>
                <c:pt idx="196">
                  <c:v>12664.741523328194</c:v>
                </c:pt>
                <c:pt idx="197">
                  <c:v>5842.7826942929414</c:v>
                </c:pt>
                <c:pt idx="198">
                  <c:v>2695.5235959492256</c:v>
                </c:pt>
                <c:pt idx="199">
                  <c:v>1243.5594196265608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71-42E7-91B4-B21E18175756}"/>
            </c:ext>
          </c:extLst>
        </c:ser>
        <c:ser>
          <c:idx val="1"/>
          <c:order val="1"/>
          <c:tx>
            <c:strRef>
              <c:f>'Adstock and dim returns'!$B$7</c:f>
              <c:strCache>
                <c:ptCount val="1"/>
                <c:pt idx="0">
                  <c:v>TikTok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'Adstock and dim returns'!$B$8:$B$207</c:f>
              <c:numCache>
                <c:formatCode>General</c:formatCode>
                <c:ptCount val="200"/>
                <c:pt idx="0">
                  <c:v>13528.1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8045.44</c:v>
                </c:pt>
                <c:pt idx="6">
                  <c:v>0</c:v>
                </c:pt>
                <c:pt idx="7">
                  <c:v>9697.2900000000009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11522.08</c:v>
                </c:pt>
                <c:pt idx="13">
                  <c:v>10243.35</c:v>
                </c:pt>
                <c:pt idx="14">
                  <c:v>0</c:v>
                </c:pt>
                <c:pt idx="15">
                  <c:v>10667.35</c:v>
                </c:pt>
                <c:pt idx="16">
                  <c:v>0</c:v>
                </c:pt>
                <c:pt idx="17">
                  <c:v>9589.68</c:v>
                </c:pt>
                <c:pt idx="18">
                  <c:v>10626.14</c:v>
                </c:pt>
                <c:pt idx="19">
                  <c:v>8291.81</c:v>
                </c:pt>
                <c:pt idx="20">
                  <c:v>0</c:v>
                </c:pt>
                <c:pt idx="21">
                  <c:v>11307.24</c:v>
                </c:pt>
                <c:pt idx="22">
                  <c:v>0</c:v>
                </c:pt>
                <c:pt idx="23">
                  <c:v>8515.67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13065.56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9304.18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9395.39</c:v>
                </c:pt>
                <c:pt idx="40">
                  <c:v>7902.89</c:v>
                </c:pt>
                <c:pt idx="41">
                  <c:v>7159.96</c:v>
                </c:pt>
                <c:pt idx="42">
                  <c:v>6587.46</c:v>
                </c:pt>
                <c:pt idx="43">
                  <c:v>13901.55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8209.07</c:v>
                </c:pt>
                <c:pt idx="51">
                  <c:v>0</c:v>
                </c:pt>
                <c:pt idx="52">
                  <c:v>8978.39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8655.08</c:v>
                </c:pt>
                <c:pt idx="61">
                  <c:v>9280.89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7530.35</c:v>
                </c:pt>
                <c:pt idx="74">
                  <c:v>0</c:v>
                </c:pt>
                <c:pt idx="75">
                  <c:v>0</c:v>
                </c:pt>
                <c:pt idx="76">
                  <c:v>8258.41</c:v>
                </c:pt>
                <c:pt idx="77">
                  <c:v>8842.2999999999993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12357.56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12444.89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7304.48</c:v>
                </c:pt>
                <c:pt idx="102">
                  <c:v>0</c:v>
                </c:pt>
                <c:pt idx="103">
                  <c:v>11938.79</c:v>
                </c:pt>
                <c:pt idx="104">
                  <c:v>0</c:v>
                </c:pt>
                <c:pt idx="105">
                  <c:v>0</c:v>
                </c:pt>
                <c:pt idx="106">
                  <c:v>9172.76</c:v>
                </c:pt>
                <c:pt idx="107">
                  <c:v>0</c:v>
                </c:pt>
                <c:pt idx="108">
                  <c:v>13845.88</c:v>
                </c:pt>
                <c:pt idx="109">
                  <c:v>0</c:v>
                </c:pt>
                <c:pt idx="110">
                  <c:v>13735.12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9463.99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11228.16</c:v>
                </c:pt>
                <c:pt idx="119">
                  <c:v>11844.41</c:v>
                </c:pt>
                <c:pt idx="120">
                  <c:v>0</c:v>
                </c:pt>
                <c:pt idx="121">
                  <c:v>0</c:v>
                </c:pt>
                <c:pt idx="122">
                  <c:v>10596.48</c:v>
                </c:pt>
                <c:pt idx="123">
                  <c:v>0</c:v>
                </c:pt>
                <c:pt idx="124">
                  <c:v>8610.86</c:v>
                </c:pt>
                <c:pt idx="125">
                  <c:v>0</c:v>
                </c:pt>
                <c:pt idx="126">
                  <c:v>9129.69</c:v>
                </c:pt>
                <c:pt idx="127">
                  <c:v>13698.53</c:v>
                </c:pt>
                <c:pt idx="128">
                  <c:v>11344.59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11352.87</c:v>
                </c:pt>
                <c:pt idx="136">
                  <c:v>0</c:v>
                </c:pt>
                <c:pt idx="137">
                  <c:v>9583.4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11270.06</c:v>
                </c:pt>
                <c:pt idx="144">
                  <c:v>0</c:v>
                </c:pt>
                <c:pt idx="145">
                  <c:v>11888.96</c:v>
                </c:pt>
                <c:pt idx="146">
                  <c:v>8174.36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11898.84</c:v>
                </c:pt>
                <c:pt idx="163">
                  <c:v>10175.1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12376.06</c:v>
                </c:pt>
                <c:pt idx="169">
                  <c:v>0</c:v>
                </c:pt>
                <c:pt idx="170">
                  <c:v>11841.72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9292.01</c:v>
                </c:pt>
                <c:pt idx="181">
                  <c:v>0</c:v>
                </c:pt>
                <c:pt idx="182">
                  <c:v>0</c:v>
                </c:pt>
                <c:pt idx="183">
                  <c:v>5553.19</c:v>
                </c:pt>
                <c:pt idx="184">
                  <c:v>11250.46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8520.8700000000008</c:v>
                </c:pt>
                <c:pt idx="189">
                  <c:v>13086.03</c:v>
                </c:pt>
                <c:pt idx="190">
                  <c:v>7414.29</c:v>
                </c:pt>
                <c:pt idx="191">
                  <c:v>10534.1</c:v>
                </c:pt>
                <c:pt idx="192">
                  <c:v>0</c:v>
                </c:pt>
                <c:pt idx="193">
                  <c:v>7663.81</c:v>
                </c:pt>
                <c:pt idx="194">
                  <c:v>0</c:v>
                </c:pt>
                <c:pt idx="195">
                  <c:v>0</c:v>
                </c:pt>
                <c:pt idx="196">
                  <c:v>11543.58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71-42E7-91B4-B21E18175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064368"/>
        <c:axId val="1065054768"/>
      </c:scatterChart>
      <c:valAx>
        <c:axId val="106506436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54768"/>
        <c:crosses val="autoZero"/>
        <c:crossBetween val="midCat"/>
      </c:valAx>
      <c:valAx>
        <c:axId val="10650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6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'Adstock and dim returns'!$C$7</c:f>
              <c:strCache>
                <c:ptCount val="1"/>
                <c:pt idx="0">
                  <c:v>Facebook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'Adstock and dim returns'!$C$7:$C$207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5349.65</c:v>
                </c:pt>
                <c:pt idx="3">
                  <c:v>4235.8599999999997</c:v>
                </c:pt>
                <c:pt idx="4">
                  <c:v>3562.21</c:v>
                </c:pt>
                <c:pt idx="5">
                  <c:v>0</c:v>
                </c:pt>
                <c:pt idx="6">
                  <c:v>4310.55</c:v>
                </c:pt>
                <c:pt idx="7">
                  <c:v>0</c:v>
                </c:pt>
                <c:pt idx="8">
                  <c:v>4478.8100000000004</c:v>
                </c:pt>
                <c:pt idx="9">
                  <c:v>3156.93</c:v>
                </c:pt>
                <c:pt idx="10">
                  <c:v>4522.03</c:v>
                </c:pt>
                <c:pt idx="11">
                  <c:v>4520.34</c:v>
                </c:pt>
                <c:pt idx="12">
                  <c:v>0</c:v>
                </c:pt>
                <c:pt idx="13">
                  <c:v>5698.46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5160.93</c:v>
                </c:pt>
                <c:pt idx="19">
                  <c:v>0</c:v>
                </c:pt>
                <c:pt idx="20">
                  <c:v>4605.1499999999996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4006.88</c:v>
                </c:pt>
                <c:pt idx="25">
                  <c:v>0</c:v>
                </c:pt>
                <c:pt idx="26">
                  <c:v>0</c:v>
                </c:pt>
                <c:pt idx="27">
                  <c:v>5049.49</c:v>
                </c:pt>
                <c:pt idx="28">
                  <c:v>0</c:v>
                </c:pt>
                <c:pt idx="29">
                  <c:v>5643.31</c:v>
                </c:pt>
                <c:pt idx="30">
                  <c:v>3429.38</c:v>
                </c:pt>
                <c:pt idx="31">
                  <c:v>4793.1000000000004</c:v>
                </c:pt>
                <c:pt idx="32">
                  <c:v>5880.18</c:v>
                </c:pt>
                <c:pt idx="33">
                  <c:v>0</c:v>
                </c:pt>
                <c:pt idx="34">
                  <c:v>5387.28</c:v>
                </c:pt>
                <c:pt idx="35">
                  <c:v>2744.44</c:v>
                </c:pt>
                <c:pt idx="36">
                  <c:v>3977.49</c:v>
                </c:pt>
                <c:pt idx="37">
                  <c:v>0</c:v>
                </c:pt>
                <c:pt idx="38">
                  <c:v>3343.28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5567.29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4708.16</c:v>
                </c:pt>
                <c:pt idx="48">
                  <c:v>4238.51</c:v>
                </c:pt>
                <c:pt idx="49">
                  <c:v>5857.92</c:v>
                </c:pt>
                <c:pt idx="50">
                  <c:v>0</c:v>
                </c:pt>
                <c:pt idx="51">
                  <c:v>6466.58</c:v>
                </c:pt>
                <c:pt idx="52">
                  <c:v>5852.55</c:v>
                </c:pt>
                <c:pt idx="53">
                  <c:v>4401.3500000000004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3231.46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4814.95</c:v>
                </c:pt>
                <c:pt idx="62">
                  <c:v>4192.3500000000004</c:v>
                </c:pt>
                <c:pt idx="63">
                  <c:v>0</c:v>
                </c:pt>
                <c:pt idx="64">
                  <c:v>0</c:v>
                </c:pt>
                <c:pt idx="65">
                  <c:v>4690.8900000000003</c:v>
                </c:pt>
                <c:pt idx="66">
                  <c:v>4766.53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5929.51</c:v>
                </c:pt>
                <c:pt idx="74">
                  <c:v>0</c:v>
                </c:pt>
                <c:pt idx="75">
                  <c:v>2905.4</c:v>
                </c:pt>
                <c:pt idx="76">
                  <c:v>0</c:v>
                </c:pt>
                <c:pt idx="77">
                  <c:v>4869.8900000000003</c:v>
                </c:pt>
                <c:pt idx="78">
                  <c:v>5093.95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3583.09</c:v>
                </c:pt>
                <c:pt idx="85">
                  <c:v>0</c:v>
                </c:pt>
                <c:pt idx="86">
                  <c:v>0</c:v>
                </c:pt>
                <c:pt idx="87">
                  <c:v>4028.9</c:v>
                </c:pt>
                <c:pt idx="88">
                  <c:v>5314.82</c:v>
                </c:pt>
                <c:pt idx="89">
                  <c:v>5821.59</c:v>
                </c:pt>
                <c:pt idx="90">
                  <c:v>0</c:v>
                </c:pt>
                <c:pt idx="91">
                  <c:v>5800.56</c:v>
                </c:pt>
                <c:pt idx="92">
                  <c:v>5078.26</c:v>
                </c:pt>
                <c:pt idx="93">
                  <c:v>0</c:v>
                </c:pt>
                <c:pt idx="94">
                  <c:v>3840.58</c:v>
                </c:pt>
                <c:pt idx="95">
                  <c:v>0</c:v>
                </c:pt>
                <c:pt idx="96">
                  <c:v>5194.29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4217.37</c:v>
                </c:pt>
                <c:pt idx="102">
                  <c:v>4889.6099999999997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7021.04</c:v>
                </c:pt>
                <c:pt idx="109">
                  <c:v>0</c:v>
                </c:pt>
                <c:pt idx="110">
                  <c:v>2798.56</c:v>
                </c:pt>
                <c:pt idx="111">
                  <c:v>5199.3</c:v>
                </c:pt>
                <c:pt idx="112">
                  <c:v>0</c:v>
                </c:pt>
                <c:pt idx="113">
                  <c:v>4482.4799999999996</c:v>
                </c:pt>
                <c:pt idx="114">
                  <c:v>0</c:v>
                </c:pt>
                <c:pt idx="115">
                  <c:v>4560.8100000000004</c:v>
                </c:pt>
                <c:pt idx="116">
                  <c:v>5181.34</c:v>
                </c:pt>
                <c:pt idx="117">
                  <c:v>4497.18</c:v>
                </c:pt>
                <c:pt idx="118">
                  <c:v>0</c:v>
                </c:pt>
                <c:pt idx="119">
                  <c:v>4039.5</c:v>
                </c:pt>
                <c:pt idx="120">
                  <c:v>0</c:v>
                </c:pt>
                <c:pt idx="121">
                  <c:v>0</c:v>
                </c:pt>
                <c:pt idx="122">
                  <c:v>5251.48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4290.2700000000004</c:v>
                </c:pt>
                <c:pt idx="127">
                  <c:v>0</c:v>
                </c:pt>
                <c:pt idx="128">
                  <c:v>5994.39</c:v>
                </c:pt>
                <c:pt idx="129">
                  <c:v>6319.14</c:v>
                </c:pt>
                <c:pt idx="130">
                  <c:v>0</c:v>
                </c:pt>
                <c:pt idx="131">
                  <c:v>0</c:v>
                </c:pt>
                <c:pt idx="132">
                  <c:v>5496</c:v>
                </c:pt>
                <c:pt idx="133">
                  <c:v>5771.41</c:v>
                </c:pt>
                <c:pt idx="134">
                  <c:v>6029.44</c:v>
                </c:pt>
                <c:pt idx="135">
                  <c:v>0</c:v>
                </c:pt>
                <c:pt idx="136">
                  <c:v>4575.68</c:v>
                </c:pt>
                <c:pt idx="137">
                  <c:v>5862.6</c:v>
                </c:pt>
                <c:pt idx="138">
                  <c:v>2344.38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3970.06</c:v>
                </c:pt>
                <c:pt idx="144">
                  <c:v>4650.0600000000004</c:v>
                </c:pt>
                <c:pt idx="145">
                  <c:v>0</c:v>
                </c:pt>
                <c:pt idx="146">
                  <c:v>0</c:v>
                </c:pt>
                <c:pt idx="147">
                  <c:v>7696.22</c:v>
                </c:pt>
                <c:pt idx="148">
                  <c:v>4926.08</c:v>
                </c:pt>
                <c:pt idx="149">
                  <c:v>0</c:v>
                </c:pt>
                <c:pt idx="150">
                  <c:v>0</c:v>
                </c:pt>
                <c:pt idx="151">
                  <c:v>3981.96</c:v>
                </c:pt>
                <c:pt idx="152">
                  <c:v>0</c:v>
                </c:pt>
                <c:pt idx="153">
                  <c:v>5382.73</c:v>
                </c:pt>
                <c:pt idx="154">
                  <c:v>0</c:v>
                </c:pt>
                <c:pt idx="155">
                  <c:v>6096.35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3820.84</c:v>
                </c:pt>
                <c:pt idx="162">
                  <c:v>6301.43</c:v>
                </c:pt>
                <c:pt idx="163">
                  <c:v>5895.26</c:v>
                </c:pt>
                <c:pt idx="164">
                  <c:v>0</c:v>
                </c:pt>
                <c:pt idx="165">
                  <c:v>3667.79</c:v>
                </c:pt>
                <c:pt idx="166">
                  <c:v>3031.38</c:v>
                </c:pt>
                <c:pt idx="167">
                  <c:v>4339.9399999999996</c:v>
                </c:pt>
                <c:pt idx="168">
                  <c:v>0</c:v>
                </c:pt>
                <c:pt idx="169">
                  <c:v>5498.69</c:v>
                </c:pt>
                <c:pt idx="170">
                  <c:v>6047.97</c:v>
                </c:pt>
                <c:pt idx="171">
                  <c:v>0</c:v>
                </c:pt>
                <c:pt idx="172">
                  <c:v>6742.67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4111.03</c:v>
                </c:pt>
                <c:pt idx="177">
                  <c:v>5242.12</c:v>
                </c:pt>
                <c:pt idx="178">
                  <c:v>0</c:v>
                </c:pt>
                <c:pt idx="179">
                  <c:v>5936.74</c:v>
                </c:pt>
                <c:pt idx="180">
                  <c:v>6412.33</c:v>
                </c:pt>
                <c:pt idx="181">
                  <c:v>0</c:v>
                </c:pt>
                <c:pt idx="182">
                  <c:v>0</c:v>
                </c:pt>
                <c:pt idx="183">
                  <c:v>2760.4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3720.31</c:v>
                </c:pt>
                <c:pt idx="188">
                  <c:v>4414.57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5213.4799999999996</c:v>
                </c:pt>
                <c:pt idx="194">
                  <c:v>0</c:v>
                </c:pt>
                <c:pt idx="195">
                  <c:v>4757.9799999999996</c:v>
                </c:pt>
                <c:pt idx="196">
                  <c:v>0</c:v>
                </c:pt>
                <c:pt idx="197">
                  <c:v>4615.3500000000004</c:v>
                </c:pt>
                <c:pt idx="198">
                  <c:v>4556.16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CD-4719-8C91-869D664333FB}"/>
            </c:ext>
          </c:extLst>
        </c:ser>
        <c:ser>
          <c:idx val="1"/>
          <c:order val="1"/>
          <c:tx>
            <c:strRef>
              <c:f>'Adstock and dim returns'!$J$7</c:f>
              <c:strCache>
                <c:ptCount val="1"/>
                <c:pt idx="0">
                  <c:v>Facebook_adstock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'Adstock and dim returns'!$J$8:$J$207</c:f>
              <c:numCache>
                <c:formatCode>General</c:formatCode>
                <c:ptCount val="200"/>
                <c:pt idx="0">
                  <c:v>0</c:v>
                </c:pt>
                <c:pt idx="1">
                  <c:v>5349.65</c:v>
                </c:pt>
                <c:pt idx="2">
                  <c:v>5182.7893763487091</c:v>
                </c:pt>
                <c:pt idx="3">
                  <c:v>4479.6037569546797</c:v>
                </c:pt>
                <c:pt idx="4">
                  <c:v>792.92447017326958</c:v>
                </c:pt>
                <c:pt idx="5">
                  <c:v>4450.9037566070319</c:v>
                </c:pt>
                <c:pt idx="6">
                  <c:v>787.84434840261065</c:v>
                </c:pt>
                <c:pt idx="7">
                  <c:v>4618.2645358093969</c:v>
                </c:pt>
                <c:pt idx="8">
                  <c:v>3974.3984991929105</c:v>
                </c:pt>
                <c:pt idx="9">
                  <c:v>5225.5292368102564</c:v>
                </c:pt>
                <c:pt idx="10">
                  <c:v>5445.2990424242125</c:v>
                </c:pt>
                <c:pt idx="11">
                  <c:v>963.85999575205585</c:v>
                </c:pt>
                <c:pt idx="12">
                  <c:v>5869.0706651210758</c:v>
                </c:pt>
                <c:pt idx="13">
                  <c:v>1038.8708466291453</c:v>
                </c:pt>
                <c:pt idx="14">
                  <c:v>183.88816518938484</c:v>
                </c:pt>
                <c:pt idx="15">
                  <c:v>32.549625784993914</c:v>
                </c:pt>
                <c:pt idx="16">
                  <c:v>5.7615352116434098</c:v>
                </c:pt>
                <c:pt idx="17">
                  <c:v>5161.9498362406466</c:v>
                </c:pt>
                <c:pt idx="18">
                  <c:v>913.70499736892691</c:v>
                </c:pt>
                <c:pt idx="19">
                  <c:v>4766.882842957064</c:v>
                </c:pt>
                <c:pt idx="20">
                  <c:v>843.77508764287325</c:v>
                </c:pt>
                <c:pt idx="21">
                  <c:v>149.35470872304614</c:v>
                </c:pt>
                <c:pt idx="22">
                  <c:v>26.436937217548302</c:v>
                </c:pt>
                <c:pt idx="23">
                  <c:v>4011.5595421143407</c:v>
                </c:pt>
                <c:pt idx="24">
                  <c:v>710.0770284785076</c:v>
                </c:pt>
                <c:pt idx="25">
                  <c:v>125.68911942588734</c:v>
                </c:pt>
                <c:pt idx="26">
                  <c:v>5071.7379450939352</c:v>
                </c:pt>
                <c:pt idx="27">
                  <c:v>897.73679574399944</c:v>
                </c:pt>
                <c:pt idx="28">
                  <c:v>5802.2163479141918</c:v>
                </c:pt>
                <c:pt idx="29">
                  <c:v>4456.4171160301466</c:v>
                </c:pt>
                <c:pt idx="30">
                  <c:v>5581.920255611516</c:v>
                </c:pt>
                <c:pt idx="31">
                  <c:v>6868.2230058928053</c:v>
                </c:pt>
                <c:pt idx="32">
                  <c:v>1215.7285294540641</c:v>
                </c:pt>
                <c:pt idx="33">
                  <c:v>5602.4733412849946</c:v>
                </c:pt>
                <c:pt idx="34">
                  <c:v>3736.1210608307592</c:v>
                </c:pt>
                <c:pt idx="35">
                  <c:v>4638.8122895134729</c:v>
                </c:pt>
                <c:pt idx="36">
                  <c:v>821.10561033109138</c:v>
                </c:pt>
                <c:pt idx="37">
                  <c:v>3488.6220361158671</c:v>
                </c:pt>
                <c:pt idx="38">
                  <c:v>617.51305019497795</c:v>
                </c:pt>
                <c:pt idx="39">
                  <c:v>109.30458020773695</c:v>
                </c:pt>
                <c:pt idx="40">
                  <c:v>19.34775508083143</c:v>
                </c:pt>
                <c:pt idx="41">
                  <c:v>3.4247021118090504</c:v>
                </c:pt>
                <c:pt idx="42">
                  <c:v>5567.896198729808</c:v>
                </c:pt>
                <c:pt idx="43">
                  <c:v>985.56063948811016</c:v>
                </c:pt>
                <c:pt idx="44">
                  <c:v>174.45184670105738</c:v>
                </c:pt>
                <c:pt idx="45">
                  <c:v>30.87932451646612</c:v>
                </c:pt>
                <c:pt idx="46">
                  <c:v>4713.6258789839421</c:v>
                </c:pt>
                <c:pt idx="47">
                  <c:v>5072.858193606573</c:v>
                </c:pt>
                <c:pt idx="48">
                  <c:v>6755.8550883847192</c:v>
                </c:pt>
                <c:pt idx="49">
                  <c:v>1195.8385400066172</c:v>
                </c:pt>
                <c:pt idx="50">
                  <c:v>6678.2526595015033</c:v>
                </c:pt>
                <c:pt idx="51">
                  <c:v>7034.6523106111372</c:v>
                </c:pt>
                <c:pt idx="52">
                  <c:v>5646.5378020649978</c:v>
                </c:pt>
                <c:pt idx="53">
                  <c:v>999.48081078927078</c:v>
                </c:pt>
                <c:pt idx="54">
                  <c:v>176.91582455547314</c:v>
                </c:pt>
                <c:pt idx="55">
                  <c:v>31.315467631065943</c:v>
                </c:pt>
                <c:pt idx="56">
                  <c:v>3237.0030796844567</c:v>
                </c:pt>
                <c:pt idx="57">
                  <c:v>572.97455113595379</c:v>
                </c:pt>
                <c:pt idx="58">
                  <c:v>101.42092181186631</c:v>
                </c:pt>
                <c:pt idx="59">
                  <c:v>17.952286643055491</c:v>
                </c:pt>
                <c:pt idx="60">
                  <c:v>4818.1276934182497</c:v>
                </c:pt>
                <c:pt idx="61">
                  <c:v>5045.195822043871</c:v>
                </c:pt>
                <c:pt idx="62">
                  <c:v>893.03863492473681</c:v>
                </c:pt>
                <c:pt idx="63">
                  <c:v>158.07473715562404</c:v>
                </c:pt>
                <c:pt idx="64">
                  <c:v>4718.8704496128275</c:v>
                </c:pt>
                <c:pt idx="65">
                  <c:v>5601.80652312249</c:v>
                </c:pt>
                <c:pt idx="66">
                  <c:v>991.56302886478807</c:v>
                </c:pt>
                <c:pt idx="67">
                  <c:v>175.51431598952669</c:v>
                </c:pt>
                <c:pt idx="68">
                  <c:v>31.067389788160511</c:v>
                </c:pt>
                <c:pt idx="69">
                  <c:v>5.4991679898470194</c:v>
                </c:pt>
                <c:pt idx="70">
                  <c:v>0.97339521558655717</c:v>
                </c:pt>
                <c:pt idx="71">
                  <c:v>0.17229847269189505</c:v>
                </c:pt>
                <c:pt idx="72">
                  <c:v>5929.5404981606825</c:v>
                </c:pt>
                <c:pt idx="73">
                  <c:v>1049.5744742100349</c:v>
                </c:pt>
                <c:pt idx="74">
                  <c:v>3091.1827899573304</c:v>
                </c:pt>
                <c:pt idx="75">
                  <c:v>547.16323338426992</c:v>
                </c:pt>
                <c:pt idx="76">
                  <c:v>4966.7421191759295</c:v>
                </c:pt>
                <c:pt idx="77">
                  <c:v>5973.1017234578212</c:v>
                </c:pt>
                <c:pt idx="78">
                  <c:v>1057.2851476005567</c:v>
                </c:pt>
                <c:pt idx="79">
                  <c:v>187.14763871284077</c:v>
                </c:pt>
                <c:pt idx="80">
                  <c:v>33.12657777826287</c:v>
                </c:pt>
                <c:pt idx="81">
                  <c:v>5.8636601714387826</c:v>
                </c:pt>
                <c:pt idx="82">
                  <c:v>1.0379131474510097</c:v>
                </c:pt>
                <c:pt idx="83">
                  <c:v>3583.2737186450368</c:v>
                </c:pt>
                <c:pt idx="84">
                  <c:v>634.26712919223996</c:v>
                </c:pt>
                <c:pt idx="85">
                  <c:v>112.27018161645982</c:v>
                </c:pt>
                <c:pt idx="86">
                  <c:v>4048.7726894396142</c:v>
                </c:pt>
                <c:pt idx="87">
                  <c:v>6031.4840430287477</c:v>
                </c:pt>
                <c:pt idx="88">
                  <c:v>6889.2092691713306</c:v>
                </c:pt>
                <c:pt idx="89">
                  <c:v>1219.4432601744336</c:v>
                </c:pt>
                <c:pt idx="90">
                  <c:v>6016.4108773190055</c:v>
                </c:pt>
                <c:pt idx="91">
                  <c:v>6143.2112023996488</c:v>
                </c:pt>
                <c:pt idx="92">
                  <c:v>1087.3958394786025</c:v>
                </c:pt>
                <c:pt idx="93">
                  <c:v>4033.0574637820519</c:v>
                </c:pt>
                <c:pt idx="94">
                  <c:v>713.88232668635283</c:v>
                </c:pt>
                <c:pt idx="95">
                  <c:v>5320.6526866048198</c:v>
                </c:pt>
                <c:pt idx="96">
                  <c:v>941.79662787187738</c:v>
                </c:pt>
                <c:pt idx="97">
                  <c:v>166.7052785655201</c:v>
                </c:pt>
                <c:pt idx="98">
                  <c:v>29.508122113799196</c:v>
                </c:pt>
                <c:pt idx="99">
                  <c:v>5.2231655660541234</c:v>
                </c:pt>
                <c:pt idx="100">
                  <c:v>4218.2945406544404</c:v>
                </c:pt>
                <c:pt idx="101">
                  <c:v>5636.2807202596568</c:v>
                </c:pt>
                <c:pt idx="102">
                  <c:v>997.66522807318859</c:v>
                </c:pt>
                <c:pt idx="103">
                  <c:v>176.59445238924746</c:v>
                </c:pt>
                <c:pt idx="104">
                  <c:v>31.258582275025844</c:v>
                </c:pt>
                <c:pt idx="105">
                  <c:v>5.5330105369949534</c:v>
                </c:pt>
                <c:pt idx="106">
                  <c:v>0.97938560786733164</c:v>
                </c:pt>
                <c:pt idx="107">
                  <c:v>7021.2133588184015</c:v>
                </c:pt>
                <c:pt idx="108">
                  <c:v>1242.8090037810209</c:v>
                </c:pt>
                <c:pt idx="109">
                  <c:v>3018.5467944390612</c:v>
                </c:pt>
                <c:pt idx="110">
                  <c:v>5733.6061010603644</c:v>
                </c:pt>
                <c:pt idx="111">
                  <c:v>1014.8925723189831</c:v>
                </c:pt>
                <c:pt idx="112">
                  <c:v>4662.1238254029613</c:v>
                </c:pt>
                <c:pt idx="113">
                  <c:v>825.23193226646356</c:v>
                </c:pt>
                <c:pt idx="114">
                  <c:v>4706.8824269744982</c:v>
                </c:pt>
                <c:pt idx="115">
                  <c:v>6014.4945505073538</c:v>
                </c:pt>
                <c:pt idx="116">
                  <c:v>5561.7919977502534</c:v>
                </c:pt>
                <c:pt idx="117">
                  <c:v>984.48014875943136</c:v>
                </c:pt>
                <c:pt idx="118">
                  <c:v>4213.7605914952292</c:v>
                </c:pt>
                <c:pt idx="119">
                  <c:v>745.86817623346337</c:v>
                </c:pt>
                <c:pt idx="120">
                  <c:v>132.02442906715447</c:v>
                </c:pt>
                <c:pt idx="121">
                  <c:v>5274.8493438410651</c:v>
                </c:pt>
                <c:pt idx="122">
                  <c:v>933.6890823692803</c:v>
                </c:pt>
                <c:pt idx="123">
                  <c:v>165.27018038031304</c:v>
                </c:pt>
                <c:pt idx="124">
                  <c:v>29.254098648802927</c:v>
                </c:pt>
                <c:pt idx="125">
                  <c:v>4295.4482014504047</c:v>
                </c:pt>
                <c:pt idx="126">
                  <c:v>760.3275142369348</c:v>
                </c:pt>
                <c:pt idx="127">
                  <c:v>6128.973843592973</c:v>
                </c:pt>
                <c:pt idx="128">
                  <c:v>7404.0157169854192</c:v>
                </c:pt>
                <c:pt idx="129">
                  <c:v>1310.5679783464427</c:v>
                </c:pt>
                <c:pt idx="130">
                  <c:v>231.98065637905026</c:v>
                </c:pt>
                <c:pt idx="131">
                  <c:v>5537.0623682427786</c:v>
                </c:pt>
                <c:pt idx="132">
                  <c:v>6751.512813298822</c:v>
                </c:pt>
                <c:pt idx="133">
                  <c:v>7224.5099237720924</c:v>
                </c:pt>
                <c:pt idx="134">
                  <c:v>1278.7940662552824</c:v>
                </c:pt>
                <c:pt idx="135">
                  <c:v>4802.0364284836478</c:v>
                </c:pt>
                <c:pt idx="136">
                  <c:v>6712.5975438445148</c:v>
                </c:pt>
                <c:pt idx="137">
                  <c:v>3532.5616204560238</c:v>
                </c:pt>
                <c:pt idx="138">
                  <c:v>625.29069605895904</c:v>
                </c:pt>
                <c:pt idx="139">
                  <c:v>110.68128360841563</c:v>
                </c:pt>
                <c:pt idx="140">
                  <c:v>19.591442217863165</c:v>
                </c:pt>
                <c:pt idx="141">
                  <c:v>3.4678366175605784</c:v>
                </c:pt>
                <c:pt idx="142">
                  <c:v>3970.6738338705422</c:v>
                </c:pt>
                <c:pt idx="143">
                  <c:v>5352.8999422749475</c:v>
                </c:pt>
                <c:pt idx="144">
                  <c:v>947.50464123736322</c:v>
                </c:pt>
                <c:pt idx="145">
                  <c:v>167.71564102593709</c:v>
                </c:pt>
                <c:pt idx="146">
                  <c:v>7725.9069640744001</c:v>
                </c:pt>
                <c:pt idx="147">
                  <c:v>6293.6252157092749</c:v>
                </c:pt>
                <c:pt idx="148">
                  <c:v>1114.0202817911634</c:v>
                </c:pt>
                <c:pt idx="149">
                  <c:v>197.19019574669747</c:v>
                </c:pt>
                <c:pt idx="150">
                  <c:v>4016.8641879525762</c:v>
                </c:pt>
                <c:pt idx="151">
                  <c:v>711.01599177056426</c:v>
                </c:pt>
                <c:pt idx="152">
                  <c:v>5508.5853231821256</c:v>
                </c:pt>
                <c:pt idx="153">
                  <c:v>975.06215633630347</c:v>
                </c:pt>
                <c:pt idx="154">
                  <c:v>6268.9435340818118</c:v>
                </c:pt>
                <c:pt idx="155">
                  <c:v>1109.6514334757164</c:v>
                </c:pt>
                <c:pt idx="156">
                  <c:v>196.41687584526312</c:v>
                </c:pt>
                <c:pt idx="157">
                  <c:v>34.767304356082541</c:v>
                </c:pt>
                <c:pt idx="158">
                  <c:v>6.1540814504184418</c:v>
                </c:pt>
                <c:pt idx="159">
                  <c:v>1.0893199573512096</c:v>
                </c:pt>
                <c:pt idx="160">
                  <c:v>3821.0328180475094</c:v>
                </c:pt>
                <c:pt idx="161">
                  <c:v>6977.782326488963</c:v>
                </c:pt>
                <c:pt idx="162">
                  <c:v>7130.3813755515303</c:v>
                </c:pt>
                <c:pt idx="163">
                  <c:v>1262.1325860718862</c:v>
                </c:pt>
                <c:pt idx="164">
                  <c:v>3891.19721778031</c:v>
                </c:pt>
                <c:pt idx="165">
                  <c:v>3720.1519672656236</c:v>
                </c:pt>
                <c:pt idx="166">
                  <c:v>4998.4356365902931</c:v>
                </c:pt>
                <c:pt idx="167">
                  <c:v>884.76172087437726</c:v>
                </c:pt>
                <c:pt idx="168">
                  <c:v>5655.2996594290807</c:v>
                </c:pt>
                <c:pt idx="169">
                  <c:v>7049.0017272285568</c:v>
                </c:pt>
                <c:pt idx="170">
                  <c:v>1247.7277596563354</c:v>
                </c:pt>
                <c:pt idx="171">
                  <c:v>6963.5274522266591</c:v>
                </c:pt>
                <c:pt idx="172">
                  <c:v>1232.5981526873925</c:v>
                </c:pt>
                <c:pt idx="173">
                  <c:v>218.17939491608689</c:v>
                </c:pt>
                <c:pt idx="174">
                  <c:v>38.619438348308584</c:v>
                </c:pt>
                <c:pt idx="175">
                  <c:v>4117.8659389249951</c:v>
                </c:pt>
                <c:pt idx="176">
                  <c:v>5971.014081936919</c:v>
                </c:pt>
                <c:pt idx="177">
                  <c:v>1056.915618924208</c:v>
                </c:pt>
                <c:pt idx="178">
                  <c:v>6123.8222292824967</c:v>
                </c:pt>
                <c:pt idx="179">
                  <c:v>7496.293841455953</c:v>
                </c:pt>
                <c:pt idx="180">
                  <c:v>1326.9019192314561</c:v>
                </c:pt>
                <c:pt idx="181">
                  <c:v>234.87189009631447</c:v>
                </c:pt>
                <c:pt idx="182">
                  <c:v>2801.9741389456781</c:v>
                </c:pt>
                <c:pt idx="183">
                  <c:v>495.97106800202704</c:v>
                </c:pt>
                <c:pt idx="184">
                  <c:v>87.790710440900426</c:v>
                </c:pt>
                <c:pt idx="185">
                  <c:v>15.539633936241062</c:v>
                </c:pt>
                <c:pt idx="186">
                  <c:v>3723.0606352512655</c:v>
                </c:pt>
                <c:pt idx="187">
                  <c:v>5073.5804932933761</c:v>
                </c:pt>
                <c:pt idx="188">
                  <c:v>898.06294100908951</c:v>
                </c:pt>
                <c:pt idx="189">
                  <c:v>158.96407814560303</c:v>
                </c:pt>
                <c:pt idx="190">
                  <c:v>28.137869838262958</c:v>
                </c:pt>
                <c:pt idx="191">
                  <c:v>4.9806203280079089</c:v>
                </c:pt>
                <c:pt idx="192">
                  <c:v>5214.3616082736307</c:v>
                </c:pt>
                <c:pt idx="193">
                  <c:v>922.98228590266729</c:v>
                </c:pt>
                <c:pt idx="194">
                  <c:v>4921.3549946951143</c:v>
                </c:pt>
                <c:pt idx="195">
                  <c:v>871.11785180661388</c:v>
                </c:pt>
                <c:pt idx="196">
                  <c:v>4769.5445892044281</c:v>
                </c:pt>
                <c:pt idx="197">
                  <c:v>5400.4062372907965</c:v>
                </c:pt>
                <c:pt idx="198">
                  <c:v>955.9136224439834</c:v>
                </c:pt>
                <c:pt idx="199">
                  <c:v>169.2040956593641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4CD-4719-8C91-869D66433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064368"/>
        <c:axId val="1065054768"/>
      </c:scatterChart>
      <c:valAx>
        <c:axId val="106506436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54768"/>
        <c:crosses val="autoZero"/>
        <c:crossBetween val="midCat"/>
      </c:valAx>
      <c:valAx>
        <c:axId val="10650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6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'Adstock and dim returns'!$D$7</c:f>
              <c:strCache>
                <c:ptCount val="1"/>
                <c:pt idx="0">
                  <c:v>Google Ads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'Adstock and dim returns'!$D$8:$D$207</c:f>
              <c:numCache>
                <c:formatCode>General</c:formatCode>
                <c:ptCount val="200"/>
                <c:pt idx="0">
                  <c:v>0</c:v>
                </c:pt>
                <c:pt idx="1">
                  <c:v>2218.9299999999998</c:v>
                </c:pt>
                <c:pt idx="2">
                  <c:v>2046.96</c:v>
                </c:pt>
                <c:pt idx="3">
                  <c:v>0</c:v>
                </c:pt>
                <c:pt idx="4">
                  <c:v>2187.29</c:v>
                </c:pt>
                <c:pt idx="5">
                  <c:v>1992.98</c:v>
                </c:pt>
                <c:pt idx="6">
                  <c:v>2253.02</c:v>
                </c:pt>
                <c:pt idx="7">
                  <c:v>2042.3</c:v>
                </c:pt>
                <c:pt idx="8">
                  <c:v>1859.02</c:v>
                </c:pt>
                <c:pt idx="9">
                  <c:v>2135.9899999999998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1839.37</c:v>
                </c:pt>
                <c:pt idx="15">
                  <c:v>1907.13</c:v>
                </c:pt>
                <c:pt idx="16">
                  <c:v>2204.36</c:v>
                </c:pt>
                <c:pt idx="17">
                  <c:v>1889.49</c:v>
                </c:pt>
                <c:pt idx="18">
                  <c:v>1922.63</c:v>
                </c:pt>
                <c:pt idx="19">
                  <c:v>1897.94</c:v>
                </c:pt>
                <c:pt idx="20">
                  <c:v>2036.79</c:v>
                </c:pt>
                <c:pt idx="21">
                  <c:v>1922.9</c:v>
                </c:pt>
                <c:pt idx="22">
                  <c:v>1679.63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2162.5300000000002</c:v>
                </c:pt>
                <c:pt idx="27">
                  <c:v>2117.4499999999998</c:v>
                </c:pt>
                <c:pt idx="28">
                  <c:v>1898.93</c:v>
                </c:pt>
                <c:pt idx="29">
                  <c:v>0</c:v>
                </c:pt>
                <c:pt idx="30">
                  <c:v>1898.5</c:v>
                </c:pt>
                <c:pt idx="31">
                  <c:v>0</c:v>
                </c:pt>
                <c:pt idx="32">
                  <c:v>2499.44</c:v>
                </c:pt>
                <c:pt idx="33">
                  <c:v>0</c:v>
                </c:pt>
                <c:pt idx="34">
                  <c:v>0</c:v>
                </c:pt>
                <c:pt idx="35">
                  <c:v>1743.09</c:v>
                </c:pt>
                <c:pt idx="36">
                  <c:v>1979.13</c:v>
                </c:pt>
                <c:pt idx="37">
                  <c:v>1802.4</c:v>
                </c:pt>
                <c:pt idx="38">
                  <c:v>1764.47</c:v>
                </c:pt>
                <c:pt idx="39">
                  <c:v>1771.96</c:v>
                </c:pt>
                <c:pt idx="40">
                  <c:v>2351</c:v>
                </c:pt>
                <c:pt idx="41">
                  <c:v>1973.4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2144.0100000000002</c:v>
                </c:pt>
                <c:pt idx="46">
                  <c:v>0</c:v>
                </c:pt>
                <c:pt idx="47">
                  <c:v>2060.7199999999998</c:v>
                </c:pt>
                <c:pt idx="48">
                  <c:v>2154.54</c:v>
                </c:pt>
                <c:pt idx="49">
                  <c:v>1667.68</c:v>
                </c:pt>
                <c:pt idx="50">
                  <c:v>2089.64</c:v>
                </c:pt>
                <c:pt idx="51">
                  <c:v>2339.2399999999998</c:v>
                </c:pt>
                <c:pt idx="52">
                  <c:v>1997.03</c:v>
                </c:pt>
                <c:pt idx="53">
                  <c:v>2164.2800000000002</c:v>
                </c:pt>
                <c:pt idx="54">
                  <c:v>2134.11</c:v>
                </c:pt>
                <c:pt idx="55">
                  <c:v>1858.5</c:v>
                </c:pt>
                <c:pt idx="56">
                  <c:v>2007.95</c:v>
                </c:pt>
                <c:pt idx="57">
                  <c:v>1686.6</c:v>
                </c:pt>
                <c:pt idx="58">
                  <c:v>1909.74</c:v>
                </c:pt>
                <c:pt idx="59">
                  <c:v>2053.14</c:v>
                </c:pt>
                <c:pt idx="60">
                  <c:v>2144.62</c:v>
                </c:pt>
                <c:pt idx="61">
                  <c:v>2004.92</c:v>
                </c:pt>
                <c:pt idx="62">
                  <c:v>2144</c:v>
                </c:pt>
                <c:pt idx="63">
                  <c:v>1779.42</c:v>
                </c:pt>
                <c:pt idx="64">
                  <c:v>0</c:v>
                </c:pt>
                <c:pt idx="65">
                  <c:v>2003.86</c:v>
                </c:pt>
                <c:pt idx="66">
                  <c:v>0</c:v>
                </c:pt>
                <c:pt idx="67">
                  <c:v>1957.17</c:v>
                </c:pt>
                <c:pt idx="68">
                  <c:v>1900.2</c:v>
                </c:pt>
                <c:pt idx="69">
                  <c:v>2004.27</c:v>
                </c:pt>
                <c:pt idx="70">
                  <c:v>0</c:v>
                </c:pt>
                <c:pt idx="71">
                  <c:v>2038.55</c:v>
                </c:pt>
                <c:pt idx="72">
                  <c:v>1926.99</c:v>
                </c:pt>
                <c:pt idx="73">
                  <c:v>1641.73</c:v>
                </c:pt>
                <c:pt idx="74">
                  <c:v>1988.28</c:v>
                </c:pt>
                <c:pt idx="75">
                  <c:v>0</c:v>
                </c:pt>
                <c:pt idx="76">
                  <c:v>1673.52</c:v>
                </c:pt>
                <c:pt idx="77">
                  <c:v>1986.57</c:v>
                </c:pt>
                <c:pt idx="78">
                  <c:v>2297.87</c:v>
                </c:pt>
                <c:pt idx="79">
                  <c:v>2104.2600000000002</c:v>
                </c:pt>
                <c:pt idx="80">
                  <c:v>2122.39</c:v>
                </c:pt>
                <c:pt idx="81">
                  <c:v>0</c:v>
                </c:pt>
                <c:pt idx="82">
                  <c:v>2095.38</c:v>
                </c:pt>
                <c:pt idx="83">
                  <c:v>2029.69</c:v>
                </c:pt>
                <c:pt idx="84">
                  <c:v>2105.81</c:v>
                </c:pt>
                <c:pt idx="85">
                  <c:v>2084.5300000000002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1989.98</c:v>
                </c:pt>
                <c:pt idx="90">
                  <c:v>0</c:v>
                </c:pt>
                <c:pt idx="91">
                  <c:v>2262.4899999999998</c:v>
                </c:pt>
                <c:pt idx="92">
                  <c:v>1828.21</c:v>
                </c:pt>
                <c:pt idx="93">
                  <c:v>1820.21</c:v>
                </c:pt>
                <c:pt idx="94">
                  <c:v>2014.92</c:v>
                </c:pt>
                <c:pt idx="95">
                  <c:v>1784.58</c:v>
                </c:pt>
                <c:pt idx="96">
                  <c:v>1915.07</c:v>
                </c:pt>
                <c:pt idx="97">
                  <c:v>1834.01</c:v>
                </c:pt>
                <c:pt idx="98">
                  <c:v>2282.23</c:v>
                </c:pt>
                <c:pt idx="99">
                  <c:v>2157.16</c:v>
                </c:pt>
                <c:pt idx="100">
                  <c:v>0</c:v>
                </c:pt>
                <c:pt idx="101">
                  <c:v>1921.76</c:v>
                </c:pt>
                <c:pt idx="102">
                  <c:v>2188.1799999999998</c:v>
                </c:pt>
                <c:pt idx="103">
                  <c:v>2081.04</c:v>
                </c:pt>
                <c:pt idx="104">
                  <c:v>2099.61</c:v>
                </c:pt>
                <c:pt idx="105">
                  <c:v>1994.76</c:v>
                </c:pt>
                <c:pt idx="106">
                  <c:v>1662.35</c:v>
                </c:pt>
                <c:pt idx="107">
                  <c:v>0</c:v>
                </c:pt>
                <c:pt idx="108">
                  <c:v>1893.5</c:v>
                </c:pt>
                <c:pt idx="109">
                  <c:v>2129.0100000000002</c:v>
                </c:pt>
                <c:pt idx="110">
                  <c:v>2202.37</c:v>
                </c:pt>
                <c:pt idx="111">
                  <c:v>1868.41</c:v>
                </c:pt>
                <c:pt idx="112">
                  <c:v>2093.6799999999998</c:v>
                </c:pt>
                <c:pt idx="113">
                  <c:v>0</c:v>
                </c:pt>
                <c:pt idx="114">
                  <c:v>0</c:v>
                </c:pt>
                <c:pt idx="115">
                  <c:v>2336.38</c:v>
                </c:pt>
                <c:pt idx="116">
                  <c:v>1829.48</c:v>
                </c:pt>
                <c:pt idx="117">
                  <c:v>0</c:v>
                </c:pt>
                <c:pt idx="118">
                  <c:v>1997.77</c:v>
                </c:pt>
                <c:pt idx="119">
                  <c:v>2002.3</c:v>
                </c:pt>
                <c:pt idx="120">
                  <c:v>0</c:v>
                </c:pt>
                <c:pt idx="121">
                  <c:v>1881.76</c:v>
                </c:pt>
                <c:pt idx="122">
                  <c:v>0</c:v>
                </c:pt>
                <c:pt idx="123">
                  <c:v>2065.39</c:v>
                </c:pt>
                <c:pt idx="124">
                  <c:v>2066.0100000000002</c:v>
                </c:pt>
                <c:pt idx="125">
                  <c:v>2445.19</c:v>
                </c:pt>
                <c:pt idx="126">
                  <c:v>2274.1999999999998</c:v>
                </c:pt>
                <c:pt idx="127">
                  <c:v>0</c:v>
                </c:pt>
                <c:pt idx="128">
                  <c:v>2064.9699999999998</c:v>
                </c:pt>
                <c:pt idx="129">
                  <c:v>2199.42</c:v>
                </c:pt>
                <c:pt idx="130">
                  <c:v>0</c:v>
                </c:pt>
                <c:pt idx="131">
                  <c:v>1986.07</c:v>
                </c:pt>
                <c:pt idx="132">
                  <c:v>2010.31</c:v>
                </c:pt>
                <c:pt idx="133">
                  <c:v>2173.46</c:v>
                </c:pt>
                <c:pt idx="134">
                  <c:v>1830.34</c:v>
                </c:pt>
                <c:pt idx="135">
                  <c:v>1934.87</c:v>
                </c:pt>
                <c:pt idx="136">
                  <c:v>0</c:v>
                </c:pt>
                <c:pt idx="137">
                  <c:v>2062.29</c:v>
                </c:pt>
                <c:pt idx="138">
                  <c:v>0</c:v>
                </c:pt>
                <c:pt idx="139">
                  <c:v>0</c:v>
                </c:pt>
                <c:pt idx="140">
                  <c:v>2194.5100000000002</c:v>
                </c:pt>
                <c:pt idx="141">
                  <c:v>0</c:v>
                </c:pt>
                <c:pt idx="142">
                  <c:v>2081.2800000000002</c:v>
                </c:pt>
                <c:pt idx="143">
                  <c:v>1961.36</c:v>
                </c:pt>
                <c:pt idx="144">
                  <c:v>2151.15</c:v>
                </c:pt>
                <c:pt idx="145">
                  <c:v>1892.17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1769.21</c:v>
                </c:pt>
                <c:pt idx="150">
                  <c:v>1930.41</c:v>
                </c:pt>
                <c:pt idx="151">
                  <c:v>0</c:v>
                </c:pt>
                <c:pt idx="152">
                  <c:v>1793.47</c:v>
                </c:pt>
                <c:pt idx="153">
                  <c:v>1912.65</c:v>
                </c:pt>
                <c:pt idx="154">
                  <c:v>0</c:v>
                </c:pt>
                <c:pt idx="155">
                  <c:v>1918.79</c:v>
                </c:pt>
                <c:pt idx="156">
                  <c:v>1892.95</c:v>
                </c:pt>
                <c:pt idx="157">
                  <c:v>2005.08</c:v>
                </c:pt>
                <c:pt idx="158">
                  <c:v>2230.84</c:v>
                </c:pt>
                <c:pt idx="159">
                  <c:v>2034.5</c:v>
                </c:pt>
                <c:pt idx="160">
                  <c:v>2004.21</c:v>
                </c:pt>
                <c:pt idx="161">
                  <c:v>2019.89</c:v>
                </c:pt>
                <c:pt idx="162">
                  <c:v>2045.48</c:v>
                </c:pt>
                <c:pt idx="163">
                  <c:v>1796.65</c:v>
                </c:pt>
                <c:pt idx="164">
                  <c:v>1977.04</c:v>
                </c:pt>
                <c:pt idx="165">
                  <c:v>0</c:v>
                </c:pt>
                <c:pt idx="166">
                  <c:v>1725.85</c:v>
                </c:pt>
                <c:pt idx="167">
                  <c:v>2173.13</c:v>
                </c:pt>
                <c:pt idx="168">
                  <c:v>2216.2800000000002</c:v>
                </c:pt>
                <c:pt idx="169">
                  <c:v>1873.72</c:v>
                </c:pt>
                <c:pt idx="170">
                  <c:v>1951.73</c:v>
                </c:pt>
                <c:pt idx="171">
                  <c:v>1824.36</c:v>
                </c:pt>
                <c:pt idx="172">
                  <c:v>2139.88</c:v>
                </c:pt>
                <c:pt idx="173">
                  <c:v>1787.76</c:v>
                </c:pt>
                <c:pt idx="174">
                  <c:v>1955.5</c:v>
                </c:pt>
                <c:pt idx="175">
                  <c:v>0</c:v>
                </c:pt>
                <c:pt idx="176">
                  <c:v>2010.19</c:v>
                </c:pt>
                <c:pt idx="177">
                  <c:v>1641.15</c:v>
                </c:pt>
                <c:pt idx="178">
                  <c:v>2265.29</c:v>
                </c:pt>
                <c:pt idx="179">
                  <c:v>1807.08</c:v>
                </c:pt>
                <c:pt idx="180">
                  <c:v>2011.98</c:v>
                </c:pt>
                <c:pt idx="181">
                  <c:v>1957.5</c:v>
                </c:pt>
                <c:pt idx="182">
                  <c:v>1847.58</c:v>
                </c:pt>
                <c:pt idx="183">
                  <c:v>1822.44</c:v>
                </c:pt>
                <c:pt idx="184">
                  <c:v>2187.2800000000002</c:v>
                </c:pt>
                <c:pt idx="185">
                  <c:v>1894.87</c:v>
                </c:pt>
                <c:pt idx="186">
                  <c:v>2054.23</c:v>
                </c:pt>
                <c:pt idx="187">
                  <c:v>1839.7</c:v>
                </c:pt>
                <c:pt idx="188">
                  <c:v>0</c:v>
                </c:pt>
                <c:pt idx="189">
                  <c:v>2094.4499999999998</c:v>
                </c:pt>
                <c:pt idx="190">
                  <c:v>2186.08</c:v>
                </c:pt>
                <c:pt idx="191">
                  <c:v>1964.94</c:v>
                </c:pt>
                <c:pt idx="192">
                  <c:v>1715.62</c:v>
                </c:pt>
                <c:pt idx="193">
                  <c:v>2399.59</c:v>
                </c:pt>
                <c:pt idx="194">
                  <c:v>0</c:v>
                </c:pt>
                <c:pt idx="195">
                  <c:v>1691.68</c:v>
                </c:pt>
                <c:pt idx="196">
                  <c:v>2518.88</c:v>
                </c:pt>
                <c:pt idx="197">
                  <c:v>1919.19</c:v>
                </c:pt>
                <c:pt idx="198">
                  <c:v>1707.65</c:v>
                </c:pt>
                <c:pt idx="199">
                  <c:v>1863.31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AB0-4BA2-9E57-34BB4E276775}"/>
            </c:ext>
          </c:extLst>
        </c:ser>
        <c:ser>
          <c:idx val="1"/>
          <c:order val="1"/>
          <c:tx>
            <c:strRef>
              <c:f>'Adstock and dim returns'!$K$7</c:f>
              <c:strCache>
                <c:ptCount val="1"/>
                <c:pt idx="0">
                  <c:v>Google Ads_adstock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'Adstock and dim returns'!$K$8:$K$207</c:f>
              <c:numCache>
                <c:formatCode>General</c:formatCode>
                <c:ptCount val="200"/>
                <c:pt idx="0">
                  <c:v>0</c:v>
                </c:pt>
                <c:pt idx="1">
                  <c:v>2218.9299999999998</c:v>
                </c:pt>
                <c:pt idx="2">
                  <c:v>2093.1994828202983</c:v>
                </c:pt>
                <c:pt idx="3">
                  <c:v>43.619429871751684</c:v>
                </c:pt>
                <c:pt idx="4">
                  <c:v>2188.1989695836219</c:v>
                </c:pt>
                <c:pt idx="5">
                  <c:v>2038.5790899494152</c:v>
                </c:pt>
                <c:pt idx="6">
                  <c:v>2295.5012151836854</c:v>
                </c:pt>
                <c:pt idx="7">
                  <c:v>2090.1351227859641</c:v>
                </c:pt>
                <c:pt idx="8">
                  <c:v>1902.5755727770427</c:v>
                </c:pt>
                <c:pt idx="9">
                  <c:v>2175.637086889511</c:v>
                </c:pt>
                <c:pt idx="10">
                  <c:v>45.337317401824691</c:v>
                </c:pt>
                <c:pt idx="11">
                  <c:v>0.94476802293000373</c:v>
                </c:pt>
                <c:pt idx="12">
                  <c:v>1.9687680443023832E-2</c:v>
                </c:pt>
                <c:pt idx="13">
                  <c:v>4.102644795539826E-4</c:v>
                </c:pt>
                <c:pt idx="14">
                  <c:v>1839.3700085493535</c:v>
                </c:pt>
                <c:pt idx="15">
                  <c:v>1945.4599689086585</c:v>
                </c:pt>
                <c:pt idx="16">
                  <c:v>2244.9007393698448</c:v>
                </c:pt>
                <c:pt idx="17">
                  <c:v>1936.270677701129</c:v>
                </c:pt>
                <c:pt idx="18">
                  <c:v>1962.9792470411453</c:v>
                </c:pt>
                <c:pt idx="19">
                  <c:v>1938.8458172948947</c:v>
                </c:pt>
                <c:pt idx="20">
                  <c:v>2077.1929094473526</c:v>
                </c:pt>
                <c:pt idx="21">
                  <c:v>1966.1858746561793</c:v>
                </c:pt>
                <c:pt idx="22">
                  <c:v>1720.602639052461</c:v>
                </c:pt>
                <c:pt idx="23">
                  <c:v>35.855018485948534</c:v>
                </c:pt>
                <c:pt idx="24">
                  <c:v>0.74716981216283818</c:v>
                </c:pt>
                <c:pt idx="25">
                  <c:v>1.5570002520741477E-2</c:v>
                </c:pt>
                <c:pt idx="26">
                  <c:v>2162.530324457673</c:v>
                </c:pt>
                <c:pt idx="27">
                  <c:v>2162.514190301692</c:v>
                </c:pt>
                <c:pt idx="28">
                  <c:v>1943.9938540878288</c:v>
                </c:pt>
                <c:pt idx="29">
                  <c:v>40.510187531314273</c:v>
                </c:pt>
                <c:pt idx="30">
                  <c:v>1899.3441772027063</c:v>
                </c:pt>
                <c:pt idx="31">
                  <c:v>39.579749001364483</c:v>
                </c:pt>
                <c:pt idx="32">
                  <c:v>2500.2647881294047</c:v>
                </c:pt>
                <c:pt idx="33">
                  <c:v>52.102117109104739</c:v>
                </c:pt>
                <c:pt idx="34">
                  <c:v>1.0857372467665074</c:v>
                </c:pt>
                <c:pt idx="35">
                  <c:v>1743.1126252873091</c:v>
                </c:pt>
                <c:pt idx="36">
                  <c:v>2015.4540959790609</c:v>
                </c:pt>
                <c:pt idx="37">
                  <c:v>1844.3993217659518</c:v>
                </c:pt>
                <c:pt idx="38">
                  <c:v>1802.9047729547874</c:v>
                </c:pt>
                <c:pt idx="39">
                  <c:v>1809.5300830020219</c:v>
                </c:pt>
                <c:pt idx="40">
                  <c:v>2388.708145451089</c:v>
                </c:pt>
                <c:pt idx="41">
                  <c:v>2023.1774284246424</c:v>
                </c:pt>
                <c:pt idx="42">
                  <c:v>42.160265508175591</c:v>
                </c:pt>
                <c:pt idx="43">
                  <c:v>0.8785625831659809</c:v>
                </c:pt>
                <c:pt idx="44">
                  <c:v>1.8308049136683022E-2</c:v>
                </c:pt>
                <c:pt idx="45">
                  <c:v>2144.01038151484</c:v>
                </c:pt>
                <c:pt idx="46">
                  <c:v>44.678259883185198</c:v>
                </c:pt>
                <c:pt idx="47">
                  <c:v>2061.6510341607482</c:v>
                </c:pt>
                <c:pt idx="48">
                  <c:v>2197.5020031166036</c:v>
                </c:pt>
                <c:pt idx="49">
                  <c:v>1713.4729525134551</c:v>
                </c:pt>
                <c:pt idx="50">
                  <c:v>2125.3464455168892</c:v>
                </c:pt>
                <c:pt idx="51">
                  <c:v>2383.5293288452808</c:v>
                </c:pt>
                <c:pt idx="52">
                  <c:v>2046.6995089312497</c:v>
                </c:pt>
                <c:pt idx="53">
                  <c:v>2206.9304336691735</c:v>
                </c:pt>
                <c:pt idx="54">
                  <c:v>2180.0994281808075</c:v>
                </c:pt>
                <c:pt idx="55">
                  <c:v>1903.9303065242743</c:v>
                </c:pt>
                <c:pt idx="56">
                  <c:v>2047.6253176979778</c:v>
                </c:pt>
                <c:pt idx="57">
                  <c:v>1729.2697262645072</c:v>
                </c:pt>
                <c:pt idx="58">
                  <c:v>1945.7756287937291</c:v>
                </c:pt>
                <c:pt idx="59">
                  <c:v>2093.6873172924616</c:v>
                </c:pt>
                <c:pt idx="60">
                  <c:v>2188.2495956785569</c:v>
                </c:pt>
                <c:pt idx="61">
                  <c:v>2050.5201449283677</c:v>
                </c:pt>
                <c:pt idx="62">
                  <c:v>2186.7300505261951</c:v>
                </c:pt>
                <c:pt idx="63">
                  <c:v>1824.9884796744086</c:v>
                </c:pt>
                <c:pt idx="64">
                  <c:v>38.03027740989878</c:v>
                </c:pt>
                <c:pt idx="65">
                  <c:v>2004.6524992491634</c:v>
                </c:pt>
                <c:pt idx="66">
                  <c:v>41.774231183362822</c:v>
                </c:pt>
                <c:pt idx="67">
                  <c:v>1958.0405181529541</c:v>
                </c:pt>
                <c:pt idx="68">
                  <c:v>1941.0029009029492</c:v>
                </c:pt>
                <c:pt idx="69">
                  <c:v>2044.7178601354935</c:v>
                </c:pt>
                <c:pt idx="70">
                  <c:v>42.60913880387924</c:v>
                </c:pt>
                <c:pt idx="71">
                  <c:v>2039.4379164920522</c:v>
                </c:pt>
                <c:pt idx="72">
                  <c:v>1969.4891119605841</c:v>
                </c:pt>
                <c:pt idx="73">
                  <c:v>1682.7714740245369</c:v>
                </c:pt>
                <c:pt idx="74">
                  <c:v>2023.3466684679756</c:v>
                </c:pt>
                <c:pt idx="75">
                  <c:v>42.163792240463771</c:v>
                </c:pt>
                <c:pt idx="76">
                  <c:v>1674.3986360754695</c:v>
                </c:pt>
                <c:pt idx="77">
                  <c:v>2021.4621899145723</c:v>
                </c:pt>
                <c:pt idx="78">
                  <c:v>2339.9945222708407</c:v>
                </c:pt>
                <c:pt idx="79">
                  <c:v>2153.0223027820321</c:v>
                </c:pt>
                <c:pt idx="80">
                  <c:v>2167.256056063602</c:v>
                </c:pt>
                <c:pt idx="81">
                  <c:v>45.162668120012732</c:v>
                </c:pt>
                <c:pt idx="82">
                  <c:v>2096.3211285694701</c:v>
                </c:pt>
                <c:pt idx="83">
                  <c:v>2073.3744807228331</c:v>
                </c:pt>
                <c:pt idx="84">
                  <c:v>2149.0163037957159</c:v>
                </c:pt>
                <c:pt idx="85">
                  <c:v>2129.3125764940323</c:v>
                </c:pt>
                <c:pt idx="86">
                  <c:v>44.371977619771876</c:v>
                </c:pt>
                <c:pt idx="87">
                  <c:v>0.92465165501033908</c:v>
                </c:pt>
                <c:pt idx="88">
                  <c:v>1.9268482699594282E-2</c:v>
                </c:pt>
                <c:pt idx="89">
                  <c:v>1989.9804015289687</c:v>
                </c:pt>
                <c:pt idx="90">
                  <c:v>41.468484625124987</c:v>
                </c:pt>
                <c:pt idx="91">
                  <c:v>2263.3541468105827</c:v>
                </c:pt>
                <c:pt idx="92">
                  <c:v>1875.3752216102798</c:v>
                </c:pt>
                <c:pt idx="93">
                  <c:v>1859.2902685714562</c:v>
                </c:pt>
                <c:pt idx="94">
                  <c:v>2053.6650800302655</c:v>
                </c:pt>
                <c:pt idx="95">
                  <c:v>1827.3755866957072</c:v>
                </c:pt>
                <c:pt idx="96">
                  <c:v>1953.150021473074</c:v>
                </c:pt>
                <c:pt idx="97">
                  <c:v>1874.7109896046152</c:v>
                </c:pt>
                <c:pt idx="98">
                  <c:v>2321.2964268800038</c:v>
                </c:pt>
                <c:pt idx="99">
                  <c:v>2205.5326599088467</c:v>
                </c:pt>
                <c:pt idx="100">
                  <c:v>45.960300477014329</c:v>
                </c:pt>
                <c:pt idx="101">
                  <c:v>1922.7177501427816</c:v>
                </c:pt>
                <c:pt idx="102">
                  <c:v>2228.2468224666886</c:v>
                </c:pt>
                <c:pt idx="103">
                  <c:v>2127.4736327269593</c:v>
                </c:pt>
                <c:pt idx="104">
                  <c:v>2143.9436565331557</c:v>
                </c:pt>
                <c:pt idx="105">
                  <c:v>2039.4368694253319</c:v>
                </c:pt>
                <c:pt idx="106">
                  <c:v>1704.8490901411378</c:v>
                </c:pt>
                <c:pt idx="107">
                  <c:v>35.526735955970636</c:v>
                </c:pt>
                <c:pt idx="108">
                  <c:v>1894.2403288507962</c:v>
                </c:pt>
                <c:pt idx="109">
                  <c:v>2168.4833917444048</c:v>
                </c:pt>
                <c:pt idx="110">
                  <c:v>2247.5582441260731</c:v>
                </c:pt>
                <c:pt idx="111">
                  <c:v>1915.246056485282</c:v>
                </c:pt>
                <c:pt idx="112">
                  <c:v>2133.5911225345076</c:v>
                </c:pt>
                <c:pt idx="113">
                  <c:v>44.461136699208545</c:v>
                </c:pt>
                <c:pt idx="114">
                  <c:v>0.92650960894394019</c:v>
                </c:pt>
                <c:pt idx="115">
                  <c:v>2336.3993071999325</c:v>
                </c:pt>
                <c:pt idx="116">
                  <c:v>1878.1673833904754</c:v>
                </c:pt>
                <c:pt idx="117">
                  <c:v>39.13845342481649</c:v>
                </c:pt>
                <c:pt idx="118">
                  <c:v>1998.5855921298778</c:v>
                </c:pt>
                <c:pt idx="119">
                  <c:v>2043.9478050917264</c:v>
                </c:pt>
                <c:pt idx="120">
                  <c:v>42.59309190426233</c:v>
                </c:pt>
                <c:pt idx="121">
                  <c:v>1882.6475820964927</c:v>
                </c:pt>
                <c:pt idx="122">
                  <c:v>39.23181467149773</c:v>
                </c:pt>
                <c:pt idx="123">
                  <c:v>2066.2075376512607</c:v>
                </c:pt>
                <c:pt idx="124">
                  <c:v>2109.0669544511979</c:v>
                </c:pt>
                <c:pt idx="125">
                  <c:v>2489.1400863962381</c:v>
                </c:pt>
                <c:pt idx="126">
                  <c:v>2326.070293457763</c:v>
                </c:pt>
                <c:pt idx="127">
                  <c:v>48.472140794502714</c:v>
                </c:pt>
                <c:pt idx="128">
                  <c:v>2065.9800934781765</c:v>
                </c:pt>
                <c:pt idx="129">
                  <c:v>2242.4722148240198</c:v>
                </c:pt>
                <c:pt idx="130">
                  <c:v>46.730070553082342</c:v>
                </c:pt>
                <c:pt idx="131">
                  <c:v>1987.0437911040594</c:v>
                </c:pt>
                <c:pt idx="132">
                  <c:v>2051.7172896585002</c:v>
                </c:pt>
                <c:pt idx="133">
                  <c:v>2216.2149973939117</c:v>
                </c:pt>
                <c:pt idx="134">
                  <c:v>1876.5229058591674</c:v>
                </c:pt>
                <c:pt idx="135">
                  <c:v>1973.9741847500238</c:v>
                </c:pt>
                <c:pt idx="136">
                  <c:v>41.134936840486446</c:v>
                </c:pt>
                <c:pt idx="137">
                  <c:v>2063.1471961284715</c:v>
                </c:pt>
                <c:pt idx="138">
                  <c:v>42.993181096802772</c:v>
                </c:pt>
                <c:pt idx="139">
                  <c:v>0.89591941102944894</c:v>
                </c:pt>
                <c:pt idx="140">
                  <c:v>2194.5286697418192</c:v>
                </c:pt>
                <c:pt idx="141">
                  <c:v>45.730992290508667</c:v>
                </c:pt>
                <c:pt idx="142">
                  <c:v>2082.2329716720997</c:v>
                </c:pt>
                <c:pt idx="143">
                  <c:v>2004.750902697016</c:v>
                </c:pt>
                <c:pt idx="144">
                  <c:v>2192.9262817773592</c:v>
                </c:pt>
                <c:pt idx="145">
                  <c:v>1937.8676007050356</c:v>
                </c:pt>
                <c:pt idx="146">
                  <c:v>40.382524744274363</c:v>
                </c:pt>
                <c:pt idx="147">
                  <c:v>0.84151688388238288</c:v>
                </c:pt>
                <c:pt idx="148">
                  <c:v>1.7536067156363744E-2</c:v>
                </c:pt>
                <c:pt idx="149">
                  <c:v>1769.2103654277855</c:v>
                </c:pt>
                <c:pt idx="150">
                  <c:v>1967.2779373831943</c:v>
                </c:pt>
                <c:pt idx="151">
                  <c:v>40.995396154174138</c:v>
                </c:pt>
                <c:pt idx="152">
                  <c:v>1794.3242882903842</c:v>
                </c:pt>
                <c:pt idx="153">
                  <c:v>1950.04127737353</c:v>
                </c:pt>
                <c:pt idx="154">
                  <c:v>40.636207606362269</c:v>
                </c:pt>
                <c:pt idx="155">
                  <c:v>1919.6368032896469</c:v>
                </c:pt>
                <c:pt idx="156">
                  <c:v>1932.9526197252385</c:v>
                </c:pt>
                <c:pt idx="157">
                  <c:v>2045.3601032264357</c:v>
                </c:pt>
                <c:pt idx="158">
                  <c:v>2273.4625222762602</c:v>
                </c:pt>
                <c:pt idx="159">
                  <c:v>2081.8758664047018</c:v>
                </c:pt>
                <c:pt idx="160">
                  <c:v>2047.593461109009</c:v>
                </c:pt>
                <c:pt idx="161">
                  <c:v>2062.5590624165275</c:v>
                </c:pt>
                <c:pt idx="162">
                  <c:v>2088.4609251902762</c:v>
                </c:pt>
                <c:pt idx="163">
                  <c:v>1840.1706847765363</c:v>
                </c:pt>
                <c:pt idx="164">
                  <c:v>2015.3866539120841</c:v>
                </c:pt>
                <c:pt idx="165">
                  <c:v>41.99791636501638</c:v>
                </c:pt>
                <c:pt idx="166">
                  <c:v>1726.7251794478636</c:v>
                </c:pt>
                <c:pt idx="167">
                  <c:v>2209.1126038993821</c:v>
                </c:pt>
                <c:pt idx="168">
                  <c:v>2262.3149016400293</c:v>
                </c:pt>
                <c:pt idx="169">
                  <c:v>1920.8635651545965</c:v>
                </c:pt>
                <c:pt idx="170">
                  <c:v>1991.7581837737569</c:v>
                </c:pt>
                <c:pt idx="171">
                  <c:v>1865.8655311888137</c:v>
                </c:pt>
                <c:pt idx="172">
                  <c:v>2178.7620995589727</c:v>
                </c:pt>
                <c:pt idx="173">
                  <c:v>1833.162438414945</c:v>
                </c:pt>
                <c:pt idx="174">
                  <c:v>1993.7006115911288</c:v>
                </c:pt>
                <c:pt idx="175">
                  <c:v>41.546008742270253</c:v>
                </c:pt>
                <c:pt idx="176">
                  <c:v>2011.0557623077295</c:v>
                </c:pt>
                <c:pt idx="177">
                  <c:v>1683.0576664752334</c:v>
                </c:pt>
                <c:pt idx="178">
                  <c:v>2300.3626323293447</c:v>
                </c:pt>
                <c:pt idx="179">
                  <c:v>1855.0164281063612</c:v>
                </c:pt>
                <c:pt idx="180">
                  <c:v>2050.6360190086189</c:v>
                </c:pt>
                <c:pt idx="181">
                  <c:v>2000.2324651844058</c:v>
                </c:pt>
                <c:pt idx="182">
                  <c:v>1889.2621236859643</c:v>
                </c:pt>
                <c:pt idx="183">
                  <c:v>1861.8096527205532</c:v>
                </c:pt>
                <c:pt idx="184">
                  <c:v>2226.0775805688495</c:v>
                </c:pt>
                <c:pt idx="185">
                  <c:v>1941.258428676598</c:v>
                </c:pt>
                <c:pt idx="186">
                  <c:v>2094.6831849867053</c:v>
                </c:pt>
                <c:pt idx="187">
                  <c:v>1883.3503482066401</c:v>
                </c:pt>
                <c:pt idx="188">
                  <c:v>39.246459361270212</c:v>
                </c:pt>
                <c:pt idx="189">
                  <c:v>2095.2678428266745</c:v>
                </c:pt>
                <c:pt idx="190">
                  <c:v>2229.742531680723</c:v>
                </c:pt>
                <c:pt idx="191">
                  <c:v>2011.4048012723874</c:v>
                </c:pt>
                <c:pt idx="192">
                  <c:v>1757.5349399724639</c:v>
                </c:pt>
                <c:pt idx="193">
                  <c:v>2436.2146373986247</c:v>
                </c:pt>
                <c:pt idx="194">
                  <c:v>50.767399094406933</c:v>
                </c:pt>
                <c:pt idx="195">
                  <c:v>1692.7379235389387</c:v>
                </c:pt>
                <c:pt idx="196">
                  <c:v>2554.1543557186328</c:v>
                </c:pt>
                <c:pt idx="197">
                  <c:v>1972.415102392433</c:v>
                </c:pt>
                <c:pt idx="198">
                  <c:v>1748.7524476849524</c:v>
                </c:pt>
                <c:pt idx="199">
                  <c:v>1899.7516222060553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AB0-4BA2-9E57-34BB4E276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064368"/>
        <c:axId val="1065054768"/>
      </c:scatterChart>
      <c:valAx>
        <c:axId val="1065064368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54768"/>
        <c:crosses val="autoZero"/>
        <c:crossBetween val="midCat"/>
      </c:valAx>
      <c:valAx>
        <c:axId val="10650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6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Facebook_transformed - Diminishig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'Adstock and dim returns'!$O$7</c:f>
              <c:strCache>
                <c:ptCount val="1"/>
                <c:pt idx="0">
                  <c:v>Facebook_transformed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0"/>
            <c:dispEq val="0"/>
          </c:trendline>
          <c:xVal>
            <c:numRef>
              <c:f>'Adstock and dim returns'!$C$8:$C$207</c:f>
              <c:numCache>
                <c:formatCode>General</c:formatCode>
                <c:ptCount val="200"/>
                <c:pt idx="0">
                  <c:v>0</c:v>
                </c:pt>
                <c:pt idx="1">
                  <c:v>5349.65</c:v>
                </c:pt>
                <c:pt idx="2">
                  <c:v>4235.8599999999997</c:v>
                </c:pt>
                <c:pt idx="3">
                  <c:v>3562.21</c:v>
                </c:pt>
                <c:pt idx="4">
                  <c:v>0</c:v>
                </c:pt>
                <c:pt idx="5">
                  <c:v>4310.55</c:v>
                </c:pt>
                <c:pt idx="6">
                  <c:v>0</c:v>
                </c:pt>
                <c:pt idx="7">
                  <c:v>4478.8100000000004</c:v>
                </c:pt>
                <c:pt idx="8">
                  <c:v>3156.93</c:v>
                </c:pt>
                <c:pt idx="9">
                  <c:v>4522.03</c:v>
                </c:pt>
                <c:pt idx="10">
                  <c:v>4520.34</c:v>
                </c:pt>
                <c:pt idx="11">
                  <c:v>0</c:v>
                </c:pt>
                <c:pt idx="12">
                  <c:v>5698.46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5160.93</c:v>
                </c:pt>
                <c:pt idx="18">
                  <c:v>0</c:v>
                </c:pt>
                <c:pt idx="19">
                  <c:v>4605.1499999999996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4006.88</c:v>
                </c:pt>
                <c:pt idx="24">
                  <c:v>0</c:v>
                </c:pt>
                <c:pt idx="25">
                  <c:v>0</c:v>
                </c:pt>
                <c:pt idx="26">
                  <c:v>5049.49</c:v>
                </c:pt>
                <c:pt idx="27">
                  <c:v>0</c:v>
                </c:pt>
                <c:pt idx="28">
                  <c:v>5643.31</c:v>
                </c:pt>
                <c:pt idx="29">
                  <c:v>3429.38</c:v>
                </c:pt>
                <c:pt idx="30">
                  <c:v>4793.1000000000004</c:v>
                </c:pt>
                <c:pt idx="31">
                  <c:v>5880.18</c:v>
                </c:pt>
                <c:pt idx="32">
                  <c:v>0</c:v>
                </c:pt>
                <c:pt idx="33">
                  <c:v>5387.28</c:v>
                </c:pt>
                <c:pt idx="34">
                  <c:v>2744.44</c:v>
                </c:pt>
                <c:pt idx="35">
                  <c:v>3977.49</c:v>
                </c:pt>
                <c:pt idx="36">
                  <c:v>0</c:v>
                </c:pt>
                <c:pt idx="37">
                  <c:v>3343.28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5567.29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4708.16</c:v>
                </c:pt>
                <c:pt idx="47">
                  <c:v>4238.51</c:v>
                </c:pt>
                <c:pt idx="48">
                  <c:v>5857.92</c:v>
                </c:pt>
                <c:pt idx="49">
                  <c:v>0</c:v>
                </c:pt>
                <c:pt idx="50">
                  <c:v>6466.58</c:v>
                </c:pt>
                <c:pt idx="51">
                  <c:v>5852.55</c:v>
                </c:pt>
                <c:pt idx="52">
                  <c:v>4401.3500000000004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3231.46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4814.95</c:v>
                </c:pt>
                <c:pt idx="61">
                  <c:v>4192.3500000000004</c:v>
                </c:pt>
                <c:pt idx="62">
                  <c:v>0</c:v>
                </c:pt>
                <c:pt idx="63">
                  <c:v>0</c:v>
                </c:pt>
                <c:pt idx="64">
                  <c:v>4690.8900000000003</c:v>
                </c:pt>
                <c:pt idx="65">
                  <c:v>4766.53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5929.51</c:v>
                </c:pt>
                <c:pt idx="73">
                  <c:v>0</c:v>
                </c:pt>
                <c:pt idx="74">
                  <c:v>2905.4</c:v>
                </c:pt>
                <c:pt idx="75">
                  <c:v>0</c:v>
                </c:pt>
                <c:pt idx="76">
                  <c:v>4869.8900000000003</c:v>
                </c:pt>
                <c:pt idx="77">
                  <c:v>5093.95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3583.09</c:v>
                </c:pt>
                <c:pt idx="84">
                  <c:v>0</c:v>
                </c:pt>
                <c:pt idx="85">
                  <c:v>0</c:v>
                </c:pt>
                <c:pt idx="86">
                  <c:v>4028.9</c:v>
                </c:pt>
                <c:pt idx="87">
                  <c:v>5314.82</c:v>
                </c:pt>
                <c:pt idx="88">
                  <c:v>5821.59</c:v>
                </c:pt>
                <c:pt idx="89">
                  <c:v>0</c:v>
                </c:pt>
                <c:pt idx="90">
                  <c:v>5800.56</c:v>
                </c:pt>
                <c:pt idx="91">
                  <c:v>5078.26</c:v>
                </c:pt>
                <c:pt idx="92">
                  <c:v>0</c:v>
                </c:pt>
                <c:pt idx="93">
                  <c:v>3840.58</c:v>
                </c:pt>
                <c:pt idx="94">
                  <c:v>0</c:v>
                </c:pt>
                <c:pt idx="95">
                  <c:v>5194.29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4217.37</c:v>
                </c:pt>
                <c:pt idx="101">
                  <c:v>4889.6099999999997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7021.04</c:v>
                </c:pt>
                <c:pt idx="108">
                  <c:v>0</c:v>
                </c:pt>
                <c:pt idx="109">
                  <c:v>2798.56</c:v>
                </c:pt>
                <c:pt idx="110">
                  <c:v>5199.3</c:v>
                </c:pt>
                <c:pt idx="111">
                  <c:v>0</c:v>
                </c:pt>
                <c:pt idx="112">
                  <c:v>4482.4799999999996</c:v>
                </c:pt>
                <c:pt idx="113">
                  <c:v>0</c:v>
                </c:pt>
                <c:pt idx="114">
                  <c:v>4560.8100000000004</c:v>
                </c:pt>
                <c:pt idx="115">
                  <c:v>5181.34</c:v>
                </c:pt>
                <c:pt idx="116">
                  <c:v>4497.18</c:v>
                </c:pt>
                <c:pt idx="117">
                  <c:v>0</c:v>
                </c:pt>
                <c:pt idx="118">
                  <c:v>4039.5</c:v>
                </c:pt>
                <c:pt idx="119">
                  <c:v>0</c:v>
                </c:pt>
                <c:pt idx="120">
                  <c:v>0</c:v>
                </c:pt>
                <c:pt idx="121">
                  <c:v>5251.48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4290.2700000000004</c:v>
                </c:pt>
                <c:pt idx="126">
                  <c:v>0</c:v>
                </c:pt>
                <c:pt idx="127">
                  <c:v>5994.39</c:v>
                </c:pt>
                <c:pt idx="128">
                  <c:v>6319.14</c:v>
                </c:pt>
                <c:pt idx="129">
                  <c:v>0</c:v>
                </c:pt>
                <c:pt idx="130">
                  <c:v>0</c:v>
                </c:pt>
                <c:pt idx="131">
                  <c:v>5496</c:v>
                </c:pt>
                <c:pt idx="132">
                  <c:v>5771.41</c:v>
                </c:pt>
                <c:pt idx="133">
                  <c:v>6029.44</c:v>
                </c:pt>
                <c:pt idx="134">
                  <c:v>0</c:v>
                </c:pt>
                <c:pt idx="135">
                  <c:v>4575.68</c:v>
                </c:pt>
                <c:pt idx="136">
                  <c:v>5862.6</c:v>
                </c:pt>
                <c:pt idx="137">
                  <c:v>2344.38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3970.06</c:v>
                </c:pt>
                <c:pt idx="143">
                  <c:v>4650.0600000000004</c:v>
                </c:pt>
                <c:pt idx="144">
                  <c:v>0</c:v>
                </c:pt>
                <c:pt idx="145">
                  <c:v>0</c:v>
                </c:pt>
                <c:pt idx="146">
                  <c:v>7696.22</c:v>
                </c:pt>
                <c:pt idx="147">
                  <c:v>4926.08</c:v>
                </c:pt>
                <c:pt idx="148">
                  <c:v>0</c:v>
                </c:pt>
                <c:pt idx="149">
                  <c:v>0</c:v>
                </c:pt>
                <c:pt idx="150">
                  <c:v>3981.96</c:v>
                </c:pt>
                <c:pt idx="151">
                  <c:v>0</c:v>
                </c:pt>
                <c:pt idx="152">
                  <c:v>5382.73</c:v>
                </c:pt>
                <c:pt idx="153">
                  <c:v>0</c:v>
                </c:pt>
                <c:pt idx="154">
                  <c:v>6096.35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3820.84</c:v>
                </c:pt>
                <c:pt idx="161">
                  <c:v>6301.43</c:v>
                </c:pt>
                <c:pt idx="162">
                  <c:v>5895.26</c:v>
                </c:pt>
                <c:pt idx="163">
                  <c:v>0</c:v>
                </c:pt>
                <c:pt idx="164">
                  <c:v>3667.79</c:v>
                </c:pt>
                <c:pt idx="165">
                  <c:v>3031.38</c:v>
                </c:pt>
                <c:pt idx="166">
                  <c:v>4339.9399999999996</c:v>
                </c:pt>
                <c:pt idx="167">
                  <c:v>0</c:v>
                </c:pt>
                <c:pt idx="168">
                  <c:v>5498.69</c:v>
                </c:pt>
                <c:pt idx="169">
                  <c:v>6047.97</c:v>
                </c:pt>
                <c:pt idx="170">
                  <c:v>0</c:v>
                </c:pt>
                <c:pt idx="171">
                  <c:v>6742.67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4111.03</c:v>
                </c:pt>
                <c:pt idx="176">
                  <c:v>5242.12</c:v>
                </c:pt>
                <c:pt idx="177">
                  <c:v>0</c:v>
                </c:pt>
                <c:pt idx="178">
                  <c:v>5936.74</c:v>
                </c:pt>
                <c:pt idx="179">
                  <c:v>6412.33</c:v>
                </c:pt>
                <c:pt idx="180">
                  <c:v>0</c:v>
                </c:pt>
                <c:pt idx="181">
                  <c:v>0</c:v>
                </c:pt>
                <c:pt idx="182">
                  <c:v>2760.4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3720.31</c:v>
                </c:pt>
                <c:pt idx="187">
                  <c:v>4414.57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5213.4799999999996</c:v>
                </c:pt>
                <c:pt idx="193">
                  <c:v>0</c:v>
                </c:pt>
                <c:pt idx="194">
                  <c:v>4757.9799999999996</c:v>
                </c:pt>
                <c:pt idx="195">
                  <c:v>0</c:v>
                </c:pt>
                <c:pt idx="196">
                  <c:v>4615.3500000000004</c:v>
                </c:pt>
                <c:pt idx="197">
                  <c:v>4556.16</c:v>
                </c:pt>
                <c:pt idx="198">
                  <c:v>0</c:v>
                </c:pt>
                <c:pt idx="199">
                  <c:v>0</c:v>
                </c:pt>
              </c:numCache>
            </c:numRef>
          </c:xVal>
          <c:yVal>
            <c:numRef>
              <c:f>'Adstock and dim returns'!$O$8:$O$207</c:f>
              <c:numCache>
                <c:formatCode>General</c:formatCode>
                <c:ptCount val="200"/>
                <c:pt idx="0">
                  <c:v>0</c:v>
                </c:pt>
                <c:pt idx="1">
                  <c:v>1155.5052406728053</c:v>
                </c:pt>
                <c:pt idx="2">
                  <c:v>1125.8143186642726</c:v>
                </c:pt>
                <c:pt idx="3">
                  <c:v>998.72734198025762</c:v>
                </c:pt>
                <c:pt idx="4">
                  <c:v>240.81420631913383</c:v>
                </c:pt>
                <c:pt idx="5">
                  <c:v>993.46790810940001</c:v>
                </c:pt>
                <c:pt idx="6">
                  <c:v>239.54604599142411</c:v>
                </c:pt>
                <c:pt idx="7">
                  <c:v>1024.0538126924625</c:v>
                </c:pt>
                <c:pt idx="8">
                  <c:v>905.22331639375193</c:v>
                </c:pt>
                <c:pt idx="9">
                  <c:v>1133.4354318068231</c:v>
                </c:pt>
                <c:pt idx="10">
                  <c:v>1172.4501492481761</c:v>
                </c:pt>
                <c:pt idx="11">
                  <c:v>282.70243566189538</c:v>
                </c:pt>
                <c:pt idx="12">
                  <c:v>1246.9005856823071</c:v>
                </c:pt>
                <c:pt idx="13">
                  <c:v>300.65400463010803</c:v>
                </c:pt>
                <c:pt idx="14">
                  <c:v>72.494015591995208</c:v>
                </c:pt>
                <c:pt idx="15">
                  <c:v>17.479834679461831</c:v>
                </c:pt>
                <c:pt idx="16">
                  <c:v>4.2147564585324879</c:v>
                </c:pt>
                <c:pt idx="17">
                  <c:v>1122.0942729841561</c:v>
                </c:pt>
                <c:pt idx="18">
                  <c:v>270.56057284678485</c:v>
                </c:pt>
                <c:pt idx="19">
                  <c:v>1051.0488200302327</c:v>
                </c:pt>
                <c:pt idx="20">
                  <c:v>253.43001714200182</c:v>
                </c:pt>
                <c:pt idx="21">
                  <c:v>61.107317152735014</c:v>
                </c:pt>
                <c:pt idx="22">
                  <c:v>14.734261756817284</c:v>
                </c:pt>
                <c:pt idx="23">
                  <c:v>912.17054831672533</c:v>
                </c:pt>
                <c:pt idx="24">
                  <c:v>219.94353953005478</c:v>
                </c:pt>
                <c:pt idx="25">
                  <c:v>53.033021807465644</c:v>
                </c:pt>
                <c:pt idx="26">
                  <c:v>1105.9595390382019</c:v>
                </c:pt>
                <c:pt idx="27">
                  <c:v>266.67014851769659</c:v>
                </c:pt>
                <c:pt idx="28">
                  <c:v>1235.2207666379988</c:v>
                </c:pt>
                <c:pt idx="29">
                  <c:v>994.47873037485442</c:v>
                </c:pt>
                <c:pt idx="30">
                  <c:v>1196.5618285676426</c:v>
                </c:pt>
                <c:pt idx="31">
                  <c:v>1418.7925994684917</c:v>
                </c:pt>
                <c:pt idx="32">
                  <c:v>342.10079108780366</c:v>
                </c:pt>
                <c:pt idx="33">
                  <c:v>1200.1799809350941</c:v>
                </c:pt>
                <c:pt idx="34">
                  <c:v>860.3960578127685</c:v>
                </c:pt>
                <c:pt idx="35">
                  <c:v>1027.795237086252</c:v>
                </c:pt>
                <c:pt idx="36">
                  <c:v>247.8230883183374</c:v>
                </c:pt>
                <c:pt idx="37">
                  <c:v>813.28953262292225</c:v>
                </c:pt>
                <c:pt idx="38">
                  <c:v>196.10124312599439</c:v>
                </c:pt>
                <c:pt idx="39">
                  <c:v>47.2841417638042</c:v>
                </c:pt>
                <c:pt idx="40">
                  <c:v>11.401202902640676</c:v>
                </c:pt>
                <c:pt idx="41">
                  <c:v>2.7490702543889043</c:v>
                </c:pt>
                <c:pt idx="42">
                  <c:v>1194.0916775421315</c:v>
                </c:pt>
                <c:pt idx="43">
                  <c:v>287.92066414186115</c:v>
                </c:pt>
                <c:pt idx="44">
                  <c:v>69.423738896267082</c:v>
                </c:pt>
                <c:pt idx="45">
                  <c:v>16.739526274371112</c:v>
                </c:pt>
                <c:pt idx="46">
                  <c:v>1041.3927493012252</c:v>
                </c:pt>
                <c:pt idx="47">
                  <c:v>1106.1602121098658</c:v>
                </c:pt>
                <c:pt idx="48">
                  <c:v>1399.6960216709688</c:v>
                </c:pt>
                <c:pt idx="49">
                  <c:v>337.49620379713883</c:v>
                </c:pt>
                <c:pt idx="50">
                  <c:v>1386.4746466376591</c:v>
                </c:pt>
                <c:pt idx="51">
                  <c:v>1446.9747216409883</c:v>
                </c:pt>
                <c:pt idx="52">
                  <c:v>1207.929091184111</c:v>
                </c:pt>
                <c:pt idx="53">
                  <c:v>291.25715613886206</c:v>
                </c:pt>
                <c:pt idx="54">
                  <c:v>70.228237419912915</c:v>
                </c:pt>
                <c:pt idx="55">
                  <c:v>16.93350781999753</c:v>
                </c:pt>
                <c:pt idx="56">
                  <c:v>764.7825459483571</c:v>
                </c:pt>
                <c:pt idx="57">
                  <c:v>184.40518654882388</c:v>
                </c:pt>
                <c:pt idx="58">
                  <c:v>44.463976075629098</c:v>
                </c:pt>
                <c:pt idx="59">
                  <c:v>10.721201531555995</c:v>
                </c:pt>
                <c:pt idx="60">
                  <c:v>1060.3219068874696</c:v>
                </c:pt>
                <c:pt idx="61">
                  <c:v>1101.2026592597288</c:v>
                </c:pt>
                <c:pt idx="62">
                  <c:v>265.52316457097004</c:v>
                </c:pt>
                <c:pt idx="63">
                  <c:v>64.023229812373472</c:v>
                </c:pt>
                <c:pt idx="64">
                  <c:v>1042.3445085722774</c:v>
                </c:pt>
                <c:pt idx="65">
                  <c:v>1200.062631915717</c:v>
                </c:pt>
                <c:pt idx="66">
                  <c:v>289.36038705521634</c:v>
                </c:pt>
                <c:pt idx="67">
                  <c:v>69.770886427055203</c:v>
                </c:pt>
                <c:pt idx="68">
                  <c:v>16.823230858784143</c:v>
                </c:pt>
                <c:pt idx="69">
                  <c:v>4.0564354420785955</c:v>
                </c:pt>
                <c:pt idx="70">
                  <c:v>0.97809205817083966</c:v>
                </c:pt>
                <c:pt idx="71">
                  <c:v>0.23583860458695138</c:v>
                </c:pt>
                <c:pt idx="72">
                  <c:v>1257.4445553937983</c:v>
                </c:pt>
                <c:pt idx="73">
                  <c:v>303.19637789936439</c:v>
                </c:pt>
                <c:pt idx="74">
                  <c:v>736.36491085196235</c:v>
                </c:pt>
                <c:pt idx="75">
                  <c:v>177.55309593955261</c:v>
                </c:pt>
                <c:pt idx="76">
                  <c:v>1087.1159486853346</c:v>
                </c:pt>
                <c:pt idx="77">
                  <c:v>1265.0283173613432</c:v>
                </c:pt>
                <c:pt idx="78">
                  <c:v>305.02498270706513</c:v>
                </c:pt>
                <c:pt idx="79">
                  <c:v>73.547950507158021</c:v>
                </c:pt>
                <c:pt idx="80">
                  <c:v>17.733960594953164</c:v>
                </c:pt>
                <c:pt idx="81">
                  <c:v>4.2760315714405088</c:v>
                </c:pt>
                <c:pt idx="82">
                  <c:v>1.0310413120664923</c:v>
                </c:pt>
                <c:pt idx="83">
                  <c:v>831.37286793907424</c:v>
                </c:pt>
                <c:pt idx="84">
                  <c:v>200.4615163043849</c:v>
                </c:pt>
                <c:pt idx="85">
                  <c:v>48.33549550235989</c:v>
                </c:pt>
                <c:pt idx="86">
                  <c:v>919.11601804738154</c:v>
                </c:pt>
                <c:pt idx="87">
                  <c:v>1275.1768892611383</c:v>
                </c:pt>
                <c:pt idx="88">
                  <c:v>1422.3529452243215</c:v>
                </c:pt>
                <c:pt idx="89">
                  <c:v>342.95926546952245</c:v>
                </c:pt>
                <c:pt idx="90">
                  <c:v>1272.5584136573989</c:v>
                </c:pt>
                <c:pt idx="91">
                  <c:v>1294.5496890242086</c:v>
                </c:pt>
                <c:pt idx="92">
                  <c:v>312.14320745932753</c:v>
                </c:pt>
                <c:pt idx="93">
                  <c:v>916.18432109268383</c:v>
                </c:pt>
                <c:pt idx="94">
                  <c:v>220.91134472047969</c:v>
                </c:pt>
                <c:pt idx="95">
                  <c:v>1150.3575116760082</c:v>
                </c:pt>
                <c:pt idx="96">
                  <c:v>277.37543522963642</c:v>
                </c:pt>
                <c:pt idx="97">
                  <c:v>66.881062007181598</c:v>
                </c:pt>
                <c:pt idx="98">
                  <c:v>16.126433299708932</c:v>
                </c:pt>
                <c:pt idx="99">
                  <c:v>3.8884228683754469</c:v>
                </c:pt>
                <c:pt idx="100">
                  <c:v>950.61333854289694</c:v>
                </c:pt>
                <c:pt idx="101">
                  <c:v>1206.1262630359915</c:v>
                </c:pt>
                <c:pt idx="102">
                  <c:v>290.82245628498742</c:v>
                </c:pt>
                <c:pt idx="103">
                  <c:v>70.12342212559021</c:v>
                </c:pt>
                <c:pt idx="104">
                  <c:v>16.90823464397495</c:v>
                </c:pt>
                <c:pt idx="105">
                  <c:v>4.0769316458014826</c:v>
                </c:pt>
                <c:pt idx="106">
                  <c:v>0.98303412476360552</c:v>
                </c:pt>
                <c:pt idx="107">
                  <c:v>1444.7035045029538</c:v>
                </c:pt>
                <c:pt idx="108">
                  <c:v>348.3484562598743</c:v>
                </c:pt>
                <c:pt idx="109">
                  <c:v>722.12066221496718</c:v>
                </c:pt>
                <c:pt idx="110">
                  <c:v>1223.2091691573507</c:v>
                </c:pt>
                <c:pt idx="111">
                  <c:v>294.94150490448612</c:v>
                </c:pt>
                <c:pt idx="112">
                  <c:v>1032.0363231061185</c:v>
                </c:pt>
                <c:pt idx="113">
                  <c:v>248.84570352158246</c:v>
                </c:pt>
                <c:pt idx="114">
                  <c:v>1040.1687024367629</c:v>
                </c:pt>
                <c:pt idx="115">
                  <c:v>1272.225429927506</c:v>
                </c:pt>
                <c:pt idx="116">
                  <c:v>1193.0161569505653</c:v>
                </c:pt>
                <c:pt idx="117">
                  <c:v>287.66133346495803</c:v>
                </c:pt>
                <c:pt idx="118">
                  <c:v>949.77390527033731</c:v>
                </c:pt>
                <c:pt idx="119">
                  <c:v>229.0105012312977</c:v>
                </c:pt>
                <c:pt idx="120">
                  <c:v>55.219257323438917</c:v>
                </c:pt>
                <c:pt idx="121">
                  <c:v>1142.216082457416</c:v>
                </c:pt>
                <c:pt idx="122">
                  <c:v>275.41236509710996</c:v>
                </c:pt>
                <c:pt idx="123">
                  <c:v>66.407724434410341</c:v>
                </c:pt>
                <c:pt idx="124">
                  <c:v>16.012301637225441</c:v>
                </c:pt>
                <c:pt idx="125">
                  <c:v>964.87334982004836</c:v>
                </c:pt>
                <c:pt idx="126">
                  <c:v>232.6512954723855</c:v>
                </c:pt>
                <c:pt idx="127">
                  <c:v>1292.0845383510368</c:v>
                </c:pt>
                <c:pt idx="128">
                  <c:v>1509.1007972433076</c:v>
                </c:pt>
                <c:pt idx="129">
                  <c:v>363.87600045388831</c:v>
                </c:pt>
                <c:pt idx="130">
                  <c:v>87.738170934761627</c:v>
                </c:pt>
                <c:pt idx="131">
                  <c:v>1188.656797637931</c:v>
                </c:pt>
                <c:pt idx="132">
                  <c:v>1398.9569330655524</c:v>
                </c:pt>
                <c:pt idx="133">
                  <c:v>1478.9791949368062</c:v>
                </c:pt>
                <c:pt idx="134">
                  <c:v>356.61304744599573</c:v>
                </c:pt>
                <c:pt idx="135">
                  <c:v>1057.4119934151163</c:v>
                </c:pt>
                <c:pt idx="136">
                  <c:v>1392.3294592350101</c:v>
                </c:pt>
                <c:pt idx="137">
                  <c:v>821.69500168833349</c:v>
                </c:pt>
                <c:pt idx="138">
                  <c:v>198.1279788291678</c:v>
                </c:pt>
                <c:pt idx="139">
                  <c:v>47.772830447154575</c:v>
                </c:pt>
                <c:pt idx="140">
                  <c:v>11.519036041347809</c:v>
                </c:pt>
                <c:pt idx="141">
                  <c:v>2.7774823069913563</c:v>
                </c:pt>
                <c:pt idx="142">
                  <c:v>904.5263549272488</c:v>
                </c:pt>
                <c:pt idx="143">
                  <c:v>1156.0818736874767</c:v>
                </c:pt>
                <c:pt idx="144">
                  <c:v>278.75569952854119</c:v>
                </c:pt>
                <c:pt idx="145">
                  <c:v>67.213872813174277</c:v>
                </c:pt>
                <c:pt idx="146">
                  <c:v>1562.7916905871859</c:v>
                </c:pt>
                <c:pt idx="147">
                  <c:v>1320.5316130604435</c:v>
                </c:pt>
                <c:pt idx="148">
                  <c:v>318.40799680916581</c:v>
                </c:pt>
                <c:pt idx="149">
                  <c:v>76.774877200448444</c:v>
                </c:pt>
                <c:pt idx="150">
                  <c:v>913.16130911099117</c:v>
                </c:pt>
                <c:pt idx="151">
                  <c:v>220.18243283385715</c:v>
                </c:pt>
                <c:pt idx="152">
                  <c:v>1183.632532444251</c:v>
                </c:pt>
                <c:pt idx="153">
                  <c:v>285.39874387428472</c:v>
                </c:pt>
                <c:pt idx="154">
                  <c:v>1316.2758665784099</c:v>
                </c:pt>
                <c:pt idx="155">
                  <c:v>317.38184665958181</c:v>
                </c:pt>
                <c:pt idx="156">
                  <c:v>76.527450777390584</c:v>
                </c:pt>
                <c:pt idx="157">
                  <c:v>18.452380891108319</c:v>
                </c:pt>
                <c:pt idx="158">
                  <c:v>4.4492578426659737</c:v>
                </c:pt>
                <c:pt idx="159">
                  <c:v>1.0728098161069155</c:v>
                </c:pt>
                <c:pt idx="160">
                  <c:v>876.42748004981388</c:v>
                </c:pt>
                <c:pt idx="161">
                  <c:v>1437.3582329501253</c:v>
                </c:pt>
                <c:pt idx="162">
                  <c:v>1463.1308745110978</c:v>
                </c:pt>
                <c:pt idx="163">
                  <c:v>352.79168345165334</c:v>
                </c:pt>
                <c:pt idx="164">
                  <c:v>889.6266186411641</c:v>
                </c:pt>
                <c:pt idx="165">
                  <c:v>857.37384863672185</c:v>
                </c:pt>
                <c:pt idx="166">
                  <c:v>1092.8114078076994</c:v>
                </c:pt>
                <c:pt idx="167">
                  <c:v>263.49985703396163</c:v>
                </c:pt>
                <c:pt idx="168">
                  <c:v>1209.4686493890331</c:v>
                </c:pt>
                <c:pt idx="169">
                  <c:v>1449.3989548045554</c:v>
                </c:pt>
                <c:pt idx="170">
                  <c:v>349.48062826534789</c:v>
                </c:pt>
                <c:pt idx="171">
                  <c:v>1434.9456009086987</c:v>
                </c:pt>
                <c:pt idx="172">
                  <c:v>345.99562009467036</c:v>
                </c:pt>
                <c:pt idx="173">
                  <c:v>83.426834472948386</c:v>
                </c:pt>
                <c:pt idx="174">
                  <c:v>20.115967676909726</c:v>
                </c:pt>
                <c:pt idx="175">
                  <c:v>931.98149219252343</c:v>
                </c:pt>
                <c:pt idx="176">
                  <c:v>1264.6650966015079</c:v>
                </c:pt>
                <c:pt idx="177">
                  <c:v>304.93740252845004</c:v>
                </c:pt>
                <c:pt idx="178">
                  <c:v>1291.1923019346809</c:v>
                </c:pt>
                <c:pt idx="179">
                  <c:v>1524.5344771766222</c:v>
                </c:pt>
                <c:pt idx="180">
                  <c:v>367.59738588863144</c:v>
                </c:pt>
                <c:pt idx="181">
                  <c:v>88.635475376330575</c:v>
                </c:pt>
                <c:pt idx="182">
                  <c:v>679.27866434400119</c:v>
                </c:pt>
                <c:pt idx="183">
                  <c:v>163.78839904310507</c:v>
                </c:pt>
                <c:pt idx="184">
                  <c:v>39.49283419200377</c:v>
                </c:pt>
                <c:pt idx="185">
                  <c:v>9.5225544765635828</c:v>
                </c:pt>
                <c:pt idx="186">
                  <c:v>857.9244968741134</c:v>
                </c:pt>
                <c:pt idx="187">
                  <c:v>1106.2895953637226</c:v>
                </c:pt>
                <c:pt idx="188">
                  <c:v>266.74973205239115</c:v>
                </c:pt>
                <c:pt idx="189">
                  <c:v>64.318981077127646</c:v>
                </c:pt>
                <c:pt idx="190">
                  <c:v>15.50866160190704</c:v>
                </c:pt>
                <c:pt idx="191">
                  <c:v>3.7394650949779416</c:v>
                </c:pt>
                <c:pt idx="192">
                  <c:v>1131.445165377226</c:v>
                </c:pt>
                <c:pt idx="193">
                  <c:v>272.81527003525656</c:v>
                </c:pt>
                <c:pt idx="194">
                  <c:v>1078.9483735736096</c:v>
                </c:pt>
                <c:pt idx="195">
                  <c:v>260.15718737235215</c:v>
                </c:pt>
                <c:pt idx="196">
                  <c:v>1051.5309168550336</c:v>
                </c:pt>
                <c:pt idx="197">
                  <c:v>1164.5037433365296</c:v>
                </c:pt>
                <c:pt idx="198">
                  <c:v>280.7863897580072</c:v>
                </c:pt>
                <c:pt idx="199">
                  <c:v>67.703515016139505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16-48FD-8230-CC828BB40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115248"/>
        <c:axId val="1065110928"/>
      </c:scatterChart>
      <c:valAx>
        <c:axId val="10651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10928"/>
        <c:crosses val="autoZero"/>
        <c:crossBetween val="midCat"/>
      </c:valAx>
      <c:valAx>
        <c:axId val="10651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1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 sales vs Predicted sales (after adstock</a:t>
            </a:r>
            <a:r>
              <a:rPr lang="en-IN" baseline="0"/>
              <a:t> &amp; diminishing returns transformations)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'Final model'!$E$2</c:f>
              <c:strCache>
                <c:ptCount val="1"/>
                <c:pt idx="0">
                  <c:v>Actual 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'Final model'!$A$3:$A$202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'Final model'!$E$3:$E$202</c:f>
              <c:numCache>
                <c:formatCode>General</c:formatCode>
                <c:ptCount val="200"/>
                <c:pt idx="0">
                  <c:v>9779.7999999999993</c:v>
                </c:pt>
                <c:pt idx="1">
                  <c:v>13245.19</c:v>
                </c:pt>
                <c:pt idx="2">
                  <c:v>12022.66</c:v>
                </c:pt>
                <c:pt idx="3">
                  <c:v>8846.9500000000007</c:v>
                </c:pt>
                <c:pt idx="4">
                  <c:v>9797.07</c:v>
                </c:pt>
                <c:pt idx="5">
                  <c:v>13527.65</c:v>
                </c:pt>
                <c:pt idx="6">
                  <c:v>9635.43</c:v>
                </c:pt>
                <c:pt idx="7">
                  <c:v>15355.11</c:v>
                </c:pt>
                <c:pt idx="8">
                  <c:v>12199.37</c:v>
                </c:pt>
                <c:pt idx="9">
                  <c:v>11368.23</c:v>
                </c:pt>
                <c:pt idx="10">
                  <c:v>8640.44</c:v>
                </c:pt>
                <c:pt idx="11">
                  <c:v>4960.26</c:v>
                </c:pt>
                <c:pt idx="12">
                  <c:v>12726.46</c:v>
                </c:pt>
                <c:pt idx="13">
                  <c:v>11421.71</c:v>
                </c:pt>
                <c:pt idx="14">
                  <c:v>10875.31</c:v>
                </c:pt>
                <c:pt idx="15">
                  <c:v>13048.08</c:v>
                </c:pt>
                <c:pt idx="16">
                  <c:v>10775.86</c:v>
                </c:pt>
                <c:pt idx="17">
                  <c:v>15013.62</c:v>
                </c:pt>
                <c:pt idx="18">
                  <c:v>14158.32</c:v>
                </c:pt>
                <c:pt idx="19">
                  <c:v>15918.14</c:v>
                </c:pt>
                <c:pt idx="20">
                  <c:v>11128.75</c:v>
                </c:pt>
                <c:pt idx="21">
                  <c:v>12170.36</c:v>
                </c:pt>
                <c:pt idx="22">
                  <c:v>10134.700000000001</c:v>
                </c:pt>
                <c:pt idx="23">
                  <c:v>11093.55</c:v>
                </c:pt>
                <c:pt idx="24">
                  <c:v>8170.63</c:v>
                </c:pt>
                <c:pt idx="25">
                  <c:v>6542.71</c:v>
                </c:pt>
                <c:pt idx="26">
                  <c:v>11325.8</c:v>
                </c:pt>
                <c:pt idx="27">
                  <c:v>7793.24</c:v>
                </c:pt>
                <c:pt idx="28">
                  <c:v>15010.94</c:v>
                </c:pt>
                <c:pt idx="29">
                  <c:v>10634.31</c:v>
                </c:pt>
                <c:pt idx="30">
                  <c:v>11751.39</c:v>
                </c:pt>
                <c:pt idx="31">
                  <c:v>9151.2000000000007</c:v>
                </c:pt>
                <c:pt idx="32">
                  <c:v>9141.4599999999991</c:v>
                </c:pt>
                <c:pt idx="33">
                  <c:v>7399.92</c:v>
                </c:pt>
                <c:pt idx="34">
                  <c:v>10893.16</c:v>
                </c:pt>
                <c:pt idx="35">
                  <c:v>11550.47</c:v>
                </c:pt>
                <c:pt idx="36">
                  <c:v>8672.09</c:v>
                </c:pt>
                <c:pt idx="37">
                  <c:v>9427.2199999999993</c:v>
                </c:pt>
                <c:pt idx="38">
                  <c:v>8036.91</c:v>
                </c:pt>
                <c:pt idx="39">
                  <c:v>11240.58</c:v>
                </c:pt>
                <c:pt idx="40">
                  <c:v>12386.83</c:v>
                </c:pt>
                <c:pt idx="41">
                  <c:v>12513.84</c:v>
                </c:pt>
                <c:pt idx="42">
                  <c:v>12235.08</c:v>
                </c:pt>
                <c:pt idx="43">
                  <c:v>11895.78</c:v>
                </c:pt>
                <c:pt idx="44">
                  <c:v>10047.41</c:v>
                </c:pt>
                <c:pt idx="45">
                  <c:v>9705.39</c:v>
                </c:pt>
                <c:pt idx="46">
                  <c:v>8847.19</c:v>
                </c:pt>
                <c:pt idx="47">
                  <c:v>10379.07</c:v>
                </c:pt>
                <c:pt idx="48">
                  <c:v>11312.48</c:v>
                </c:pt>
                <c:pt idx="49">
                  <c:v>8226.23</c:v>
                </c:pt>
                <c:pt idx="50">
                  <c:v>13966.11</c:v>
                </c:pt>
                <c:pt idx="51">
                  <c:v>13460.32</c:v>
                </c:pt>
                <c:pt idx="52">
                  <c:v>15742.61</c:v>
                </c:pt>
                <c:pt idx="53">
                  <c:v>10440.98</c:v>
                </c:pt>
                <c:pt idx="54">
                  <c:v>8535.49</c:v>
                </c:pt>
                <c:pt idx="55">
                  <c:v>7801.58</c:v>
                </c:pt>
                <c:pt idx="56">
                  <c:v>9570.01</c:v>
                </c:pt>
                <c:pt idx="57">
                  <c:v>7854.78</c:v>
                </c:pt>
                <c:pt idx="58">
                  <c:v>8067.55</c:v>
                </c:pt>
                <c:pt idx="59">
                  <c:v>7848.26</c:v>
                </c:pt>
                <c:pt idx="60">
                  <c:v>14012.71</c:v>
                </c:pt>
                <c:pt idx="61">
                  <c:v>16127.45</c:v>
                </c:pt>
                <c:pt idx="62">
                  <c:v>11636.97</c:v>
                </c:pt>
                <c:pt idx="63">
                  <c:v>8193.65</c:v>
                </c:pt>
                <c:pt idx="64">
                  <c:v>9451.61</c:v>
                </c:pt>
                <c:pt idx="65">
                  <c:v>11454.02</c:v>
                </c:pt>
                <c:pt idx="66">
                  <c:v>5526.84</c:v>
                </c:pt>
                <c:pt idx="67">
                  <c:v>7677.52</c:v>
                </c:pt>
                <c:pt idx="68">
                  <c:v>8084.98</c:v>
                </c:pt>
                <c:pt idx="69">
                  <c:v>7456.56</c:v>
                </c:pt>
                <c:pt idx="70">
                  <c:v>5365.18</c:v>
                </c:pt>
                <c:pt idx="71">
                  <c:v>8134.16</c:v>
                </c:pt>
                <c:pt idx="72">
                  <c:v>10065.530000000001</c:v>
                </c:pt>
                <c:pt idx="73">
                  <c:v>10878.94</c:v>
                </c:pt>
                <c:pt idx="74">
                  <c:v>11524.63</c:v>
                </c:pt>
                <c:pt idx="75">
                  <c:v>6563.85</c:v>
                </c:pt>
                <c:pt idx="76">
                  <c:v>14165.57</c:v>
                </c:pt>
                <c:pt idx="77">
                  <c:v>15624.56</c:v>
                </c:pt>
                <c:pt idx="78">
                  <c:v>11305.04</c:v>
                </c:pt>
                <c:pt idx="79">
                  <c:v>8245.57</c:v>
                </c:pt>
                <c:pt idx="80">
                  <c:v>7676.64</c:v>
                </c:pt>
                <c:pt idx="81">
                  <c:v>5023.53</c:v>
                </c:pt>
                <c:pt idx="82">
                  <c:v>8058.85</c:v>
                </c:pt>
                <c:pt idx="83">
                  <c:v>9902.44</c:v>
                </c:pt>
                <c:pt idx="84">
                  <c:v>8058.05</c:v>
                </c:pt>
                <c:pt idx="85">
                  <c:v>7498.36</c:v>
                </c:pt>
                <c:pt idx="86">
                  <c:v>12216.8</c:v>
                </c:pt>
                <c:pt idx="87">
                  <c:v>11042.8</c:v>
                </c:pt>
                <c:pt idx="88">
                  <c:v>10713.92</c:v>
                </c:pt>
                <c:pt idx="89">
                  <c:v>9130.06</c:v>
                </c:pt>
                <c:pt idx="90">
                  <c:v>7325.82</c:v>
                </c:pt>
                <c:pt idx="91">
                  <c:v>15292.36</c:v>
                </c:pt>
                <c:pt idx="92">
                  <c:v>11571.92</c:v>
                </c:pt>
                <c:pt idx="93">
                  <c:v>10464.299999999999</c:v>
                </c:pt>
                <c:pt idx="94">
                  <c:v>9229.31</c:v>
                </c:pt>
                <c:pt idx="95">
                  <c:v>9964.76</c:v>
                </c:pt>
                <c:pt idx="96">
                  <c:v>8018.56</c:v>
                </c:pt>
                <c:pt idx="97">
                  <c:v>7278.85</c:v>
                </c:pt>
                <c:pt idx="98">
                  <c:v>8467.44</c:v>
                </c:pt>
                <c:pt idx="99">
                  <c:v>7620.08</c:v>
                </c:pt>
                <c:pt idx="100">
                  <c:v>7353.99</c:v>
                </c:pt>
                <c:pt idx="101">
                  <c:v>12947.48</c:v>
                </c:pt>
                <c:pt idx="102">
                  <c:v>10250.780000000001</c:v>
                </c:pt>
                <c:pt idx="103">
                  <c:v>13096.57</c:v>
                </c:pt>
                <c:pt idx="104">
                  <c:v>10843.3</c:v>
                </c:pt>
                <c:pt idx="105">
                  <c:v>9702.32</c:v>
                </c:pt>
                <c:pt idx="106">
                  <c:v>11509.72</c:v>
                </c:pt>
                <c:pt idx="107">
                  <c:v>10862.91</c:v>
                </c:pt>
                <c:pt idx="108">
                  <c:v>14894.3</c:v>
                </c:pt>
                <c:pt idx="109">
                  <c:v>12071.16</c:v>
                </c:pt>
                <c:pt idx="110">
                  <c:v>16592.25</c:v>
                </c:pt>
                <c:pt idx="111">
                  <c:v>12441.24</c:v>
                </c:pt>
                <c:pt idx="112">
                  <c:v>12279.8</c:v>
                </c:pt>
                <c:pt idx="113">
                  <c:v>6790.08</c:v>
                </c:pt>
                <c:pt idx="114">
                  <c:v>11909.22</c:v>
                </c:pt>
                <c:pt idx="115">
                  <c:v>13496.33</c:v>
                </c:pt>
                <c:pt idx="116">
                  <c:v>12297.33</c:v>
                </c:pt>
                <c:pt idx="117">
                  <c:v>6378.02</c:v>
                </c:pt>
                <c:pt idx="118">
                  <c:v>14447.22</c:v>
                </c:pt>
                <c:pt idx="119">
                  <c:v>14199.63</c:v>
                </c:pt>
                <c:pt idx="120">
                  <c:v>8818.6</c:v>
                </c:pt>
                <c:pt idx="121">
                  <c:v>11735.1</c:v>
                </c:pt>
                <c:pt idx="122">
                  <c:v>10804.46</c:v>
                </c:pt>
                <c:pt idx="123">
                  <c:v>10008.84</c:v>
                </c:pt>
                <c:pt idx="124">
                  <c:v>13038.94</c:v>
                </c:pt>
                <c:pt idx="125">
                  <c:v>12997.57</c:v>
                </c:pt>
                <c:pt idx="126">
                  <c:v>13131.68</c:v>
                </c:pt>
                <c:pt idx="127">
                  <c:v>14703.9</c:v>
                </c:pt>
                <c:pt idx="128">
                  <c:v>17668.34</c:v>
                </c:pt>
                <c:pt idx="129">
                  <c:v>13267.43</c:v>
                </c:pt>
                <c:pt idx="130">
                  <c:v>8106.56</c:v>
                </c:pt>
                <c:pt idx="131">
                  <c:v>11182.44</c:v>
                </c:pt>
                <c:pt idx="132">
                  <c:v>10886.67</c:v>
                </c:pt>
                <c:pt idx="133">
                  <c:v>11160.91</c:v>
                </c:pt>
                <c:pt idx="134">
                  <c:v>7160.31</c:v>
                </c:pt>
                <c:pt idx="135">
                  <c:v>14452.13</c:v>
                </c:pt>
                <c:pt idx="136">
                  <c:v>11189.87</c:v>
                </c:pt>
                <c:pt idx="137">
                  <c:v>15012.92</c:v>
                </c:pt>
                <c:pt idx="138">
                  <c:v>8606.27</c:v>
                </c:pt>
                <c:pt idx="139">
                  <c:v>5991.27</c:v>
                </c:pt>
                <c:pt idx="140">
                  <c:v>8239.06</c:v>
                </c:pt>
                <c:pt idx="141">
                  <c:v>5561.95</c:v>
                </c:pt>
                <c:pt idx="142">
                  <c:v>9797.26</c:v>
                </c:pt>
                <c:pt idx="143">
                  <c:v>14673.81</c:v>
                </c:pt>
                <c:pt idx="144">
                  <c:v>11598.35</c:v>
                </c:pt>
                <c:pt idx="145">
                  <c:v>13368.12</c:v>
                </c:pt>
                <c:pt idx="146">
                  <c:v>14428.14</c:v>
                </c:pt>
                <c:pt idx="147">
                  <c:v>11172.84</c:v>
                </c:pt>
                <c:pt idx="148">
                  <c:v>6340.56</c:v>
                </c:pt>
                <c:pt idx="149">
                  <c:v>8095.38</c:v>
                </c:pt>
                <c:pt idx="150">
                  <c:v>9268.66</c:v>
                </c:pt>
                <c:pt idx="151">
                  <c:v>4532.33</c:v>
                </c:pt>
                <c:pt idx="152">
                  <c:v>10982.62</c:v>
                </c:pt>
                <c:pt idx="153">
                  <c:v>8447.64</c:v>
                </c:pt>
                <c:pt idx="154">
                  <c:v>7617.05</c:v>
                </c:pt>
                <c:pt idx="155">
                  <c:v>7610.02</c:v>
                </c:pt>
                <c:pt idx="156">
                  <c:v>7849.88</c:v>
                </c:pt>
                <c:pt idx="157">
                  <c:v>7104.61</c:v>
                </c:pt>
                <c:pt idx="158">
                  <c:v>8447.4</c:v>
                </c:pt>
                <c:pt idx="159">
                  <c:v>7885.48</c:v>
                </c:pt>
                <c:pt idx="160">
                  <c:v>9992.42</c:v>
                </c:pt>
                <c:pt idx="161">
                  <c:v>11322.95</c:v>
                </c:pt>
                <c:pt idx="162">
                  <c:v>15977.27</c:v>
                </c:pt>
                <c:pt idx="163">
                  <c:v>14259.48</c:v>
                </c:pt>
                <c:pt idx="164">
                  <c:v>12886.05</c:v>
                </c:pt>
                <c:pt idx="165">
                  <c:v>9131.86</c:v>
                </c:pt>
                <c:pt idx="166">
                  <c:v>10953.39</c:v>
                </c:pt>
                <c:pt idx="167">
                  <c:v>8574.23</c:v>
                </c:pt>
                <c:pt idx="168">
                  <c:v>14958.05</c:v>
                </c:pt>
                <c:pt idx="169">
                  <c:v>13543.21</c:v>
                </c:pt>
                <c:pt idx="170">
                  <c:v>13867.08</c:v>
                </c:pt>
                <c:pt idx="171">
                  <c:v>13854.92</c:v>
                </c:pt>
                <c:pt idx="172">
                  <c:v>10895.22</c:v>
                </c:pt>
                <c:pt idx="173">
                  <c:v>7854.4</c:v>
                </c:pt>
                <c:pt idx="174">
                  <c:v>7405.54</c:v>
                </c:pt>
                <c:pt idx="175">
                  <c:v>7705.26</c:v>
                </c:pt>
                <c:pt idx="176">
                  <c:v>10888.41</c:v>
                </c:pt>
                <c:pt idx="177">
                  <c:v>7715.63</c:v>
                </c:pt>
                <c:pt idx="178">
                  <c:v>10581.72</c:v>
                </c:pt>
                <c:pt idx="179">
                  <c:v>11218.58</c:v>
                </c:pt>
                <c:pt idx="180">
                  <c:v>12789.7</c:v>
                </c:pt>
                <c:pt idx="181">
                  <c:v>9923.23</c:v>
                </c:pt>
                <c:pt idx="182">
                  <c:v>9781.83</c:v>
                </c:pt>
                <c:pt idx="183">
                  <c:v>11570.62</c:v>
                </c:pt>
                <c:pt idx="184">
                  <c:v>12294.54</c:v>
                </c:pt>
                <c:pt idx="185">
                  <c:v>9745.9</c:v>
                </c:pt>
                <c:pt idx="186">
                  <c:v>11918.41</c:v>
                </c:pt>
                <c:pt idx="187">
                  <c:v>10983.4</c:v>
                </c:pt>
                <c:pt idx="188">
                  <c:v>8944.74</c:v>
                </c:pt>
                <c:pt idx="189">
                  <c:v>13131.49</c:v>
                </c:pt>
                <c:pt idx="190">
                  <c:v>14669.4</c:v>
                </c:pt>
                <c:pt idx="191">
                  <c:v>13843.33</c:v>
                </c:pt>
                <c:pt idx="192">
                  <c:v>14024.53</c:v>
                </c:pt>
                <c:pt idx="193">
                  <c:v>13315.79</c:v>
                </c:pt>
                <c:pt idx="194">
                  <c:v>10237.24</c:v>
                </c:pt>
                <c:pt idx="195">
                  <c:v>9030.17</c:v>
                </c:pt>
                <c:pt idx="196">
                  <c:v>15904.11</c:v>
                </c:pt>
                <c:pt idx="197">
                  <c:v>12839.29</c:v>
                </c:pt>
                <c:pt idx="198">
                  <c:v>9063.4500000000007</c:v>
                </c:pt>
                <c:pt idx="199">
                  <c:v>7250.21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B0-4D71-BA3C-A5B2F6C4A7BC}"/>
            </c:ext>
          </c:extLst>
        </c:ser>
        <c:ser>
          <c:idx val="4"/>
          <c:order val="4"/>
          <c:tx>
            <c:strRef>
              <c:f>'Final model'!$O$2</c:f>
              <c:strCache>
                <c:ptCount val="1"/>
                <c:pt idx="0">
                  <c:v>Predicted 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'Final model'!$O$3:$O$202</c:f>
              <c:numCache>
                <c:formatCode>General</c:formatCode>
                <c:ptCount val="200"/>
                <c:pt idx="0">
                  <c:v>10070.824834015184</c:v>
                </c:pt>
                <c:pt idx="1">
                  <c:v>13461.573162893943</c:v>
                </c:pt>
                <c:pt idx="2">
                  <c:v>11947.981691749881</c:v>
                </c:pt>
                <c:pt idx="3">
                  <c:v>8299.9975981638599</c:v>
                </c:pt>
                <c:pt idx="4">
                  <c:v>8711.0726202102087</c:v>
                </c:pt>
                <c:pt idx="5">
                  <c:v>13567.23601184898</c:v>
                </c:pt>
                <c:pt idx="6">
                  <c:v>10388.084064182043</c:v>
                </c:pt>
                <c:pt idx="7">
                  <c:v>14679.538828018189</c:v>
                </c:pt>
                <c:pt idx="8">
                  <c:v>9475.9933650160783</c:v>
                </c:pt>
                <c:pt idx="9">
                  <c:v>10345.097739574707</c:v>
                </c:pt>
                <c:pt idx="10">
                  <c:v>7757.4677984293803</c:v>
                </c:pt>
                <c:pt idx="11">
                  <c:v>5470.22898191891</c:v>
                </c:pt>
                <c:pt idx="12">
                  <c:v>12560.650305595911</c:v>
                </c:pt>
                <c:pt idx="13">
                  <c:v>11382.282768467616</c:v>
                </c:pt>
                <c:pt idx="14">
                  <c:v>10688.138056652886</c:v>
                </c:pt>
                <c:pt idx="15">
                  <c:v>12764.213164489443</c:v>
                </c:pt>
                <c:pt idx="16">
                  <c:v>10723.38913870075</c:v>
                </c:pt>
                <c:pt idx="17">
                  <c:v>15072.038390434858</c:v>
                </c:pt>
                <c:pt idx="18">
                  <c:v>14085.904362623818</c:v>
                </c:pt>
                <c:pt idx="19">
                  <c:v>15832.750145072645</c:v>
                </c:pt>
                <c:pt idx="20">
                  <c:v>11450.83409051156</c:v>
                </c:pt>
                <c:pt idx="21">
                  <c:v>13093.946814164859</c:v>
                </c:pt>
                <c:pt idx="22">
                  <c:v>10272.149657674003</c:v>
                </c:pt>
                <c:pt idx="23">
                  <c:v>11848.416293222528</c:v>
                </c:pt>
                <c:pt idx="24">
                  <c:v>8015.7547164160351</c:v>
                </c:pt>
                <c:pt idx="25">
                  <c:v>6436.0796818853078</c:v>
                </c:pt>
                <c:pt idx="26">
                  <c:v>11135.789683424524</c:v>
                </c:pt>
                <c:pt idx="27">
                  <c:v>8688.7733050799216</c:v>
                </c:pt>
                <c:pt idx="28">
                  <c:v>15575.197017878685</c:v>
                </c:pt>
                <c:pt idx="29">
                  <c:v>10287.754823727108</c:v>
                </c:pt>
                <c:pt idx="30">
                  <c:v>11884.237219447525</c:v>
                </c:pt>
                <c:pt idx="31">
                  <c:v>9317.1330695745492</c:v>
                </c:pt>
                <c:pt idx="32">
                  <c:v>9297.9699277816799</c:v>
                </c:pt>
                <c:pt idx="33">
                  <c:v>8149.360006764673</c:v>
                </c:pt>
                <c:pt idx="34">
                  <c:v>10970.076791089206</c:v>
                </c:pt>
                <c:pt idx="35">
                  <c:v>11913.398466043709</c:v>
                </c:pt>
                <c:pt idx="36">
                  <c:v>9298.5604091261921</c:v>
                </c:pt>
                <c:pt idx="37">
                  <c:v>9932.0362405982742</c:v>
                </c:pt>
                <c:pt idx="38">
                  <c:v>8039.3280650243132</c:v>
                </c:pt>
                <c:pt idx="39">
                  <c:v>11378.817240377086</c:v>
                </c:pt>
                <c:pt idx="40">
                  <c:v>12766.539243106618</c:v>
                </c:pt>
                <c:pt idx="41">
                  <c:v>12490.931441425204</c:v>
                </c:pt>
                <c:pt idx="42">
                  <c:v>12813.299172225525</c:v>
                </c:pt>
                <c:pt idx="43">
                  <c:v>12451.133847363513</c:v>
                </c:pt>
                <c:pt idx="44">
                  <c:v>8902.6463787662033</c:v>
                </c:pt>
                <c:pt idx="45">
                  <c:v>9807.6886696841848</c:v>
                </c:pt>
                <c:pt idx="46">
                  <c:v>8713.5413214982109</c:v>
                </c:pt>
                <c:pt idx="47">
                  <c:v>10878.712805914927</c:v>
                </c:pt>
                <c:pt idx="48">
                  <c:v>11440.114125522055</c:v>
                </c:pt>
                <c:pt idx="49">
                  <c:v>8095.533994964967</c:v>
                </c:pt>
                <c:pt idx="50">
                  <c:v>14623.396579824155</c:v>
                </c:pt>
                <c:pt idx="51">
                  <c:v>13457.591148635598</c:v>
                </c:pt>
                <c:pt idx="52">
                  <c:v>14865.585761341128</c:v>
                </c:pt>
                <c:pt idx="53">
                  <c:v>10849.831013907469</c:v>
                </c:pt>
                <c:pt idx="54">
                  <c:v>9175.7015734652323</c:v>
                </c:pt>
                <c:pt idx="55">
                  <c:v>8109.7588905628909</c:v>
                </c:pt>
                <c:pt idx="56">
                  <c:v>9761.0028327738146</c:v>
                </c:pt>
                <c:pt idx="57">
                  <c:v>7766.8260311347603</c:v>
                </c:pt>
                <c:pt idx="58">
                  <c:v>7552.8384602755204</c:v>
                </c:pt>
                <c:pt idx="59">
                  <c:v>7570.349187265303</c:v>
                </c:pt>
                <c:pt idx="60">
                  <c:v>14012.329595764411</c:v>
                </c:pt>
                <c:pt idx="61">
                  <c:v>15357.22499337666</c:v>
                </c:pt>
                <c:pt idx="62">
                  <c:v>11190.683099254233</c:v>
                </c:pt>
                <c:pt idx="63">
                  <c:v>9003.8965838097793</c:v>
                </c:pt>
                <c:pt idx="64">
                  <c:v>8384.3143775216631</c:v>
                </c:pt>
                <c:pt idx="65">
                  <c:v>10864.938182710523</c:v>
                </c:pt>
                <c:pt idx="66">
                  <c:v>5883.2746516872348</c:v>
                </c:pt>
                <c:pt idx="67">
                  <c:v>7654.4430434622263</c:v>
                </c:pt>
                <c:pt idx="68">
                  <c:v>7428.3947942772575</c:v>
                </c:pt>
                <c:pt idx="69">
                  <c:v>7470.1879640487477</c:v>
                </c:pt>
                <c:pt idx="70">
                  <c:v>4895.1773195006399</c:v>
                </c:pt>
                <c:pt idx="71">
                  <c:v>7416.1974036997544</c:v>
                </c:pt>
                <c:pt idx="72">
                  <c:v>10430.852793959426</c:v>
                </c:pt>
                <c:pt idx="73">
                  <c:v>11197.508223866253</c:v>
                </c:pt>
                <c:pt idx="74">
                  <c:v>11161.066102528403</c:v>
                </c:pt>
                <c:pt idx="75">
                  <c:v>6414.9321827965896</c:v>
                </c:pt>
                <c:pt idx="76">
                  <c:v>13600.964480917379</c:v>
                </c:pt>
                <c:pt idx="77">
                  <c:v>15644.980880958365</c:v>
                </c:pt>
                <c:pt idx="78">
                  <c:v>11410.0107602152</c:v>
                </c:pt>
                <c:pt idx="79">
                  <c:v>9369.3222096316185</c:v>
                </c:pt>
                <c:pt idx="80">
                  <c:v>8529.5929556090869</c:v>
                </c:pt>
                <c:pt idx="81">
                  <c:v>5413.3770309128622</c:v>
                </c:pt>
                <c:pt idx="82">
                  <c:v>7769.1273055233587</c:v>
                </c:pt>
                <c:pt idx="83">
                  <c:v>9659.7898959470112</c:v>
                </c:pt>
                <c:pt idx="84">
                  <c:v>8112.9063948349567</c:v>
                </c:pt>
                <c:pt idx="85">
                  <c:v>7673.0531672794241</c:v>
                </c:pt>
                <c:pt idx="86">
                  <c:v>12096.753707623995</c:v>
                </c:pt>
                <c:pt idx="87">
                  <c:v>10741.700203950746</c:v>
                </c:pt>
                <c:pt idx="88">
                  <c:v>9883.4549977138122</c:v>
                </c:pt>
                <c:pt idx="89">
                  <c:v>9100.226486687443</c:v>
                </c:pt>
                <c:pt idx="90">
                  <c:v>8516.1131832255742</c:v>
                </c:pt>
                <c:pt idx="91">
                  <c:v>15903.151122203899</c:v>
                </c:pt>
                <c:pt idx="92">
                  <c:v>10860.935423567818</c:v>
                </c:pt>
                <c:pt idx="93">
                  <c:v>11090.656674308404</c:v>
                </c:pt>
                <c:pt idx="94">
                  <c:v>8888.5388315298733</c:v>
                </c:pt>
                <c:pt idx="95">
                  <c:v>10524.416520072278</c:v>
                </c:pt>
                <c:pt idx="96">
                  <c:v>8285.1400688830272</c:v>
                </c:pt>
                <c:pt idx="97">
                  <c:v>7547.4662057966616</c:v>
                </c:pt>
                <c:pt idx="98">
                  <c:v>7847.4448044457768</c:v>
                </c:pt>
                <c:pt idx="99">
                  <c:v>7647.2717092978619</c:v>
                </c:pt>
                <c:pt idx="100">
                  <c:v>7242.8220902467583</c:v>
                </c:pt>
                <c:pt idx="101">
                  <c:v>13623.646743095407</c:v>
                </c:pt>
                <c:pt idx="102">
                  <c:v>10248.139597028458</c:v>
                </c:pt>
                <c:pt idx="103">
                  <c:v>12960.229609504273</c:v>
                </c:pt>
                <c:pt idx="104">
                  <c:v>10564.164702551661</c:v>
                </c:pt>
                <c:pt idx="105">
                  <c:v>9117.6752224622251</c:v>
                </c:pt>
                <c:pt idx="106">
                  <c:v>11425.611296474646</c:v>
                </c:pt>
                <c:pt idx="107">
                  <c:v>10915.380942962174</c:v>
                </c:pt>
                <c:pt idx="108">
                  <c:v>14106.886251544187</c:v>
                </c:pt>
                <c:pt idx="109">
                  <c:v>12741.724487098516</c:v>
                </c:pt>
                <c:pt idx="110">
                  <c:v>16951.855713780998</c:v>
                </c:pt>
                <c:pt idx="111">
                  <c:v>11569.846642272052</c:v>
                </c:pt>
                <c:pt idx="112">
                  <c:v>12086.346534727405</c:v>
                </c:pt>
                <c:pt idx="113">
                  <c:v>6636.3408122805331</c:v>
                </c:pt>
                <c:pt idx="114">
                  <c:v>11665.188094503534</c:v>
                </c:pt>
                <c:pt idx="115">
                  <c:v>13325.148813321672</c:v>
                </c:pt>
                <c:pt idx="116">
                  <c:v>11556.766382921622</c:v>
                </c:pt>
                <c:pt idx="117">
                  <c:v>6358.5188384965068</c:v>
                </c:pt>
                <c:pt idx="118">
                  <c:v>14460.004142053309</c:v>
                </c:pt>
                <c:pt idx="119">
                  <c:v>14294.329830478426</c:v>
                </c:pt>
                <c:pt idx="120">
                  <c:v>8593.7438074683014</c:v>
                </c:pt>
                <c:pt idx="121">
                  <c:v>12083.221165328279</c:v>
                </c:pt>
                <c:pt idx="122">
                  <c:v>10475.676498445095</c:v>
                </c:pt>
                <c:pt idx="123">
                  <c:v>10400.842086953076</c:v>
                </c:pt>
                <c:pt idx="124">
                  <c:v>12141.098463995571</c:v>
                </c:pt>
                <c:pt idx="125">
                  <c:v>12905.101621902124</c:v>
                </c:pt>
                <c:pt idx="126">
                  <c:v>13003.878665027029</c:v>
                </c:pt>
                <c:pt idx="127">
                  <c:v>14854.54655056292</c:v>
                </c:pt>
                <c:pt idx="128">
                  <c:v>18231.338205157728</c:v>
                </c:pt>
                <c:pt idx="129">
                  <c:v>12547.271278377169</c:v>
                </c:pt>
                <c:pt idx="130">
                  <c:v>7373.4374658400047</c:v>
                </c:pt>
                <c:pt idx="131">
                  <c:v>11571.890814517146</c:v>
                </c:pt>
                <c:pt idx="132">
                  <c:v>11601.71775372374</c:v>
                </c:pt>
                <c:pt idx="133">
                  <c:v>11663.201354378447</c:v>
                </c:pt>
                <c:pt idx="134">
                  <c:v>8332.385244794521</c:v>
                </c:pt>
                <c:pt idx="135">
                  <c:v>14623.313470674482</c:v>
                </c:pt>
                <c:pt idx="136">
                  <c:v>10959.289976182394</c:v>
                </c:pt>
                <c:pt idx="137">
                  <c:v>14313.316369270926</c:v>
                </c:pt>
                <c:pt idx="138">
                  <c:v>8114.367100001411</c:v>
                </c:pt>
                <c:pt idx="139">
                  <c:v>6462.367147977372</c:v>
                </c:pt>
                <c:pt idx="140">
                  <c:v>8492.2339450318013</c:v>
                </c:pt>
                <c:pt idx="141">
                  <c:v>5380.968435701895</c:v>
                </c:pt>
                <c:pt idx="142">
                  <c:v>9965.1587977690288</c:v>
                </c:pt>
                <c:pt idx="143">
                  <c:v>14884.429204850827</c:v>
                </c:pt>
                <c:pt idx="144">
                  <c:v>10913.633504530346</c:v>
                </c:pt>
                <c:pt idx="145">
                  <c:v>12972.560963617007</c:v>
                </c:pt>
                <c:pt idx="146">
                  <c:v>14365.427592576152</c:v>
                </c:pt>
                <c:pt idx="147">
                  <c:v>11244.641600897194</c:v>
                </c:pt>
                <c:pt idx="148">
                  <c:v>7382.7737043867564</c:v>
                </c:pt>
                <c:pt idx="149">
                  <c:v>8319.9469375038752</c:v>
                </c:pt>
                <c:pt idx="150">
                  <c:v>10159.376493298978</c:v>
                </c:pt>
                <c:pt idx="151">
                  <c:v>5736.3087748417693</c:v>
                </c:pt>
                <c:pt idx="152">
                  <c:v>10230.796019326392</c:v>
                </c:pt>
                <c:pt idx="153">
                  <c:v>8109.2192881499432</c:v>
                </c:pt>
                <c:pt idx="154">
                  <c:v>8165.2736326569466</c:v>
                </c:pt>
                <c:pt idx="155">
                  <c:v>8080.3196430005701</c:v>
                </c:pt>
                <c:pt idx="156">
                  <c:v>7486.0909270456859</c:v>
                </c:pt>
                <c:pt idx="157">
                  <c:v>7460.6551990959379</c:v>
                </c:pt>
                <c:pt idx="158">
                  <c:v>7675.0653847720168</c:v>
                </c:pt>
                <c:pt idx="159">
                  <c:v>7450.9819315590084</c:v>
                </c:pt>
                <c:pt idx="160">
                  <c:v>9570.3058503986467</c:v>
                </c:pt>
                <c:pt idx="161">
                  <c:v>10969.841129517059</c:v>
                </c:pt>
                <c:pt idx="162">
                  <c:v>15888.446812639539</c:v>
                </c:pt>
                <c:pt idx="163">
                  <c:v>13942.666125184787</c:v>
                </c:pt>
                <c:pt idx="164">
                  <c:v>12919.108930411565</c:v>
                </c:pt>
                <c:pt idx="165">
                  <c:v>8881.2250483605749</c:v>
                </c:pt>
                <c:pt idx="166">
                  <c:v>10822.842162686013</c:v>
                </c:pt>
                <c:pt idx="167">
                  <c:v>8852.8224015590931</c:v>
                </c:pt>
                <c:pt idx="168">
                  <c:v>15692.135548781829</c:v>
                </c:pt>
                <c:pt idx="169">
                  <c:v>13717.734561080737</c:v>
                </c:pt>
                <c:pt idx="170">
                  <c:v>13795.094956582514</c:v>
                </c:pt>
                <c:pt idx="171">
                  <c:v>13918.89189004597</c:v>
                </c:pt>
                <c:pt idx="172">
                  <c:v>10212.854239601154</c:v>
                </c:pt>
                <c:pt idx="173">
                  <c:v>8397.2966159778116</c:v>
                </c:pt>
                <c:pt idx="174">
                  <c:v>7979.4179092317299</c:v>
                </c:pt>
                <c:pt idx="175">
                  <c:v>7489.3074365720859</c:v>
                </c:pt>
                <c:pt idx="176">
                  <c:v>10673.683984359724</c:v>
                </c:pt>
                <c:pt idx="177">
                  <c:v>7852.2889651519172</c:v>
                </c:pt>
                <c:pt idx="178">
                  <c:v>10933.413047337561</c:v>
                </c:pt>
                <c:pt idx="179">
                  <c:v>10984.478247158286</c:v>
                </c:pt>
                <c:pt idx="180">
                  <c:v>12348.502048772803</c:v>
                </c:pt>
                <c:pt idx="181">
                  <c:v>9864.1548724503573</c:v>
                </c:pt>
                <c:pt idx="182">
                  <c:v>10206.876653479645</c:v>
                </c:pt>
                <c:pt idx="183">
                  <c:v>10693.821527764165</c:v>
                </c:pt>
                <c:pt idx="184">
                  <c:v>13204.267183210555</c:v>
                </c:pt>
                <c:pt idx="185">
                  <c:v>10438.135979251434</c:v>
                </c:pt>
                <c:pt idx="186">
                  <c:v>11353.602110674212</c:v>
                </c:pt>
                <c:pt idx="187">
                  <c:v>10961.264465793171</c:v>
                </c:pt>
                <c:pt idx="188">
                  <c:v>9501.9756101614985</c:v>
                </c:pt>
                <c:pt idx="189">
                  <c:v>13965.869327694139</c:v>
                </c:pt>
                <c:pt idx="190">
                  <c:v>13475.344726298988</c:v>
                </c:pt>
                <c:pt idx="191">
                  <c:v>13809.320636529988</c:v>
                </c:pt>
                <c:pt idx="192">
                  <c:v>13527.318739466971</c:v>
                </c:pt>
                <c:pt idx="193">
                  <c:v>13193.803601390542</c:v>
                </c:pt>
                <c:pt idx="194">
                  <c:v>10199.826846779672</c:v>
                </c:pt>
                <c:pt idx="195">
                  <c:v>9159.7041324501133</c:v>
                </c:pt>
                <c:pt idx="196">
                  <c:v>15611.500270356049</c:v>
                </c:pt>
                <c:pt idx="197">
                  <c:v>13066.712812706099</c:v>
                </c:pt>
                <c:pt idx="198">
                  <c:v>9393.7401471418543</c:v>
                </c:pt>
                <c:pt idx="199">
                  <c:v>8335.2894003315268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B0-4D71-BA3C-A5B2F6C4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109312"/>
        <c:axId val="655112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'Final model'!$B$2</c15:sqref>
                        </c15:formulaRef>
                      </c:ext>
                    </c:extLst>
                    <c:strCache>
                      <c:ptCount val="1"/>
                      <c:pt idx="0">
                        <c:v>TikTok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'Final model'!$A$3:$A$202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'Final model'!$B$3:$B$202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13528.1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8045.44</c:v>
                      </c:pt>
                      <c:pt idx="6">
                        <c:v>0</c:v>
                      </c:pt>
                      <c:pt idx="7">
                        <c:v>9697.2900000000009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11522.08</c:v>
                      </c:pt>
                      <c:pt idx="13">
                        <c:v>10243.35</c:v>
                      </c:pt>
                      <c:pt idx="14">
                        <c:v>0</c:v>
                      </c:pt>
                      <c:pt idx="15">
                        <c:v>10667.35</c:v>
                      </c:pt>
                      <c:pt idx="16">
                        <c:v>0</c:v>
                      </c:pt>
                      <c:pt idx="17">
                        <c:v>9589.68</c:v>
                      </c:pt>
                      <c:pt idx="18">
                        <c:v>10626.14</c:v>
                      </c:pt>
                      <c:pt idx="19">
                        <c:v>8291.81</c:v>
                      </c:pt>
                      <c:pt idx="20">
                        <c:v>0</c:v>
                      </c:pt>
                      <c:pt idx="21">
                        <c:v>11307.24</c:v>
                      </c:pt>
                      <c:pt idx="22">
                        <c:v>0</c:v>
                      </c:pt>
                      <c:pt idx="23">
                        <c:v>8515.67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13065.56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9304.18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9395.39</c:v>
                      </c:pt>
                      <c:pt idx="40">
                        <c:v>7902.89</c:v>
                      </c:pt>
                      <c:pt idx="41">
                        <c:v>7159.96</c:v>
                      </c:pt>
                      <c:pt idx="42">
                        <c:v>6587.46</c:v>
                      </c:pt>
                      <c:pt idx="43">
                        <c:v>13901.55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8209.07</c:v>
                      </c:pt>
                      <c:pt idx="51">
                        <c:v>0</c:v>
                      </c:pt>
                      <c:pt idx="52">
                        <c:v>8978.39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8655.08</c:v>
                      </c:pt>
                      <c:pt idx="61">
                        <c:v>9280.89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7530.35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8258.41</c:v>
                      </c:pt>
                      <c:pt idx="77">
                        <c:v>8842.2999999999993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12357.56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12444.89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7304.48</c:v>
                      </c:pt>
                      <c:pt idx="102">
                        <c:v>0</c:v>
                      </c:pt>
                      <c:pt idx="103">
                        <c:v>11938.79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9172.76</c:v>
                      </c:pt>
                      <c:pt idx="107">
                        <c:v>0</c:v>
                      </c:pt>
                      <c:pt idx="108">
                        <c:v>13845.88</c:v>
                      </c:pt>
                      <c:pt idx="109">
                        <c:v>0</c:v>
                      </c:pt>
                      <c:pt idx="110">
                        <c:v>13735.12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9463.99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11228.16</c:v>
                      </c:pt>
                      <c:pt idx="119">
                        <c:v>11844.41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10596.48</c:v>
                      </c:pt>
                      <c:pt idx="123">
                        <c:v>0</c:v>
                      </c:pt>
                      <c:pt idx="124">
                        <c:v>8610.86</c:v>
                      </c:pt>
                      <c:pt idx="125">
                        <c:v>0</c:v>
                      </c:pt>
                      <c:pt idx="126">
                        <c:v>9129.69</c:v>
                      </c:pt>
                      <c:pt idx="127">
                        <c:v>13698.53</c:v>
                      </c:pt>
                      <c:pt idx="128">
                        <c:v>11344.59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11352.87</c:v>
                      </c:pt>
                      <c:pt idx="136">
                        <c:v>0</c:v>
                      </c:pt>
                      <c:pt idx="137">
                        <c:v>9583.4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11270.06</c:v>
                      </c:pt>
                      <c:pt idx="144">
                        <c:v>0</c:v>
                      </c:pt>
                      <c:pt idx="145">
                        <c:v>11888.96</c:v>
                      </c:pt>
                      <c:pt idx="146">
                        <c:v>8174.36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11898.84</c:v>
                      </c:pt>
                      <c:pt idx="163">
                        <c:v>10175.1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12376.06</c:v>
                      </c:pt>
                      <c:pt idx="169">
                        <c:v>0</c:v>
                      </c:pt>
                      <c:pt idx="170">
                        <c:v>11841.72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9292.01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5553.19</c:v>
                      </c:pt>
                      <c:pt idx="184">
                        <c:v>11250.46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8520.8700000000008</c:v>
                      </c:pt>
                      <c:pt idx="189">
                        <c:v>13086.03</c:v>
                      </c:pt>
                      <c:pt idx="190">
                        <c:v>7414.29</c:v>
                      </c:pt>
                      <c:pt idx="191">
                        <c:v>10534.1</c:v>
                      </c:pt>
                      <c:pt idx="192">
                        <c:v>0</c:v>
                      </c:pt>
                      <c:pt idx="193">
                        <c:v>7663.81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11543.58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9B0-4D71-BA3C-A5B2F6C4A7B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'Final model'!$C$2</c15:sqref>
                        </c15:formulaRef>
                      </c:ext>
                    </c:extLst>
                    <c:strCache>
                      <c:ptCount val="1"/>
                      <c:pt idx="0">
                        <c:v>Facebook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'Final model'!$A$3:$A$202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'Final model'!$C$3:$C$202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5349.65</c:v>
                      </c:pt>
                      <c:pt idx="2">
                        <c:v>4235.8599999999997</c:v>
                      </c:pt>
                      <c:pt idx="3">
                        <c:v>3562.21</c:v>
                      </c:pt>
                      <c:pt idx="4">
                        <c:v>0</c:v>
                      </c:pt>
                      <c:pt idx="5">
                        <c:v>4310.55</c:v>
                      </c:pt>
                      <c:pt idx="6">
                        <c:v>0</c:v>
                      </c:pt>
                      <c:pt idx="7">
                        <c:v>4478.8100000000004</c:v>
                      </c:pt>
                      <c:pt idx="8">
                        <c:v>3156.93</c:v>
                      </c:pt>
                      <c:pt idx="9">
                        <c:v>4522.03</c:v>
                      </c:pt>
                      <c:pt idx="10">
                        <c:v>4520.34</c:v>
                      </c:pt>
                      <c:pt idx="11">
                        <c:v>0</c:v>
                      </c:pt>
                      <c:pt idx="12">
                        <c:v>5698.46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5160.93</c:v>
                      </c:pt>
                      <c:pt idx="18">
                        <c:v>0</c:v>
                      </c:pt>
                      <c:pt idx="19">
                        <c:v>4605.1499999999996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4006.88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5049.49</c:v>
                      </c:pt>
                      <c:pt idx="27">
                        <c:v>0</c:v>
                      </c:pt>
                      <c:pt idx="28">
                        <c:v>5643.31</c:v>
                      </c:pt>
                      <c:pt idx="29">
                        <c:v>3429.38</c:v>
                      </c:pt>
                      <c:pt idx="30">
                        <c:v>4793.1000000000004</c:v>
                      </c:pt>
                      <c:pt idx="31">
                        <c:v>5880.18</c:v>
                      </c:pt>
                      <c:pt idx="32">
                        <c:v>0</c:v>
                      </c:pt>
                      <c:pt idx="33">
                        <c:v>5387.28</c:v>
                      </c:pt>
                      <c:pt idx="34">
                        <c:v>2744.44</c:v>
                      </c:pt>
                      <c:pt idx="35">
                        <c:v>3977.49</c:v>
                      </c:pt>
                      <c:pt idx="36">
                        <c:v>0</c:v>
                      </c:pt>
                      <c:pt idx="37">
                        <c:v>3343.28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5567.29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4708.16</c:v>
                      </c:pt>
                      <c:pt idx="47">
                        <c:v>4238.51</c:v>
                      </c:pt>
                      <c:pt idx="48">
                        <c:v>5857.92</c:v>
                      </c:pt>
                      <c:pt idx="49">
                        <c:v>0</c:v>
                      </c:pt>
                      <c:pt idx="50">
                        <c:v>6466.58</c:v>
                      </c:pt>
                      <c:pt idx="51">
                        <c:v>5852.55</c:v>
                      </c:pt>
                      <c:pt idx="52">
                        <c:v>4401.3500000000004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3231.46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4814.95</c:v>
                      </c:pt>
                      <c:pt idx="61">
                        <c:v>4192.3500000000004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4690.8900000000003</c:v>
                      </c:pt>
                      <c:pt idx="65">
                        <c:v>4766.53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5929.51</c:v>
                      </c:pt>
                      <c:pt idx="73">
                        <c:v>0</c:v>
                      </c:pt>
                      <c:pt idx="74">
                        <c:v>2905.4</c:v>
                      </c:pt>
                      <c:pt idx="75">
                        <c:v>0</c:v>
                      </c:pt>
                      <c:pt idx="76">
                        <c:v>4869.8900000000003</c:v>
                      </c:pt>
                      <c:pt idx="77">
                        <c:v>5093.95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3583.09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4028.9</c:v>
                      </c:pt>
                      <c:pt idx="87">
                        <c:v>5314.82</c:v>
                      </c:pt>
                      <c:pt idx="88">
                        <c:v>5821.59</c:v>
                      </c:pt>
                      <c:pt idx="89">
                        <c:v>0</c:v>
                      </c:pt>
                      <c:pt idx="90">
                        <c:v>5800.56</c:v>
                      </c:pt>
                      <c:pt idx="91">
                        <c:v>5078.26</c:v>
                      </c:pt>
                      <c:pt idx="92">
                        <c:v>0</c:v>
                      </c:pt>
                      <c:pt idx="93">
                        <c:v>3840.58</c:v>
                      </c:pt>
                      <c:pt idx="94">
                        <c:v>0</c:v>
                      </c:pt>
                      <c:pt idx="95">
                        <c:v>5194.29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4217.37</c:v>
                      </c:pt>
                      <c:pt idx="101">
                        <c:v>4889.6099999999997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7021.04</c:v>
                      </c:pt>
                      <c:pt idx="108">
                        <c:v>0</c:v>
                      </c:pt>
                      <c:pt idx="109">
                        <c:v>2798.56</c:v>
                      </c:pt>
                      <c:pt idx="110">
                        <c:v>5199.3</c:v>
                      </c:pt>
                      <c:pt idx="111">
                        <c:v>0</c:v>
                      </c:pt>
                      <c:pt idx="112">
                        <c:v>4482.4799999999996</c:v>
                      </c:pt>
                      <c:pt idx="113">
                        <c:v>0</c:v>
                      </c:pt>
                      <c:pt idx="114">
                        <c:v>4560.8100000000004</c:v>
                      </c:pt>
                      <c:pt idx="115">
                        <c:v>5181.34</c:v>
                      </c:pt>
                      <c:pt idx="116">
                        <c:v>4497.18</c:v>
                      </c:pt>
                      <c:pt idx="117">
                        <c:v>0</c:v>
                      </c:pt>
                      <c:pt idx="118">
                        <c:v>4039.5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5251.48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4290.2700000000004</c:v>
                      </c:pt>
                      <c:pt idx="126">
                        <c:v>0</c:v>
                      </c:pt>
                      <c:pt idx="127">
                        <c:v>5994.39</c:v>
                      </c:pt>
                      <c:pt idx="128">
                        <c:v>6319.14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5496</c:v>
                      </c:pt>
                      <c:pt idx="132">
                        <c:v>5771.41</c:v>
                      </c:pt>
                      <c:pt idx="133">
                        <c:v>6029.44</c:v>
                      </c:pt>
                      <c:pt idx="134">
                        <c:v>0</c:v>
                      </c:pt>
                      <c:pt idx="135">
                        <c:v>4575.68</c:v>
                      </c:pt>
                      <c:pt idx="136">
                        <c:v>5862.6</c:v>
                      </c:pt>
                      <c:pt idx="137">
                        <c:v>2344.38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3970.06</c:v>
                      </c:pt>
                      <c:pt idx="143">
                        <c:v>4650.0600000000004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7696.22</c:v>
                      </c:pt>
                      <c:pt idx="147">
                        <c:v>4926.08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3981.96</c:v>
                      </c:pt>
                      <c:pt idx="151">
                        <c:v>0</c:v>
                      </c:pt>
                      <c:pt idx="152">
                        <c:v>5382.73</c:v>
                      </c:pt>
                      <c:pt idx="153">
                        <c:v>0</c:v>
                      </c:pt>
                      <c:pt idx="154">
                        <c:v>6096.35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3820.84</c:v>
                      </c:pt>
                      <c:pt idx="161">
                        <c:v>6301.43</c:v>
                      </c:pt>
                      <c:pt idx="162">
                        <c:v>5895.26</c:v>
                      </c:pt>
                      <c:pt idx="163">
                        <c:v>0</c:v>
                      </c:pt>
                      <c:pt idx="164">
                        <c:v>3667.79</c:v>
                      </c:pt>
                      <c:pt idx="165">
                        <c:v>3031.38</c:v>
                      </c:pt>
                      <c:pt idx="166">
                        <c:v>4339.9399999999996</c:v>
                      </c:pt>
                      <c:pt idx="167">
                        <c:v>0</c:v>
                      </c:pt>
                      <c:pt idx="168">
                        <c:v>5498.69</c:v>
                      </c:pt>
                      <c:pt idx="169">
                        <c:v>6047.97</c:v>
                      </c:pt>
                      <c:pt idx="170">
                        <c:v>0</c:v>
                      </c:pt>
                      <c:pt idx="171">
                        <c:v>6742.67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4111.03</c:v>
                      </c:pt>
                      <c:pt idx="176">
                        <c:v>5242.12</c:v>
                      </c:pt>
                      <c:pt idx="177">
                        <c:v>0</c:v>
                      </c:pt>
                      <c:pt idx="178">
                        <c:v>5936.74</c:v>
                      </c:pt>
                      <c:pt idx="179">
                        <c:v>6412.33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2760.4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3720.31</c:v>
                      </c:pt>
                      <c:pt idx="187">
                        <c:v>4414.57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5213.4799999999996</c:v>
                      </c:pt>
                      <c:pt idx="193">
                        <c:v>0</c:v>
                      </c:pt>
                      <c:pt idx="194">
                        <c:v>4757.9799999999996</c:v>
                      </c:pt>
                      <c:pt idx="195">
                        <c:v>0</c:v>
                      </c:pt>
                      <c:pt idx="196">
                        <c:v>4615.3500000000004</c:v>
                      </c:pt>
                      <c:pt idx="197">
                        <c:v>4556.16</c:v>
                      </c:pt>
                      <c:pt idx="198">
                        <c:v>0</c:v>
                      </c:pt>
                      <c:pt idx="1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9B0-4D71-BA3C-A5B2F6C4A7B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'Final model'!$D$2</c15:sqref>
                        </c15:formulaRef>
                      </c:ext>
                    </c:extLst>
                    <c:strCache>
                      <c:ptCount val="1"/>
                      <c:pt idx="0">
                        <c:v>Google Ads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'Final model'!$A$3:$A$202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'Final model'!$D$3:$D$202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2218.9299999999998</c:v>
                      </c:pt>
                      <c:pt idx="2">
                        <c:v>2046.96</c:v>
                      </c:pt>
                      <c:pt idx="3">
                        <c:v>0</c:v>
                      </c:pt>
                      <c:pt idx="4">
                        <c:v>2187.29</c:v>
                      </c:pt>
                      <c:pt idx="5">
                        <c:v>1992.98</c:v>
                      </c:pt>
                      <c:pt idx="6">
                        <c:v>2253.02</c:v>
                      </c:pt>
                      <c:pt idx="7">
                        <c:v>2042.3</c:v>
                      </c:pt>
                      <c:pt idx="8">
                        <c:v>1859.02</c:v>
                      </c:pt>
                      <c:pt idx="9">
                        <c:v>2135.9899999999998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1839.37</c:v>
                      </c:pt>
                      <c:pt idx="15">
                        <c:v>1907.13</c:v>
                      </c:pt>
                      <c:pt idx="16">
                        <c:v>2204.36</c:v>
                      </c:pt>
                      <c:pt idx="17">
                        <c:v>1889.49</c:v>
                      </c:pt>
                      <c:pt idx="18">
                        <c:v>1922.63</c:v>
                      </c:pt>
                      <c:pt idx="19">
                        <c:v>1897.94</c:v>
                      </c:pt>
                      <c:pt idx="20">
                        <c:v>2036.79</c:v>
                      </c:pt>
                      <c:pt idx="21">
                        <c:v>1922.9</c:v>
                      </c:pt>
                      <c:pt idx="22">
                        <c:v>1679.63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2162.5300000000002</c:v>
                      </c:pt>
                      <c:pt idx="27">
                        <c:v>2117.4499999999998</c:v>
                      </c:pt>
                      <c:pt idx="28">
                        <c:v>1898.93</c:v>
                      </c:pt>
                      <c:pt idx="29">
                        <c:v>0</c:v>
                      </c:pt>
                      <c:pt idx="30">
                        <c:v>1898.5</c:v>
                      </c:pt>
                      <c:pt idx="31">
                        <c:v>0</c:v>
                      </c:pt>
                      <c:pt idx="32">
                        <c:v>2499.44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1743.09</c:v>
                      </c:pt>
                      <c:pt idx="36">
                        <c:v>1979.13</c:v>
                      </c:pt>
                      <c:pt idx="37">
                        <c:v>1802.4</c:v>
                      </c:pt>
                      <c:pt idx="38">
                        <c:v>1764.47</c:v>
                      </c:pt>
                      <c:pt idx="39">
                        <c:v>1771.96</c:v>
                      </c:pt>
                      <c:pt idx="40">
                        <c:v>2351</c:v>
                      </c:pt>
                      <c:pt idx="41">
                        <c:v>1973.4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2144.0100000000002</c:v>
                      </c:pt>
                      <c:pt idx="46">
                        <c:v>0</c:v>
                      </c:pt>
                      <c:pt idx="47">
                        <c:v>2060.7199999999998</c:v>
                      </c:pt>
                      <c:pt idx="48">
                        <c:v>2154.54</c:v>
                      </c:pt>
                      <c:pt idx="49">
                        <c:v>1667.68</c:v>
                      </c:pt>
                      <c:pt idx="50">
                        <c:v>2089.64</c:v>
                      </c:pt>
                      <c:pt idx="51">
                        <c:v>2339.2399999999998</c:v>
                      </c:pt>
                      <c:pt idx="52">
                        <c:v>1997.03</c:v>
                      </c:pt>
                      <c:pt idx="53">
                        <c:v>2164.2800000000002</c:v>
                      </c:pt>
                      <c:pt idx="54">
                        <c:v>2134.11</c:v>
                      </c:pt>
                      <c:pt idx="55">
                        <c:v>1858.5</c:v>
                      </c:pt>
                      <c:pt idx="56">
                        <c:v>2007.95</c:v>
                      </c:pt>
                      <c:pt idx="57">
                        <c:v>1686.6</c:v>
                      </c:pt>
                      <c:pt idx="58">
                        <c:v>1909.74</c:v>
                      </c:pt>
                      <c:pt idx="59">
                        <c:v>2053.14</c:v>
                      </c:pt>
                      <c:pt idx="60">
                        <c:v>2144.62</c:v>
                      </c:pt>
                      <c:pt idx="61">
                        <c:v>2004.92</c:v>
                      </c:pt>
                      <c:pt idx="62">
                        <c:v>2144</c:v>
                      </c:pt>
                      <c:pt idx="63">
                        <c:v>1779.42</c:v>
                      </c:pt>
                      <c:pt idx="64">
                        <c:v>0</c:v>
                      </c:pt>
                      <c:pt idx="65">
                        <c:v>2003.86</c:v>
                      </c:pt>
                      <c:pt idx="66">
                        <c:v>0</c:v>
                      </c:pt>
                      <c:pt idx="67">
                        <c:v>1957.17</c:v>
                      </c:pt>
                      <c:pt idx="68">
                        <c:v>1900.2</c:v>
                      </c:pt>
                      <c:pt idx="69">
                        <c:v>2004.27</c:v>
                      </c:pt>
                      <c:pt idx="70">
                        <c:v>0</c:v>
                      </c:pt>
                      <c:pt idx="71">
                        <c:v>2038.55</c:v>
                      </c:pt>
                      <c:pt idx="72">
                        <c:v>1926.99</c:v>
                      </c:pt>
                      <c:pt idx="73">
                        <c:v>1641.73</c:v>
                      </c:pt>
                      <c:pt idx="74">
                        <c:v>1988.28</c:v>
                      </c:pt>
                      <c:pt idx="75">
                        <c:v>0</c:v>
                      </c:pt>
                      <c:pt idx="76">
                        <c:v>1673.52</c:v>
                      </c:pt>
                      <c:pt idx="77">
                        <c:v>1986.57</c:v>
                      </c:pt>
                      <c:pt idx="78">
                        <c:v>2297.87</c:v>
                      </c:pt>
                      <c:pt idx="79">
                        <c:v>2104.2600000000002</c:v>
                      </c:pt>
                      <c:pt idx="80">
                        <c:v>2122.39</c:v>
                      </c:pt>
                      <c:pt idx="81">
                        <c:v>0</c:v>
                      </c:pt>
                      <c:pt idx="82">
                        <c:v>2095.38</c:v>
                      </c:pt>
                      <c:pt idx="83">
                        <c:v>2029.69</c:v>
                      </c:pt>
                      <c:pt idx="84">
                        <c:v>2105.81</c:v>
                      </c:pt>
                      <c:pt idx="85">
                        <c:v>2084.5300000000002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1989.98</c:v>
                      </c:pt>
                      <c:pt idx="90">
                        <c:v>0</c:v>
                      </c:pt>
                      <c:pt idx="91">
                        <c:v>2262.4899999999998</c:v>
                      </c:pt>
                      <c:pt idx="92">
                        <c:v>1828.21</c:v>
                      </c:pt>
                      <c:pt idx="93">
                        <c:v>1820.21</c:v>
                      </c:pt>
                      <c:pt idx="94">
                        <c:v>2014.92</c:v>
                      </c:pt>
                      <c:pt idx="95">
                        <c:v>1784.58</c:v>
                      </c:pt>
                      <c:pt idx="96">
                        <c:v>1915.07</c:v>
                      </c:pt>
                      <c:pt idx="97">
                        <c:v>1834.01</c:v>
                      </c:pt>
                      <c:pt idx="98">
                        <c:v>2282.23</c:v>
                      </c:pt>
                      <c:pt idx="99">
                        <c:v>2157.16</c:v>
                      </c:pt>
                      <c:pt idx="100">
                        <c:v>0</c:v>
                      </c:pt>
                      <c:pt idx="101">
                        <c:v>1921.76</c:v>
                      </c:pt>
                      <c:pt idx="102">
                        <c:v>2188.1799999999998</c:v>
                      </c:pt>
                      <c:pt idx="103">
                        <c:v>2081.04</c:v>
                      </c:pt>
                      <c:pt idx="104">
                        <c:v>2099.61</c:v>
                      </c:pt>
                      <c:pt idx="105">
                        <c:v>1994.76</c:v>
                      </c:pt>
                      <c:pt idx="106">
                        <c:v>1662.35</c:v>
                      </c:pt>
                      <c:pt idx="107">
                        <c:v>0</c:v>
                      </c:pt>
                      <c:pt idx="108">
                        <c:v>1893.5</c:v>
                      </c:pt>
                      <c:pt idx="109">
                        <c:v>2129.0100000000002</c:v>
                      </c:pt>
                      <c:pt idx="110">
                        <c:v>2202.37</c:v>
                      </c:pt>
                      <c:pt idx="111">
                        <c:v>1868.41</c:v>
                      </c:pt>
                      <c:pt idx="112">
                        <c:v>2093.6799999999998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2336.38</c:v>
                      </c:pt>
                      <c:pt idx="116">
                        <c:v>1829.48</c:v>
                      </c:pt>
                      <c:pt idx="117">
                        <c:v>0</c:v>
                      </c:pt>
                      <c:pt idx="118">
                        <c:v>1997.77</c:v>
                      </c:pt>
                      <c:pt idx="119">
                        <c:v>2002.3</c:v>
                      </c:pt>
                      <c:pt idx="120">
                        <c:v>0</c:v>
                      </c:pt>
                      <c:pt idx="121">
                        <c:v>1881.76</c:v>
                      </c:pt>
                      <c:pt idx="122">
                        <c:v>0</c:v>
                      </c:pt>
                      <c:pt idx="123">
                        <c:v>2065.39</c:v>
                      </c:pt>
                      <c:pt idx="124">
                        <c:v>2066.0100000000002</c:v>
                      </c:pt>
                      <c:pt idx="125">
                        <c:v>2445.19</c:v>
                      </c:pt>
                      <c:pt idx="126">
                        <c:v>2274.1999999999998</c:v>
                      </c:pt>
                      <c:pt idx="127">
                        <c:v>0</c:v>
                      </c:pt>
                      <c:pt idx="128">
                        <c:v>2064.9699999999998</c:v>
                      </c:pt>
                      <c:pt idx="129">
                        <c:v>2199.42</c:v>
                      </c:pt>
                      <c:pt idx="130">
                        <c:v>0</c:v>
                      </c:pt>
                      <c:pt idx="131">
                        <c:v>1986.07</c:v>
                      </c:pt>
                      <c:pt idx="132">
                        <c:v>2010.31</c:v>
                      </c:pt>
                      <c:pt idx="133">
                        <c:v>2173.46</c:v>
                      </c:pt>
                      <c:pt idx="134">
                        <c:v>1830.34</c:v>
                      </c:pt>
                      <c:pt idx="135">
                        <c:v>1934.87</c:v>
                      </c:pt>
                      <c:pt idx="136">
                        <c:v>0</c:v>
                      </c:pt>
                      <c:pt idx="137">
                        <c:v>2062.29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2194.5100000000002</c:v>
                      </c:pt>
                      <c:pt idx="141">
                        <c:v>0</c:v>
                      </c:pt>
                      <c:pt idx="142">
                        <c:v>2081.2800000000002</c:v>
                      </c:pt>
                      <c:pt idx="143">
                        <c:v>1961.36</c:v>
                      </c:pt>
                      <c:pt idx="144">
                        <c:v>2151.15</c:v>
                      </c:pt>
                      <c:pt idx="145">
                        <c:v>1892.17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1769.21</c:v>
                      </c:pt>
                      <c:pt idx="150">
                        <c:v>1930.41</c:v>
                      </c:pt>
                      <c:pt idx="151">
                        <c:v>0</c:v>
                      </c:pt>
                      <c:pt idx="152">
                        <c:v>1793.47</c:v>
                      </c:pt>
                      <c:pt idx="153">
                        <c:v>1912.65</c:v>
                      </c:pt>
                      <c:pt idx="154">
                        <c:v>0</c:v>
                      </c:pt>
                      <c:pt idx="155">
                        <c:v>1918.79</c:v>
                      </c:pt>
                      <c:pt idx="156">
                        <c:v>1892.95</c:v>
                      </c:pt>
                      <c:pt idx="157">
                        <c:v>2005.08</c:v>
                      </c:pt>
                      <c:pt idx="158">
                        <c:v>2230.84</c:v>
                      </c:pt>
                      <c:pt idx="159">
                        <c:v>2034.5</c:v>
                      </c:pt>
                      <c:pt idx="160">
                        <c:v>2004.21</c:v>
                      </c:pt>
                      <c:pt idx="161">
                        <c:v>2019.89</c:v>
                      </c:pt>
                      <c:pt idx="162">
                        <c:v>2045.48</c:v>
                      </c:pt>
                      <c:pt idx="163">
                        <c:v>1796.65</c:v>
                      </c:pt>
                      <c:pt idx="164">
                        <c:v>1977.04</c:v>
                      </c:pt>
                      <c:pt idx="165">
                        <c:v>0</c:v>
                      </c:pt>
                      <c:pt idx="166">
                        <c:v>1725.85</c:v>
                      </c:pt>
                      <c:pt idx="167">
                        <c:v>2173.13</c:v>
                      </c:pt>
                      <c:pt idx="168">
                        <c:v>2216.2800000000002</c:v>
                      </c:pt>
                      <c:pt idx="169">
                        <c:v>1873.72</c:v>
                      </c:pt>
                      <c:pt idx="170">
                        <c:v>1951.73</c:v>
                      </c:pt>
                      <c:pt idx="171">
                        <c:v>1824.36</c:v>
                      </c:pt>
                      <c:pt idx="172">
                        <c:v>2139.88</c:v>
                      </c:pt>
                      <c:pt idx="173">
                        <c:v>1787.76</c:v>
                      </c:pt>
                      <c:pt idx="174">
                        <c:v>1955.5</c:v>
                      </c:pt>
                      <c:pt idx="175">
                        <c:v>0</c:v>
                      </c:pt>
                      <c:pt idx="176">
                        <c:v>2010.19</c:v>
                      </c:pt>
                      <c:pt idx="177">
                        <c:v>1641.15</c:v>
                      </c:pt>
                      <c:pt idx="178">
                        <c:v>2265.29</c:v>
                      </c:pt>
                      <c:pt idx="179">
                        <c:v>1807.08</c:v>
                      </c:pt>
                      <c:pt idx="180">
                        <c:v>2011.98</c:v>
                      </c:pt>
                      <c:pt idx="181">
                        <c:v>1957.5</c:v>
                      </c:pt>
                      <c:pt idx="182">
                        <c:v>1847.58</c:v>
                      </c:pt>
                      <c:pt idx="183">
                        <c:v>1822.44</c:v>
                      </c:pt>
                      <c:pt idx="184">
                        <c:v>2187.2800000000002</c:v>
                      </c:pt>
                      <c:pt idx="185">
                        <c:v>1894.87</c:v>
                      </c:pt>
                      <c:pt idx="186">
                        <c:v>2054.23</c:v>
                      </c:pt>
                      <c:pt idx="187">
                        <c:v>1839.7</c:v>
                      </c:pt>
                      <c:pt idx="188">
                        <c:v>0</c:v>
                      </c:pt>
                      <c:pt idx="189">
                        <c:v>2094.4499999999998</c:v>
                      </c:pt>
                      <c:pt idx="190">
                        <c:v>2186.08</c:v>
                      </c:pt>
                      <c:pt idx="191">
                        <c:v>1964.94</c:v>
                      </c:pt>
                      <c:pt idx="192">
                        <c:v>1715.62</c:v>
                      </c:pt>
                      <c:pt idx="193">
                        <c:v>2399.59</c:v>
                      </c:pt>
                      <c:pt idx="194">
                        <c:v>0</c:v>
                      </c:pt>
                      <c:pt idx="195">
                        <c:v>1691.68</c:v>
                      </c:pt>
                      <c:pt idx="196">
                        <c:v>2518.88</c:v>
                      </c:pt>
                      <c:pt idx="197">
                        <c:v>1919.19</c:v>
                      </c:pt>
                      <c:pt idx="198">
                        <c:v>1707.65</c:v>
                      </c:pt>
                      <c:pt idx="199">
                        <c:v>1863.31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9B0-4D71-BA3C-A5B2F6C4A7BC}"/>
                  </c:ext>
                </c:extLst>
              </c15:ser>
            </c15:filteredLineSeries>
          </c:ext>
        </c:extLst>
      </c:lineChart>
      <c:catAx>
        <c:axId val="65510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12192"/>
        <c:crosses val="autoZero"/>
        <c:auto val="1"/>
        <c:lblAlgn val="ctr"/>
        <c:lblOffset val="100"/>
        <c:noMultiLvlLbl val="0"/>
      </c:catAx>
      <c:valAx>
        <c:axId val="6551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10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model'!$Q$2</c:f>
              <c:strCache>
                <c:ptCount val="1"/>
                <c:pt idx="0">
                  <c:v>% error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'Final model'!$Q$3:$Q$202</c:f>
              <c:numCache>
                <c:formatCode>0.00%</c:formatCode>
                <c:ptCount val="200"/>
                <c:pt idx="0">
                  <c:v>-2.9757749035275238E-2</c:v>
                </c:pt>
                <c:pt idx="1">
                  <c:v>-1.6336735289863145E-2</c:v>
                </c:pt>
                <c:pt idx="2">
                  <c:v>6.2114630414665962E-3</c:v>
                </c:pt>
                <c:pt idx="3">
                  <c:v>6.1823837801292053E-2</c:v>
                </c:pt>
                <c:pt idx="4">
                  <c:v>0.11084920081103748</c:v>
                </c:pt>
                <c:pt idx="5">
                  <c:v>-2.9263036705547514E-3</c:v>
                </c:pt>
                <c:pt idx="6">
                  <c:v>-7.8113178569305455E-2</c:v>
                </c:pt>
                <c:pt idx="7">
                  <c:v>4.3996504875693621E-2</c:v>
                </c:pt>
                <c:pt idx="8">
                  <c:v>0.22323912095328877</c:v>
                </c:pt>
                <c:pt idx="9">
                  <c:v>8.999925761752646E-2</c:v>
                </c:pt>
                <c:pt idx="10">
                  <c:v>0.10219065250966619</c:v>
                </c:pt>
                <c:pt idx="11">
                  <c:v>-0.10281093771675472</c:v>
                </c:pt>
                <c:pt idx="12">
                  <c:v>1.3028736538211575E-2</c:v>
                </c:pt>
                <c:pt idx="13">
                  <c:v>3.4519552267027707E-3</c:v>
                </c:pt>
                <c:pt idx="14">
                  <c:v>1.7210722576838131E-2</c:v>
                </c:pt>
                <c:pt idx="15">
                  <c:v>2.1755448733496153E-2</c:v>
                </c:pt>
                <c:pt idx="16">
                  <c:v>4.8692968634754747E-3</c:v>
                </c:pt>
                <c:pt idx="17">
                  <c:v>-3.8910263104339543E-3</c:v>
                </c:pt>
                <c:pt idx="18">
                  <c:v>5.1147055142263791E-3</c:v>
                </c:pt>
                <c:pt idx="19">
                  <c:v>5.3643110895716748E-3</c:v>
                </c:pt>
                <c:pt idx="20">
                  <c:v>-2.8941623319021465E-2</c:v>
                </c:pt>
                <c:pt idx="21">
                  <c:v>-7.5888208250607117E-2</c:v>
                </c:pt>
                <c:pt idx="22">
                  <c:v>-1.3562281831134821E-2</c:v>
                </c:pt>
                <c:pt idx="23">
                  <c:v>-6.8045512322252921E-2</c:v>
                </c:pt>
                <c:pt idx="24">
                  <c:v>1.895512140238452E-2</c:v>
                </c:pt>
                <c:pt idx="25">
                  <c:v>1.6297576709756702E-2</c:v>
                </c:pt>
                <c:pt idx="26">
                  <c:v>1.6776767784657629E-2</c:v>
                </c:pt>
                <c:pt idx="27">
                  <c:v>-0.11491155220164165</c:v>
                </c:pt>
                <c:pt idx="28">
                  <c:v>-3.7589719090122577E-2</c:v>
                </c:pt>
                <c:pt idx="29">
                  <c:v>3.2588402658272321E-2</c:v>
                </c:pt>
                <c:pt idx="30">
                  <c:v>-1.1304809001107552E-2</c:v>
                </c:pt>
                <c:pt idx="31">
                  <c:v>-1.8132383684604032E-2</c:v>
                </c:pt>
                <c:pt idx="32">
                  <c:v>-1.7120889637068998E-2</c:v>
                </c:pt>
                <c:pt idx="33">
                  <c:v>-0.1012767714738366</c:v>
                </c:pt>
                <c:pt idx="34">
                  <c:v>-7.0610172887579483E-3</c:v>
                </c:pt>
                <c:pt idx="35">
                  <c:v>-3.142109940493415E-2</c:v>
                </c:pt>
                <c:pt idx="36">
                  <c:v>-7.2239841736673846E-2</c:v>
                </c:pt>
                <c:pt idx="37">
                  <c:v>-5.3548791753907816E-2</c:v>
                </c:pt>
                <c:pt idx="38">
                  <c:v>-3.0086998912683658E-4</c:v>
                </c:pt>
                <c:pt idx="39">
                  <c:v>-1.229805226928557E-2</c:v>
                </c:pt>
                <c:pt idx="40">
                  <c:v>-3.0654270956057165E-2</c:v>
                </c:pt>
                <c:pt idx="41">
                  <c:v>1.8306577816878103E-3</c:v>
                </c:pt>
                <c:pt idx="42">
                  <c:v>-4.7259124764654152E-2</c:v>
                </c:pt>
                <c:pt idx="43">
                  <c:v>-4.6684946036620767E-2</c:v>
                </c:pt>
                <c:pt idx="44">
                  <c:v>0.11393619064353865</c:v>
                </c:pt>
                <c:pt idx="45">
                  <c:v>-1.0540397622783358E-2</c:v>
                </c:pt>
                <c:pt idx="46">
                  <c:v>1.5106342070396319E-2</c:v>
                </c:pt>
                <c:pt idx="47">
                  <c:v>-4.8139458151349547E-2</c:v>
                </c:pt>
                <c:pt idx="48">
                  <c:v>-1.1282594578912486E-2</c:v>
                </c:pt>
                <c:pt idx="49">
                  <c:v>1.5887715883829243E-2</c:v>
                </c:pt>
                <c:pt idx="50">
                  <c:v>-4.7062967413557144E-2</c:v>
                </c:pt>
                <c:pt idx="51">
                  <c:v>2.0273302301889069E-4</c:v>
                </c:pt>
                <c:pt idx="52">
                  <c:v>5.5710218233118426E-2</c:v>
                </c:pt>
                <c:pt idx="53">
                  <c:v>-3.9158298733209883E-2</c:v>
                </c:pt>
                <c:pt idx="54">
                  <c:v>-7.5005837212067786E-2</c:v>
                </c:pt>
                <c:pt idx="55">
                  <c:v>-3.9502112464768799E-2</c:v>
                </c:pt>
                <c:pt idx="56">
                  <c:v>-1.9957432936205329E-2</c:v>
                </c:pt>
                <c:pt idx="57">
                  <c:v>1.1197508888248863E-2</c:v>
                </c:pt>
                <c:pt idx="58">
                  <c:v>6.3800229279580511E-2</c:v>
                </c:pt>
                <c:pt idx="59">
                  <c:v>3.5410500255432055E-2</c:v>
                </c:pt>
                <c:pt idx="60">
                  <c:v>2.7147085437989904E-5</c:v>
                </c:pt>
                <c:pt idx="61">
                  <c:v>4.7758635532792908E-2</c:v>
                </c:pt>
                <c:pt idx="62">
                  <c:v>3.8350782097553458E-2</c:v>
                </c:pt>
                <c:pt idx="63">
                  <c:v>-9.8887136234740269E-2</c:v>
                </c:pt>
                <c:pt idx="64">
                  <c:v>0.11292209713248191</c:v>
                </c:pt>
                <c:pt idx="65">
                  <c:v>5.1430136955363949E-2</c:v>
                </c:pt>
                <c:pt idx="66">
                  <c:v>-6.4491581389588742E-2</c:v>
                </c:pt>
                <c:pt idx="67">
                  <c:v>3.0057826665087287E-3</c:v>
                </c:pt>
                <c:pt idx="68">
                  <c:v>8.1210492261297132E-2</c:v>
                </c:pt>
                <c:pt idx="69">
                  <c:v>-1.8276476081125E-3</c:v>
                </c:pt>
                <c:pt idx="70">
                  <c:v>8.760240672248841E-2</c:v>
                </c:pt>
                <c:pt idx="71">
                  <c:v>8.8265118500280973E-2</c:v>
                </c:pt>
                <c:pt idx="72">
                  <c:v>-3.6294441918053526E-2</c:v>
                </c:pt>
                <c:pt idx="73">
                  <c:v>-2.9283020576108709E-2</c:v>
                </c:pt>
                <c:pt idx="74">
                  <c:v>3.154668717968357E-2</c:v>
                </c:pt>
                <c:pt idx="75">
                  <c:v>2.2687571654350841E-2</c:v>
                </c:pt>
                <c:pt idx="76">
                  <c:v>3.9857592675947455E-2</c:v>
                </c:pt>
                <c:pt idx="77">
                  <c:v>-1.3069731857002797E-3</c:v>
                </c:pt>
                <c:pt idx="78">
                  <c:v>-9.2853063956606363E-3</c:v>
                </c:pt>
                <c:pt idx="79">
                  <c:v>-0.13628557026762478</c:v>
                </c:pt>
                <c:pt idx="80">
                  <c:v>-0.11111019347124347</c:v>
                </c:pt>
                <c:pt idx="81">
                  <c:v>-7.7604200813543953E-2</c:v>
                </c:pt>
                <c:pt idx="82">
                  <c:v>3.5950873198612912E-2</c:v>
                </c:pt>
                <c:pt idx="83">
                  <c:v>2.4504072133028753E-2</c:v>
                </c:pt>
                <c:pt idx="84">
                  <c:v>-6.8076513343745095E-3</c:v>
                </c:pt>
                <c:pt idx="85">
                  <c:v>-2.3297516694240399E-2</c:v>
                </c:pt>
                <c:pt idx="86">
                  <c:v>9.8263286929477622E-3</c:v>
                </c:pt>
                <c:pt idx="87">
                  <c:v>2.7266616804547145E-2</c:v>
                </c:pt>
                <c:pt idx="88">
                  <c:v>7.7512712647302556E-2</c:v>
                </c:pt>
                <c:pt idx="89">
                  <c:v>3.2676141572515992E-3</c:v>
                </c:pt>
                <c:pt idx="90">
                  <c:v>-0.16247917410277274</c:v>
                </c:pt>
                <c:pt idx="91">
                  <c:v>-3.9940932740525223E-2</c:v>
                </c:pt>
                <c:pt idx="92">
                  <c:v>6.1440502218489387E-2</c:v>
                </c:pt>
                <c:pt idx="93">
                  <c:v>-5.9856528798716092E-2</c:v>
                </c:pt>
                <c:pt idx="94">
                  <c:v>3.6922713449881545E-2</c:v>
                </c:pt>
                <c:pt idx="95">
                  <c:v>-5.6163572436494003E-2</c:v>
                </c:pt>
                <c:pt idx="96">
                  <c:v>-3.3245379330331976E-2</c:v>
                </c:pt>
                <c:pt idx="97">
                  <c:v>-3.6903660028254633E-2</c:v>
                </c:pt>
                <c:pt idx="98">
                  <c:v>7.3221091091784971E-2</c:v>
                </c:pt>
                <c:pt idx="99">
                  <c:v>-3.5684283233065744E-3</c:v>
                </c:pt>
                <c:pt idx="100">
                  <c:v>1.5116679483279346E-2</c:v>
                </c:pt>
                <c:pt idx="101">
                  <c:v>-5.2223810586724796E-2</c:v>
                </c:pt>
                <c:pt idx="102">
                  <c:v>2.5758068864448886E-4</c:v>
                </c:pt>
                <c:pt idx="103">
                  <c:v>1.0410389170273343E-2</c:v>
                </c:pt>
                <c:pt idx="104">
                  <c:v>2.5742651909320777E-2</c:v>
                </c:pt>
                <c:pt idx="105">
                  <c:v>6.0258245196795679E-2</c:v>
                </c:pt>
                <c:pt idx="106">
                  <c:v>7.3076237758479901E-3</c:v>
                </c:pt>
                <c:pt idx="107">
                  <c:v>-4.8302842389538695E-3</c:v>
                </c:pt>
                <c:pt idx="108">
                  <c:v>5.2866784505200805E-2</c:v>
                </c:pt>
                <c:pt idx="109">
                  <c:v>-5.5550956751340891E-2</c:v>
                </c:pt>
                <c:pt idx="110">
                  <c:v>-2.1673113277644592E-2</c:v>
                </c:pt>
                <c:pt idx="111">
                  <c:v>7.004071601608422E-2</c:v>
                </c:pt>
                <c:pt idx="112">
                  <c:v>1.575379609379585E-2</c:v>
                </c:pt>
                <c:pt idx="113">
                  <c:v>2.2641734371239636E-2</c:v>
                </c:pt>
                <c:pt idx="114">
                  <c:v>2.0491006589555463E-2</c:v>
                </c:pt>
                <c:pt idx="115">
                  <c:v>1.268353594483302E-2</c:v>
                </c:pt>
                <c:pt idx="116">
                  <c:v>6.0221496623932044E-2</c:v>
                </c:pt>
                <c:pt idx="117">
                  <c:v>3.0575572832154297E-3</c:v>
                </c:pt>
                <c:pt idx="118">
                  <c:v>-8.8488595406656454E-4</c:v>
                </c:pt>
                <c:pt idx="119">
                  <c:v>-6.6691759206702235E-3</c:v>
                </c:pt>
                <c:pt idx="120">
                  <c:v>2.5497946673133941E-2</c:v>
                </c:pt>
                <c:pt idx="121">
                  <c:v>-2.966495090184821E-2</c:v>
                </c:pt>
                <c:pt idx="122">
                  <c:v>3.0430350203055446E-2</c:v>
                </c:pt>
                <c:pt idx="123">
                  <c:v>-3.9165586317003398E-2</c:v>
                </c:pt>
                <c:pt idx="124">
                  <c:v>6.8858475919394452E-2</c:v>
                </c:pt>
                <c:pt idx="125">
                  <c:v>7.1142819848537655E-3</c:v>
                </c:pt>
                <c:pt idx="126">
                  <c:v>9.7322912965417778E-3</c:v>
                </c:pt>
                <c:pt idx="127">
                  <c:v>-1.0245346510988263E-2</c:v>
                </c:pt>
                <c:pt idx="128">
                  <c:v>-3.1864804795341727E-2</c:v>
                </c:pt>
                <c:pt idx="129">
                  <c:v>5.4280197568242747E-2</c:v>
                </c:pt>
                <c:pt idx="130">
                  <c:v>9.0435713071881987E-2</c:v>
                </c:pt>
                <c:pt idx="131">
                  <c:v>-3.4826997910755234E-2</c:v>
                </c:pt>
                <c:pt idx="132">
                  <c:v>-6.568103503860595E-2</c:v>
                </c:pt>
                <c:pt idx="133">
                  <c:v>-4.50045161531136E-2</c:v>
                </c:pt>
                <c:pt idx="134">
                  <c:v>-0.16369057272583457</c:v>
                </c:pt>
                <c:pt idx="135">
                  <c:v>-1.1844860977204262E-2</c:v>
                </c:pt>
                <c:pt idx="136">
                  <c:v>2.0606139643946451E-2</c:v>
                </c:pt>
                <c:pt idx="137">
                  <c:v>4.6600103825842953E-2</c:v>
                </c:pt>
                <c:pt idx="138">
                  <c:v>5.7156340667744492E-2</c:v>
                </c:pt>
                <c:pt idx="139">
                  <c:v>-7.8630598850889979E-2</c:v>
                </c:pt>
                <c:pt idx="140">
                  <c:v>-3.0728498764640854E-2</c:v>
                </c:pt>
                <c:pt idx="141">
                  <c:v>3.2539228921170595E-2</c:v>
                </c:pt>
                <c:pt idx="142">
                  <c:v>-1.7137321839884676E-2</c:v>
                </c:pt>
                <c:pt idx="143">
                  <c:v>-1.4353409567850979E-2</c:v>
                </c:pt>
                <c:pt idx="144">
                  <c:v>5.9035681408963737E-2</c:v>
                </c:pt>
                <c:pt idx="145">
                  <c:v>2.9589728128038513E-2</c:v>
                </c:pt>
                <c:pt idx="146">
                  <c:v>4.3465344406033802E-3</c:v>
                </c:pt>
                <c:pt idx="147">
                  <c:v>-6.4264413432210225E-3</c:v>
                </c:pt>
                <c:pt idx="148">
                  <c:v>-0.16437250091265693</c:v>
                </c:pt>
                <c:pt idx="149">
                  <c:v>-2.7740135423398916E-2</c:v>
                </c:pt>
                <c:pt idx="150">
                  <c:v>-9.6099813058088027E-2</c:v>
                </c:pt>
                <c:pt idx="151">
                  <c:v>-0.2656423461755365</c:v>
                </c:pt>
                <c:pt idx="152">
                  <c:v>6.8455794762416353E-2</c:v>
                </c:pt>
                <c:pt idx="153">
                  <c:v>4.0060977012521398E-2</c:v>
                </c:pt>
                <c:pt idx="154">
                  <c:v>-7.1973222265436926E-2</c:v>
                </c:pt>
                <c:pt idx="155">
                  <c:v>-6.1800053482194472E-2</c:v>
                </c:pt>
                <c:pt idx="156">
                  <c:v>4.6343265496327862E-2</c:v>
                </c:pt>
                <c:pt idx="157">
                  <c:v>-5.0114671895563331E-2</c:v>
                </c:pt>
                <c:pt idx="158">
                  <c:v>9.1428678081774614E-2</c:v>
                </c:pt>
                <c:pt idx="159">
                  <c:v>5.5101029796663127E-2</c:v>
                </c:pt>
                <c:pt idx="160">
                  <c:v>4.2243435484232379E-2</c:v>
                </c:pt>
                <c:pt idx="161">
                  <c:v>3.118523622226908E-2</c:v>
                </c:pt>
                <c:pt idx="162">
                  <c:v>5.5593469573000775E-3</c:v>
                </c:pt>
                <c:pt idx="163">
                  <c:v>2.2217771953480236E-2</c:v>
                </c:pt>
                <c:pt idx="164">
                  <c:v>-2.5654820842357122E-3</c:v>
                </c:pt>
                <c:pt idx="165">
                  <c:v>2.7446210480605891E-2</c:v>
                </c:pt>
                <c:pt idx="166">
                  <c:v>1.1918487090662046E-2</c:v>
                </c:pt>
                <c:pt idx="167">
                  <c:v>-3.2491827436293821E-2</c:v>
                </c:pt>
                <c:pt idx="168">
                  <c:v>-4.9076286600314205E-2</c:v>
                </c:pt>
                <c:pt idx="169">
                  <c:v>-1.2886498923131064E-2</c:v>
                </c:pt>
                <c:pt idx="170">
                  <c:v>5.1910743586599303E-3</c:v>
                </c:pt>
                <c:pt idx="171">
                  <c:v>-4.6172688146860616E-3</c:v>
                </c:pt>
                <c:pt idx="172">
                  <c:v>6.2629828530203616E-2</c:v>
                </c:pt>
                <c:pt idx="173">
                  <c:v>-6.9120062127955281E-2</c:v>
                </c:pt>
                <c:pt idx="174">
                  <c:v>-7.7493053745132698E-2</c:v>
                </c:pt>
                <c:pt idx="175">
                  <c:v>2.8026641985853085E-2</c:v>
                </c:pt>
                <c:pt idx="176">
                  <c:v>1.9720603434319185E-2</c:v>
                </c:pt>
                <c:pt idx="177">
                  <c:v>-1.7711964564386454E-2</c:v>
                </c:pt>
                <c:pt idx="178">
                  <c:v>-3.3235905631368197E-2</c:v>
                </c:pt>
                <c:pt idx="179">
                  <c:v>2.0867324816662553E-2</c:v>
                </c:pt>
                <c:pt idx="180">
                  <c:v>3.4496348720235603E-2</c:v>
                </c:pt>
                <c:pt idx="181">
                  <c:v>5.9532155910567708E-3</c:v>
                </c:pt>
                <c:pt idx="182">
                  <c:v>-4.345267229952321E-2</c:v>
                </c:pt>
                <c:pt idx="183">
                  <c:v>7.5778002582042786E-2</c:v>
                </c:pt>
                <c:pt idx="184">
                  <c:v>-7.3994405907870833E-2</c:v>
                </c:pt>
                <c:pt idx="185">
                  <c:v>-7.1028430340085005E-2</c:v>
                </c:pt>
                <c:pt idx="186">
                  <c:v>4.7389533446641624E-2</c:v>
                </c:pt>
                <c:pt idx="187">
                  <c:v>2.0153626569941099E-3</c:v>
                </c:pt>
                <c:pt idx="188">
                  <c:v>-6.2297574905642729E-2</c:v>
                </c:pt>
                <c:pt idx="189">
                  <c:v>-6.3540339115678399E-2</c:v>
                </c:pt>
                <c:pt idx="190">
                  <c:v>8.1397690001023301E-2</c:v>
                </c:pt>
                <c:pt idx="191">
                  <c:v>2.45673284318235E-3</c:v>
                </c:pt>
                <c:pt idx="192">
                  <c:v>3.5452971367527425E-2</c:v>
                </c:pt>
                <c:pt idx="193">
                  <c:v>9.1610335255706762E-3</c:v>
                </c:pt>
                <c:pt idx="194">
                  <c:v>3.6546132766574037E-3</c:v>
                </c:pt>
                <c:pt idx="195">
                  <c:v>-1.4344595112839875E-2</c:v>
                </c:pt>
                <c:pt idx="196">
                  <c:v>1.8398371845010576E-2</c:v>
                </c:pt>
                <c:pt idx="197">
                  <c:v>-1.7713036523522546E-2</c:v>
                </c:pt>
                <c:pt idx="198">
                  <c:v>-3.6441989214024854E-2</c:v>
                </c:pt>
                <c:pt idx="199">
                  <c:v>-0.14966178915252479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6A-45F8-8B4F-66C92C4F0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988528"/>
        <c:axId val="1064991408"/>
      </c:barChart>
      <c:catAx>
        <c:axId val="1064988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91408"/>
        <c:crosses val="autoZero"/>
        <c:auto val="1"/>
        <c:lblAlgn val="ctr"/>
        <c:lblOffset val="100"/>
        <c:noMultiLvlLbl val="0"/>
      </c:catAx>
      <c:valAx>
        <c:axId val="10649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98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by marketing channels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'Final model'!$K$206:$N$208</c:f>
              <c:multiLvlStrCache>
                <c:ptCount val="4"/>
                <c:lvl>
                  <c:pt idx="0">
                    <c:v>23%</c:v>
                  </c:pt>
                  <c:pt idx="1">
                    <c:v>14%</c:v>
                  </c:pt>
                  <c:pt idx="2">
                    <c:v>19%</c:v>
                  </c:pt>
                  <c:pt idx="3">
                    <c:v>45%</c:v>
                  </c:pt>
                </c:lvl>
                <c:lvl>
                  <c:pt idx="0">
                    <c:v>480297.6644</c:v>
                  </c:pt>
                  <c:pt idx="1">
                    <c:v>298108.5749</c:v>
                  </c:pt>
                  <c:pt idx="2">
                    <c:v>401307.0277</c:v>
                  </c:pt>
                  <c:pt idx="3">
                    <c:v>953915.0291</c:v>
                  </c:pt>
                </c:lvl>
                <c:lvl>
                  <c:pt idx="0">
                    <c:v>TikTok</c:v>
                  </c:pt>
                  <c:pt idx="1">
                    <c:v>Facebook</c:v>
                  </c:pt>
                  <c:pt idx="2">
                    <c:v>Google Ads</c:v>
                  </c:pt>
                  <c:pt idx="3">
                    <c:v>Baseline</c:v>
                  </c:pt>
                </c:lvl>
              </c:multiLvlStrCache>
            </c:multiLvlStrRef>
          </c:cat>
          <c:val>
            <c:numRef>
              <c:f>'simple model transformed'!$T$44:$W$44</c:f>
              <c:numCache>
                <c:formatCode>0%</c:formatCode>
                <c:ptCount val="4"/>
                <c:pt idx="0">
                  <c:v>9.9333442941392402E-2</c:v>
                </c:pt>
                <c:pt idx="1">
                  <c:v>0.10132650010649959</c:v>
                </c:pt>
                <c:pt idx="2">
                  <c:v>0.17332690052686245</c:v>
                </c:pt>
                <c:pt idx="3">
                  <c:v>0.62601315642524558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0-46E1-BF79-665F8014F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943168"/>
        <c:axId val="131941728"/>
      </c:barChart>
      <c:catAx>
        <c:axId val="1319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1728"/>
        <c:crosses val="autoZero"/>
        <c:auto val="1"/>
        <c:lblAlgn val="ctr"/>
        <c:lblOffset val="100"/>
        <c:noMultiLvlLbl val="0"/>
      </c:catAx>
      <c:valAx>
        <c:axId val="1319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4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over time for marketing channels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'Final model'!$K$2</c:f>
              <c:strCache>
                <c:ptCount val="1"/>
                <c:pt idx="0">
                  <c:v>TikTok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'Final model'!$K$3:$K$202</c:f>
              <c:numCache>
                <c:formatCode>General</c:formatCode>
                <c:ptCount val="200"/>
                <c:pt idx="0">
                  <c:v>5301.2496886832332</c:v>
                </c:pt>
                <c:pt idx="1">
                  <c:v>3013.967590632567</c:v>
                </c:pt>
                <c:pt idx="2">
                  <c:v>1713.5583439458476</c:v>
                </c:pt>
                <c:pt idx="3">
                  <c:v>974.22487462453807</c:v>
                </c:pt>
                <c:pt idx="4">
                  <c:v>553.88490837823008</c:v>
                </c:pt>
                <c:pt idx="5">
                  <c:v>3720.4091914372298</c:v>
                </c:pt>
                <c:pt idx="6">
                  <c:v>2115.1979977137348</c:v>
                </c:pt>
                <c:pt idx="7">
                  <c:v>4699.5569302782542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4715.1743897248216</c:v>
                </c:pt>
                <c:pt idx="13">
                  <c:v>5871.0705356063108</c:v>
                </c:pt>
                <c:pt idx="14">
                  <c:v>3337.933007458565</c:v>
                </c:pt>
                <c:pt idx="15">
                  <c:v>5429.6156012347792</c:v>
                </c:pt>
                <c:pt idx="16">
                  <c:v>3086.9486277261844</c:v>
                </c:pt>
                <c:pt idx="17">
                  <c:v>5023.0058829028285</c:v>
                </c:pt>
                <c:pt idx="18">
                  <c:v>6107.2712470508386</c:v>
                </c:pt>
                <c:pt idx="19">
                  <c:v>5956.0625248522501</c:v>
                </c:pt>
                <c:pt idx="20">
                  <c:v>3386.2542743472936</c:v>
                </c:pt>
                <c:pt idx="21">
                  <c:v>5628.3693207270571</c:v>
                </c:pt>
                <c:pt idx="22">
                  <c:v>3199.9478834198353</c:v>
                </c:pt>
                <c:pt idx="23">
                  <c:v>4750.6764746862709</c:v>
                </c:pt>
                <c:pt idx="24">
                  <c:v>2700.9452052128318</c:v>
                </c:pt>
                <c:pt idx="25">
                  <c:v>1535.5928867044015</c:v>
                </c:pt>
                <c:pt idx="26">
                  <c:v>873.04455830726397</c:v>
                </c:pt>
                <c:pt idx="27">
                  <c:v>496.35994500191305</c:v>
                </c:pt>
                <c:pt idx="28">
                  <c:v>5238.3955920678036</c:v>
                </c:pt>
                <c:pt idx="29">
                  <c:v>2978.2325807269199</c:v>
                </c:pt>
                <c:pt idx="30">
                  <c:v>1693.2415944940203</c:v>
                </c:pt>
                <c:pt idx="31">
                  <c:v>962.67400869842936</c:v>
                </c:pt>
                <c:pt idx="32">
                  <c:v>547.31778975724637</c:v>
                </c:pt>
                <c:pt idx="33">
                  <c:v>311.17154953603591</c:v>
                </c:pt>
                <c:pt idx="34">
                  <c:v>4074.3999787388507</c:v>
                </c:pt>
                <c:pt idx="35">
                  <c:v>2316.455592236618</c:v>
                </c:pt>
                <c:pt idx="36">
                  <c:v>1316.9955180652721</c:v>
                </c:pt>
                <c:pt idx="37">
                  <c:v>748.76341269694478</c:v>
                </c:pt>
                <c:pt idx="38">
                  <c:v>425.70125752378556</c:v>
                </c:pt>
                <c:pt idx="39">
                  <c:v>4124.7388919512705</c:v>
                </c:pt>
                <c:pt idx="40">
                  <c:v>4953.7963252131549</c:v>
                </c:pt>
                <c:pt idx="41">
                  <c:v>5105.2323174729127</c:v>
                </c:pt>
                <c:pt idx="42">
                  <c:v>5008.3133120934317</c:v>
                </c:pt>
                <c:pt idx="43">
                  <c:v>6968.2349029740199</c:v>
                </c:pt>
                <c:pt idx="44">
                  <c:v>3961.7138212358041</c:v>
                </c:pt>
                <c:pt idx="45">
                  <c:v>2252.3891085635109</c:v>
                </c:pt>
                <c:pt idx="46">
                  <c:v>1280.5712187441613</c:v>
                </c:pt>
                <c:pt idx="47">
                  <c:v>728.0547752789264</c:v>
                </c:pt>
                <c:pt idx="48">
                  <c:v>413.92758797614891</c:v>
                </c:pt>
                <c:pt idx="49">
                  <c:v>235.33400769483524</c:v>
                </c:pt>
                <c:pt idx="50">
                  <c:v>3710.1083487819119</c:v>
                </c:pt>
                <c:pt idx="51">
                  <c:v>2109.3415661659792</c:v>
                </c:pt>
                <c:pt idx="52">
                  <c:v>4480.6358971219088</c:v>
                </c:pt>
                <c:pt idx="53">
                  <c:v>2547.4165852211827</c:v>
                </c:pt>
                <c:pt idx="54">
                  <c:v>1448.3058672159264</c:v>
                </c:pt>
                <c:pt idx="55">
                  <c:v>823.41847704895463</c:v>
                </c:pt>
                <c:pt idx="56">
                  <c:v>468.14557870221995</c:v>
                </c:pt>
                <c:pt idx="57">
                  <c:v>266.159053952595</c:v>
                </c:pt>
                <c:pt idx="58">
                  <c:v>151.32182215054308</c:v>
                </c:pt>
                <c:pt idx="59">
                  <c:v>86.032368686728759</c:v>
                </c:pt>
                <c:pt idx="60">
                  <c:v>3833.5682364294626</c:v>
                </c:pt>
                <c:pt idx="61">
                  <c:v>5231.2614050266629</c:v>
                </c:pt>
                <c:pt idx="62">
                  <c:v>2974.1765166306723</c:v>
                </c:pt>
                <c:pt idx="63">
                  <c:v>1690.9355635674419</c:v>
                </c:pt>
                <c:pt idx="64">
                  <c:v>961.36294001012652</c:v>
                </c:pt>
                <c:pt idx="65">
                  <c:v>546.57239597885655</c:v>
                </c:pt>
                <c:pt idx="66">
                  <c:v>310.74776404728158</c:v>
                </c:pt>
                <c:pt idx="67">
                  <c:v>176.67224611196897</c:v>
                </c:pt>
                <c:pt idx="68">
                  <c:v>100.44507525884855</c:v>
                </c:pt>
                <c:pt idx="69">
                  <c:v>57.106950105573141</c:v>
                </c:pt>
                <c:pt idx="70">
                  <c:v>32.467532549069695</c:v>
                </c:pt>
                <c:pt idx="71">
                  <c:v>18.459060900225257</c:v>
                </c:pt>
                <c:pt idx="72">
                  <c:v>10.494697396645506</c:v>
                </c:pt>
                <c:pt idx="73">
                  <c:v>3457.1644071350665</c:v>
                </c:pt>
                <c:pt idx="74">
                  <c:v>1965.5330517325026</c:v>
                </c:pt>
                <c:pt idx="75">
                  <c:v>1117.4823417363598</c:v>
                </c:pt>
                <c:pt idx="76">
                  <c:v>3936.5171128221314</c:v>
                </c:pt>
                <c:pt idx="77">
                  <c:v>5147.4843918436436</c:v>
                </c:pt>
                <c:pt idx="78">
                  <c:v>2926.546011108052</c:v>
                </c:pt>
                <c:pt idx="79">
                  <c:v>1663.8557600492113</c:v>
                </c:pt>
                <c:pt idx="80">
                  <c:v>945.96701358566986</c:v>
                </c:pt>
                <c:pt idx="81">
                  <c:v>537.81921022151789</c:v>
                </c:pt>
                <c:pt idx="82">
                  <c:v>305.77123591963607</c:v>
                </c:pt>
                <c:pt idx="83">
                  <c:v>173.84289541705365</c:v>
                </c:pt>
                <c:pt idx="84">
                  <c:v>98.83647883389375</c:v>
                </c:pt>
                <c:pt idx="85">
                  <c:v>56.192400183208434</c:v>
                </c:pt>
                <c:pt idx="86">
                  <c:v>4965.9734622481137</c:v>
                </c:pt>
                <c:pt idx="87">
                  <c:v>2823.3499552206331</c:v>
                </c:pt>
                <c:pt idx="88">
                  <c:v>1605.184769963656</c:v>
                </c:pt>
                <c:pt idx="89">
                  <c:v>912.6102631942133</c:v>
                </c:pt>
                <c:pt idx="90">
                  <c:v>518.85459423233215</c:v>
                </c:pt>
                <c:pt idx="91">
                  <c:v>5063.3614227426897</c:v>
                </c:pt>
                <c:pt idx="92">
                  <c:v>2878.7188161281006</c:v>
                </c:pt>
                <c:pt idx="93">
                  <c:v>1636.6641308889853</c:v>
                </c:pt>
                <c:pt idx="94">
                  <c:v>930.50750991422944</c:v>
                </c:pt>
                <c:pt idx="95">
                  <c:v>529.02987831503299</c:v>
                </c:pt>
                <c:pt idx="96">
                  <c:v>300.77415729381528</c:v>
                </c:pt>
                <c:pt idx="97">
                  <c:v>171.00186096092943</c:v>
                </c:pt>
                <c:pt idx="98">
                  <c:v>97.221239734156995</c:v>
                </c:pt>
                <c:pt idx="99">
                  <c:v>55.27407364067232</c:v>
                </c:pt>
                <c:pt idx="100">
                  <c:v>31.425470660410298</c:v>
                </c:pt>
                <c:pt idx="101">
                  <c:v>3382.6322662863768</c:v>
                </c:pt>
                <c:pt idx="102">
                  <c:v>1923.1586173688574</c:v>
                </c:pt>
                <c:pt idx="103">
                  <c:v>5291.6737591976307</c:v>
                </c:pt>
                <c:pt idx="104">
                  <c:v>3008.523300547266</c:v>
                </c:pt>
                <c:pt idx="105">
                  <c:v>1710.4630523005333</c:v>
                </c:pt>
                <c:pt idx="106">
                  <c:v>4405.3962371873786</c:v>
                </c:pt>
                <c:pt idx="107">
                  <c:v>2504.6398986114227</c:v>
                </c:pt>
                <c:pt idx="108">
                  <c:v>6013.9935764174616</c:v>
                </c:pt>
                <c:pt idx="109">
                  <c:v>3419.1903407773584</c:v>
                </c:pt>
                <c:pt idx="110">
                  <c:v>6305.523377274234</c:v>
                </c:pt>
                <c:pt idx="111">
                  <c:v>3584.9364238870735</c:v>
                </c:pt>
                <c:pt idx="112">
                  <c:v>2038.1764358580226</c:v>
                </c:pt>
                <c:pt idx="113">
                  <c:v>1158.7829441010399</c:v>
                </c:pt>
                <c:pt idx="114">
                  <c:v>4326.537709726108</c:v>
                </c:pt>
                <c:pt idx="115">
                  <c:v>2459.8057444080032</c:v>
                </c:pt>
                <c:pt idx="116">
                  <c:v>1398.4956808814306</c:v>
                </c:pt>
                <c:pt idx="117">
                  <c:v>795.09943981967274</c:v>
                </c:pt>
                <c:pt idx="118">
                  <c:v>4765.8551129594189</c:v>
                </c:pt>
                <c:pt idx="119">
                  <c:v>6327.2072786662393</c:v>
                </c:pt>
                <c:pt idx="120">
                  <c:v>3597.2645691116845</c:v>
                </c:pt>
                <c:pt idx="121">
                  <c:v>2045.1854681318487</c:v>
                </c:pt>
                <c:pt idx="122">
                  <c:v>4942.2973345207502</c:v>
                </c:pt>
                <c:pt idx="123">
                  <c:v>2809.8891514795346</c:v>
                </c:pt>
                <c:pt idx="124">
                  <c:v>4626.5549410172189</c:v>
                </c:pt>
                <c:pt idx="125">
                  <c:v>2630.3772633600374</c:v>
                </c:pt>
                <c:pt idx="126">
                  <c:v>4714.2812911067922</c:v>
                </c:pt>
                <c:pt idx="127">
                  <c:v>6796.2351161157267</c:v>
                </c:pt>
                <c:pt idx="128">
                  <c:v>7081.8823396651569</c:v>
                </c:pt>
                <c:pt idx="129">
                  <c:v>4026.3268296886527</c:v>
                </c:pt>
                <c:pt idx="130">
                  <c:v>2289.1241285769738</c:v>
                </c:pt>
                <c:pt idx="131">
                  <c:v>1301.4565130169772</c:v>
                </c:pt>
                <c:pt idx="132">
                  <c:v>739.92888115125754</c:v>
                </c:pt>
                <c:pt idx="133">
                  <c:v>420.67848113693407</c:v>
                </c:pt>
                <c:pt idx="134">
                  <c:v>239.17215424316043</c:v>
                </c:pt>
                <c:pt idx="135">
                  <c:v>4691.3347074911544</c:v>
                </c:pt>
                <c:pt idx="136">
                  <c:v>2667.2070918244431</c:v>
                </c:pt>
                <c:pt idx="137">
                  <c:v>4862.6869056638643</c:v>
                </c:pt>
                <c:pt idx="138">
                  <c:v>2764.6275119526786</c:v>
                </c:pt>
                <c:pt idx="139">
                  <c:v>1571.7987664275079</c:v>
                </c:pt>
                <c:pt idx="140">
                  <c:v>893.62901564922481</c:v>
                </c:pt>
                <c:pt idx="141">
                  <c:v>508.06301332406156</c:v>
                </c:pt>
                <c:pt idx="142">
                  <c:v>288.85367528089307</c:v>
                </c:pt>
                <c:pt idx="143">
                  <c:v>4674.4422168897381</c:v>
                </c:pt>
                <c:pt idx="144">
                  <c:v>2657.6030508553076</c:v>
                </c:pt>
                <c:pt idx="145">
                  <c:v>5523.8482626026298</c:v>
                </c:pt>
                <c:pt idx="146">
                  <c:v>5654.2597054964617</c:v>
                </c:pt>
                <c:pt idx="147">
                  <c:v>3214.6675788098805</c:v>
                </c:pt>
                <c:pt idx="148">
                  <c:v>1827.6641294360259</c:v>
                </c:pt>
                <c:pt idx="149">
                  <c:v>1039.0984722793009</c:v>
                </c:pt>
                <c:pt idx="150">
                  <c:v>590.76808353532329</c:v>
                </c:pt>
                <c:pt idx="151">
                  <c:v>335.87473933864948</c:v>
                </c:pt>
                <c:pt idx="152">
                  <c:v>190.95791338406039</c:v>
                </c:pt>
                <c:pt idx="153">
                  <c:v>108.56703530546896</c:v>
                </c:pt>
                <c:pt idx="154">
                  <c:v>61.724601751973296</c:v>
                </c:pt>
                <c:pt idx="155">
                  <c:v>35.092847941549934</c:v>
                </c:pt>
                <c:pt idx="156">
                  <c:v>19.951655283209252</c:v>
                </c:pt>
                <c:pt idx="157">
                  <c:v>11.34329562545132</c:v>
                </c:pt>
                <c:pt idx="158">
                  <c:v>6.4491067943955729</c:v>
                </c:pt>
                <c:pt idx="159">
                  <c:v>3.6665692069419484</c:v>
                </c:pt>
                <c:pt idx="160">
                  <c:v>2.0845878627685046</c:v>
                </c:pt>
                <c:pt idx="161">
                  <c:v>1.1851696537936272</c:v>
                </c:pt>
                <c:pt idx="162">
                  <c:v>4827.2443199950076</c:v>
                </c:pt>
                <c:pt idx="163">
                  <c:v>5900.1281920879719</c:v>
                </c:pt>
                <c:pt idx="164">
                  <c:v>3354.4534205759487</c:v>
                </c:pt>
                <c:pt idx="165">
                  <c:v>1907.1378425138339</c:v>
                </c:pt>
                <c:pt idx="166">
                  <c:v>1084.2823835436723</c:v>
                </c:pt>
                <c:pt idx="167">
                  <c:v>616.45690261878349</c:v>
                </c:pt>
                <c:pt idx="168">
                  <c:v>5063.3686235768409</c:v>
                </c:pt>
                <c:pt idx="169">
                  <c:v>2878.722910083683</c:v>
                </c:pt>
                <c:pt idx="170">
                  <c:v>5589.392908438117</c:v>
                </c:pt>
                <c:pt idx="171">
                  <c:v>3177.7882700575824</c:v>
                </c:pt>
                <c:pt idx="172">
                  <c:v>1806.6968013772005</c:v>
                </c:pt>
                <c:pt idx="173">
                  <c:v>1027.1777269942099</c:v>
                </c:pt>
                <c:pt idx="174">
                  <c:v>583.99067404598236</c:v>
                </c:pt>
                <c:pt idx="175">
                  <c:v>332.02151722143304</c:v>
                </c:pt>
                <c:pt idx="176">
                  <c:v>188.76720604846926</c:v>
                </c:pt>
                <c:pt idx="177">
                  <c:v>107.32153258483167</c:v>
                </c:pt>
                <c:pt idx="178">
                  <c:v>61.016484788145085</c:v>
                </c:pt>
                <c:pt idx="179">
                  <c:v>34.690255778439543</c:v>
                </c:pt>
                <c:pt idx="180">
                  <c:v>4032.0265813037845</c:v>
                </c:pt>
                <c:pt idx="181">
                  <c:v>2292.3646600839797</c:v>
                </c:pt>
                <c:pt idx="182">
                  <c:v>1303.2988818002063</c:v>
                </c:pt>
                <c:pt idx="183">
                  <c:v>3092.9403803230975</c:v>
                </c:pt>
                <c:pt idx="184">
                  <c:v>5501.6568015521343</c:v>
                </c:pt>
                <c:pt idx="185">
                  <c:v>3127.9068650660129</c:v>
                </c:pt>
                <c:pt idx="186">
                  <c:v>1778.337273558556</c:v>
                </c:pt>
                <c:pt idx="187">
                  <c:v>1011.0542273006362</c:v>
                </c:pt>
                <c:pt idx="188">
                  <c:v>3989.937538636625</c:v>
                </c:pt>
                <c:pt idx="189">
                  <c:v>6347.574622652427</c:v>
                </c:pt>
                <c:pt idx="190">
                  <c:v>5827.8354069438965</c:v>
                </c:pt>
                <c:pt idx="191">
                  <c:v>6434.3952097506681</c:v>
                </c:pt>
                <c:pt idx="192">
                  <c:v>3658.2050962264593</c:v>
                </c:pt>
                <c:pt idx="193">
                  <c:v>4684.1091412898104</c:v>
                </c:pt>
                <c:pt idx="194">
                  <c:v>2663.099075105044</c:v>
                </c:pt>
                <c:pt idx="195">
                  <c:v>1514.0758829271165</c:v>
                </c:pt>
                <c:pt idx="196">
                  <c:v>5052.1087944142037</c:v>
                </c:pt>
                <c:pt idx="197">
                  <c:v>2872.3212572347961</c:v>
                </c:pt>
                <c:pt idx="198">
                  <c:v>1633.02686867801</c:v>
                </c:pt>
                <c:pt idx="199">
                  <c:v>928.43958422381831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1-47F4-A0F9-E193D9239551}"/>
            </c:ext>
          </c:extLst>
        </c:ser>
        <c:ser>
          <c:idx val="1"/>
          <c:order val="1"/>
          <c:tx>
            <c:strRef>
              <c:f>'Final model'!$L$2</c:f>
              <c:strCache>
                <c:ptCount val="1"/>
                <c:pt idx="0">
                  <c:v>Facebook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'Final model'!$L$3:$L$202</c:f>
              <c:numCache>
                <c:formatCode>General</c:formatCode>
                <c:ptCount val="200"/>
                <c:pt idx="0">
                  <c:v>0</c:v>
                </c:pt>
                <c:pt idx="1">
                  <c:v>2850.3380235091195</c:v>
                </c:pt>
                <c:pt idx="2">
                  <c:v>2777.0980580160262</c:v>
                </c:pt>
                <c:pt idx="3">
                  <c:v>2463.6067563890897</c:v>
                </c:pt>
                <c:pt idx="4">
                  <c:v>594.02749958358686</c:v>
                </c:pt>
                <c:pt idx="5">
                  <c:v>2450.633068502128</c:v>
                </c:pt>
                <c:pt idx="6">
                  <c:v>590.89927006567302</c:v>
                </c:pt>
                <c:pt idx="7">
                  <c:v>2526.080728753122</c:v>
                </c:pt>
                <c:pt idx="8">
                  <c:v>2232.9560677559475</c:v>
                </c:pt>
                <c:pt idx="9">
                  <c:v>2795.8974089900025</c:v>
                </c:pt>
                <c:pt idx="10">
                  <c:v>2892.1368103230529</c:v>
                </c:pt>
                <c:pt idx="11">
                  <c:v>697.35512513691128</c:v>
                </c:pt>
                <c:pt idx="12">
                  <c:v>3075.7871325937604</c:v>
                </c:pt>
                <c:pt idx="13">
                  <c:v>741.63708752935338</c:v>
                </c:pt>
                <c:pt idx="14">
                  <c:v>178.82432882642138</c:v>
                </c:pt>
                <c:pt idx="15">
                  <c:v>43.118313684594952</c:v>
                </c:pt>
                <c:pt idx="16">
                  <c:v>10.396733974647152</c:v>
                </c:pt>
                <c:pt idx="17">
                  <c:v>2767.9216499150534</c:v>
                </c:pt>
                <c:pt idx="18">
                  <c:v>667.40423262690422</c:v>
                </c:pt>
                <c:pt idx="19">
                  <c:v>2592.6705572985575</c:v>
                </c:pt>
                <c:pt idx="20">
                  <c:v>625.14750148412406</c:v>
                </c:pt>
                <c:pt idx="21">
                  <c:v>150.73623508073015</c:v>
                </c:pt>
                <c:pt idx="22">
                  <c:v>36.345682438739111</c:v>
                </c:pt>
                <c:pt idx="23">
                  <c:v>2250.0931248727616</c:v>
                </c:pt>
                <c:pt idx="24">
                  <c:v>542.54486408271862</c:v>
                </c:pt>
                <c:pt idx="25">
                  <c:v>130.81899868441266</c:v>
                </c:pt>
                <c:pt idx="26">
                  <c:v>2728.1213581928118</c:v>
                </c:pt>
                <c:pt idx="27">
                  <c:v>657.80754366136694</c:v>
                </c:pt>
                <c:pt idx="28">
                  <c:v>3046.975984744432</c:v>
                </c:pt>
                <c:pt idx="29">
                  <c:v>2453.1265103635919</c:v>
                </c:pt>
                <c:pt idx="30">
                  <c:v>2951.6142007803364</c:v>
                </c:pt>
                <c:pt idx="31">
                  <c:v>3499.8010838823216</c:v>
                </c:pt>
                <c:pt idx="32">
                  <c:v>843.8757855761454</c:v>
                </c:pt>
                <c:pt idx="33">
                  <c:v>2960.5392639516567</c:v>
                </c:pt>
                <c:pt idx="34">
                  <c:v>2122.3786033485553</c:v>
                </c:pt>
                <c:pt idx="35">
                  <c:v>2535.3098727122556</c:v>
                </c:pt>
                <c:pt idx="36">
                  <c:v>611.31663178430824</c:v>
                </c:pt>
                <c:pt idx="37">
                  <c:v>2006.1787669671737</c:v>
                </c:pt>
                <c:pt idx="38">
                  <c:v>483.73197287618592</c:v>
                </c:pt>
                <c:pt idx="39">
                  <c:v>116.63797136903683</c:v>
                </c:pt>
                <c:pt idx="40">
                  <c:v>28.123872573885837</c:v>
                </c:pt>
                <c:pt idx="41">
                  <c:v>6.7812582752286916</c:v>
                </c:pt>
                <c:pt idx="42">
                  <c:v>2945.5209654197379</c:v>
                </c:pt>
                <c:pt idx="43">
                  <c:v>710.22716978739186</c:v>
                </c:pt>
                <c:pt idx="44">
                  <c:v>171.25073582096493</c:v>
                </c:pt>
                <c:pt idx="45">
                  <c:v>41.292160827923503</c:v>
                </c:pt>
                <c:pt idx="46">
                  <c:v>2568.8514826740598</c:v>
                </c:pt>
                <c:pt idx="47">
                  <c:v>2728.6163677058148</c:v>
                </c:pt>
                <c:pt idx="48">
                  <c:v>3452.6946754479586</c:v>
                </c:pt>
                <c:pt idx="49">
                  <c:v>832.51743792424998</c:v>
                </c:pt>
                <c:pt idx="50">
                  <c:v>3420.0809004047801</c:v>
                </c:pt>
                <c:pt idx="51">
                  <c:v>3569.3192232935057</c:v>
                </c:pt>
                <c:pt idx="52">
                  <c:v>2979.6543512863332</c:v>
                </c:pt>
                <c:pt idx="53">
                  <c:v>718.45744834385096</c:v>
                </c:pt>
                <c:pt idx="54">
                  <c:v>173.23522940099363</c:v>
                </c:pt>
                <c:pt idx="55">
                  <c:v>41.770664045300613</c:v>
                </c:pt>
                <c:pt idx="56">
                  <c:v>1886.5243477073709</c:v>
                </c:pt>
                <c:pt idx="57">
                  <c:v>454.8807711563116</c:v>
                </c:pt>
                <c:pt idx="58">
                  <c:v>109.68133871116953</c:v>
                </c:pt>
                <c:pt idx="59">
                  <c:v>26.446481856979659</c:v>
                </c:pt>
                <c:pt idx="60">
                  <c:v>2615.5449079584428</c:v>
                </c:pt>
                <c:pt idx="61">
                  <c:v>2716.3873436435147</c:v>
                </c:pt>
                <c:pt idx="62">
                  <c:v>654.9782255063011</c:v>
                </c:pt>
                <c:pt idx="63">
                  <c:v>157.92905120518125</c:v>
                </c:pt>
                <c:pt idx="64">
                  <c:v>2571.1992311255754</c:v>
                </c:pt>
                <c:pt idx="65">
                  <c:v>2960.2497937180492</c:v>
                </c:pt>
                <c:pt idx="66">
                  <c:v>713.77860064101924</c:v>
                </c:pt>
                <c:pt idx="67">
                  <c:v>172.10706063191651</c:v>
                </c:pt>
                <c:pt idx="68">
                  <c:v>41.49863878345019</c:v>
                </c:pt>
                <c:pt idx="69">
                  <c:v>10.006196227837464</c:v>
                </c:pt>
                <c:pt idx="70">
                  <c:v>2.4127047509307333</c:v>
                </c:pt>
                <c:pt idx="71">
                  <c:v>0.58175395351224257</c:v>
                </c:pt>
                <c:pt idx="72">
                  <c:v>3101.7964285532425</c:v>
                </c:pt>
                <c:pt idx="73">
                  <c:v>747.90847682664048</c:v>
                </c:pt>
                <c:pt idx="74">
                  <c:v>1816.4252577142365</c:v>
                </c:pt>
                <c:pt idx="75">
                  <c:v>437.97840350217302</c:v>
                </c:pt>
                <c:pt idx="76">
                  <c:v>2681.6390055459869</c:v>
                </c:pt>
                <c:pt idx="77">
                  <c:v>3120.5036436626688</c:v>
                </c:pt>
                <c:pt idx="78">
                  <c:v>752.41918056894986</c:v>
                </c:pt>
                <c:pt idx="79">
                  <c:v>181.42411864757639</c:v>
                </c:pt>
                <c:pt idx="80">
                  <c:v>43.745177790604764</c:v>
                </c:pt>
                <c:pt idx="81">
                  <c:v>10.54788411924957</c:v>
                </c:pt>
                <c:pt idx="82">
                  <c:v>2.5433171154470036</c:v>
                </c:pt>
                <c:pt idx="83">
                  <c:v>2050.7857634819461</c:v>
                </c:pt>
                <c:pt idx="84">
                  <c:v>494.48765964920045</c:v>
                </c:pt>
                <c:pt idx="85">
                  <c:v>119.23139408291296</c:v>
                </c:pt>
                <c:pt idx="86">
                  <c:v>2267.2258351085834</c:v>
                </c:pt>
                <c:pt idx="87">
                  <c:v>3145.5375936198834</c:v>
                </c:pt>
                <c:pt idx="88">
                  <c:v>3508.5835528209927</c:v>
                </c:pt>
                <c:pt idx="89">
                  <c:v>845.99342389252104</c:v>
                </c:pt>
                <c:pt idx="90">
                  <c:v>3139.0784791872879</c:v>
                </c:pt>
                <c:pt idx="91">
                  <c:v>3193.3253715051278</c:v>
                </c:pt>
                <c:pt idx="92">
                  <c:v>769.97803357721807</c:v>
                </c:pt>
                <c:pt idx="93">
                  <c:v>2259.9940831361605</c:v>
                </c:pt>
                <c:pt idx="94">
                  <c:v>544.93219374295575</c:v>
                </c:pt>
                <c:pt idx="95">
                  <c:v>2837.6398831824276</c:v>
                </c:pt>
                <c:pt idx="96">
                  <c:v>684.21476769943547</c:v>
                </c:pt>
                <c:pt idx="97">
                  <c:v>164.97859757065436</c:v>
                </c:pt>
                <c:pt idx="98">
                  <c:v>39.779816135649838</c:v>
                </c:pt>
                <c:pt idx="99">
                  <c:v>9.5917518701685438</c:v>
                </c:pt>
                <c:pt idx="100">
                  <c:v>2344.9217269893911</c:v>
                </c:pt>
                <c:pt idx="101">
                  <c:v>2975.2072320180159</c:v>
                </c:pt>
                <c:pt idx="102">
                  <c:v>717.38515418308089</c:v>
                </c:pt>
                <c:pt idx="103">
                  <c:v>172.97667668453917</c:v>
                </c:pt>
                <c:pt idx="104">
                  <c:v>41.708321537403329</c:v>
                </c:pt>
                <c:pt idx="105">
                  <c:v>10.056755158037484</c:v>
                </c:pt>
                <c:pt idx="106">
                  <c:v>2.4248955743283607</c:v>
                </c:pt>
                <c:pt idx="107">
                  <c:v>3563.7167073201331</c:v>
                </c:pt>
                <c:pt idx="108">
                  <c:v>859.28718915207185</c:v>
                </c:pt>
                <c:pt idx="109">
                  <c:v>1781.2883132182471</c:v>
                </c:pt>
                <c:pt idx="110">
                  <c:v>3017.3464237376447</c:v>
                </c:pt>
                <c:pt idx="111">
                  <c:v>727.54580122091147</c:v>
                </c:pt>
                <c:pt idx="112">
                  <c:v>2545.7715550291268</c:v>
                </c:pt>
                <c:pt idx="113">
                  <c:v>613.83916382884559</c:v>
                </c:pt>
                <c:pt idx="114">
                  <c:v>2565.8320698687121</c:v>
                </c:pt>
                <c:pt idx="115">
                  <c:v>3138.2570928766809</c:v>
                </c:pt>
                <c:pt idx="116">
                  <c:v>2942.8679292159186</c:v>
                </c:pt>
                <c:pt idx="117">
                  <c:v>709.58746685656922</c:v>
                </c:pt>
                <c:pt idx="118">
                  <c:v>2342.8510582544036</c:v>
                </c:pt>
                <c:pt idx="119">
                  <c:v>564.91075632194872</c:v>
                </c:pt>
                <c:pt idx="120">
                  <c:v>136.21188657464529</c:v>
                </c:pt>
                <c:pt idx="121">
                  <c:v>2817.5570445672174</c:v>
                </c:pt>
                <c:pt idx="122">
                  <c:v>679.37237214413938</c:v>
                </c:pt>
                <c:pt idx="123">
                  <c:v>163.81099396823379</c:v>
                </c:pt>
                <c:pt idx="124">
                  <c:v>39.498282304549612</c:v>
                </c:pt>
                <c:pt idx="125">
                  <c:v>2380.0975539162055</c:v>
                </c:pt>
                <c:pt idx="126">
                  <c:v>573.89167124631831</c:v>
                </c:pt>
                <c:pt idx="127">
                  <c:v>3187.2444707440641</c:v>
                </c:pt>
                <c:pt idx="128">
                  <c:v>3722.568476786797</c:v>
                </c:pt>
                <c:pt idx="129">
                  <c:v>897.58969793355186</c:v>
                </c:pt>
                <c:pt idx="130">
                  <c:v>216.42778926980893</c:v>
                </c:pt>
                <c:pt idx="131">
                  <c:v>2932.114496717676</c:v>
                </c:pt>
                <c:pt idx="132">
                  <c:v>3450.871531527353</c:v>
                </c:pt>
                <c:pt idx="133">
                  <c:v>3648.2661323567099</c:v>
                </c:pt>
                <c:pt idx="134">
                  <c:v>879.67383706796011</c:v>
                </c:pt>
                <c:pt idx="135">
                  <c:v>2608.3668903057142</c:v>
                </c:pt>
                <c:pt idx="136">
                  <c:v>3434.5232364317744</c:v>
                </c:pt>
                <c:pt idx="137">
                  <c:v>2026.9129248396393</c:v>
                </c:pt>
                <c:pt idx="138">
                  <c:v>488.73141522834266</c:v>
                </c:pt>
                <c:pt idx="139">
                  <c:v>117.84344226331086</c:v>
                </c:pt>
                <c:pt idx="140">
                  <c:v>28.414537006953058</c:v>
                </c:pt>
                <c:pt idx="141">
                  <c:v>6.8513435946267727</c:v>
                </c:pt>
                <c:pt idx="142">
                  <c:v>2231.2368407901417</c:v>
                </c:pt>
                <c:pt idx="143">
                  <c:v>2851.7604307379879</c:v>
                </c:pt>
                <c:pt idx="144">
                  <c:v>687.61952924891114</c:v>
                </c:pt>
                <c:pt idx="145">
                  <c:v>165.79955732190854</c:v>
                </c:pt>
                <c:pt idx="146">
                  <c:v>3855.0102775051751</c:v>
                </c:pt>
                <c:pt idx="147">
                  <c:v>3257.4161807872088</c:v>
                </c:pt>
                <c:pt idx="148">
                  <c:v>785.43167815153583</c:v>
                </c:pt>
                <c:pt idx="149">
                  <c:v>189.38412742054112</c:v>
                </c:pt>
                <c:pt idx="150">
                  <c:v>2252.5370801788004</c:v>
                </c:pt>
                <c:pt idx="151">
                  <c:v>543.13415320354784</c:v>
                </c:pt>
                <c:pt idx="152">
                  <c:v>2919.7209102434158</c:v>
                </c:pt>
                <c:pt idx="153">
                  <c:v>704.00623285183462</c:v>
                </c:pt>
                <c:pt idx="154">
                  <c:v>3246.9183348327479</c:v>
                </c:pt>
                <c:pt idx="155">
                  <c:v>782.90042629197194</c:v>
                </c:pt>
                <c:pt idx="156">
                  <c:v>188.77378926123339</c:v>
                </c:pt>
                <c:pt idx="157">
                  <c:v>45.517338240348288</c:v>
                </c:pt>
                <c:pt idx="158">
                  <c:v>10.975189344846948</c:v>
                </c:pt>
                <c:pt idx="159">
                  <c:v>2.6463494090800399</c:v>
                </c:pt>
                <c:pt idx="160">
                  <c:v>2161.9240513177688</c:v>
                </c:pt>
                <c:pt idx="161">
                  <c:v>3545.5977875064623</c:v>
                </c:pt>
                <c:pt idx="162">
                  <c:v>3609.1723500629578</c:v>
                </c:pt>
                <c:pt idx="163">
                  <c:v>870.24750241248012</c:v>
                </c:pt>
                <c:pt idx="164">
                  <c:v>2194.482974704898</c:v>
                </c:pt>
                <c:pt idx="165">
                  <c:v>2114.9235807088758</c:v>
                </c:pt>
                <c:pt idx="166">
                  <c:v>2695.6882570131338</c:v>
                </c:pt>
                <c:pt idx="167">
                  <c:v>649.98723956959543</c:v>
                </c:pt>
                <c:pt idx="168">
                  <c:v>2983.452050454136</c:v>
                </c:pt>
                <c:pt idx="169">
                  <c:v>3575.2991909481257</c:v>
                </c:pt>
                <c:pt idx="170">
                  <c:v>862.0799700091062</c:v>
                </c:pt>
                <c:pt idx="171">
                  <c:v>3539.6464368744128</c:v>
                </c:pt>
                <c:pt idx="172">
                  <c:v>853.48333976332879</c:v>
                </c:pt>
                <c:pt idx="173">
                  <c:v>205.7928169506074</c:v>
                </c:pt>
                <c:pt idx="174">
                  <c:v>49.620984423913946</c:v>
                </c:pt>
                <c:pt idx="175">
                  <c:v>2298.9616930308025</c:v>
                </c:pt>
                <c:pt idx="176">
                  <c:v>3119.6076702769633</c:v>
                </c:pt>
                <c:pt idx="177">
                  <c:v>752.20314250661534</c:v>
                </c:pt>
                <c:pt idx="178">
                  <c:v>3185.0435500610752</c:v>
                </c:pt>
                <c:pt idx="179">
                  <c:v>3760.6394462710909</c:v>
                </c:pt>
                <c:pt idx="180">
                  <c:v>906.76941086899922</c:v>
                </c:pt>
                <c:pt idx="181">
                  <c:v>218.64121148412823</c:v>
                </c:pt>
                <c:pt idx="182">
                  <c:v>1675.6079828862023</c:v>
                </c:pt>
                <c:pt idx="183">
                  <c:v>404.02439138261053</c:v>
                </c:pt>
                <c:pt idx="184">
                  <c:v>97.418793953773431</c:v>
                </c:pt>
                <c:pt idx="185">
                  <c:v>23.489723932088918</c:v>
                </c:pt>
                <c:pt idx="186">
                  <c:v>2116.2818900902348</c:v>
                </c:pt>
                <c:pt idx="187">
                  <c:v>2728.9355233401575</c:v>
                </c:pt>
                <c:pt idx="188">
                  <c:v>658.00385603365271</c:v>
                </c:pt>
                <c:pt idx="189">
                  <c:v>158.65859447833756</c:v>
                </c:pt>
                <c:pt idx="190">
                  <c:v>38.255930221409201</c:v>
                </c:pt>
                <c:pt idx="191">
                  <c:v>9.2243108664696347</c:v>
                </c:pt>
                <c:pt idx="192">
                  <c:v>2790.9879270755014</c:v>
                </c:pt>
                <c:pt idx="193">
                  <c:v>672.96599807944176</c:v>
                </c:pt>
                <c:pt idx="194">
                  <c:v>2661.4916716513685</c:v>
                </c:pt>
                <c:pt idx="195">
                  <c:v>641.74172228317605</c:v>
                </c:pt>
                <c:pt idx="196">
                  <c:v>2593.8597677515909</c:v>
                </c:pt>
                <c:pt idx="197">
                  <c:v>2872.5350446858711</c:v>
                </c:pt>
                <c:pt idx="198">
                  <c:v>692.62872641330057</c:v>
                </c:pt>
                <c:pt idx="199">
                  <c:v>167.00738030695527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1-47F4-A0F9-E193D9239551}"/>
            </c:ext>
          </c:extLst>
        </c:ser>
        <c:ser>
          <c:idx val="2"/>
          <c:order val="2"/>
          <c:tx>
            <c:strRef>
              <c:f>'Final model'!$M$2</c:f>
              <c:strCache>
                <c:ptCount val="1"/>
                <c:pt idx="0">
                  <c:v>Google 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'Final model'!$M$3:$M$202</c:f>
              <c:numCache>
                <c:formatCode>General</c:formatCode>
                <c:ptCount val="200"/>
                <c:pt idx="0">
                  <c:v>0</c:v>
                </c:pt>
                <c:pt idx="1">
                  <c:v>2827.6924034203053</c:v>
                </c:pt>
                <c:pt idx="2">
                  <c:v>2687.7501444560562</c:v>
                </c:pt>
                <c:pt idx="3">
                  <c:v>92.59082181827965</c:v>
                </c:pt>
                <c:pt idx="4">
                  <c:v>2793.5850669164406</c:v>
                </c:pt>
                <c:pt idx="5">
                  <c:v>2626.6186065776701</c:v>
                </c:pt>
                <c:pt idx="6">
                  <c:v>2912.4116510706845</c:v>
                </c:pt>
                <c:pt idx="7">
                  <c:v>2684.3260236548617</c:v>
                </c:pt>
                <c:pt idx="8">
                  <c:v>2473.4621519281786</c:v>
                </c:pt>
                <c:pt idx="9">
                  <c:v>2779.625185252753</c:v>
                </c:pt>
                <c:pt idx="10">
                  <c:v>95.755842774375864</c:v>
                </c:pt>
                <c:pt idx="11">
                  <c:v>3.2987114500465413</c:v>
                </c:pt>
                <c:pt idx="12">
                  <c:v>0.11363794537642589</c:v>
                </c:pt>
                <c:pt idx="13">
                  <c:v>0</c:v>
                </c:pt>
                <c:pt idx="14">
                  <c:v>2401.8055750359486</c:v>
                </c:pt>
                <c:pt idx="15">
                  <c:v>2521.9041042381182</c:v>
                </c:pt>
                <c:pt idx="16">
                  <c:v>2856.4686316679663</c:v>
                </c:pt>
                <c:pt idx="17">
                  <c:v>2511.5357122850251</c:v>
                </c:pt>
                <c:pt idx="18">
                  <c:v>2541.6537376141227</c:v>
                </c:pt>
                <c:pt idx="19">
                  <c:v>2514.4419175898856</c:v>
                </c:pt>
                <c:pt idx="20">
                  <c:v>2669.8571693481908</c:v>
                </c:pt>
                <c:pt idx="21">
                  <c:v>2545.2661130251204</c:v>
                </c:pt>
                <c:pt idx="22">
                  <c:v>2266.2809464834759</c:v>
                </c:pt>
                <c:pt idx="23">
                  <c:v>78.071548331543369</c:v>
                </c:pt>
                <c:pt idx="24">
                  <c:v>2.6895017885325343</c:v>
                </c:pt>
                <c:pt idx="25">
                  <c:v>9.2651164542066219E-2</c:v>
                </c:pt>
                <c:pt idx="26">
                  <c:v>2765.0486215924966</c:v>
                </c:pt>
                <c:pt idx="27">
                  <c:v>2765.0306710846908</c:v>
                </c:pt>
                <c:pt idx="28">
                  <c:v>2520.2502957344982</c:v>
                </c:pt>
                <c:pt idx="29">
                  <c:v>86.820587304645059</c:v>
                </c:pt>
                <c:pt idx="30">
                  <c:v>2469.8062788412153</c:v>
                </c:pt>
                <c:pt idx="31">
                  <c:v>85.082831661845361</c:v>
                </c:pt>
                <c:pt idx="32">
                  <c:v>3137.2012071163358</c:v>
                </c:pt>
                <c:pt idx="33">
                  <c:v>108.07404794502828</c:v>
                </c:pt>
                <c:pt idx="34">
                  <c:v>3.7230636698499597</c:v>
                </c:pt>
                <c:pt idx="35">
                  <c:v>2292.0578557628842</c:v>
                </c:pt>
                <c:pt idx="36">
                  <c:v>2600.6731139446592</c:v>
                </c:pt>
                <c:pt idx="37">
                  <c:v>2407.5189156022029</c:v>
                </c:pt>
                <c:pt idx="38">
                  <c:v>2360.3196892923897</c:v>
                </c:pt>
                <c:pt idx="39">
                  <c:v>2367.865231724827</c:v>
                </c:pt>
                <c:pt idx="40">
                  <c:v>3015.0438999876251</c:v>
                </c:pt>
                <c:pt idx="41">
                  <c:v>2609.342720345112</c:v>
                </c:pt>
                <c:pt idx="42">
                  <c:v>89.889749380403913</c:v>
                </c:pt>
                <c:pt idx="43">
                  <c:v>3.0966292701493598</c:v>
                </c:pt>
                <c:pt idx="44">
                  <c:v>0.10667637748288342</c:v>
                </c:pt>
                <c:pt idx="45">
                  <c:v>2744.4322549607987</c:v>
                </c:pt>
                <c:pt idx="46">
                  <c:v>94.543474748037283</c:v>
                </c:pt>
                <c:pt idx="47">
                  <c:v>2652.4665175982341</c:v>
                </c:pt>
                <c:pt idx="48">
                  <c:v>2803.9167167659957</c:v>
                </c:pt>
                <c:pt idx="49">
                  <c:v>2258.1074040139301</c:v>
                </c:pt>
                <c:pt idx="50">
                  <c:v>2723.6321853055115</c:v>
                </c:pt>
                <c:pt idx="51">
                  <c:v>3009.3552138441614</c:v>
                </c:pt>
                <c:pt idx="52">
                  <c:v>2635.720367600934</c:v>
                </c:pt>
                <c:pt idx="53">
                  <c:v>2814.3818350104843</c:v>
                </c:pt>
                <c:pt idx="54">
                  <c:v>2784.5853315163608</c:v>
                </c:pt>
                <c:pt idx="55">
                  <c:v>2474.9946041366834</c:v>
                </c:pt>
                <c:pt idx="56">
                  <c:v>2636.7577610322728</c:v>
                </c:pt>
                <c:pt idx="57">
                  <c:v>2276.2110606939023</c:v>
                </c:pt>
                <c:pt idx="58">
                  <c:v>2522.2601540818559</c:v>
                </c:pt>
                <c:pt idx="59">
                  <c:v>2688.2951913896422</c:v>
                </c:pt>
                <c:pt idx="60">
                  <c:v>2793.6413060445539</c:v>
                </c:pt>
                <c:pt idx="61">
                  <c:v>2640.0010993745309</c:v>
                </c:pt>
                <c:pt idx="62">
                  <c:v>2791.9532117853082</c:v>
                </c:pt>
                <c:pt idx="63">
                  <c:v>2385.4568237052054</c:v>
                </c:pt>
                <c:pt idx="64">
                  <c:v>82.177061054009442</c:v>
                </c:pt>
                <c:pt idx="65">
                  <c:v>2588.5408476816656</c:v>
                </c:pt>
                <c:pt idx="66">
                  <c:v>89.173141666982161</c:v>
                </c:pt>
                <c:pt idx="67">
                  <c:v>2536.088591386389</c:v>
                </c:pt>
                <c:pt idx="68">
                  <c:v>2516.8759349030065</c:v>
                </c:pt>
                <c:pt idx="69">
                  <c:v>2633.4996723833856</c:v>
                </c:pt>
                <c:pt idx="70">
                  <c:v>90.721936868687479</c:v>
                </c:pt>
                <c:pt idx="71">
                  <c:v>2627.5814435140655</c:v>
                </c:pt>
                <c:pt idx="72">
                  <c:v>2548.9865226775869</c:v>
                </c:pt>
                <c:pt idx="73">
                  <c:v>2222.8601945725936</c:v>
                </c:pt>
                <c:pt idx="74">
                  <c:v>2609.5326477497124</c:v>
                </c:pt>
                <c:pt idx="75">
                  <c:v>89.89629222610489</c:v>
                </c:pt>
                <c:pt idx="76">
                  <c:v>2213.2332172173078</c:v>
                </c:pt>
                <c:pt idx="77">
                  <c:v>2607.4177001201015</c:v>
                </c:pt>
                <c:pt idx="78">
                  <c:v>2961.4704232062463</c:v>
                </c:pt>
                <c:pt idx="79">
                  <c:v>2754.4671856028795</c:v>
                </c:pt>
                <c:pt idx="80">
                  <c:v>2770.3056189008607</c:v>
                </c:pt>
                <c:pt idx="81">
                  <c:v>95.434791240143227</c:v>
                </c:pt>
                <c:pt idx="82">
                  <c:v>2691.237607156324</c:v>
                </c:pt>
                <c:pt idx="83">
                  <c:v>2665.5860917160608</c:v>
                </c:pt>
                <c:pt idx="84">
                  <c:v>2750.007111019911</c:v>
                </c:pt>
                <c:pt idx="85">
                  <c:v>2728.0542276813512</c:v>
                </c:pt>
                <c:pt idx="86">
                  <c:v>93.97926493534537</c:v>
                </c:pt>
                <c:pt idx="87">
                  <c:v>3.2375097782768361</c:v>
                </c:pt>
                <c:pt idx="88">
                  <c:v>0.11152959721114047</c:v>
                </c:pt>
                <c:pt idx="89">
                  <c:v>2572.047654268757</c:v>
                </c:pt>
                <c:pt idx="90">
                  <c:v>88.604964474002003</c:v>
                </c:pt>
                <c:pt idx="91">
                  <c:v>2876.8891826241297</c:v>
                </c:pt>
                <c:pt idx="92">
                  <c:v>2442.663428530549</c:v>
                </c:pt>
                <c:pt idx="93">
                  <c:v>2424.4233149513075</c:v>
                </c:pt>
                <c:pt idx="94">
                  <c:v>2643.5239825407371</c:v>
                </c:pt>
                <c:pt idx="95">
                  <c:v>2388.1716132428651</c:v>
                </c:pt>
                <c:pt idx="96">
                  <c:v>2530.5759985578243</c:v>
                </c:pt>
                <c:pt idx="97">
                  <c:v>2441.9106019331257</c:v>
                </c:pt>
                <c:pt idx="98">
                  <c:v>2940.8686032440182</c:v>
                </c:pt>
                <c:pt idx="99">
                  <c:v>2812.830738455069</c:v>
                </c:pt>
                <c:pt idx="100">
                  <c:v>96.899747265005246</c:v>
                </c:pt>
                <c:pt idx="101">
                  <c:v>2496.2320994590623</c:v>
                </c:pt>
                <c:pt idx="102">
                  <c:v>2838.0206801445684</c:v>
                </c:pt>
                <c:pt idx="103">
                  <c:v>2726.0040282901509</c:v>
                </c:pt>
                <c:pt idx="104">
                  <c:v>2744.3579351350409</c:v>
                </c:pt>
                <c:pt idx="105">
                  <c:v>2627.5802696717033</c:v>
                </c:pt>
                <c:pt idx="106">
                  <c:v>2248.2150183809863</c:v>
                </c:pt>
                <c:pt idx="107">
                  <c:v>77.449191698665956</c:v>
                </c:pt>
                <c:pt idx="108">
                  <c:v>2464.0303406427024</c:v>
                </c:pt>
                <c:pt idx="109">
                  <c:v>2771.6706877709594</c:v>
                </c:pt>
                <c:pt idx="110">
                  <c:v>2859.4107674371667</c:v>
                </c:pt>
                <c:pt idx="111">
                  <c:v>2487.7892718321145</c:v>
                </c:pt>
                <c:pt idx="112">
                  <c:v>2732.8233985083043</c:v>
                </c:pt>
                <c:pt idx="113">
                  <c:v>94.143559018696166</c:v>
                </c:pt>
                <c:pt idx="114">
                  <c:v>3.24316957676246</c:v>
                </c:pt>
                <c:pt idx="115">
                  <c:v>2957.5108307050359</c:v>
                </c:pt>
                <c:pt idx="116">
                  <c:v>2445.8276274923201</c:v>
                </c:pt>
                <c:pt idx="117">
                  <c:v>84.256786488313267</c:v>
                </c:pt>
                <c:pt idx="118">
                  <c:v>2581.7228255075347</c:v>
                </c:pt>
                <c:pt idx="119">
                  <c:v>2632.6366501582856</c:v>
                </c:pt>
                <c:pt idx="120">
                  <c:v>90.692206450019484</c:v>
                </c:pt>
                <c:pt idx="121">
                  <c:v>2450.903507297262</c:v>
                </c:pt>
                <c:pt idx="122">
                  <c:v>84.431646448254</c:v>
                </c:pt>
                <c:pt idx="123">
                  <c:v>2657.5667961733561</c:v>
                </c:pt>
                <c:pt idx="124">
                  <c:v>2705.4700953418505</c:v>
                </c:pt>
                <c:pt idx="125">
                  <c:v>3125.0516592939293</c:v>
                </c:pt>
                <c:pt idx="126">
                  <c:v>2946.1305573419672</c:v>
                </c:pt>
                <c:pt idx="127">
                  <c:v>101.49181837117709</c:v>
                </c:pt>
                <c:pt idx="128">
                  <c:v>2657.312243373824</c:v>
                </c:pt>
                <c:pt idx="129">
                  <c:v>2853.7796054230125</c:v>
                </c:pt>
                <c:pt idx="130">
                  <c:v>98.310402661270444</c:v>
                </c:pt>
                <c:pt idx="131">
                  <c:v>2568.7446594505418</c:v>
                </c:pt>
                <c:pt idx="132">
                  <c:v>2641.3421957131768</c:v>
                </c:pt>
                <c:pt idx="133">
                  <c:v>2824.6815955528509</c:v>
                </c:pt>
                <c:pt idx="134">
                  <c:v>2443.9641081514492</c:v>
                </c:pt>
                <c:pt idx="135">
                  <c:v>2554.036727545662</c:v>
                </c:pt>
                <c:pt idx="136">
                  <c:v>87.984502594224978</c:v>
                </c:pt>
                <c:pt idx="137">
                  <c:v>2654.1413934354696</c:v>
                </c:pt>
                <c:pt idx="138">
                  <c:v>91.433027488438057</c:v>
                </c:pt>
                <c:pt idx="139">
                  <c:v>3.1497939546018112</c:v>
                </c:pt>
                <c:pt idx="140">
                  <c:v>2800.6152470436714</c:v>
                </c:pt>
                <c:pt idx="141">
                  <c:v>96.478933451255315</c:v>
                </c:pt>
                <c:pt idx="142">
                  <c:v>2675.493136366043</c:v>
                </c:pt>
                <c:pt idx="143">
                  <c:v>2588.6514118911487</c:v>
                </c:pt>
                <c:pt idx="144">
                  <c:v>2798.8357790941764</c:v>
                </c:pt>
                <c:pt idx="145">
                  <c:v>2513.3379983605155</c:v>
                </c:pt>
                <c:pt idx="146">
                  <c:v>86.582464242563077</c:v>
                </c:pt>
                <c:pt idx="147">
                  <c:v>2.9826959681526302</c:v>
                </c:pt>
                <c:pt idx="148">
                  <c:v>0.10275146724295396</c:v>
                </c:pt>
                <c:pt idx="149">
                  <c:v>2321.8891924720815</c:v>
                </c:pt>
                <c:pt idx="150">
                  <c:v>2546.4961842529028</c:v>
                </c:pt>
                <c:pt idx="151">
                  <c:v>87.724736967619819</c:v>
                </c:pt>
                <c:pt idx="152">
                  <c:v>2350.5420503669643</c:v>
                </c:pt>
                <c:pt idx="153">
                  <c:v>2527.0708746606879</c:v>
                </c:pt>
                <c:pt idx="154">
                  <c:v>87.055550740273546</c:v>
                </c:pt>
                <c:pt idx="155">
                  <c:v>2492.751223435097</c:v>
                </c:pt>
                <c:pt idx="156">
                  <c:v>2507.7903371692914</c:v>
                </c:pt>
                <c:pt idx="157">
                  <c:v>2634.2194198981861</c:v>
                </c:pt>
                <c:pt idx="158">
                  <c:v>2888.0659433008223</c:v>
                </c:pt>
                <c:pt idx="159">
                  <c:v>2675.0938676110345</c:v>
                </c:pt>
                <c:pt idx="160">
                  <c:v>2636.7220658861588</c:v>
                </c:pt>
                <c:pt idx="161">
                  <c:v>2653.4830270248513</c:v>
                </c:pt>
                <c:pt idx="162">
                  <c:v>2682.4549972496202</c:v>
                </c:pt>
                <c:pt idx="163">
                  <c:v>2402.7152853523844</c:v>
                </c:pt>
                <c:pt idx="164">
                  <c:v>2600.5973897987656</c:v>
                </c:pt>
                <c:pt idx="165">
                  <c:v>89.588479805912826</c:v>
                </c:pt>
                <c:pt idx="166">
                  <c:v>2273.2963767972556</c:v>
                </c:pt>
                <c:pt idx="167">
                  <c:v>2816.803114038762</c:v>
                </c:pt>
                <c:pt idx="168">
                  <c:v>2875.7397294189009</c:v>
                </c:pt>
                <c:pt idx="169">
                  <c:v>2494.137314716977</c:v>
                </c:pt>
                <c:pt idx="170">
                  <c:v>2574.0469328033382</c:v>
                </c:pt>
                <c:pt idx="171">
                  <c:v>2431.8820377820239</c:v>
                </c:pt>
                <c:pt idx="172">
                  <c:v>2783.0989531286737</c:v>
                </c:pt>
                <c:pt idx="173">
                  <c:v>2394.7509267010419</c:v>
                </c:pt>
                <c:pt idx="174">
                  <c:v>2576.2311054298816</c:v>
                </c:pt>
                <c:pt idx="175">
                  <c:v>88.749080987898964</c:v>
                </c:pt>
                <c:pt idx="176">
                  <c:v>2595.7339627023398</c:v>
                </c:pt>
                <c:pt idx="177">
                  <c:v>2223.1891447285184</c:v>
                </c:pt>
                <c:pt idx="178">
                  <c:v>2917.7778671563883</c:v>
                </c:pt>
                <c:pt idx="179">
                  <c:v>2419.5733997768039</c:v>
                </c:pt>
                <c:pt idx="180">
                  <c:v>2640.1309112680674</c:v>
                </c:pt>
                <c:pt idx="181">
                  <c:v>2583.5738555502971</c:v>
                </c:pt>
                <c:pt idx="182">
                  <c:v>2458.3946434612849</c:v>
                </c:pt>
                <c:pt idx="183">
                  <c:v>2427.2816107265057</c:v>
                </c:pt>
                <c:pt idx="184">
                  <c:v>2835.6164423726955</c:v>
                </c:pt>
                <c:pt idx="185">
                  <c:v>2517.16424492138</c:v>
                </c:pt>
                <c:pt idx="186">
                  <c:v>2689.4078016934691</c:v>
                </c:pt>
                <c:pt idx="187">
                  <c:v>2451.6995698204241</c:v>
                </c:pt>
                <c:pt idx="188">
                  <c:v>84.459070159267668</c:v>
                </c:pt>
                <c:pt idx="189">
                  <c:v>2690.0609652314224</c:v>
                </c:pt>
                <c:pt idx="190">
                  <c:v>2839.6782438017312</c:v>
                </c:pt>
                <c:pt idx="191">
                  <c:v>2596.1259705808993</c:v>
                </c:pt>
                <c:pt idx="192">
                  <c:v>2308.5505708330579</c:v>
                </c:pt>
                <c:pt idx="193">
                  <c:v>3067.1533166893382</c:v>
                </c:pt>
                <c:pt idx="194">
                  <c:v>105.66095469130802</c:v>
                </c:pt>
                <c:pt idx="195">
                  <c:v>2234.3113819078685</c:v>
                </c:pt>
                <c:pt idx="196">
                  <c:v>3195.9565628583036</c:v>
                </c:pt>
                <c:pt idx="197">
                  <c:v>2552.2813654534802</c:v>
                </c:pt>
                <c:pt idx="198">
                  <c:v>2298.5094067185914</c:v>
                </c:pt>
                <c:pt idx="199">
                  <c:v>2470.2672904688011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71-47F4-A0F9-E193D9239551}"/>
            </c:ext>
          </c:extLst>
        </c:ser>
        <c:ser>
          <c:idx val="3"/>
          <c:order val="3"/>
          <c:tx>
            <c:strRef>
              <c:f>'Final model'!$N$2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'Final model'!$N$3:$N$202</c:f>
              <c:numCache>
                <c:formatCode>General</c:formatCode>
                <c:ptCount val="200"/>
                <c:pt idx="0">
                  <c:v>4769.5751453319517</c:v>
                </c:pt>
                <c:pt idx="1">
                  <c:v>4769.5751453319517</c:v>
                </c:pt>
                <c:pt idx="2">
                  <c:v>4769.5751453319517</c:v>
                </c:pt>
                <c:pt idx="3">
                  <c:v>4769.5751453319517</c:v>
                </c:pt>
                <c:pt idx="4">
                  <c:v>4769.5751453319517</c:v>
                </c:pt>
                <c:pt idx="5">
                  <c:v>4769.5751453319517</c:v>
                </c:pt>
                <c:pt idx="6">
                  <c:v>4769.5751453319517</c:v>
                </c:pt>
                <c:pt idx="7">
                  <c:v>4769.5751453319517</c:v>
                </c:pt>
                <c:pt idx="8">
                  <c:v>4769.5751453319517</c:v>
                </c:pt>
                <c:pt idx="9">
                  <c:v>4769.5751453319517</c:v>
                </c:pt>
                <c:pt idx="10">
                  <c:v>4769.5751453319517</c:v>
                </c:pt>
                <c:pt idx="11">
                  <c:v>4769.5751453319517</c:v>
                </c:pt>
                <c:pt idx="12">
                  <c:v>4769.5751453319517</c:v>
                </c:pt>
                <c:pt idx="13">
                  <c:v>4769.5751453319517</c:v>
                </c:pt>
                <c:pt idx="14">
                  <c:v>4769.5751453319517</c:v>
                </c:pt>
                <c:pt idx="15">
                  <c:v>4769.5751453319517</c:v>
                </c:pt>
                <c:pt idx="16">
                  <c:v>4769.5751453319517</c:v>
                </c:pt>
                <c:pt idx="17">
                  <c:v>4769.5751453319517</c:v>
                </c:pt>
                <c:pt idx="18">
                  <c:v>4769.5751453319517</c:v>
                </c:pt>
                <c:pt idx="19">
                  <c:v>4769.5751453319517</c:v>
                </c:pt>
                <c:pt idx="20">
                  <c:v>4769.5751453319517</c:v>
                </c:pt>
                <c:pt idx="21">
                  <c:v>4769.5751453319517</c:v>
                </c:pt>
                <c:pt idx="22">
                  <c:v>4769.5751453319517</c:v>
                </c:pt>
                <c:pt idx="23">
                  <c:v>4769.5751453319517</c:v>
                </c:pt>
                <c:pt idx="24">
                  <c:v>4769.5751453319517</c:v>
                </c:pt>
                <c:pt idx="25">
                  <c:v>4769.5751453319517</c:v>
                </c:pt>
                <c:pt idx="26">
                  <c:v>4769.5751453319517</c:v>
                </c:pt>
                <c:pt idx="27">
                  <c:v>4769.5751453319517</c:v>
                </c:pt>
                <c:pt idx="28">
                  <c:v>4769.5751453319517</c:v>
                </c:pt>
                <c:pt idx="29">
                  <c:v>4769.5751453319517</c:v>
                </c:pt>
                <c:pt idx="30">
                  <c:v>4769.5751453319517</c:v>
                </c:pt>
                <c:pt idx="31">
                  <c:v>4769.5751453319517</c:v>
                </c:pt>
                <c:pt idx="32">
                  <c:v>4769.5751453319517</c:v>
                </c:pt>
                <c:pt idx="33">
                  <c:v>4769.5751453319517</c:v>
                </c:pt>
                <c:pt idx="34">
                  <c:v>4769.5751453319517</c:v>
                </c:pt>
                <c:pt idx="35">
                  <c:v>4769.5751453319517</c:v>
                </c:pt>
                <c:pt idx="36">
                  <c:v>4769.5751453319517</c:v>
                </c:pt>
                <c:pt idx="37">
                  <c:v>4769.5751453319517</c:v>
                </c:pt>
                <c:pt idx="38">
                  <c:v>4769.5751453319517</c:v>
                </c:pt>
                <c:pt idx="39">
                  <c:v>4769.5751453319517</c:v>
                </c:pt>
                <c:pt idx="40">
                  <c:v>4769.5751453319517</c:v>
                </c:pt>
                <c:pt idx="41">
                  <c:v>4769.5751453319517</c:v>
                </c:pt>
                <c:pt idx="42">
                  <c:v>4769.5751453319517</c:v>
                </c:pt>
                <c:pt idx="43">
                  <c:v>4769.5751453319517</c:v>
                </c:pt>
                <c:pt idx="44">
                  <c:v>4769.5751453319517</c:v>
                </c:pt>
                <c:pt idx="45">
                  <c:v>4769.5751453319517</c:v>
                </c:pt>
                <c:pt idx="46">
                  <c:v>4769.5751453319517</c:v>
                </c:pt>
                <c:pt idx="47">
                  <c:v>4769.5751453319517</c:v>
                </c:pt>
                <c:pt idx="48">
                  <c:v>4769.5751453319517</c:v>
                </c:pt>
                <c:pt idx="49">
                  <c:v>4769.5751453319517</c:v>
                </c:pt>
                <c:pt idx="50">
                  <c:v>4769.5751453319517</c:v>
                </c:pt>
                <c:pt idx="51">
                  <c:v>4769.5751453319517</c:v>
                </c:pt>
                <c:pt idx="52">
                  <c:v>4769.5751453319517</c:v>
                </c:pt>
                <c:pt idx="53">
                  <c:v>4769.5751453319517</c:v>
                </c:pt>
                <c:pt idx="54">
                  <c:v>4769.5751453319517</c:v>
                </c:pt>
                <c:pt idx="55">
                  <c:v>4769.5751453319517</c:v>
                </c:pt>
                <c:pt idx="56">
                  <c:v>4769.5751453319517</c:v>
                </c:pt>
                <c:pt idx="57">
                  <c:v>4769.5751453319517</c:v>
                </c:pt>
                <c:pt idx="58">
                  <c:v>4769.5751453319517</c:v>
                </c:pt>
                <c:pt idx="59">
                  <c:v>4769.5751453319517</c:v>
                </c:pt>
                <c:pt idx="60">
                  <c:v>4769.5751453319517</c:v>
                </c:pt>
                <c:pt idx="61">
                  <c:v>4769.5751453319517</c:v>
                </c:pt>
                <c:pt idx="62">
                  <c:v>4769.5751453319517</c:v>
                </c:pt>
                <c:pt idx="63">
                  <c:v>4769.5751453319517</c:v>
                </c:pt>
                <c:pt idx="64">
                  <c:v>4769.5751453319517</c:v>
                </c:pt>
                <c:pt idx="65">
                  <c:v>4769.5751453319517</c:v>
                </c:pt>
                <c:pt idx="66">
                  <c:v>4769.5751453319517</c:v>
                </c:pt>
                <c:pt idx="67">
                  <c:v>4769.5751453319517</c:v>
                </c:pt>
                <c:pt idx="68">
                  <c:v>4769.5751453319517</c:v>
                </c:pt>
                <c:pt idx="69">
                  <c:v>4769.5751453319517</c:v>
                </c:pt>
                <c:pt idx="70">
                  <c:v>4769.5751453319517</c:v>
                </c:pt>
                <c:pt idx="71">
                  <c:v>4769.5751453319517</c:v>
                </c:pt>
                <c:pt idx="72">
                  <c:v>4769.5751453319517</c:v>
                </c:pt>
                <c:pt idx="73">
                  <c:v>4769.5751453319517</c:v>
                </c:pt>
                <c:pt idx="74">
                  <c:v>4769.5751453319517</c:v>
                </c:pt>
                <c:pt idx="75">
                  <c:v>4769.5751453319517</c:v>
                </c:pt>
                <c:pt idx="76">
                  <c:v>4769.5751453319517</c:v>
                </c:pt>
                <c:pt idx="77">
                  <c:v>4769.5751453319517</c:v>
                </c:pt>
                <c:pt idx="78">
                  <c:v>4769.5751453319517</c:v>
                </c:pt>
                <c:pt idx="79">
                  <c:v>4769.5751453319517</c:v>
                </c:pt>
                <c:pt idx="80">
                  <c:v>4769.5751453319517</c:v>
                </c:pt>
                <c:pt idx="81">
                  <c:v>4769.5751453319517</c:v>
                </c:pt>
                <c:pt idx="82">
                  <c:v>4769.5751453319517</c:v>
                </c:pt>
                <c:pt idx="83">
                  <c:v>4769.5751453319517</c:v>
                </c:pt>
                <c:pt idx="84">
                  <c:v>4769.5751453319517</c:v>
                </c:pt>
                <c:pt idx="85">
                  <c:v>4769.5751453319517</c:v>
                </c:pt>
                <c:pt idx="86">
                  <c:v>4769.5751453319517</c:v>
                </c:pt>
                <c:pt idx="87">
                  <c:v>4769.5751453319517</c:v>
                </c:pt>
                <c:pt idx="88">
                  <c:v>4769.5751453319517</c:v>
                </c:pt>
                <c:pt idx="89">
                  <c:v>4769.5751453319517</c:v>
                </c:pt>
                <c:pt idx="90">
                  <c:v>4769.5751453319517</c:v>
                </c:pt>
                <c:pt idx="91">
                  <c:v>4769.5751453319517</c:v>
                </c:pt>
                <c:pt idx="92">
                  <c:v>4769.5751453319517</c:v>
                </c:pt>
                <c:pt idx="93">
                  <c:v>4769.5751453319517</c:v>
                </c:pt>
                <c:pt idx="94">
                  <c:v>4769.5751453319517</c:v>
                </c:pt>
                <c:pt idx="95">
                  <c:v>4769.5751453319517</c:v>
                </c:pt>
                <c:pt idx="96">
                  <c:v>4769.5751453319517</c:v>
                </c:pt>
                <c:pt idx="97">
                  <c:v>4769.5751453319517</c:v>
                </c:pt>
                <c:pt idx="98">
                  <c:v>4769.5751453319517</c:v>
                </c:pt>
                <c:pt idx="99">
                  <c:v>4769.5751453319517</c:v>
                </c:pt>
                <c:pt idx="100">
                  <c:v>4769.5751453319517</c:v>
                </c:pt>
                <c:pt idx="101">
                  <c:v>4769.5751453319517</c:v>
                </c:pt>
                <c:pt idx="102">
                  <c:v>4769.5751453319517</c:v>
                </c:pt>
                <c:pt idx="103">
                  <c:v>4769.5751453319517</c:v>
                </c:pt>
                <c:pt idx="104">
                  <c:v>4769.5751453319517</c:v>
                </c:pt>
                <c:pt idx="105">
                  <c:v>4769.5751453319517</c:v>
                </c:pt>
                <c:pt idx="106">
                  <c:v>4769.5751453319517</c:v>
                </c:pt>
                <c:pt idx="107">
                  <c:v>4769.5751453319517</c:v>
                </c:pt>
                <c:pt idx="108">
                  <c:v>4769.5751453319517</c:v>
                </c:pt>
                <c:pt idx="109">
                  <c:v>4769.5751453319517</c:v>
                </c:pt>
                <c:pt idx="110">
                  <c:v>4769.5751453319517</c:v>
                </c:pt>
                <c:pt idx="111">
                  <c:v>4769.5751453319517</c:v>
                </c:pt>
                <c:pt idx="112">
                  <c:v>4769.5751453319517</c:v>
                </c:pt>
                <c:pt idx="113">
                  <c:v>4769.5751453319517</c:v>
                </c:pt>
                <c:pt idx="114">
                  <c:v>4769.5751453319517</c:v>
                </c:pt>
                <c:pt idx="115">
                  <c:v>4769.5751453319517</c:v>
                </c:pt>
                <c:pt idx="116">
                  <c:v>4769.5751453319517</c:v>
                </c:pt>
                <c:pt idx="117">
                  <c:v>4769.5751453319517</c:v>
                </c:pt>
                <c:pt idx="118">
                  <c:v>4769.5751453319517</c:v>
                </c:pt>
                <c:pt idx="119">
                  <c:v>4769.5751453319517</c:v>
                </c:pt>
                <c:pt idx="120">
                  <c:v>4769.5751453319517</c:v>
                </c:pt>
                <c:pt idx="121">
                  <c:v>4769.5751453319517</c:v>
                </c:pt>
                <c:pt idx="122">
                  <c:v>4769.5751453319517</c:v>
                </c:pt>
                <c:pt idx="123">
                  <c:v>4769.5751453319517</c:v>
                </c:pt>
                <c:pt idx="124">
                  <c:v>4769.5751453319517</c:v>
                </c:pt>
                <c:pt idx="125">
                  <c:v>4769.5751453319517</c:v>
                </c:pt>
                <c:pt idx="126">
                  <c:v>4769.5751453319517</c:v>
                </c:pt>
                <c:pt idx="127">
                  <c:v>4769.5751453319517</c:v>
                </c:pt>
                <c:pt idx="128">
                  <c:v>4769.5751453319517</c:v>
                </c:pt>
                <c:pt idx="129">
                  <c:v>4769.5751453319517</c:v>
                </c:pt>
                <c:pt idx="130">
                  <c:v>4769.5751453319517</c:v>
                </c:pt>
                <c:pt idx="131">
                  <c:v>4769.5751453319517</c:v>
                </c:pt>
                <c:pt idx="132">
                  <c:v>4769.5751453319517</c:v>
                </c:pt>
                <c:pt idx="133">
                  <c:v>4769.5751453319517</c:v>
                </c:pt>
                <c:pt idx="134">
                  <c:v>4769.5751453319517</c:v>
                </c:pt>
                <c:pt idx="135">
                  <c:v>4769.5751453319517</c:v>
                </c:pt>
                <c:pt idx="136">
                  <c:v>4769.5751453319517</c:v>
                </c:pt>
                <c:pt idx="137">
                  <c:v>4769.5751453319517</c:v>
                </c:pt>
                <c:pt idx="138">
                  <c:v>4769.5751453319517</c:v>
                </c:pt>
                <c:pt idx="139">
                  <c:v>4769.5751453319517</c:v>
                </c:pt>
                <c:pt idx="140">
                  <c:v>4769.5751453319517</c:v>
                </c:pt>
                <c:pt idx="141">
                  <c:v>4769.5751453319517</c:v>
                </c:pt>
                <c:pt idx="142">
                  <c:v>4769.5751453319517</c:v>
                </c:pt>
                <c:pt idx="143">
                  <c:v>4769.5751453319517</c:v>
                </c:pt>
                <c:pt idx="144">
                  <c:v>4769.5751453319517</c:v>
                </c:pt>
                <c:pt idx="145">
                  <c:v>4769.5751453319517</c:v>
                </c:pt>
                <c:pt idx="146">
                  <c:v>4769.5751453319517</c:v>
                </c:pt>
                <c:pt idx="147">
                  <c:v>4769.5751453319517</c:v>
                </c:pt>
                <c:pt idx="148">
                  <c:v>4769.5751453319517</c:v>
                </c:pt>
                <c:pt idx="149">
                  <c:v>4769.5751453319517</c:v>
                </c:pt>
                <c:pt idx="150">
                  <c:v>4769.5751453319517</c:v>
                </c:pt>
                <c:pt idx="151">
                  <c:v>4769.5751453319517</c:v>
                </c:pt>
                <c:pt idx="152">
                  <c:v>4769.5751453319517</c:v>
                </c:pt>
                <c:pt idx="153">
                  <c:v>4769.5751453319517</c:v>
                </c:pt>
                <c:pt idx="154">
                  <c:v>4769.5751453319517</c:v>
                </c:pt>
                <c:pt idx="155">
                  <c:v>4769.5751453319517</c:v>
                </c:pt>
                <c:pt idx="156">
                  <c:v>4769.5751453319517</c:v>
                </c:pt>
                <c:pt idx="157">
                  <c:v>4769.5751453319517</c:v>
                </c:pt>
                <c:pt idx="158">
                  <c:v>4769.5751453319517</c:v>
                </c:pt>
                <c:pt idx="159">
                  <c:v>4769.5751453319517</c:v>
                </c:pt>
                <c:pt idx="160">
                  <c:v>4769.5751453319517</c:v>
                </c:pt>
                <c:pt idx="161">
                  <c:v>4769.5751453319517</c:v>
                </c:pt>
                <c:pt idx="162">
                  <c:v>4769.5751453319517</c:v>
                </c:pt>
                <c:pt idx="163">
                  <c:v>4769.5751453319517</c:v>
                </c:pt>
                <c:pt idx="164">
                  <c:v>4769.5751453319517</c:v>
                </c:pt>
                <c:pt idx="165">
                  <c:v>4769.5751453319517</c:v>
                </c:pt>
                <c:pt idx="166">
                  <c:v>4769.5751453319517</c:v>
                </c:pt>
                <c:pt idx="167">
                  <c:v>4769.5751453319517</c:v>
                </c:pt>
                <c:pt idx="168">
                  <c:v>4769.5751453319517</c:v>
                </c:pt>
                <c:pt idx="169">
                  <c:v>4769.5751453319517</c:v>
                </c:pt>
                <c:pt idx="170">
                  <c:v>4769.5751453319517</c:v>
                </c:pt>
                <c:pt idx="171">
                  <c:v>4769.5751453319517</c:v>
                </c:pt>
                <c:pt idx="172">
                  <c:v>4769.5751453319517</c:v>
                </c:pt>
                <c:pt idx="173">
                  <c:v>4769.5751453319517</c:v>
                </c:pt>
                <c:pt idx="174">
                  <c:v>4769.5751453319517</c:v>
                </c:pt>
                <c:pt idx="175">
                  <c:v>4769.5751453319517</c:v>
                </c:pt>
                <c:pt idx="176">
                  <c:v>4769.5751453319517</c:v>
                </c:pt>
                <c:pt idx="177">
                  <c:v>4769.5751453319517</c:v>
                </c:pt>
                <c:pt idx="178">
                  <c:v>4769.5751453319517</c:v>
                </c:pt>
                <c:pt idx="179">
                  <c:v>4769.5751453319517</c:v>
                </c:pt>
                <c:pt idx="180">
                  <c:v>4769.5751453319517</c:v>
                </c:pt>
                <c:pt idx="181">
                  <c:v>4769.5751453319517</c:v>
                </c:pt>
                <c:pt idx="182">
                  <c:v>4769.5751453319517</c:v>
                </c:pt>
                <c:pt idx="183">
                  <c:v>4769.5751453319517</c:v>
                </c:pt>
                <c:pt idx="184">
                  <c:v>4769.5751453319517</c:v>
                </c:pt>
                <c:pt idx="185">
                  <c:v>4769.5751453319517</c:v>
                </c:pt>
                <c:pt idx="186">
                  <c:v>4769.5751453319517</c:v>
                </c:pt>
                <c:pt idx="187">
                  <c:v>4769.5751453319517</c:v>
                </c:pt>
                <c:pt idx="188">
                  <c:v>4769.5751453319517</c:v>
                </c:pt>
                <c:pt idx="189">
                  <c:v>4769.5751453319517</c:v>
                </c:pt>
                <c:pt idx="190">
                  <c:v>4769.5751453319517</c:v>
                </c:pt>
                <c:pt idx="191">
                  <c:v>4769.5751453319517</c:v>
                </c:pt>
                <c:pt idx="192">
                  <c:v>4769.5751453319517</c:v>
                </c:pt>
                <c:pt idx="193">
                  <c:v>4769.5751453319517</c:v>
                </c:pt>
                <c:pt idx="194">
                  <c:v>4769.5751453319517</c:v>
                </c:pt>
                <c:pt idx="195">
                  <c:v>4769.5751453319517</c:v>
                </c:pt>
                <c:pt idx="196">
                  <c:v>4769.5751453319517</c:v>
                </c:pt>
                <c:pt idx="197">
                  <c:v>4769.5751453319517</c:v>
                </c:pt>
                <c:pt idx="198">
                  <c:v>4769.5751453319517</c:v>
                </c:pt>
                <c:pt idx="199">
                  <c:v>4769.5751453319517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71-47F4-A0F9-E193D9239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953840"/>
        <c:axId val="125949520"/>
      </c:areaChart>
      <c:catAx>
        <c:axId val="1259538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49520"/>
        <c:crosses val="autoZero"/>
        <c:auto val="1"/>
        <c:lblAlgn val="ctr"/>
        <c:lblOffset val="100"/>
        <c:noMultiLvlLbl val="0"/>
      </c:catAx>
      <c:valAx>
        <c:axId val="12594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53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123825</xdr:rowOff>
    </xdr:from>
    <xdr:to>
      <xdr:col>19</xdr:col>
      <xdr:colOff>200025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43D12A-6943-4106-87CA-A0DE7D7AC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14</xdr:row>
      <xdr:rowOff>180975</xdr:rowOff>
    </xdr:from>
    <xdr:to>
      <xdr:col>19</xdr:col>
      <xdr:colOff>200025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1230B4-4EAB-45DA-8D42-2AAB5E97E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590550</xdr:colOff>
      <xdr:row>3</xdr:row>
      <xdr:rowOff>104775</xdr:rowOff>
    </xdr:from>
    <xdr:to>
      <xdr:col>18</xdr:col>
      <xdr:colOff>590550</xdr:colOff>
      <xdr:row>13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29C22-92EF-C06D-44F6-23E4ABD2E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13</xdr:row>
      <xdr:rowOff>123825</xdr:rowOff>
    </xdr:from>
    <xdr:to>
      <xdr:col>19</xdr:col>
      <xdr:colOff>0</xdr:colOff>
      <xdr:row>23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27FC6D-E683-6B3A-93D5-7CE96FA6E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23</xdr:row>
      <xdr:rowOff>142875</xdr:rowOff>
    </xdr:from>
    <xdr:to>
      <xdr:col>19</xdr:col>
      <xdr:colOff>0</xdr:colOff>
      <xdr:row>33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9FEEF9-1DE1-CC21-7BF9-FFE627DDF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33</xdr:row>
      <xdr:rowOff>180975</xdr:rowOff>
    </xdr:from>
    <xdr:to>
      <xdr:col>19</xdr:col>
      <xdr:colOff>0</xdr:colOff>
      <xdr:row>44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D9D722-6C52-0613-025F-E9753E91C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44</xdr:row>
      <xdr:rowOff>38100</xdr:rowOff>
    </xdr:from>
    <xdr:to>
      <xdr:col>19</xdr:col>
      <xdr:colOff>0</xdr:colOff>
      <xdr:row>54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CFFB85-FC1A-36FD-EFCA-92A525351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9525</xdr:colOff>
      <xdr:row>54</xdr:row>
      <xdr:rowOff>57150</xdr:rowOff>
    </xdr:from>
    <xdr:to>
      <xdr:col>19</xdr:col>
      <xdr:colOff>9525</xdr:colOff>
      <xdr:row>64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0E42DA-E190-D524-F41F-5B0560348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539749</xdr:colOff>
      <xdr:row>1</xdr:row>
      <xdr:rowOff>158749</xdr:rowOff>
    </xdr:from>
    <xdr:to>
      <xdr:col>32</xdr:col>
      <xdr:colOff>529167</xdr:colOff>
      <xdr:row>21</xdr:row>
      <xdr:rowOff>127001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3C7BEB-ED50-4C04-ABBE-3C57A03DF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108857</xdr:colOff>
      <xdr:row>210</xdr:row>
      <xdr:rowOff>97972</xdr:rowOff>
    </xdr:from>
    <xdr:to>
      <xdr:col>12</xdr:col>
      <xdr:colOff>557891</xdr:colOff>
      <xdr:row>224</xdr:row>
      <xdr:rowOff>174172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D97DE8B-0503-EFFE-5335-5117F71CE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68036</xdr:colOff>
      <xdr:row>225</xdr:row>
      <xdr:rowOff>190499</xdr:rowOff>
    </xdr:from>
    <xdr:to>
      <xdr:col>12</xdr:col>
      <xdr:colOff>517070</xdr:colOff>
      <xdr:row>240</xdr:row>
      <xdr:rowOff>76199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21DA6A7-48CF-4863-AC34-08FE3F0F8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108857</xdr:colOff>
      <xdr:row>241</xdr:row>
      <xdr:rowOff>136072</xdr:rowOff>
    </xdr:from>
    <xdr:to>
      <xdr:col>12</xdr:col>
      <xdr:colOff>557891</xdr:colOff>
      <xdr:row>256</xdr:row>
      <xdr:rowOff>21772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E713C6C-5CC5-41A3-88CD-DBA056F03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762001</xdr:colOff>
      <xdr:row>209</xdr:row>
      <xdr:rowOff>35718</xdr:rowOff>
    </xdr:from>
    <xdr:to>
      <xdr:col>19</xdr:col>
      <xdr:colOff>1000126</xdr:colOff>
      <xdr:row>223</xdr:row>
      <xdr:rowOff>111918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0668B17-2711-4D9F-B8D8-E88C4E1D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609599</xdr:colOff>
      <xdr:row>2</xdr:row>
      <xdr:rowOff>0</xdr:rowOff>
    </xdr:from>
    <xdr:to>
      <xdr:col>33</xdr:col>
      <xdr:colOff>585108</xdr:colOff>
      <xdr:row>18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2D71C3-9DC7-4131-926F-F9998B638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489858</xdr:colOff>
      <xdr:row>20</xdr:row>
      <xdr:rowOff>40820</xdr:rowOff>
    </xdr:from>
    <xdr:to>
      <xdr:col>34</xdr:col>
      <xdr:colOff>27214</xdr:colOff>
      <xdr:row>37</xdr:row>
      <xdr:rowOff>149679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388C2F0-AE23-4911-AEA1-68DB839A9A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57148</xdr:colOff>
      <xdr:row>40</xdr:row>
      <xdr:rowOff>27214</xdr:rowOff>
    </xdr:from>
    <xdr:to>
      <xdr:col>28</xdr:col>
      <xdr:colOff>361948</xdr:colOff>
      <xdr:row>54</xdr:row>
      <xdr:rowOff>103414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0C20E88-0742-47D3-A6C3-F7CEAEC98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544285</xdr:colOff>
      <xdr:row>59</xdr:row>
      <xdr:rowOff>171449</xdr:rowOff>
    </xdr:from>
    <xdr:to>
      <xdr:col>35</xdr:col>
      <xdr:colOff>27213</xdr:colOff>
      <xdr:row>78</xdr:row>
      <xdr:rowOff>142874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0732059-1206-471A-A1E8-677466F6C7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19B6-194F-4E72-8F4E-47F2BA978862}">
  <dimension ref="A1:I201"/>
  <sheetViews>
    <sheetView tabSelected="1" zoomScale="80" zoomScaleNormal="80" workbookViewId="0">
      <selection activeCell="H16" sqref="H16"/>
    </sheetView>
  </sheetViews>
  <sheetFormatPr defaultRowHeight="15"/>
  <cols>
    <col min="1" max="2" width="11.7109375" customWidth="1"/>
    <col min="3" max="3" width="10.5703125" customWidth="1"/>
    <col min="4" max="4" width="12.7109375" customWidth="1"/>
    <col min="5" max="5" width="11.140625" bestFit="1" customWidth="1"/>
    <col min="6" max="6" width="12.5703125" customWidth="1"/>
    <col min="7" max="7" width="13.42578125" bestFit="1" customWidth="1"/>
    <col min="8" max="8" width="11.7109375" customWidth="1"/>
  </cols>
  <sheetData>
    <row r="1" spans="1:9">
      <c r="A1" s="43" t="s">
        <v>0</v>
      </c>
      <c r="B1" s="43" t="s">
        <v>205</v>
      </c>
      <c r="C1" s="43" t="s">
        <v>1</v>
      </c>
      <c r="D1" s="43" t="s">
        <v>2</v>
      </c>
      <c r="E1" s="43" t="s">
        <v>3</v>
      </c>
      <c r="F1" s="43" t="s">
        <v>4</v>
      </c>
    </row>
    <row r="2" spans="1:9">
      <c r="A2" s="12" t="s">
        <v>5</v>
      </c>
      <c r="B2" s="12">
        <v>1</v>
      </c>
      <c r="C2" s="12">
        <v>13528.1</v>
      </c>
      <c r="D2" s="12">
        <v>0</v>
      </c>
      <c r="E2" s="12">
        <v>0</v>
      </c>
      <c r="F2" s="12">
        <v>9779.7999999999993</v>
      </c>
    </row>
    <row r="3" spans="1:9">
      <c r="A3" s="12" t="s">
        <v>6</v>
      </c>
      <c r="B3" s="12">
        <v>2</v>
      </c>
      <c r="C3" s="12">
        <v>0</v>
      </c>
      <c r="D3" s="12">
        <v>5349.65</v>
      </c>
      <c r="E3" s="12">
        <v>2218.9299999999998</v>
      </c>
      <c r="F3" s="12">
        <v>13245.19</v>
      </c>
    </row>
    <row r="4" spans="1:9">
      <c r="A4" s="12" t="s">
        <v>7</v>
      </c>
      <c r="B4" s="12">
        <v>3</v>
      </c>
      <c r="C4" s="12">
        <v>0</v>
      </c>
      <c r="D4" s="12">
        <v>4235.8599999999997</v>
      </c>
      <c r="E4" s="12">
        <v>2046.96</v>
      </c>
      <c r="F4" s="12">
        <v>12022.66</v>
      </c>
    </row>
    <row r="5" spans="1:9">
      <c r="A5" s="12" t="s">
        <v>8</v>
      </c>
      <c r="B5" s="12">
        <v>4</v>
      </c>
      <c r="C5" s="12">
        <v>0</v>
      </c>
      <c r="D5" s="12">
        <v>3562.21</v>
      </c>
      <c r="E5" s="12">
        <v>0</v>
      </c>
      <c r="F5" s="12">
        <v>8846.9500000000007</v>
      </c>
    </row>
    <row r="6" spans="1:9">
      <c r="A6" s="12" t="s">
        <v>9</v>
      </c>
      <c r="B6" s="12">
        <v>5</v>
      </c>
      <c r="C6" s="12">
        <v>0</v>
      </c>
      <c r="D6" s="12">
        <v>0</v>
      </c>
      <c r="E6" s="12">
        <v>2187.29</v>
      </c>
      <c r="F6" s="12">
        <v>9797.07</v>
      </c>
    </row>
    <row r="7" spans="1:9">
      <c r="A7" s="12" t="s">
        <v>10</v>
      </c>
      <c r="B7" s="12">
        <v>6</v>
      </c>
      <c r="C7" s="12">
        <v>8045.44</v>
      </c>
      <c r="D7" s="12">
        <v>4310.55</v>
      </c>
      <c r="E7" s="12">
        <v>1992.98</v>
      </c>
      <c r="F7" s="12">
        <v>13527.65</v>
      </c>
    </row>
    <row r="8" spans="1:9">
      <c r="A8" s="12" t="s">
        <v>11</v>
      </c>
      <c r="B8" s="12">
        <v>7</v>
      </c>
      <c r="C8" s="12">
        <v>0</v>
      </c>
      <c r="D8" s="12">
        <v>0</v>
      </c>
      <c r="E8" s="12">
        <v>2253.02</v>
      </c>
      <c r="F8" s="12">
        <v>9635.43</v>
      </c>
    </row>
    <row r="9" spans="1:9">
      <c r="A9" s="12" t="s">
        <v>12</v>
      </c>
      <c r="B9" s="12">
        <v>8</v>
      </c>
      <c r="C9" s="12">
        <v>9697.2900000000009</v>
      </c>
      <c r="D9" s="12">
        <v>4478.8100000000004</v>
      </c>
      <c r="E9" s="12">
        <v>2042.3</v>
      </c>
      <c r="F9" s="12">
        <v>15355.11</v>
      </c>
      <c r="H9" t="s">
        <v>264</v>
      </c>
    </row>
    <row r="10" spans="1:9">
      <c r="A10" s="12" t="s">
        <v>13</v>
      </c>
      <c r="B10" s="12">
        <v>9</v>
      </c>
      <c r="C10" s="12">
        <v>0</v>
      </c>
      <c r="D10" s="12">
        <v>3156.93</v>
      </c>
      <c r="E10" s="12">
        <v>1859.02</v>
      </c>
      <c r="F10" s="12">
        <v>12199.37</v>
      </c>
      <c r="H10" t="s">
        <v>263</v>
      </c>
    </row>
    <row r="11" spans="1:9">
      <c r="A11" s="12" t="s">
        <v>14</v>
      </c>
      <c r="B11" s="12">
        <v>10</v>
      </c>
      <c r="C11" s="12">
        <v>0</v>
      </c>
      <c r="D11" s="12">
        <v>4522.03</v>
      </c>
      <c r="E11" s="12">
        <v>2135.9899999999998</v>
      </c>
      <c r="F11" s="12">
        <v>11368.23</v>
      </c>
    </row>
    <row r="12" spans="1:9">
      <c r="A12" s="12" t="s">
        <v>15</v>
      </c>
      <c r="B12" s="12">
        <v>11</v>
      </c>
      <c r="C12" s="12">
        <v>0</v>
      </c>
      <c r="D12" s="12">
        <v>4520.34</v>
      </c>
      <c r="E12" s="12">
        <v>0</v>
      </c>
      <c r="F12" s="12">
        <v>8640.44</v>
      </c>
      <c r="I12" t="s">
        <v>292</v>
      </c>
    </row>
    <row r="13" spans="1:9">
      <c r="A13" s="12" t="s">
        <v>16</v>
      </c>
      <c r="B13" s="12">
        <v>12</v>
      </c>
      <c r="C13" s="12">
        <v>0</v>
      </c>
      <c r="D13" s="12">
        <v>0</v>
      </c>
      <c r="E13" s="12">
        <v>0</v>
      </c>
      <c r="F13" s="12">
        <v>4960.26</v>
      </c>
    </row>
    <row r="14" spans="1:9">
      <c r="A14" s="12" t="s">
        <v>17</v>
      </c>
      <c r="B14" s="12">
        <v>13</v>
      </c>
      <c r="C14" s="12">
        <v>11522.08</v>
      </c>
      <c r="D14" s="12">
        <v>5698.46</v>
      </c>
      <c r="E14" s="12">
        <v>0</v>
      </c>
      <c r="F14" s="12">
        <v>12726.46</v>
      </c>
    </row>
    <row r="15" spans="1:9">
      <c r="A15" s="12" t="s">
        <v>18</v>
      </c>
      <c r="B15" s="12">
        <v>14</v>
      </c>
      <c r="C15" s="12">
        <v>10243.35</v>
      </c>
      <c r="D15" s="12">
        <v>0</v>
      </c>
      <c r="E15" s="12">
        <v>0</v>
      </c>
      <c r="F15" s="12">
        <v>11421.71</v>
      </c>
    </row>
    <row r="16" spans="1:9">
      <c r="A16" s="12" t="s">
        <v>19</v>
      </c>
      <c r="B16" s="12">
        <v>15</v>
      </c>
      <c r="C16" s="12">
        <v>0</v>
      </c>
      <c r="D16" s="12">
        <v>0</v>
      </c>
      <c r="E16" s="12">
        <v>1839.37</v>
      </c>
      <c r="F16" s="12">
        <v>10875.31</v>
      </c>
    </row>
    <row r="17" spans="1:6">
      <c r="A17" s="12" t="s">
        <v>20</v>
      </c>
      <c r="B17" s="12">
        <v>16</v>
      </c>
      <c r="C17" s="12">
        <v>10667.35</v>
      </c>
      <c r="D17" s="12">
        <v>0</v>
      </c>
      <c r="E17" s="12">
        <v>1907.13</v>
      </c>
      <c r="F17" s="12">
        <v>13048.08</v>
      </c>
    </row>
    <row r="18" spans="1:6">
      <c r="A18" s="12" t="s">
        <v>21</v>
      </c>
      <c r="B18" s="12">
        <v>17</v>
      </c>
      <c r="C18" s="12">
        <v>0</v>
      </c>
      <c r="D18" s="12">
        <v>0</v>
      </c>
      <c r="E18" s="12">
        <v>2204.36</v>
      </c>
      <c r="F18" s="12">
        <v>10775.86</v>
      </c>
    </row>
    <row r="19" spans="1:6">
      <c r="A19" s="12" t="s">
        <v>22</v>
      </c>
      <c r="B19" s="12">
        <v>18</v>
      </c>
      <c r="C19" s="12">
        <v>9589.68</v>
      </c>
      <c r="D19" s="12">
        <v>5160.93</v>
      </c>
      <c r="E19" s="12">
        <v>1889.49</v>
      </c>
      <c r="F19" s="12">
        <v>15013.62</v>
      </c>
    </row>
    <row r="20" spans="1:6">
      <c r="A20" s="12" t="s">
        <v>23</v>
      </c>
      <c r="B20" s="12">
        <v>19</v>
      </c>
      <c r="C20" s="12">
        <v>10626.14</v>
      </c>
      <c r="D20" s="12">
        <v>0</v>
      </c>
      <c r="E20" s="12">
        <v>1922.63</v>
      </c>
      <c r="F20" s="12">
        <v>14158.32</v>
      </c>
    </row>
    <row r="21" spans="1:6">
      <c r="A21" s="12" t="s">
        <v>24</v>
      </c>
      <c r="B21" s="12">
        <v>20</v>
      </c>
      <c r="C21" s="12">
        <v>8291.81</v>
      </c>
      <c r="D21" s="12">
        <v>4605.1499999999996</v>
      </c>
      <c r="E21" s="12">
        <v>1897.94</v>
      </c>
      <c r="F21" s="12">
        <v>15918.14</v>
      </c>
    </row>
    <row r="22" spans="1:6">
      <c r="A22" s="12" t="s">
        <v>25</v>
      </c>
      <c r="B22" s="12">
        <v>21</v>
      </c>
      <c r="C22" s="12">
        <v>0</v>
      </c>
      <c r="D22" s="12">
        <v>0</v>
      </c>
      <c r="E22" s="12">
        <v>2036.79</v>
      </c>
      <c r="F22" s="12">
        <v>11128.75</v>
      </c>
    </row>
    <row r="23" spans="1:6">
      <c r="A23" s="12" t="s">
        <v>26</v>
      </c>
      <c r="B23" s="12">
        <v>22</v>
      </c>
      <c r="C23" s="12">
        <v>11307.24</v>
      </c>
      <c r="D23" s="12">
        <v>0</v>
      </c>
      <c r="E23" s="12">
        <v>1922.9</v>
      </c>
      <c r="F23" s="12">
        <v>12170.36</v>
      </c>
    </row>
    <row r="24" spans="1:6">
      <c r="A24" s="12" t="s">
        <v>27</v>
      </c>
      <c r="B24" s="12">
        <v>23</v>
      </c>
      <c r="C24" s="12">
        <v>0</v>
      </c>
      <c r="D24" s="12">
        <v>0</v>
      </c>
      <c r="E24" s="12">
        <v>1679.63</v>
      </c>
      <c r="F24" s="12">
        <v>10134.700000000001</v>
      </c>
    </row>
    <row r="25" spans="1:6">
      <c r="A25" s="12" t="s">
        <v>28</v>
      </c>
      <c r="B25" s="12">
        <v>24</v>
      </c>
      <c r="C25" s="12">
        <v>8515.67</v>
      </c>
      <c r="D25" s="12">
        <v>4006.88</v>
      </c>
      <c r="E25" s="12">
        <v>0</v>
      </c>
      <c r="F25" s="12">
        <v>11093.55</v>
      </c>
    </row>
    <row r="26" spans="1:6">
      <c r="A26" s="12" t="s">
        <v>29</v>
      </c>
      <c r="B26" s="12">
        <v>25</v>
      </c>
      <c r="C26" s="12">
        <v>0</v>
      </c>
      <c r="D26" s="12">
        <v>0</v>
      </c>
      <c r="E26" s="12">
        <v>0</v>
      </c>
      <c r="F26" s="12">
        <v>8170.63</v>
      </c>
    </row>
    <row r="27" spans="1:6">
      <c r="A27" s="12" t="s">
        <v>30</v>
      </c>
      <c r="B27" s="12">
        <v>26</v>
      </c>
      <c r="C27" s="12">
        <v>0</v>
      </c>
      <c r="D27" s="12">
        <v>0</v>
      </c>
      <c r="E27" s="12">
        <v>0</v>
      </c>
      <c r="F27" s="12">
        <v>6542.71</v>
      </c>
    </row>
    <row r="28" spans="1:6">
      <c r="A28" s="12" t="s">
        <v>31</v>
      </c>
      <c r="B28" s="12">
        <v>27</v>
      </c>
      <c r="C28" s="12">
        <v>0</v>
      </c>
      <c r="D28" s="12">
        <v>5049.49</v>
      </c>
      <c r="E28" s="12">
        <v>2162.5300000000002</v>
      </c>
      <c r="F28" s="12">
        <v>11325.8</v>
      </c>
    </row>
    <row r="29" spans="1:6">
      <c r="A29" s="12" t="s">
        <v>32</v>
      </c>
      <c r="B29" s="12">
        <v>28</v>
      </c>
      <c r="C29" s="12">
        <v>0</v>
      </c>
      <c r="D29" s="12">
        <v>0</v>
      </c>
      <c r="E29" s="12">
        <v>2117.4499999999998</v>
      </c>
      <c r="F29" s="12">
        <v>7793.24</v>
      </c>
    </row>
    <row r="30" spans="1:6">
      <c r="A30" s="12" t="s">
        <v>33</v>
      </c>
      <c r="B30" s="12">
        <v>29</v>
      </c>
      <c r="C30" s="12">
        <v>13065.56</v>
      </c>
      <c r="D30" s="12">
        <v>5643.31</v>
      </c>
      <c r="E30" s="12">
        <v>1898.93</v>
      </c>
      <c r="F30" s="12">
        <v>15010.94</v>
      </c>
    </row>
    <row r="31" spans="1:6">
      <c r="A31" s="12" t="s">
        <v>34</v>
      </c>
      <c r="B31" s="12">
        <v>30</v>
      </c>
      <c r="C31" s="12">
        <v>0</v>
      </c>
      <c r="D31" s="12">
        <v>3429.38</v>
      </c>
      <c r="E31" s="12">
        <v>0</v>
      </c>
      <c r="F31" s="12">
        <v>10634.31</v>
      </c>
    </row>
    <row r="32" spans="1:6">
      <c r="A32" s="12" t="s">
        <v>35</v>
      </c>
      <c r="B32" s="12">
        <v>31</v>
      </c>
      <c r="C32" s="12">
        <v>0</v>
      </c>
      <c r="D32" s="12">
        <v>4793.1000000000004</v>
      </c>
      <c r="E32" s="12">
        <v>1898.5</v>
      </c>
      <c r="F32" s="12">
        <v>11751.39</v>
      </c>
    </row>
    <row r="33" spans="1:6">
      <c r="A33" s="12" t="s">
        <v>36</v>
      </c>
      <c r="B33" s="12">
        <v>32</v>
      </c>
      <c r="C33" s="12">
        <v>0</v>
      </c>
      <c r="D33" s="12">
        <v>5880.18</v>
      </c>
      <c r="E33" s="12">
        <v>0</v>
      </c>
      <c r="F33" s="12">
        <v>9151.2000000000007</v>
      </c>
    </row>
    <row r="34" spans="1:6">
      <c r="A34" s="12" t="s">
        <v>37</v>
      </c>
      <c r="B34" s="12">
        <v>33</v>
      </c>
      <c r="C34" s="12">
        <v>0</v>
      </c>
      <c r="D34" s="12">
        <v>0</v>
      </c>
      <c r="E34" s="12">
        <v>2499.44</v>
      </c>
      <c r="F34" s="12">
        <v>9141.4599999999991</v>
      </c>
    </row>
    <row r="35" spans="1:6">
      <c r="A35" s="12" t="s">
        <v>38</v>
      </c>
      <c r="B35" s="12">
        <v>34</v>
      </c>
      <c r="C35" s="12">
        <v>0</v>
      </c>
      <c r="D35" s="12">
        <v>5387.28</v>
      </c>
      <c r="E35" s="12">
        <v>0</v>
      </c>
      <c r="F35" s="12">
        <v>7399.92</v>
      </c>
    </row>
    <row r="36" spans="1:6">
      <c r="A36" s="12" t="s">
        <v>39</v>
      </c>
      <c r="B36" s="12">
        <v>35</v>
      </c>
      <c r="C36" s="12">
        <v>9304.18</v>
      </c>
      <c r="D36" s="12">
        <v>2744.44</v>
      </c>
      <c r="E36" s="12">
        <v>0</v>
      </c>
      <c r="F36" s="12">
        <v>10893.16</v>
      </c>
    </row>
    <row r="37" spans="1:6">
      <c r="A37" s="12" t="s">
        <v>40</v>
      </c>
      <c r="B37" s="12">
        <v>36</v>
      </c>
      <c r="C37" s="12">
        <v>0</v>
      </c>
      <c r="D37" s="12">
        <v>3977.49</v>
      </c>
      <c r="E37" s="12">
        <v>1743.09</v>
      </c>
      <c r="F37" s="12">
        <v>11550.47</v>
      </c>
    </row>
    <row r="38" spans="1:6">
      <c r="A38" s="12" t="s">
        <v>41</v>
      </c>
      <c r="B38" s="12">
        <v>37</v>
      </c>
      <c r="C38" s="12">
        <v>0</v>
      </c>
      <c r="D38" s="12">
        <v>0</v>
      </c>
      <c r="E38" s="12">
        <v>1979.13</v>
      </c>
      <c r="F38" s="12">
        <v>8672.09</v>
      </c>
    </row>
    <row r="39" spans="1:6">
      <c r="A39" s="12" t="s">
        <v>42</v>
      </c>
      <c r="B39" s="12">
        <v>38</v>
      </c>
      <c r="C39" s="12">
        <v>0</v>
      </c>
      <c r="D39" s="12">
        <v>3343.28</v>
      </c>
      <c r="E39" s="12">
        <v>1802.4</v>
      </c>
      <c r="F39" s="12">
        <v>9427.2199999999993</v>
      </c>
    </row>
    <row r="40" spans="1:6">
      <c r="A40" s="12" t="s">
        <v>43</v>
      </c>
      <c r="B40" s="12">
        <v>39</v>
      </c>
      <c r="C40" s="12">
        <v>0</v>
      </c>
      <c r="D40" s="12">
        <v>0</v>
      </c>
      <c r="E40" s="12">
        <v>1764.47</v>
      </c>
      <c r="F40" s="12">
        <v>8036.91</v>
      </c>
    </row>
    <row r="41" spans="1:6">
      <c r="A41" s="12" t="s">
        <v>44</v>
      </c>
      <c r="B41" s="12">
        <v>40</v>
      </c>
      <c r="C41" s="12">
        <v>9395.39</v>
      </c>
      <c r="D41" s="12">
        <v>0</v>
      </c>
      <c r="E41" s="12">
        <v>1771.96</v>
      </c>
      <c r="F41" s="12">
        <v>11240.58</v>
      </c>
    </row>
    <row r="42" spans="1:6">
      <c r="A42" s="12" t="s">
        <v>45</v>
      </c>
      <c r="B42" s="12">
        <v>41</v>
      </c>
      <c r="C42" s="12">
        <v>7902.89</v>
      </c>
      <c r="D42" s="12">
        <v>0</v>
      </c>
      <c r="E42" s="12">
        <v>2351</v>
      </c>
      <c r="F42" s="12">
        <v>12386.83</v>
      </c>
    </row>
    <row r="43" spans="1:6">
      <c r="A43" s="12" t="s">
        <v>46</v>
      </c>
      <c r="B43" s="12">
        <v>42</v>
      </c>
      <c r="C43" s="12">
        <v>7159.96</v>
      </c>
      <c r="D43" s="12">
        <v>0</v>
      </c>
      <c r="E43" s="12">
        <v>1973.4</v>
      </c>
      <c r="F43" s="12">
        <v>12513.84</v>
      </c>
    </row>
    <row r="44" spans="1:6">
      <c r="A44" s="12" t="s">
        <v>47</v>
      </c>
      <c r="B44" s="12">
        <v>43</v>
      </c>
      <c r="C44" s="12">
        <v>6587.46</v>
      </c>
      <c r="D44" s="12">
        <v>5567.29</v>
      </c>
      <c r="E44" s="12">
        <v>0</v>
      </c>
      <c r="F44" s="12">
        <v>12235.08</v>
      </c>
    </row>
    <row r="45" spans="1:6">
      <c r="A45" s="12" t="s">
        <v>48</v>
      </c>
      <c r="B45" s="12">
        <v>44</v>
      </c>
      <c r="C45" s="12">
        <v>13901.55</v>
      </c>
      <c r="D45" s="12">
        <v>0</v>
      </c>
      <c r="E45" s="12">
        <v>0</v>
      </c>
      <c r="F45" s="12">
        <v>11895.78</v>
      </c>
    </row>
    <row r="46" spans="1:6">
      <c r="A46" s="12" t="s">
        <v>49</v>
      </c>
      <c r="B46" s="12">
        <v>45</v>
      </c>
      <c r="C46" s="12">
        <v>0</v>
      </c>
      <c r="D46" s="12">
        <v>0</v>
      </c>
      <c r="E46" s="12">
        <v>0</v>
      </c>
      <c r="F46" s="12">
        <v>10047.41</v>
      </c>
    </row>
    <row r="47" spans="1:6">
      <c r="A47" s="12" t="s">
        <v>50</v>
      </c>
      <c r="B47" s="12">
        <v>46</v>
      </c>
      <c r="C47" s="12">
        <v>0</v>
      </c>
      <c r="D47" s="12">
        <v>0</v>
      </c>
      <c r="E47" s="12">
        <v>2144.0100000000002</v>
      </c>
      <c r="F47" s="12">
        <v>9705.39</v>
      </c>
    </row>
    <row r="48" spans="1:6">
      <c r="A48" s="12" t="s">
        <v>51</v>
      </c>
      <c r="B48" s="12">
        <v>47</v>
      </c>
      <c r="C48" s="12">
        <v>0</v>
      </c>
      <c r="D48" s="12">
        <v>4708.16</v>
      </c>
      <c r="E48" s="12">
        <v>0</v>
      </c>
      <c r="F48" s="12">
        <v>8847.19</v>
      </c>
    </row>
    <row r="49" spans="1:6">
      <c r="A49" s="12" t="s">
        <v>52</v>
      </c>
      <c r="B49" s="12">
        <v>48</v>
      </c>
      <c r="C49" s="12">
        <v>0</v>
      </c>
      <c r="D49" s="12">
        <v>4238.51</v>
      </c>
      <c r="E49" s="12">
        <v>2060.7199999999998</v>
      </c>
      <c r="F49" s="12">
        <v>10379.07</v>
      </c>
    </row>
    <row r="50" spans="1:6">
      <c r="A50" s="12" t="s">
        <v>53</v>
      </c>
      <c r="B50" s="12">
        <v>49</v>
      </c>
      <c r="C50" s="12">
        <v>0</v>
      </c>
      <c r="D50" s="12">
        <v>5857.92</v>
      </c>
      <c r="E50" s="12">
        <v>2154.54</v>
      </c>
      <c r="F50" s="12">
        <v>11312.48</v>
      </c>
    </row>
    <row r="51" spans="1:6">
      <c r="A51" s="12" t="s">
        <v>54</v>
      </c>
      <c r="B51" s="12">
        <v>50</v>
      </c>
      <c r="C51" s="12">
        <v>0</v>
      </c>
      <c r="D51" s="12">
        <v>0</v>
      </c>
      <c r="E51" s="12">
        <v>1667.68</v>
      </c>
      <c r="F51" s="12">
        <v>8226.23</v>
      </c>
    </row>
    <row r="52" spans="1:6">
      <c r="A52" s="12" t="s">
        <v>55</v>
      </c>
      <c r="B52" s="12">
        <v>51</v>
      </c>
      <c r="C52" s="12">
        <v>8209.07</v>
      </c>
      <c r="D52" s="12">
        <v>6466.58</v>
      </c>
      <c r="E52" s="12">
        <v>2089.64</v>
      </c>
      <c r="F52" s="12">
        <v>13966.11</v>
      </c>
    </row>
    <row r="53" spans="1:6">
      <c r="A53" s="12" t="s">
        <v>56</v>
      </c>
      <c r="B53" s="12">
        <v>52</v>
      </c>
      <c r="C53" s="12">
        <v>0</v>
      </c>
      <c r="D53" s="12">
        <v>5852.55</v>
      </c>
      <c r="E53" s="12">
        <v>2339.2399999999998</v>
      </c>
      <c r="F53" s="12">
        <v>13460.32</v>
      </c>
    </row>
    <row r="54" spans="1:6">
      <c r="A54" s="12" t="s">
        <v>57</v>
      </c>
      <c r="B54" s="12">
        <v>53</v>
      </c>
      <c r="C54" s="12">
        <v>8978.39</v>
      </c>
      <c r="D54" s="12">
        <v>4401.3500000000004</v>
      </c>
      <c r="E54" s="12">
        <v>1997.03</v>
      </c>
      <c r="F54" s="12">
        <v>15742.61</v>
      </c>
    </row>
    <row r="55" spans="1:6">
      <c r="A55" s="12" t="s">
        <v>58</v>
      </c>
      <c r="B55" s="12">
        <v>54</v>
      </c>
      <c r="C55" s="12">
        <v>0</v>
      </c>
      <c r="D55" s="12">
        <v>0</v>
      </c>
      <c r="E55" s="12">
        <v>2164.2800000000002</v>
      </c>
      <c r="F55" s="12">
        <v>10440.98</v>
      </c>
    </row>
    <row r="56" spans="1:6">
      <c r="A56" s="12" t="s">
        <v>59</v>
      </c>
      <c r="B56" s="12">
        <v>55</v>
      </c>
      <c r="C56" s="12">
        <v>0</v>
      </c>
      <c r="D56" s="12">
        <v>0</v>
      </c>
      <c r="E56" s="12">
        <v>2134.11</v>
      </c>
      <c r="F56" s="12">
        <v>8535.49</v>
      </c>
    </row>
    <row r="57" spans="1:6">
      <c r="A57" s="12" t="s">
        <v>60</v>
      </c>
      <c r="B57" s="12">
        <v>56</v>
      </c>
      <c r="C57" s="12">
        <v>0</v>
      </c>
      <c r="D57" s="12">
        <v>0</v>
      </c>
      <c r="E57" s="12">
        <v>1858.5</v>
      </c>
      <c r="F57" s="12">
        <v>7801.58</v>
      </c>
    </row>
    <row r="58" spans="1:6">
      <c r="A58" s="12" t="s">
        <v>61</v>
      </c>
      <c r="B58" s="12">
        <v>57</v>
      </c>
      <c r="C58" s="12">
        <v>0</v>
      </c>
      <c r="D58" s="12">
        <v>3231.46</v>
      </c>
      <c r="E58" s="12">
        <v>2007.95</v>
      </c>
      <c r="F58" s="12">
        <v>9570.01</v>
      </c>
    </row>
    <row r="59" spans="1:6">
      <c r="A59" s="12" t="s">
        <v>62</v>
      </c>
      <c r="B59" s="12">
        <v>58</v>
      </c>
      <c r="C59" s="12">
        <v>0</v>
      </c>
      <c r="D59" s="12">
        <v>0</v>
      </c>
      <c r="E59" s="12">
        <v>1686.6</v>
      </c>
      <c r="F59" s="12">
        <v>7854.78</v>
      </c>
    </row>
    <row r="60" spans="1:6">
      <c r="A60" s="12" t="s">
        <v>63</v>
      </c>
      <c r="B60" s="12">
        <v>59</v>
      </c>
      <c r="C60" s="12">
        <v>0</v>
      </c>
      <c r="D60" s="12">
        <v>0</v>
      </c>
      <c r="E60" s="12">
        <v>1909.74</v>
      </c>
      <c r="F60" s="12">
        <v>8067.55</v>
      </c>
    </row>
    <row r="61" spans="1:6">
      <c r="A61" s="12" t="s">
        <v>64</v>
      </c>
      <c r="B61" s="12">
        <v>60</v>
      </c>
      <c r="C61" s="12">
        <v>0</v>
      </c>
      <c r="D61" s="12">
        <v>0</v>
      </c>
      <c r="E61" s="12">
        <v>2053.14</v>
      </c>
      <c r="F61" s="12">
        <v>7848.26</v>
      </c>
    </row>
    <row r="62" spans="1:6">
      <c r="A62" s="12" t="s">
        <v>65</v>
      </c>
      <c r="B62" s="12">
        <v>61</v>
      </c>
      <c r="C62" s="12">
        <v>8655.08</v>
      </c>
      <c r="D62" s="12">
        <v>4814.95</v>
      </c>
      <c r="E62" s="12">
        <v>2144.62</v>
      </c>
      <c r="F62" s="12">
        <v>14012.71</v>
      </c>
    </row>
    <row r="63" spans="1:6">
      <c r="A63" s="12" t="s">
        <v>66</v>
      </c>
      <c r="B63" s="12">
        <v>62</v>
      </c>
      <c r="C63" s="12">
        <v>9280.89</v>
      </c>
      <c r="D63" s="12">
        <v>4192.3500000000004</v>
      </c>
      <c r="E63" s="12">
        <v>2004.92</v>
      </c>
      <c r="F63" s="12">
        <v>16127.45</v>
      </c>
    </row>
    <row r="64" spans="1:6">
      <c r="A64" s="12" t="s">
        <v>67</v>
      </c>
      <c r="B64" s="12">
        <v>63</v>
      </c>
      <c r="C64" s="12">
        <v>0</v>
      </c>
      <c r="D64" s="12">
        <v>0</v>
      </c>
      <c r="E64" s="12">
        <v>2144</v>
      </c>
      <c r="F64" s="12">
        <v>11636.97</v>
      </c>
    </row>
    <row r="65" spans="1:6">
      <c r="A65" s="12" t="s">
        <v>68</v>
      </c>
      <c r="B65" s="12">
        <v>64</v>
      </c>
      <c r="C65" s="12">
        <v>0</v>
      </c>
      <c r="D65" s="12">
        <v>0</v>
      </c>
      <c r="E65" s="12">
        <v>1779.42</v>
      </c>
      <c r="F65" s="12">
        <v>8193.65</v>
      </c>
    </row>
    <row r="66" spans="1:6">
      <c r="A66" s="12" t="s">
        <v>69</v>
      </c>
      <c r="B66" s="12">
        <v>65</v>
      </c>
      <c r="C66" s="12">
        <v>0</v>
      </c>
      <c r="D66" s="12">
        <v>4690.8900000000003</v>
      </c>
      <c r="E66" s="12">
        <v>0</v>
      </c>
      <c r="F66" s="12">
        <v>9451.61</v>
      </c>
    </row>
    <row r="67" spans="1:6">
      <c r="A67" s="12" t="s">
        <v>70</v>
      </c>
      <c r="B67" s="12">
        <v>66</v>
      </c>
      <c r="C67" s="12">
        <v>0</v>
      </c>
      <c r="D67" s="12">
        <v>4766.53</v>
      </c>
      <c r="E67" s="12">
        <v>2003.86</v>
      </c>
      <c r="F67" s="12">
        <v>11454.02</v>
      </c>
    </row>
    <row r="68" spans="1:6">
      <c r="A68" s="12" t="s">
        <v>71</v>
      </c>
      <c r="B68" s="12">
        <v>67</v>
      </c>
      <c r="C68" s="12">
        <v>0</v>
      </c>
      <c r="D68" s="12">
        <v>0</v>
      </c>
      <c r="E68" s="12">
        <v>0</v>
      </c>
      <c r="F68" s="12">
        <v>5526.84</v>
      </c>
    </row>
    <row r="69" spans="1:6">
      <c r="A69" s="12" t="s">
        <v>72</v>
      </c>
      <c r="B69" s="12">
        <v>68</v>
      </c>
      <c r="C69" s="12">
        <v>0</v>
      </c>
      <c r="D69" s="12">
        <v>0</v>
      </c>
      <c r="E69" s="12">
        <v>1957.17</v>
      </c>
      <c r="F69" s="12">
        <v>7677.52</v>
      </c>
    </row>
    <row r="70" spans="1:6">
      <c r="A70" s="12" t="s">
        <v>73</v>
      </c>
      <c r="B70" s="12">
        <v>69</v>
      </c>
      <c r="C70" s="12">
        <v>0</v>
      </c>
      <c r="D70" s="12">
        <v>0</v>
      </c>
      <c r="E70" s="12">
        <v>1900.2</v>
      </c>
      <c r="F70" s="12">
        <v>8084.98</v>
      </c>
    </row>
    <row r="71" spans="1:6">
      <c r="A71" s="12" t="s">
        <v>74</v>
      </c>
      <c r="B71" s="12">
        <v>70</v>
      </c>
      <c r="C71" s="12">
        <v>0</v>
      </c>
      <c r="D71" s="12">
        <v>0</v>
      </c>
      <c r="E71" s="12">
        <v>2004.27</v>
      </c>
      <c r="F71" s="12">
        <v>7456.56</v>
      </c>
    </row>
    <row r="72" spans="1:6">
      <c r="A72" s="12" t="s">
        <v>75</v>
      </c>
      <c r="B72" s="12">
        <v>71</v>
      </c>
      <c r="C72" s="12">
        <v>0</v>
      </c>
      <c r="D72" s="12">
        <v>0</v>
      </c>
      <c r="E72" s="12">
        <v>0</v>
      </c>
      <c r="F72" s="12">
        <v>5365.18</v>
      </c>
    </row>
    <row r="73" spans="1:6">
      <c r="A73" s="12" t="s">
        <v>76</v>
      </c>
      <c r="B73" s="12">
        <v>72</v>
      </c>
      <c r="C73" s="12">
        <v>0</v>
      </c>
      <c r="D73" s="12">
        <v>0</v>
      </c>
      <c r="E73" s="12">
        <v>2038.55</v>
      </c>
      <c r="F73" s="12">
        <v>8134.16</v>
      </c>
    </row>
    <row r="74" spans="1:6">
      <c r="A74" s="12" t="s">
        <v>77</v>
      </c>
      <c r="B74" s="12">
        <v>73</v>
      </c>
      <c r="C74" s="12">
        <v>0</v>
      </c>
      <c r="D74" s="12">
        <v>5929.51</v>
      </c>
      <c r="E74" s="12">
        <v>1926.99</v>
      </c>
      <c r="F74" s="12">
        <v>10065.530000000001</v>
      </c>
    </row>
    <row r="75" spans="1:6">
      <c r="A75" s="12" t="s">
        <v>78</v>
      </c>
      <c r="B75" s="12">
        <v>74</v>
      </c>
      <c r="C75" s="12">
        <v>7530.35</v>
      </c>
      <c r="D75" s="12">
        <v>0</v>
      </c>
      <c r="E75" s="12">
        <v>1641.73</v>
      </c>
      <c r="F75" s="12">
        <v>10878.94</v>
      </c>
    </row>
    <row r="76" spans="1:6">
      <c r="A76" s="12" t="s">
        <v>79</v>
      </c>
      <c r="B76" s="12">
        <v>75</v>
      </c>
      <c r="C76" s="12">
        <v>0</v>
      </c>
      <c r="D76" s="12">
        <v>2905.4</v>
      </c>
      <c r="E76" s="12">
        <v>1988.28</v>
      </c>
      <c r="F76" s="12">
        <v>11524.63</v>
      </c>
    </row>
    <row r="77" spans="1:6">
      <c r="A77" s="12" t="s">
        <v>80</v>
      </c>
      <c r="B77" s="12">
        <v>76</v>
      </c>
      <c r="C77" s="12">
        <v>0</v>
      </c>
      <c r="D77" s="12">
        <v>0</v>
      </c>
      <c r="E77" s="12">
        <v>0</v>
      </c>
      <c r="F77" s="12">
        <v>6563.85</v>
      </c>
    </row>
    <row r="78" spans="1:6">
      <c r="A78" s="12" t="s">
        <v>81</v>
      </c>
      <c r="B78" s="12">
        <v>77</v>
      </c>
      <c r="C78" s="12">
        <v>8258.41</v>
      </c>
      <c r="D78" s="12">
        <v>4869.8900000000003</v>
      </c>
      <c r="E78" s="12">
        <v>1673.52</v>
      </c>
      <c r="F78" s="12">
        <v>14165.57</v>
      </c>
    </row>
    <row r="79" spans="1:6">
      <c r="A79" s="12" t="s">
        <v>82</v>
      </c>
      <c r="B79" s="12">
        <v>78</v>
      </c>
      <c r="C79" s="12">
        <v>8842.2999999999993</v>
      </c>
      <c r="D79" s="12">
        <v>5093.95</v>
      </c>
      <c r="E79" s="12">
        <v>1986.57</v>
      </c>
      <c r="F79" s="12">
        <v>15624.56</v>
      </c>
    </row>
    <row r="80" spans="1:6">
      <c r="A80" s="12" t="s">
        <v>83</v>
      </c>
      <c r="B80" s="12">
        <v>79</v>
      </c>
      <c r="C80" s="12">
        <v>0</v>
      </c>
      <c r="D80" s="12">
        <v>0</v>
      </c>
      <c r="E80" s="12">
        <v>2297.87</v>
      </c>
      <c r="F80" s="12">
        <v>11305.04</v>
      </c>
    </row>
    <row r="81" spans="1:6">
      <c r="A81" s="12" t="s">
        <v>84</v>
      </c>
      <c r="B81" s="12">
        <v>80</v>
      </c>
      <c r="C81" s="12">
        <v>0</v>
      </c>
      <c r="D81" s="12">
        <v>0</v>
      </c>
      <c r="E81" s="12">
        <v>2104.2600000000002</v>
      </c>
      <c r="F81" s="12">
        <v>8245.57</v>
      </c>
    </row>
    <row r="82" spans="1:6">
      <c r="A82" s="12" t="s">
        <v>85</v>
      </c>
      <c r="B82" s="12">
        <v>81</v>
      </c>
      <c r="C82" s="12">
        <v>0</v>
      </c>
      <c r="D82" s="12">
        <v>0</v>
      </c>
      <c r="E82" s="12">
        <v>2122.39</v>
      </c>
      <c r="F82" s="12">
        <v>7676.64</v>
      </c>
    </row>
    <row r="83" spans="1:6">
      <c r="A83" s="12" t="s">
        <v>86</v>
      </c>
      <c r="B83" s="12">
        <v>82</v>
      </c>
      <c r="C83" s="12">
        <v>0</v>
      </c>
      <c r="D83" s="12">
        <v>0</v>
      </c>
      <c r="E83" s="12">
        <v>0</v>
      </c>
      <c r="F83" s="12">
        <v>5023.53</v>
      </c>
    </row>
    <row r="84" spans="1:6">
      <c r="A84" s="12" t="s">
        <v>87</v>
      </c>
      <c r="B84" s="12">
        <v>83</v>
      </c>
      <c r="C84" s="12">
        <v>0</v>
      </c>
      <c r="D84" s="12">
        <v>0</v>
      </c>
      <c r="E84" s="12">
        <v>2095.38</v>
      </c>
      <c r="F84" s="12">
        <v>8058.85</v>
      </c>
    </row>
    <row r="85" spans="1:6">
      <c r="A85" s="12" t="s">
        <v>88</v>
      </c>
      <c r="B85" s="12">
        <v>84</v>
      </c>
      <c r="C85" s="12">
        <v>0</v>
      </c>
      <c r="D85" s="12">
        <v>3583.09</v>
      </c>
      <c r="E85" s="12">
        <v>2029.69</v>
      </c>
      <c r="F85" s="12">
        <v>9902.44</v>
      </c>
    </row>
    <row r="86" spans="1:6">
      <c r="A86" s="12" t="s">
        <v>89</v>
      </c>
      <c r="B86" s="12">
        <v>85</v>
      </c>
      <c r="C86" s="12">
        <v>0</v>
      </c>
      <c r="D86" s="12">
        <v>0</v>
      </c>
      <c r="E86" s="12">
        <v>2105.81</v>
      </c>
      <c r="F86" s="12">
        <v>8058.05</v>
      </c>
    </row>
    <row r="87" spans="1:6">
      <c r="A87" s="12" t="s">
        <v>90</v>
      </c>
      <c r="B87" s="12">
        <v>86</v>
      </c>
      <c r="C87" s="12">
        <v>0</v>
      </c>
      <c r="D87" s="12">
        <v>0</v>
      </c>
      <c r="E87" s="12">
        <v>2084.5300000000002</v>
      </c>
      <c r="F87" s="12">
        <v>7498.36</v>
      </c>
    </row>
    <row r="88" spans="1:6">
      <c r="A88" s="12" t="s">
        <v>91</v>
      </c>
      <c r="B88" s="12">
        <v>87</v>
      </c>
      <c r="C88" s="12">
        <v>12357.56</v>
      </c>
      <c r="D88" s="12">
        <v>4028.9</v>
      </c>
      <c r="E88" s="12">
        <v>0</v>
      </c>
      <c r="F88" s="12">
        <v>12216.8</v>
      </c>
    </row>
    <row r="89" spans="1:6">
      <c r="A89" s="12" t="s">
        <v>92</v>
      </c>
      <c r="B89" s="12">
        <v>88</v>
      </c>
      <c r="C89" s="12">
        <v>0</v>
      </c>
      <c r="D89" s="12">
        <v>5314.82</v>
      </c>
      <c r="E89" s="12">
        <v>0</v>
      </c>
      <c r="F89" s="12">
        <v>11042.8</v>
      </c>
    </row>
    <row r="90" spans="1:6">
      <c r="A90" s="12" t="s">
        <v>93</v>
      </c>
      <c r="B90" s="12">
        <v>89</v>
      </c>
      <c r="C90" s="12">
        <v>0</v>
      </c>
      <c r="D90" s="12">
        <v>5821.59</v>
      </c>
      <c r="E90" s="12">
        <v>0</v>
      </c>
      <c r="F90" s="12">
        <v>10713.92</v>
      </c>
    </row>
    <row r="91" spans="1:6">
      <c r="A91" s="12" t="s">
        <v>94</v>
      </c>
      <c r="B91" s="12">
        <v>90</v>
      </c>
      <c r="C91" s="12">
        <v>0</v>
      </c>
      <c r="D91" s="12">
        <v>0</v>
      </c>
      <c r="E91" s="12">
        <v>1989.98</v>
      </c>
      <c r="F91" s="12">
        <v>9130.06</v>
      </c>
    </row>
    <row r="92" spans="1:6">
      <c r="A92" s="12" t="s">
        <v>95</v>
      </c>
      <c r="B92" s="12">
        <v>91</v>
      </c>
      <c r="C92" s="12">
        <v>0</v>
      </c>
      <c r="D92" s="12">
        <v>5800.56</v>
      </c>
      <c r="E92" s="12">
        <v>0</v>
      </c>
      <c r="F92" s="12">
        <v>7325.82</v>
      </c>
    </row>
    <row r="93" spans="1:6">
      <c r="A93" s="12" t="s">
        <v>96</v>
      </c>
      <c r="B93" s="12">
        <v>92</v>
      </c>
      <c r="C93" s="12">
        <v>12444.89</v>
      </c>
      <c r="D93" s="12">
        <v>5078.26</v>
      </c>
      <c r="E93" s="12">
        <v>2262.4899999999998</v>
      </c>
      <c r="F93" s="12">
        <v>15292.36</v>
      </c>
    </row>
    <row r="94" spans="1:6">
      <c r="A94" s="12" t="s">
        <v>97</v>
      </c>
      <c r="B94" s="12">
        <v>93</v>
      </c>
      <c r="C94" s="12">
        <v>0</v>
      </c>
      <c r="D94" s="12">
        <v>0</v>
      </c>
      <c r="E94" s="12">
        <v>1828.21</v>
      </c>
      <c r="F94" s="12">
        <v>11571.92</v>
      </c>
    </row>
    <row r="95" spans="1:6">
      <c r="A95" s="12" t="s">
        <v>98</v>
      </c>
      <c r="B95" s="12">
        <v>94</v>
      </c>
      <c r="C95" s="12">
        <v>0</v>
      </c>
      <c r="D95" s="12">
        <v>3840.58</v>
      </c>
      <c r="E95" s="12">
        <v>1820.21</v>
      </c>
      <c r="F95" s="12">
        <v>10464.299999999999</v>
      </c>
    </row>
    <row r="96" spans="1:6">
      <c r="A96" s="12" t="s">
        <v>99</v>
      </c>
      <c r="B96" s="12">
        <v>95</v>
      </c>
      <c r="C96" s="12">
        <v>0</v>
      </c>
      <c r="D96" s="12">
        <v>0</v>
      </c>
      <c r="E96" s="12">
        <v>2014.92</v>
      </c>
      <c r="F96" s="12">
        <v>9229.31</v>
      </c>
    </row>
    <row r="97" spans="1:6">
      <c r="A97" s="12" t="s">
        <v>100</v>
      </c>
      <c r="B97" s="12">
        <v>96</v>
      </c>
      <c r="C97" s="12">
        <v>0</v>
      </c>
      <c r="D97" s="12">
        <v>5194.29</v>
      </c>
      <c r="E97" s="12">
        <v>1784.58</v>
      </c>
      <c r="F97" s="12">
        <v>9964.76</v>
      </c>
    </row>
    <row r="98" spans="1:6">
      <c r="A98" s="12" t="s">
        <v>101</v>
      </c>
      <c r="B98" s="12">
        <v>97</v>
      </c>
      <c r="C98" s="12">
        <v>0</v>
      </c>
      <c r="D98" s="12">
        <v>0</v>
      </c>
      <c r="E98" s="12">
        <v>1915.07</v>
      </c>
      <c r="F98" s="12">
        <v>8018.56</v>
      </c>
    </row>
    <row r="99" spans="1:6">
      <c r="A99" s="12" t="s">
        <v>102</v>
      </c>
      <c r="B99" s="12">
        <v>98</v>
      </c>
      <c r="C99" s="12">
        <v>0</v>
      </c>
      <c r="D99" s="12">
        <v>0</v>
      </c>
      <c r="E99" s="12">
        <v>1834.01</v>
      </c>
      <c r="F99" s="12">
        <v>7278.85</v>
      </c>
    </row>
    <row r="100" spans="1:6">
      <c r="A100" s="12" t="s">
        <v>103</v>
      </c>
      <c r="B100" s="12">
        <v>99</v>
      </c>
      <c r="C100" s="12">
        <v>0</v>
      </c>
      <c r="D100" s="12">
        <v>0</v>
      </c>
      <c r="E100" s="12">
        <v>2282.23</v>
      </c>
      <c r="F100" s="12">
        <v>8467.44</v>
      </c>
    </row>
    <row r="101" spans="1:6">
      <c r="A101" s="12" t="s">
        <v>104</v>
      </c>
      <c r="B101" s="12">
        <v>100</v>
      </c>
      <c r="C101" s="12">
        <v>0</v>
      </c>
      <c r="D101" s="12">
        <v>0</v>
      </c>
      <c r="E101" s="12">
        <v>2157.16</v>
      </c>
      <c r="F101" s="12">
        <v>7620.08</v>
      </c>
    </row>
    <row r="102" spans="1:6">
      <c r="A102" s="12" t="s">
        <v>105</v>
      </c>
      <c r="B102" s="12">
        <v>101</v>
      </c>
      <c r="C102" s="12">
        <v>0</v>
      </c>
      <c r="D102" s="12">
        <v>4217.37</v>
      </c>
      <c r="E102" s="12">
        <v>0</v>
      </c>
      <c r="F102" s="12">
        <v>7353.99</v>
      </c>
    </row>
    <row r="103" spans="1:6">
      <c r="A103" s="12" t="s">
        <v>106</v>
      </c>
      <c r="B103" s="12">
        <v>102</v>
      </c>
      <c r="C103" s="12">
        <v>7304.48</v>
      </c>
      <c r="D103" s="12">
        <v>4889.6099999999997</v>
      </c>
      <c r="E103" s="12">
        <v>1921.76</v>
      </c>
      <c r="F103" s="12">
        <v>12947.48</v>
      </c>
    </row>
    <row r="104" spans="1:6">
      <c r="A104" s="12" t="s">
        <v>107</v>
      </c>
      <c r="B104" s="12">
        <v>103</v>
      </c>
      <c r="C104" s="12">
        <v>0</v>
      </c>
      <c r="D104" s="12">
        <v>0</v>
      </c>
      <c r="E104" s="12">
        <v>2188.1799999999998</v>
      </c>
      <c r="F104" s="12">
        <v>10250.780000000001</v>
      </c>
    </row>
    <row r="105" spans="1:6">
      <c r="A105" s="12" t="s">
        <v>108</v>
      </c>
      <c r="B105" s="12">
        <v>104</v>
      </c>
      <c r="C105" s="12">
        <v>11938.79</v>
      </c>
      <c r="D105" s="12">
        <v>0</v>
      </c>
      <c r="E105" s="12">
        <v>2081.04</v>
      </c>
      <c r="F105" s="12">
        <v>13096.57</v>
      </c>
    </row>
    <row r="106" spans="1:6">
      <c r="A106" s="12" t="s">
        <v>109</v>
      </c>
      <c r="B106" s="12">
        <v>105</v>
      </c>
      <c r="C106" s="12">
        <v>0</v>
      </c>
      <c r="D106" s="12">
        <v>0</v>
      </c>
      <c r="E106" s="12">
        <v>2099.61</v>
      </c>
      <c r="F106" s="12">
        <v>10843.3</v>
      </c>
    </row>
    <row r="107" spans="1:6">
      <c r="A107" s="12" t="s">
        <v>110</v>
      </c>
      <c r="B107" s="12">
        <v>106</v>
      </c>
      <c r="C107" s="12">
        <v>0</v>
      </c>
      <c r="D107" s="12">
        <v>0</v>
      </c>
      <c r="E107" s="12">
        <v>1994.76</v>
      </c>
      <c r="F107" s="12">
        <v>9702.32</v>
      </c>
    </row>
    <row r="108" spans="1:6">
      <c r="A108" s="12" t="s">
        <v>111</v>
      </c>
      <c r="B108" s="12">
        <v>107</v>
      </c>
      <c r="C108" s="12">
        <v>9172.76</v>
      </c>
      <c r="D108" s="12">
        <v>0</v>
      </c>
      <c r="E108" s="12">
        <v>1662.35</v>
      </c>
      <c r="F108" s="12">
        <v>11509.72</v>
      </c>
    </row>
    <row r="109" spans="1:6">
      <c r="A109" s="12" t="s">
        <v>112</v>
      </c>
      <c r="B109" s="12">
        <v>108</v>
      </c>
      <c r="C109" s="12">
        <v>0</v>
      </c>
      <c r="D109" s="12">
        <v>7021.04</v>
      </c>
      <c r="E109" s="12">
        <v>0</v>
      </c>
      <c r="F109" s="12">
        <v>10862.91</v>
      </c>
    </row>
    <row r="110" spans="1:6">
      <c r="A110" s="12" t="s">
        <v>113</v>
      </c>
      <c r="B110" s="12">
        <v>109</v>
      </c>
      <c r="C110" s="12">
        <v>13845.88</v>
      </c>
      <c r="D110" s="12">
        <v>0</v>
      </c>
      <c r="E110" s="12">
        <v>1893.5</v>
      </c>
      <c r="F110" s="12">
        <v>14894.3</v>
      </c>
    </row>
    <row r="111" spans="1:6">
      <c r="A111" s="12" t="s">
        <v>114</v>
      </c>
      <c r="B111" s="12">
        <v>110</v>
      </c>
      <c r="C111" s="12">
        <v>0</v>
      </c>
      <c r="D111" s="12">
        <v>2798.56</v>
      </c>
      <c r="E111" s="12">
        <v>2129.0100000000002</v>
      </c>
      <c r="F111" s="12">
        <v>12071.16</v>
      </c>
    </row>
    <row r="112" spans="1:6">
      <c r="A112" s="12" t="s">
        <v>115</v>
      </c>
      <c r="B112" s="12">
        <v>111</v>
      </c>
      <c r="C112" s="12">
        <v>13735.12</v>
      </c>
      <c r="D112" s="12">
        <v>5199.3</v>
      </c>
      <c r="E112" s="12">
        <v>2202.37</v>
      </c>
      <c r="F112" s="12">
        <v>16592.25</v>
      </c>
    </row>
    <row r="113" spans="1:6">
      <c r="A113" s="12" t="s">
        <v>116</v>
      </c>
      <c r="B113" s="12">
        <v>112</v>
      </c>
      <c r="C113" s="12">
        <v>0</v>
      </c>
      <c r="D113" s="12">
        <v>0</v>
      </c>
      <c r="E113" s="12">
        <v>1868.41</v>
      </c>
      <c r="F113" s="12">
        <v>12441.24</v>
      </c>
    </row>
    <row r="114" spans="1:6">
      <c r="A114" s="12" t="s">
        <v>117</v>
      </c>
      <c r="B114" s="12">
        <v>113</v>
      </c>
      <c r="C114" s="12">
        <v>0</v>
      </c>
      <c r="D114" s="12">
        <v>4482.4799999999996</v>
      </c>
      <c r="E114" s="12">
        <v>2093.6799999999998</v>
      </c>
      <c r="F114" s="12">
        <v>12279.8</v>
      </c>
    </row>
    <row r="115" spans="1:6">
      <c r="A115" s="12" t="s">
        <v>118</v>
      </c>
      <c r="B115" s="12">
        <v>114</v>
      </c>
      <c r="C115" s="12">
        <v>0</v>
      </c>
      <c r="D115" s="12">
        <v>0</v>
      </c>
      <c r="E115" s="12">
        <v>0</v>
      </c>
      <c r="F115" s="12">
        <v>6790.08</v>
      </c>
    </row>
    <row r="116" spans="1:6">
      <c r="A116" s="12" t="s">
        <v>119</v>
      </c>
      <c r="B116" s="12">
        <v>115</v>
      </c>
      <c r="C116" s="12">
        <v>9463.99</v>
      </c>
      <c r="D116" s="12">
        <v>4560.8100000000004</v>
      </c>
      <c r="E116" s="12">
        <v>0</v>
      </c>
      <c r="F116" s="12">
        <v>11909.22</v>
      </c>
    </row>
    <row r="117" spans="1:6">
      <c r="A117" s="12" t="s">
        <v>120</v>
      </c>
      <c r="B117" s="12">
        <v>116</v>
      </c>
      <c r="C117" s="12">
        <v>0</v>
      </c>
      <c r="D117" s="12">
        <v>5181.34</v>
      </c>
      <c r="E117" s="12">
        <v>2336.38</v>
      </c>
      <c r="F117" s="12">
        <v>13496.33</v>
      </c>
    </row>
    <row r="118" spans="1:6">
      <c r="A118" s="12" t="s">
        <v>121</v>
      </c>
      <c r="B118" s="12">
        <v>117</v>
      </c>
      <c r="C118" s="12">
        <v>0</v>
      </c>
      <c r="D118" s="12">
        <v>4497.18</v>
      </c>
      <c r="E118" s="12">
        <v>1829.48</v>
      </c>
      <c r="F118" s="12">
        <v>12297.33</v>
      </c>
    </row>
    <row r="119" spans="1:6">
      <c r="A119" s="12" t="s">
        <v>122</v>
      </c>
      <c r="B119" s="12">
        <v>118</v>
      </c>
      <c r="C119" s="12">
        <v>0</v>
      </c>
      <c r="D119" s="12">
        <v>0</v>
      </c>
      <c r="E119" s="12">
        <v>0</v>
      </c>
      <c r="F119" s="12">
        <v>6378.02</v>
      </c>
    </row>
    <row r="120" spans="1:6">
      <c r="A120" s="12" t="s">
        <v>123</v>
      </c>
      <c r="B120" s="12">
        <v>119</v>
      </c>
      <c r="C120" s="12">
        <v>11228.16</v>
      </c>
      <c r="D120" s="12">
        <v>4039.5</v>
      </c>
      <c r="E120" s="12">
        <v>1997.77</v>
      </c>
      <c r="F120" s="12">
        <v>14447.22</v>
      </c>
    </row>
    <row r="121" spans="1:6">
      <c r="A121" s="12" t="s">
        <v>124</v>
      </c>
      <c r="B121" s="12">
        <v>120</v>
      </c>
      <c r="C121" s="12">
        <v>11844.41</v>
      </c>
      <c r="D121" s="12">
        <v>0</v>
      </c>
      <c r="E121" s="12">
        <v>2002.3</v>
      </c>
      <c r="F121" s="12">
        <v>14199.63</v>
      </c>
    </row>
    <row r="122" spans="1:6">
      <c r="A122" s="12" t="s">
        <v>125</v>
      </c>
      <c r="B122" s="12">
        <v>121</v>
      </c>
      <c r="C122" s="12">
        <v>0</v>
      </c>
      <c r="D122" s="12">
        <v>0</v>
      </c>
      <c r="E122" s="12">
        <v>0</v>
      </c>
      <c r="F122" s="12">
        <v>8818.6</v>
      </c>
    </row>
    <row r="123" spans="1:6">
      <c r="A123" s="12" t="s">
        <v>126</v>
      </c>
      <c r="B123" s="12">
        <v>122</v>
      </c>
      <c r="C123" s="12">
        <v>0</v>
      </c>
      <c r="D123" s="12">
        <v>5251.48</v>
      </c>
      <c r="E123" s="12">
        <v>1881.76</v>
      </c>
      <c r="F123" s="12">
        <v>11735.1</v>
      </c>
    </row>
    <row r="124" spans="1:6">
      <c r="A124" s="12" t="s">
        <v>127</v>
      </c>
      <c r="B124" s="12">
        <v>123</v>
      </c>
      <c r="C124" s="12">
        <v>10596.48</v>
      </c>
      <c r="D124" s="12">
        <v>0</v>
      </c>
      <c r="E124" s="12">
        <v>0</v>
      </c>
      <c r="F124" s="12">
        <v>10804.46</v>
      </c>
    </row>
    <row r="125" spans="1:6">
      <c r="A125" s="12" t="s">
        <v>128</v>
      </c>
      <c r="B125" s="12">
        <v>124</v>
      </c>
      <c r="C125" s="12">
        <v>0</v>
      </c>
      <c r="D125" s="12">
        <v>0</v>
      </c>
      <c r="E125" s="12">
        <v>2065.39</v>
      </c>
      <c r="F125" s="12">
        <v>10008.84</v>
      </c>
    </row>
    <row r="126" spans="1:6">
      <c r="A126" s="12" t="s">
        <v>129</v>
      </c>
      <c r="B126" s="12">
        <v>125</v>
      </c>
      <c r="C126" s="12">
        <v>8610.86</v>
      </c>
      <c r="D126" s="12">
        <v>0</v>
      </c>
      <c r="E126" s="12">
        <v>2066.0100000000002</v>
      </c>
      <c r="F126" s="12">
        <v>13038.94</v>
      </c>
    </row>
    <row r="127" spans="1:6">
      <c r="A127" s="12" t="s">
        <v>130</v>
      </c>
      <c r="B127" s="12">
        <v>126</v>
      </c>
      <c r="C127" s="12">
        <v>0</v>
      </c>
      <c r="D127" s="12">
        <v>4290.2700000000004</v>
      </c>
      <c r="E127" s="12">
        <v>2445.19</v>
      </c>
      <c r="F127" s="12">
        <v>12997.57</v>
      </c>
    </row>
    <row r="128" spans="1:6">
      <c r="A128" s="12" t="s">
        <v>131</v>
      </c>
      <c r="B128" s="12">
        <v>127</v>
      </c>
      <c r="C128" s="12">
        <v>9129.69</v>
      </c>
      <c r="D128" s="12">
        <v>0</v>
      </c>
      <c r="E128" s="12">
        <v>2274.1999999999998</v>
      </c>
      <c r="F128" s="12">
        <v>13131.68</v>
      </c>
    </row>
    <row r="129" spans="1:6">
      <c r="A129" s="12" t="s">
        <v>132</v>
      </c>
      <c r="B129" s="12">
        <v>128</v>
      </c>
      <c r="C129" s="12">
        <v>13698.53</v>
      </c>
      <c r="D129" s="12">
        <v>5994.39</v>
      </c>
      <c r="E129" s="12">
        <v>0</v>
      </c>
      <c r="F129" s="12">
        <v>14703.9</v>
      </c>
    </row>
    <row r="130" spans="1:6">
      <c r="A130" s="12" t="s">
        <v>133</v>
      </c>
      <c r="B130" s="12">
        <v>129</v>
      </c>
      <c r="C130" s="12">
        <v>11344.59</v>
      </c>
      <c r="D130" s="12">
        <v>6319.14</v>
      </c>
      <c r="E130" s="12">
        <v>2064.9699999999998</v>
      </c>
      <c r="F130" s="12">
        <v>17668.34</v>
      </c>
    </row>
    <row r="131" spans="1:6">
      <c r="A131" s="12" t="s">
        <v>134</v>
      </c>
      <c r="B131" s="12">
        <v>130</v>
      </c>
      <c r="C131" s="12">
        <v>0</v>
      </c>
      <c r="D131" s="12">
        <v>0</v>
      </c>
      <c r="E131" s="12">
        <v>2199.42</v>
      </c>
      <c r="F131" s="12">
        <v>13267.43</v>
      </c>
    </row>
    <row r="132" spans="1:6">
      <c r="A132" s="12" t="s">
        <v>135</v>
      </c>
      <c r="B132" s="12">
        <v>131</v>
      </c>
      <c r="C132" s="12">
        <v>0</v>
      </c>
      <c r="D132" s="12">
        <v>0</v>
      </c>
      <c r="E132" s="12">
        <v>0</v>
      </c>
      <c r="F132" s="12">
        <v>8106.56</v>
      </c>
    </row>
    <row r="133" spans="1:6">
      <c r="A133" s="12" t="s">
        <v>136</v>
      </c>
      <c r="B133" s="12">
        <v>132</v>
      </c>
      <c r="C133" s="12">
        <v>0</v>
      </c>
      <c r="D133" s="12">
        <v>5496</v>
      </c>
      <c r="E133" s="12">
        <v>1986.07</v>
      </c>
      <c r="F133" s="12">
        <v>11182.44</v>
      </c>
    </row>
    <row r="134" spans="1:6">
      <c r="A134" s="12" t="s">
        <v>137</v>
      </c>
      <c r="B134" s="12">
        <v>133</v>
      </c>
      <c r="C134" s="12">
        <v>0</v>
      </c>
      <c r="D134" s="12">
        <v>5771.41</v>
      </c>
      <c r="E134" s="12">
        <v>2010.31</v>
      </c>
      <c r="F134" s="12">
        <v>10886.67</v>
      </c>
    </row>
    <row r="135" spans="1:6">
      <c r="A135" s="12" t="s">
        <v>138</v>
      </c>
      <c r="B135" s="12">
        <v>134</v>
      </c>
      <c r="C135" s="12">
        <v>0</v>
      </c>
      <c r="D135" s="12">
        <v>6029.44</v>
      </c>
      <c r="E135" s="12">
        <v>2173.46</v>
      </c>
      <c r="F135" s="12">
        <v>11160.91</v>
      </c>
    </row>
    <row r="136" spans="1:6">
      <c r="A136" s="12" t="s">
        <v>139</v>
      </c>
      <c r="B136" s="12">
        <v>135</v>
      </c>
      <c r="C136" s="12">
        <v>0</v>
      </c>
      <c r="D136" s="12">
        <v>0</v>
      </c>
      <c r="E136" s="12">
        <v>1830.34</v>
      </c>
      <c r="F136" s="12">
        <v>7160.31</v>
      </c>
    </row>
    <row r="137" spans="1:6">
      <c r="A137" s="12" t="s">
        <v>140</v>
      </c>
      <c r="B137" s="12">
        <v>136</v>
      </c>
      <c r="C137" s="12">
        <v>11352.87</v>
      </c>
      <c r="D137" s="12">
        <v>4575.68</v>
      </c>
      <c r="E137" s="12">
        <v>1934.87</v>
      </c>
      <c r="F137" s="12">
        <v>14452.13</v>
      </c>
    </row>
    <row r="138" spans="1:6">
      <c r="A138" s="12" t="s">
        <v>141</v>
      </c>
      <c r="B138" s="12">
        <v>137</v>
      </c>
      <c r="C138" s="12">
        <v>0</v>
      </c>
      <c r="D138" s="12">
        <v>5862.6</v>
      </c>
      <c r="E138" s="12">
        <v>0</v>
      </c>
      <c r="F138" s="12">
        <v>11189.87</v>
      </c>
    </row>
    <row r="139" spans="1:6">
      <c r="A139" s="12" t="s">
        <v>142</v>
      </c>
      <c r="B139" s="12">
        <v>138</v>
      </c>
      <c r="C139" s="12">
        <v>9583.4</v>
      </c>
      <c r="D139" s="12">
        <v>2344.38</v>
      </c>
      <c r="E139" s="12">
        <v>2062.29</v>
      </c>
      <c r="F139" s="12">
        <v>15012.92</v>
      </c>
    </row>
    <row r="140" spans="1:6">
      <c r="A140" s="12" t="s">
        <v>143</v>
      </c>
      <c r="B140" s="12">
        <v>139</v>
      </c>
      <c r="C140" s="12">
        <v>0</v>
      </c>
      <c r="D140" s="12">
        <v>0</v>
      </c>
      <c r="E140" s="12">
        <v>0</v>
      </c>
      <c r="F140" s="12">
        <v>8606.27</v>
      </c>
    </row>
    <row r="141" spans="1:6">
      <c r="A141" s="12" t="s">
        <v>144</v>
      </c>
      <c r="B141" s="12">
        <v>140</v>
      </c>
      <c r="C141" s="12">
        <v>0</v>
      </c>
      <c r="D141" s="12">
        <v>0</v>
      </c>
      <c r="E141" s="12">
        <v>0</v>
      </c>
      <c r="F141" s="12">
        <v>5991.27</v>
      </c>
    </row>
    <row r="142" spans="1:6">
      <c r="A142" s="12" t="s">
        <v>145</v>
      </c>
      <c r="B142" s="12">
        <v>141</v>
      </c>
      <c r="C142" s="12">
        <v>0</v>
      </c>
      <c r="D142" s="12">
        <v>0</v>
      </c>
      <c r="E142" s="12">
        <v>2194.5100000000002</v>
      </c>
      <c r="F142" s="12">
        <v>8239.06</v>
      </c>
    </row>
    <row r="143" spans="1:6">
      <c r="A143" s="12" t="s">
        <v>146</v>
      </c>
      <c r="B143" s="12">
        <v>142</v>
      </c>
      <c r="C143" s="12">
        <v>0</v>
      </c>
      <c r="D143" s="12">
        <v>0</v>
      </c>
      <c r="E143" s="12">
        <v>0</v>
      </c>
      <c r="F143" s="12">
        <v>5561.95</v>
      </c>
    </row>
    <row r="144" spans="1:6">
      <c r="A144" s="12" t="s">
        <v>147</v>
      </c>
      <c r="B144" s="12">
        <v>143</v>
      </c>
      <c r="C144" s="12">
        <v>0</v>
      </c>
      <c r="D144" s="12">
        <v>3970.06</v>
      </c>
      <c r="E144" s="12">
        <v>2081.2800000000002</v>
      </c>
      <c r="F144" s="12">
        <v>9797.26</v>
      </c>
    </row>
    <row r="145" spans="1:6">
      <c r="A145" s="12" t="s">
        <v>148</v>
      </c>
      <c r="B145" s="12">
        <v>144</v>
      </c>
      <c r="C145" s="12">
        <v>11270.06</v>
      </c>
      <c r="D145" s="12">
        <v>4650.0600000000004</v>
      </c>
      <c r="E145" s="12">
        <v>1961.36</v>
      </c>
      <c r="F145" s="12">
        <v>14673.81</v>
      </c>
    </row>
    <row r="146" spans="1:6">
      <c r="A146" s="12" t="s">
        <v>149</v>
      </c>
      <c r="B146" s="12">
        <v>145</v>
      </c>
      <c r="C146" s="12">
        <v>0</v>
      </c>
      <c r="D146" s="12">
        <v>0</v>
      </c>
      <c r="E146" s="12">
        <v>2151.15</v>
      </c>
      <c r="F146" s="12">
        <v>11598.35</v>
      </c>
    </row>
    <row r="147" spans="1:6">
      <c r="A147" s="12" t="s">
        <v>150</v>
      </c>
      <c r="B147" s="12">
        <v>146</v>
      </c>
      <c r="C147" s="12">
        <v>11888.96</v>
      </c>
      <c r="D147" s="12">
        <v>0</v>
      </c>
      <c r="E147" s="12">
        <v>1892.17</v>
      </c>
      <c r="F147" s="12">
        <v>13368.12</v>
      </c>
    </row>
    <row r="148" spans="1:6">
      <c r="A148" s="12" t="s">
        <v>151</v>
      </c>
      <c r="B148" s="12">
        <v>147</v>
      </c>
      <c r="C148" s="12">
        <v>8174.36</v>
      </c>
      <c r="D148" s="12">
        <v>7696.22</v>
      </c>
      <c r="E148" s="12">
        <v>0</v>
      </c>
      <c r="F148" s="12">
        <v>14428.14</v>
      </c>
    </row>
    <row r="149" spans="1:6">
      <c r="A149" s="12" t="s">
        <v>152</v>
      </c>
      <c r="B149" s="12">
        <v>148</v>
      </c>
      <c r="C149" s="12">
        <v>0</v>
      </c>
      <c r="D149" s="12">
        <v>4926.08</v>
      </c>
      <c r="E149" s="12">
        <v>0</v>
      </c>
      <c r="F149" s="12">
        <v>11172.84</v>
      </c>
    </row>
    <row r="150" spans="1:6">
      <c r="A150" s="12" t="s">
        <v>153</v>
      </c>
      <c r="B150" s="12">
        <v>149</v>
      </c>
      <c r="C150" s="12">
        <v>0</v>
      </c>
      <c r="D150" s="12">
        <v>0</v>
      </c>
      <c r="E150" s="12">
        <v>0</v>
      </c>
      <c r="F150" s="12">
        <v>6340.56</v>
      </c>
    </row>
    <row r="151" spans="1:6">
      <c r="A151" s="12" t="s">
        <v>154</v>
      </c>
      <c r="B151" s="12">
        <v>150</v>
      </c>
      <c r="C151" s="12">
        <v>0</v>
      </c>
      <c r="D151" s="12">
        <v>0</v>
      </c>
      <c r="E151" s="12">
        <v>1769.21</v>
      </c>
      <c r="F151" s="12">
        <v>8095.38</v>
      </c>
    </row>
    <row r="152" spans="1:6">
      <c r="A152" s="12" t="s">
        <v>155</v>
      </c>
      <c r="B152" s="12">
        <v>151</v>
      </c>
      <c r="C152" s="12">
        <v>0</v>
      </c>
      <c r="D152" s="12">
        <v>3981.96</v>
      </c>
      <c r="E152" s="12">
        <v>1930.41</v>
      </c>
      <c r="F152" s="12">
        <v>9268.66</v>
      </c>
    </row>
    <row r="153" spans="1:6">
      <c r="A153" s="12" t="s">
        <v>156</v>
      </c>
      <c r="B153" s="12">
        <v>152</v>
      </c>
      <c r="C153" s="12">
        <v>0</v>
      </c>
      <c r="D153" s="12">
        <v>0</v>
      </c>
      <c r="E153" s="12">
        <v>0</v>
      </c>
      <c r="F153" s="12">
        <v>4532.33</v>
      </c>
    </row>
    <row r="154" spans="1:6">
      <c r="A154" s="12" t="s">
        <v>157</v>
      </c>
      <c r="B154" s="12">
        <v>153</v>
      </c>
      <c r="C154" s="12">
        <v>0</v>
      </c>
      <c r="D154" s="12">
        <v>5382.73</v>
      </c>
      <c r="E154" s="12">
        <v>1793.47</v>
      </c>
      <c r="F154" s="12">
        <v>10982.62</v>
      </c>
    </row>
    <row r="155" spans="1:6">
      <c r="A155" s="12" t="s">
        <v>158</v>
      </c>
      <c r="B155" s="12">
        <v>154</v>
      </c>
      <c r="C155" s="12">
        <v>0</v>
      </c>
      <c r="D155" s="12">
        <v>0</v>
      </c>
      <c r="E155" s="12">
        <v>1912.65</v>
      </c>
      <c r="F155" s="12">
        <v>8447.64</v>
      </c>
    </row>
    <row r="156" spans="1:6">
      <c r="A156" s="12" t="s">
        <v>159</v>
      </c>
      <c r="B156" s="12">
        <v>155</v>
      </c>
      <c r="C156" s="12">
        <v>0</v>
      </c>
      <c r="D156" s="12">
        <v>6096.35</v>
      </c>
      <c r="E156" s="12">
        <v>0</v>
      </c>
      <c r="F156" s="12">
        <v>7617.05</v>
      </c>
    </row>
    <row r="157" spans="1:6">
      <c r="A157" s="12" t="s">
        <v>160</v>
      </c>
      <c r="B157" s="12">
        <v>156</v>
      </c>
      <c r="C157" s="12">
        <v>0</v>
      </c>
      <c r="D157" s="12">
        <v>0</v>
      </c>
      <c r="E157" s="12">
        <v>1918.79</v>
      </c>
      <c r="F157" s="12">
        <v>7610.02</v>
      </c>
    </row>
    <row r="158" spans="1:6">
      <c r="A158" s="12" t="s">
        <v>161</v>
      </c>
      <c r="B158" s="12">
        <v>157</v>
      </c>
      <c r="C158" s="12">
        <v>0</v>
      </c>
      <c r="D158" s="12">
        <v>0</v>
      </c>
      <c r="E158" s="12">
        <v>1892.95</v>
      </c>
      <c r="F158" s="12">
        <v>7849.88</v>
      </c>
    </row>
    <row r="159" spans="1:6">
      <c r="A159" s="12" t="s">
        <v>162</v>
      </c>
      <c r="B159" s="12">
        <v>158</v>
      </c>
      <c r="C159" s="12">
        <v>0</v>
      </c>
      <c r="D159" s="12">
        <v>0</v>
      </c>
      <c r="E159" s="12">
        <v>2005.08</v>
      </c>
      <c r="F159" s="12">
        <v>7104.61</v>
      </c>
    </row>
    <row r="160" spans="1:6">
      <c r="A160" s="12" t="s">
        <v>163</v>
      </c>
      <c r="B160" s="12">
        <v>159</v>
      </c>
      <c r="C160" s="12">
        <v>0</v>
      </c>
      <c r="D160" s="12">
        <v>0</v>
      </c>
      <c r="E160" s="12">
        <v>2230.84</v>
      </c>
      <c r="F160" s="12">
        <v>8447.4</v>
      </c>
    </row>
    <row r="161" spans="1:6">
      <c r="A161" s="12" t="s">
        <v>164</v>
      </c>
      <c r="B161" s="12">
        <v>160</v>
      </c>
      <c r="C161" s="12">
        <v>0</v>
      </c>
      <c r="D161" s="12">
        <v>0</v>
      </c>
      <c r="E161" s="12">
        <v>2034.5</v>
      </c>
      <c r="F161" s="12">
        <v>7885.48</v>
      </c>
    </row>
    <row r="162" spans="1:6">
      <c r="A162" s="12" t="s">
        <v>165</v>
      </c>
      <c r="B162" s="12">
        <v>161</v>
      </c>
      <c r="C162" s="12">
        <v>0</v>
      </c>
      <c r="D162" s="12">
        <v>3820.84</v>
      </c>
      <c r="E162" s="12">
        <v>2004.21</v>
      </c>
      <c r="F162" s="12">
        <v>9992.42</v>
      </c>
    </row>
    <row r="163" spans="1:6">
      <c r="A163" s="12" t="s">
        <v>166</v>
      </c>
      <c r="B163" s="12">
        <v>162</v>
      </c>
      <c r="C163" s="12">
        <v>0</v>
      </c>
      <c r="D163" s="12">
        <v>6301.43</v>
      </c>
      <c r="E163" s="12">
        <v>2019.89</v>
      </c>
      <c r="F163" s="12">
        <v>11322.95</v>
      </c>
    </row>
    <row r="164" spans="1:6">
      <c r="A164" s="12" t="s">
        <v>167</v>
      </c>
      <c r="B164" s="12">
        <v>163</v>
      </c>
      <c r="C164" s="12">
        <v>11898.84</v>
      </c>
      <c r="D164" s="12">
        <v>5895.26</v>
      </c>
      <c r="E164" s="12">
        <v>2045.48</v>
      </c>
      <c r="F164" s="12">
        <v>15977.27</v>
      </c>
    </row>
    <row r="165" spans="1:6">
      <c r="A165" s="12" t="s">
        <v>168</v>
      </c>
      <c r="B165" s="12">
        <v>164</v>
      </c>
      <c r="C165" s="12">
        <v>10175.1</v>
      </c>
      <c r="D165" s="12">
        <v>0</v>
      </c>
      <c r="E165" s="12">
        <v>1796.65</v>
      </c>
      <c r="F165" s="12">
        <v>14259.48</v>
      </c>
    </row>
    <row r="166" spans="1:6">
      <c r="A166" s="12" t="s">
        <v>169</v>
      </c>
      <c r="B166" s="12">
        <v>165</v>
      </c>
      <c r="C166" s="12">
        <v>0</v>
      </c>
      <c r="D166" s="12">
        <v>3667.79</v>
      </c>
      <c r="E166" s="12">
        <v>1977.04</v>
      </c>
      <c r="F166" s="12">
        <v>12886.05</v>
      </c>
    </row>
    <row r="167" spans="1:6">
      <c r="A167" s="12" t="s">
        <v>170</v>
      </c>
      <c r="B167" s="12">
        <v>166</v>
      </c>
      <c r="C167" s="12">
        <v>0</v>
      </c>
      <c r="D167" s="12">
        <v>3031.38</v>
      </c>
      <c r="E167" s="12">
        <v>0</v>
      </c>
      <c r="F167" s="12">
        <v>9131.86</v>
      </c>
    </row>
    <row r="168" spans="1:6">
      <c r="A168" s="12" t="s">
        <v>171</v>
      </c>
      <c r="B168" s="12">
        <v>167</v>
      </c>
      <c r="C168" s="12">
        <v>0</v>
      </c>
      <c r="D168" s="12">
        <v>4339.9399999999996</v>
      </c>
      <c r="E168" s="12">
        <v>1725.85</v>
      </c>
      <c r="F168" s="12">
        <v>10953.39</v>
      </c>
    </row>
    <row r="169" spans="1:6">
      <c r="A169" s="12" t="s">
        <v>172</v>
      </c>
      <c r="B169" s="12">
        <v>168</v>
      </c>
      <c r="C169" s="12">
        <v>0</v>
      </c>
      <c r="D169" s="12">
        <v>0</v>
      </c>
      <c r="E169" s="12">
        <v>2173.13</v>
      </c>
      <c r="F169" s="12">
        <v>8574.23</v>
      </c>
    </row>
    <row r="170" spans="1:6">
      <c r="A170" s="12" t="s">
        <v>173</v>
      </c>
      <c r="B170" s="12">
        <v>169</v>
      </c>
      <c r="C170" s="12">
        <v>12376.06</v>
      </c>
      <c r="D170" s="12">
        <v>5498.69</v>
      </c>
      <c r="E170" s="12">
        <v>2216.2800000000002</v>
      </c>
      <c r="F170" s="12">
        <v>14958.05</v>
      </c>
    </row>
    <row r="171" spans="1:6">
      <c r="A171" s="12" t="s">
        <v>174</v>
      </c>
      <c r="B171" s="12">
        <v>170</v>
      </c>
      <c r="C171" s="12">
        <v>0</v>
      </c>
      <c r="D171" s="12">
        <v>6047.97</v>
      </c>
      <c r="E171" s="12">
        <v>1873.72</v>
      </c>
      <c r="F171" s="12">
        <v>13543.21</v>
      </c>
    </row>
    <row r="172" spans="1:6">
      <c r="A172" s="12" t="s">
        <v>175</v>
      </c>
      <c r="B172" s="12">
        <v>171</v>
      </c>
      <c r="C172" s="12">
        <v>11841.72</v>
      </c>
      <c r="D172" s="12">
        <v>0</v>
      </c>
      <c r="E172" s="12">
        <v>1951.73</v>
      </c>
      <c r="F172" s="12">
        <v>13867.08</v>
      </c>
    </row>
    <row r="173" spans="1:6">
      <c r="A173" s="12" t="s">
        <v>176</v>
      </c>
      <c r="B173" s="12">
        <v>172</v>
      </c>
      <c r="C173" s="12">
        <v>0</v>
      </c>
      <c r="D173" s="12">
        <v>6742.67</v>
      </c>
      <c r="E173" s="12">
        <v>1824.36</v>
      </c>
      <c r="F173" s="12">
        <v>13854.92</v>
      </c>
    </row>
    <row r="174" spans="1:6">
      <c r="A174" s="12" t="s">
        <v>177</v>
      </c>
      <c r="B174" s="12">
        <v>173</v>
      </c>
      <c r="C174" s="12">
        <v>0</v>
      </c>
      <c r="D174" s="12">
        <v>0</v>
      </c>
      <c r="E174" s="12">
        <v>2139.88</v>
      </c>
      <c r="F174" s="12">
        <v>10895.22</v>
      </c>
    </row>
    <row r="175" spans="1:6">
      <c r="A175" s="12" t="s">
        <v>178</v>
      </c>
      <c r="B175" s="12">
        <v>174</v>
      </c>
      <c r="C175" s="12">
        <v>0</v>
      </c>
      <c r="D175" s="12">
        <v>0</v>
      </c>
      <c r="E175" s="12">
        <v>1787.76</v>
      </c>
      <c r="F175" s="12">
        <v>7854.4</v>
      </c>
    </row>
    <row r="176" spans="1:6">
      <c r="A176" s="12" t="s">
        <v>179</v>
      </c>
      <c r="B176" s="12">
        <v>175</v>
      </c>
      <c r="C176" s="12">
        <v>0</v>
      </c>
      <c r="D176" s="12">
        <v>0</v>
      </c>
      <c r="E176" s="12">
        <v>1955.5</v>
      </c>
      <c r="F176" s="12">
        <v>7405.54</v>
      </c>
    </row>
    <row r="177" spans="1:6">
      <c r="A177" s="12" t="s">
        <v>180</v>
      </c>
      <c r="B177" s="12">
        <v>176</v>
      </c>
      <c r="C177" s="12">
        <v>0</v>
      </c>
      <c r="D177" s="12">
        <v>4111.03</v>
      </c>
      <c r="E177" s="12">
        <v>0</v>
      </c>
      <c r="F177" s="12">
        <v>7705.26</v>
      </c>
    </row>
    <row r="178" spans="1:6">
      <c r="A178" s="12" t="s">
        <v>181</v>
      </c>
      <c r="B178" s="12">
        <v>177</v>
      </c>
      <c r="C178" s="12">
        <v>0</v>
      </c>
      <c r="D178" s="12">
        <v>5242.12</v>
      </c>
      <c r="E178" s="12">
        <v>2010.19</v>
      </c>
      <c r="F178" s="12">
        <v>10888.41</v>
      </c>
    </row>
    <row r="179" spans="1:6">
      <c r="A179" s="12" t="s">
        <v>182</v>
      </c>
      <c r="B179" s="12">
        <v>178</v>
      </c>
      <c r="C179" s="12">
        <v>0</v>
      </c>
      <c r="D179" s="12">
        <v>0</v>
      </c>
      <c r="E179" s="12">
        <v>1641.15</v>
      </c>
      <c r="F179" s="12">
        <v>7715.63</v>
      </c>
    </row>
    <row r="180" spans="1:6">
      <c r="A180" s="12" t="s">
        <v>183</v>
      </c>
      <c r="B180" s="12">
        <v>179</v>
      </c>
      <c r="C180" s="12">
        <v>0</v>
      </c>
      <c r="D180" s="12">
        <v>5936.74</v>
      </c>
      <c r="E180" s="12">
        <v>2265.29</v>
      </c>
      <c r="F180" s="12">
        <v>10581.72</v>
      </c>
    </row>
    <row r="181" spans="1:6">
      <c r="A181" s="12" t="s">
        <v>184</v>
      </c>
      <c r="B181" s="12">
        <v>180</v>
      </c>
      <c r="C181" s="12">
        <v>0</v>
      </c>
      <c r="D181" s="12">
        <v>6412.33</v>
      </c>
      <c r="E181" s="12">
        <v>1807.08</v>
      </c>
      <c r="F181" s="12">
        <v>11218.58</v>
      </c>
    </row>
    <row r="182" spans="1:6">
      <c r="A182" s="12" t="s">
        <v>185</v>
      </c>
      <c r="B182" s="12">
        <v>181</v>
      </c>
      <c r="C182" s="12">
        <v>9292.01</v>
      </c>
      <c r="D182" s="12">
        <v>0</v>
      </c>
      <c r="E182" s="12">
        <v>2011.98</v>
      </c>
      <c r="F182" s="12">
        <v>12789.7</v>
      </c>
    </row>
    <row r="183" spans="1:6">
      <c r="A183" s="12" t="s">
        <v>186</v>
      </c>
      <c r="B183" s="12">
        <v>182</v>
      </c>
      <c r="C183" s="12">
        <v>0</v>
      </c>
      <c r="D183" s="12">
        <v>0</v>
      </c>
      <c r="E183" s="12">
        <v>1957.5</v>
      </c>
      <c r="F183" s="12">
        <v>9923.23</v>
      </c>
    </row>
    <row r="184" spans="1:6">
      <c r="A184" s="12" t="s">
        <v>187</v>
      </c>
      <c r="B184" s="12">
        <v>183</v>
      </c>
      <c r="C184" s="12">
        <v>0</v>
      </c>
      <c r="D184" s="12">
        <v>2760.4</v>
      </c>
      <c r="E184" s="12">
        <v>1847.58</v>
      </c>
      <c r="F184" s="12">
        <v>9781.83</v>
      </c>
    </row>
    <row r="185" spans="1:6">
      <c r="A185" s="12" t="s">
        <v>188</v>
      </c>
      <c r="B185" s="12">
        <v>184</v>
      </c>
      <c r="C185" s="12">
        <v>5553.19</v>
      </c>
      <c r="D185" s="12">
        <v>0</v>
      </c>
      <c r="E185" s="12">
        <v>1822.44</v>
      </c>
      <c r="F185" s="12">
        <v>11570.62</v>
      </c>
    </row>
    <row r="186" spans="1:6">
      <c r="A186" s="12" t="s">
        <v>189</v>
      </c>
      <c r="B186" s="12">
        <v>185</v>
      </c>
      <c r="C186" s="12">
        <v>11250.46</v>
      </c>
      <c r="D186" s="12">
        <v>0</v>
      </c>
      <c r="E186" s="12">
        <v>2187.2800000000002</v>
      </c>
      <c r="F186" s="12">
        <v>12294.54</v>
      </c>
    </row>
    <row r="187" spans="1:6">
      <c r="A187" s="12" t="s">
        <v>190</v>
      </c>
      <c r="B187" s="12">
        <v>186</v>
      </c>
      <c r="C187" s="12">
        <v>0</v>
      </c>
      <c r="D187" s="12">
        <v>0</v>
      </c>
      <c r="E187" s="12">
        <v>1894.87</v>
      </c>
      <c r="F187" s="12">
        <v>9745.9</v>
      </c>
    </row>
    <row r="188" spans="1:6">
      <c r="A188" s="12" t="s">
        <v>191</v>
      </c>
      <c r="B188" s="12">
        <v>187</v>
      </c>
      <c r="C188" s="12">
        <v>0</v>
      </c>
      <c r="D188" s="12">
        <v>3720.31</v>
      </c>
      <c r="E188" s="12">
        <v>2054.23</v>
      </c>
      <c r="F188" s="12">
        <v>11918.41</v>
      </c>
    </row>
    <row r="189" spans="1:6">
      <c r="A189" s="12" t="s">
        <v>192</v>
      </c>
      <c r="B189" s="12">
        <v>188</v>
      </c>
      <c r="C189" s="12">
        <v>0</v>
      </c>
      <c r="D189" s="12">
        <v>4414.57</v>
      </c>
      <c r="E189" s="12">
        <v>1839.7</v>
      </c>
      <c r="F189" s="12">
        <v>10983.4</v>
      </c>
    </row>
    <row r="190" spans="1:6">
      <c r="A190" s="12" t="s">
        <v>193</v>
      </c>
      <c r="B190" s="12">
        <v>189</v>
      </c>
      <c r="C190" s="12">
        <v>8520.8700000000008</v>
      </c>
      <c r="D190" s="12">
        <v>0</v>
      </c>
      <c r="E190" s="12">
        <v>0</v>
      </c>
      <c r="F190" s="12">
        <v>8944.74</v>
      </c>
    </row>
    <row r="191" spans="1:6">
      <c r="A191" s="12" t="s">
        <v>194</v>
      </c>
      <c r="B191" s="12">
        <v>190</v>
      </c>
      <c r="C191" s="12">
        <v>13086.03</v>
      </c>
      <c r="D191" s="12">
        <v>0</v>
      </c>
      <c r="E191" s="12">
        <v>2094.4499999999998</v>
      </c>
      <c r="F191" s="12">
        <v>13131.49</v>
      </c>
    </row>
    <row r="192" spans="1:6">
      <c r="A192" s="12" t="s">
        <v>195</v>
      </c>
      <c r="B192" s="12">
        <v>191</v>
      </c>
      <c r="C192" s="12">
        <v>7414.29</v>
      </c>
      <c r="D192" s="12">
        <v>0</v>
      </c>
      <c r="E192" s="12">
        <v>2186.08</v>
      </c>
      <c r="F192" s="12">
        <v>14669.4</v>
      </c>
    </row>
    <row r="193" spans="1:6">
      <c r="A193" s="12" t="s">
        <v>196</v>
      </c>
      <c r="B193" s="12">
        <v>192</v>
      </c>
      <c r="C193" s="12">
        <v>10534.1</v>
      </c>
      <c r="D193" s="12">
        <v>0</v>
      </c>
      <c r="E193" s="12">
        <v>1964.94</v>
      </c>
      <c r="F193" s="12">
        <v>13843.33</v>
      </c>
    </row>
    <row r="194" spans="1:6">
      <c r="A194" s="12" t="s">
        <v>197</v>
      </c>
      <c r="B194" s="12">
        <v>193</v>
      </c>
      <c r="C194" s="12">
        <v>0</v>
      </c>
      <c r="D194" s="12">
        <v>5213.4799999999996</v>
      </c>
      <c r="E194" s="12">
        <v>1715.62</v>
      </c>
      <c r="F194" s="12">
        <v>14024.53</v>
      </c>
    </row>
    <row r="195" spans="1:6">
      <c r="A195" s="12" t="s">
        <v>198</v>
      </c>
      <c r="B195" s="12">
        <v>194</v>
      </c>
      <c r="C195" s="12">
        <v>7663.81</v>
      </c>
      <c r="D195" s="12">
        <v>0</v>
      </c>
      <c r="E195" s="12">
        <v>2399.59</v>
      </c>
      <c r="F195" s="12">
        <v>13315.79</v>
      </c>
    </row>
    <row r="196" spans="1:6">
      <c r="A196" s="12" t="s">
        <v>199</v>
      </c>
      <c r="B196" s="12">
        <v>195</v>
      </c>
      <c r="C196" s="12">
        <v>0</v>
      </c>
      <c r="D196" s="12">
        <v>4757.9799999999996</v>
      </c>
      <c r="E196" s="12">
        <v>0</v>
      </c>
      <c r="F196" s="12">
        <v>10237.24</v>
      </c>
    </row>
    <row r="197" spans="1:6">
      <c r="A197" s="12" t="s">
        <v>200</v>
      </c>
      <c r="B197" s="12">
        <v>196</v>
      </c>
      <c r="C197" s="12">
        <v>0</v>
      </c>
      <c r="D197" s="12">
        <v>0</v>
      </c>
      <c r="E197" s="12">
        <v>1691.68</v>
      </c>
      <c r="F197" s="12">
        <v>9030.17</v>
      </c>
    </row>
    <row r="198" spans="1:6">
      <c r="A198" s="12" t="s">
        <v>201</v>
      </c>
      <c r="B198" s="12">
        <v>197</v>
      </c>
      <c r="C198" s="12">
        <v>11543.58</v>
      </c>
      <c r="D198" s="12">
        <v>4615.3500000000004</v>
      </c>
      <c r="E198" s="12">
        <v>2518.88</v>
      </c>
      <c r="F198" s="12">
        <v>15904.11</v>
      </c>
    </row>
    <row r="199" spans="1:6">
      <c r="A199" s="12" t="s">
        <v>202</v>
      </c>
      <c r="B199" s="12">
        <v>198</v>
      </c>
      <c r="C199" s="12">
        <v>0</v>
      </c>
      <c r="D199" s="12">
        <v>4556.16</v>
      </c>
      <c r="E199" s="12">
        <v>1919.19</v>
      </c>
      <c r="F199" s="12">
        <v>12839.29</v>
      </c>
    </row>
    <row r="200" spans="1:6">
      <c r="A200" s="12" t="s">
        <v>203</v>
      </c>
      <c r="B200" s="12">
        <v>199</v>
      </c>
      <c r="C200" s="12">
        <v>0</v>
      </c>
      <c r="D200" s="12">
        <v>0</v>
      </c>
      <c r="E200" s="12">
        <v>1707.65</v>
      </c>
      <c r="F200" s="12">
        <v>9063.4500000000007</v>
      </c>
    </row>
    <row r="201" spans="1:6">
      <c r="A201" s="12" t="s">
        <v>204</v>
      </c>
      <c r="B201" s="12">
        <v>200</v>
      </c>
      <c r="C201" s="12">
        <v>0</v>
      </c>
      <c r="D201" s="12">
        <v>0</v>
      </c>
      <c r="E201" s="12">
        <v>1863.31</v>
      </c>
      <c r="F201" s="12">
        <v>7250.21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DF20-29A2-4124-AD05-4D65DEC5D015}">
  <dimension ref="A1:E7"/>
  <sheetViews>
    <sheetView zoomScale="80" zoomScaleNormal="80" workbookViewId="0">
      <selection activeCell="I20" sqref="I20"/>
    </sheetView>
  </sheetViews>
  <sheetFormatPr defaultRowHeight="15"/>
  <cols>
    <col min="1" max="1" width="11" bestFit="1" customWidth="1"/>
    <col min="2" max="2" width="12" bestFit="1" customWidth="1"/>
    <col min="3" max="3" width="12.7109375" bestFit="1" customWidth="1"/>
    <col min="4" max="4" width="12" bestFit="1" customWidth="1"/>
    <col min="5" max="5" width="6" bestFit="1" customWidth="1"/>
  </cols>
  <sheetData>
    <row r="1" spans="1:5">
      <c r="A1" s="5" t="s">
        <v>206</v>
      </c>
    </row>
    <row r="2" spans="1:5" ht="15.75" thickBot="1"/>
    <row r="3" spans="1:5">
      <c r="A3" s="3"/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t="s">
        <v>1</v>
      </c>
      <c r="B4">
        <v>1</v>
      </c>
    </row>
    <row r="5" spans="1:5">
      <c r="A5" t="s">
        <v>2</v>
      </c>
      <c r="B5">
        <v>8.4127751944682652E-2</v>
      </c>
      <c r="C5">
        <v>1</v>
      </c>
    </row>
    <row r="6" spans="1:5">
      <c r="A6" t="s">
        <v>3</v>
      </c>
      <c r="B6">
        <v>2.1734879289495232E-2</v>
      </c>
      <c r="C6">
        <v>-0.10094603691757484</v>
      </c>
      <c r="D6">
        <v>1</v>
      </c>
    </row>
    <row r="7" spans="1:5" ht="15.75" thickBot="1">
      <c r="A7" s="2" t="s">
        <v>4</v>
      </c>
      <c r="B7" s="2">
        <v>0.67920539192090912</v>
      </c>
      <c r="C7" s="2">
        <v>0.46676202972400949</v>
      </c>
      <c r="D7" s="2">
        <v>0.36004582634498489</v>
      </c>
      <c r="E7" s="2">
        <v>1</v>
      </c>
    </row>
  </sheetData>
  <conditionalFormatting sqref="B4:E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ECCC-3C7A-4133-A4E6-42339C417DE0}">
  <dimension ref="A1:L226"/>
  <sheetViews>
    <sheetView zoomScale="80" zoomScaleNormal="80" workbookViewId="0">
      <selection activeCell="I20" sqref="I20"/>
    </sheetView>
  </sheetViews>
  <sheetFormatPr defaultRowHeight="15"/>
  <cols>
    <col min="1" max="1" width="18" bestFit="1" customWidth="1"/>
    <col min="5" max="5" width="11.7109375" customWidth="1"/>
  </cols>
  <sheetData>
    <row r="1" spans="1:11">
      <c r="A1" t="s">
        <v>207</v>
      </c>
    </row>
    <row r="2" spans="1:11" ht="15.75" thickBot="1"/>
    <row r="3" spans="1:11">
      <c r="A3" s="6" t="s">
        <v>208</v>
      </c>
      <c r="B3" s="6"/>
    </row>
    <row r="4" spans="1:11">
      <c r="A4" t="s">
        <v>209</v>
      </c>
      <c r="B4">
        <v>0.88447285176420221</v>
      </c>
    </row>
    <row r="5" spans="1:11">
      <c r="A5" t="s">
        <v>210</v>
      </c>
      <c r="B5">
        <v>0.78229222550790045</v>
      </c>
    </row>
    <row r="6" spans="1:11">
      <c r="A6" t="s">
        <v>211</v>
      </c>
      <c r="B6" s="7">
        <v>0.77895996365342957</v>
      </c>
    </row>
    <row r="7" spans="1:11">
      <c r="A7" t="s">
        <v>212</v>
      </c>
      <c r="B7">
        <v>1269.7344147444278</v>
      </c>
    </row>
    <row r="8" spans="1:11" ht="15.75" thickBot="1">
      <c r="A8" s="2" t="s">
        <v>213</v>
      </c>
      <c r="B8" s="2">
        <v>200</v>
      </c>
    </row>
    <row r="10" spans="1:11" ht="15.75" thickBot="1">
      <c r="A10" t="s">
        <v>214</v>
      </c>
    </row>
    <row r="11" spans="1:11">
      <c r="A11" s="3"/>
      <c r="B11" s="3" t="s">
        <v>219</v>
      </c>
      <c r="C11" s="3" t="s">
        <v>220</v>
      </c>
      <c r="D11" s="3" t="s">
        <v>221</v>
      </c>
      <c r="E11" s="3" t="s">
        <v>222</v>
      </c>
      <c r="F11" s="3" t="s">
        <v>223</v>
      </c>
    </row>
    <row r="12" spans="1:11">
      <c r="A12" t="s">
        <v>215</v>
      </c>
      <c r="B12">
        <v>3</v>
      </c>
      <c r="C12">
        <v>1135473306.3934207</v>
      </c>
      <c r="D12">
        <v>378491102.13114023</v>
      </c>
      <c r="E12">
        <v>234.76313077205953</v>
      </c>
      <c r="F12" s="8">
        <v>1.284292377111186E-64</v>
      </c>
    </row>
    <row r="13" spans="1:11">
      <c r="A13" t="s">
        <v>216</v>
      </c>
      <c r="B13">
        <v>196</v>
      </c>
      <c r="C13">
        <v>315996194.86132944</v>
      </c>
      <c r="D13">
        <v>1612225.4839863747</v>
      </c>
    </row>
    <row r="14" spans="1:11" ht="15.75" thickBot="1">
      <c r="A14" s="2" t="s">
        <v>217</v>
      </c>
      <c r="B14" s="2">
        <v>199</v>
      </c>
      <c r="C14" s="2">
        <v>1451469501.2547503</v>
      </c>
      <c r="D14" s="2"/>
      <c r="E14" s="2"/>
      <c r="F14" s="2"/>
    </row>
    <row r="15" spans="1:11" ht="15.75" thickBot="1"/>
    <row r="16" spans="1:11">
      <c r="A16" s="3"/>
      <c r="B16" s="3" t="s">
        <v>224</v>
      </c>
      <c r="C16" s="3" t="s">
        <v>212</v>
      </c>
      <c r="D16" s="3" t="s">
        <v>225</v>
      </c>
      <c r="E16" s="3" t="s">
        <v>226</v>
      </c>
      <c r="F16" s="3" t="s">
        <v>227</v>
      </c>
      <c r="G16" s="3" t="s">
        <v>228</v>
      </c>
      <c r="H16" s="3" t="s">
        <v>229</v>
      </c>
      <c r="I16" s="3"/>
      <c r="J16" s="13" t="s">
        <v>235</v>
      </c>
      <c r="K16" s="13" t="s">
        <v>236</v>
      </c>
    </row>
    <row r="17" spans="1:12">
      <c r="A17" t="s">
        <v>218</v>
      </c>
      <c r="B17">
        <v>6678.3969336061591</v>
      </c>
      <c r="C17">
        <v>209.57460627187592</v>
      </c>
      <c r="D17">
        <v>31.866441514113792</v>
      </c>
      <c r="E17">
        <v>1.8604118834228427E-79</v>
      </c>
      <c r="F17">
        <v>6265.0862135638008</v>
      </c>
      <c r="G17">
        <v>7091.7076536485174</v>
      </c>
      <c r="H17">
        <v>6265.0862135638008</v>
      </c>
      <c r="I17">
        <v>7091.7076536485174</v>
      </c>
      <c r="J17" s="12"/>
      <c r="K17" s="12"/>
    </row>
    <row r="18" spans="1:12">
      <c r="A18" t="s">
        <v>1</v>
      </c>
      <c r="B18">
        <v>0.3596838209896539</v>
      </c>
      <c r="C18">
        <v>1.9026956117405538E-2</v>
      </c>
      <c r="D18">
        <v>18.903907633476972</v>
      </c>
      <c r="E18" s="8">
        <v>4.7372238708738676E-46</v>
      </c>
      <c r="F18">
        <v>0.32215997650776368</v>
      </c>
      <c r="G18">
        <v>0.39720766547154412</v>
      </c>
      <c r="H18">
        <v>0.32215997650776368</v>
      </c>
      <c r="I18">
        <v>0.39720766547154412</v>
      </c>
      <c r="J18" s="11">
        <f>J28</f>
        <v>8.0005712410066952E-3</v>
      </c>
      <c r="K18" s="11">
        <f>1/(1-J18)</f>
        <v>1.0080650966210893</v>
      </c>
    </row>
    <row r="19" spans="1:12">
      <c r="A19" t="s">
        <v>2</v>
      </c>
      <c r="B19">
        <v>0.48833246359153953</v>
      </c>
      <c r="C19">
        <v>3.6239036174090966E-2</v>
      </c>
      <c r="D19">
        <v>13.475315989244548</v>
      </c>
      <c r="E19" s="8">
        <v>1.0130654362822447E-29</v>
      </c>
      <c r="F19">
        <v>0.4168639665193129</v>
      </c>
      <c r="G19">
        <v>0.55980096066376617</v>
      </c>
      <c r="H19">
        <v>0.4168639665193129</v>
      </c>
      <c r="I19">
        <v>0.55980096066376617</v>
      </c>
      <c r="J19" s="11">
        <f>J36</f>
        <v>1.7645077615179097E-2</v>
      </c>
      <c r="K19" s="11">
        <f>1/(1-J19)</f>
        <v>1.0179620188315877</v>
      </c>
    </row>
    <row r="20" spans="1:12" ht="15.75" thickBot="1">
      <c r="A20" s="2" t="s">
        <v>3</v>
      </c>
      <c r="B20" s="2">
        <v>1.2159193013722263</v>
      </c>
      <c r="C20" s="2">
        <v>0.1039469579769059</v>
      </c>
      <c r="D20" s="2">
        <v>11.697497695337747</v>
      </c>
      <c r="E20" s="9">
        <v>2.5603385542322424E-24</v>
      </c>
      <c r="F20" s="2">
        <v>1.0109212206795983</v>
      </c>
      <c r="G20" s="2">
        <v>1.4209173820648542</v>
      </c>
      <c r="H20" s="2">
        <v>1.0109212206795983</v>
      </c>
      <c r="I20" s="2">
        <v>1.4209173820648542</v>
      </c>
      <c r="J20" s="11">
        <f>J44</f>
        <v>1.1110301242957492E-2</v>
      </c>
      <c r="K20" s="11">
        <f>1/(1-J20)</f>
        <v>1.0112351268871769</v>
      </c>
    </row>
    <row r="22" spans="1:12">
      <c r="I22" s="14" t="s">
        <v>237</v>
      </c>
      <c r="J22" s="14"/>
      <c r="K22" s="14"/>
      <c r="L22" s="14"/>
    </row>
    <row r="24" spans="1:12">
      <c r="A24" t="s">
        <v>230</v>
      </c>
      <c r="I24" s="5" t="s">
        <v>238</v>
      </c>
    </row>
    <row r="25" spans="1:12" ht="15.75" thickBot="1">
      <c r="I25" s="1" t="s">
        <v>1</v>
      </c>
    </row>
    <row r="26" spans="1:12">
      <c r="A26" s="3" t="s">
        <v>231</v>
      </c>
      <c r="B26" s="3" t="s">
        <v>232</v>
      </c>
      <c r="C26" s="3" t="s">
        <v>233</v>
      </c>
      <c r="D26" s="3" t="s">
        <v>234</v>
      </c>
      <c r="I26" s="6" t="s">
        <v>208</v>
      </c>
      <c r="J26" s="6"/>
    </row>
    <row r="27" spans="1:12">
      <c r="A27">
        <v>1</v>
      </c>
      <c r="B27">
        <v>11544.235632336296</v>
      </c>
      <c r="C27">
        <v>-1764.4356323362972</v>
      </c>
      <c r="D27">
        <v>-1.400204378482055</v>
      </c>
      <c r="I27" t="s">
        <v>209</v>
      </c>
      <c r="J27">
        <v>8.9445912377294781E-2</v>
      </c>
    </row>
    <row r="28" spans="1:12">
      <c r="A28">
        <v>2</v>
      </c>
      <c r="B28">
        <v>11988.844512852511</v>
      </c>
      <c r="C28">
        <v>1256.3454871474896</v>
      </c>
      <c r="D28">
        <v>0.99699893821618168</v>
      </c>
      <c r="I28" s="10" t="s">
        <v>210</v>
      </c>
      <c r="J28">
        <v>8.0005712410066952E-3</v>
      </c>
    </row>
    <row r="29" spans="1:12">
      <c r="A29">
        <v>3</v>
      </c>
      <c r="B29">
        <v>11235.843055971909</v>
      </c>
      <c r="C29">
        <v>786.8169440280908</v>
      </c>
      <c r="D29">
        <v>0.62439485459338118</v>
      </c>
      <c r="I29" t="s">
        <v>211</v>
      </c>
      <c r="J29">
        <v>-2.0704889494399374E-3</v>
      </c>
    </row>
    <row r="30" spans="1:12">
      <c r="A30">
        <v>4</v>
      </c>
      <c r="B30">
        <v>8417.9397187365776</v>
      </c>
      <c r="C30">
        <v>429.01028126342317</v>
      </c>
      <c r="D30">
        <v>0.34044997914912356</v>
      </c>
      <c r="I30" t="s">
        <v>212</v>
      </c>
      <c r="J30">
        <v>4754.5614106877474</v>
      </c>
    </row>
    <row r="31" spans="1:12" ht="15.75" thickBot="1">
      <c r="A31">
        <v>5</v>
      </c>
      <c r="B31">
        <v>9337.9650623046164</v>
      </c>
      <c r="C31">
        <v>459.10493769538334</v>
      </c>
      <c r="D31">
        <v>0.36433221601437427</v>
      </c>
      <c r="I31" s="2" t="s">
        <v>213</v>
      </c>
      <c r="J31" s="2">
        <v>200</v>
      </c>
    </row>
    <row r="32" spans="1:12">
      <c r="A32">
        <v>6</v>
      </c>
      <c r="B32">
        <v>14100.495884532491</v>
      </c>
      <c r="C32">
        <v>-572.84588453249125</v>
      </c>
      <c r="D32">
        <v>-0.45459369614733636</v>
      </c>
    </row>
    <row r="33" spans="1:10" ht="15.75" thickBot="1">
      <c r="A33">
        <v>7</v>
      </c>
      <c r="B33">
        <v>9417.8874379838126</v>
      </c>
      <c r="C33">
        <v>217.54256201618773</v>
      </c>
      <c r="D33">
        <v>0.17263539811760797</v>
      </c>
      <c r="I33" s="1" t="s">
        <v>2</v>
      </c>
    </row>
    <row r="34" spans="1:10">
      <c r="A34">
        <v>8</v>
      </c>
      <c r="B34">
        <v>14836.775564501841</v>
      </c>
      <c r="C34">
        <v>518.33443549816002</v>
      </c>
      <c r="D34">
        <v>0.41133500865744088</v>
      </c>
      <c r="I34" s="6" t="s">
        <v>208</v>
      </c>
      <c r="J34" s="6"/>
    </row>
    <row r="35" spans="1:10">
      <c r="A35">
        <v>9</v>
      </c>
      <c r="B35">
        <v>10480.446637529194</v>
      </c>
      <c r="C35">
        <v>1718.9233624708068</v>
      </c>
      <c r="D35">
        <v>1.3640871756935713</v>
      </c>
      <c r="I35" t="s">
        <v>209</v>
      </c>
      <c r="J35">
        <v>0.13283477562437893</v>
      </c>
    </row>
    <row r="36" spans="1:10">
      <c r="A36">
        <v>10</v>
      </c>
      <c r="B36">
        <v>11483.84245247907</v>
      </c>
      <c r="C36">
        <v>-115.61245247907027</v>
      </c>
      <c r="D36">
        <v>-9.1746652131421344E-2</v>
      </c>
      <c r="I36" s="10" t="s">
        <v>210</v>
      </c>
      <c r="J36">
        <v>1.7645077615179097E-2</v>
      </c>
    </row>
    <row r="37" spans="1:10">
      <c r="A37">
        <v>11</v>
      </c>
      <c r="B37">
        <v>8885.8257020775382</v>
      </c>
      <c r="C37">
        <v>-245.38570207753764</v>
      </c>
      <c r="D37">
        <v>-0.19473089761337004</v>
      </c>
      <c r="I37" t="s">
        <v>211</v>
      </c>
      <c r="J37">
        <v>7.6719311950286303E-3</v>
      </c>
    </row>
    <row r="38" spans="1:10">
      <c r="A38">
        <v>12</v>
      </c>
      <c r="B38">
        <v>6678.3969336061591</v>
      </c>
      <c r="C38">
        <v>-1718.1369336061589</v>
      </c>
      <c r="D38">
        <v>-1.3634630888073942</v>
      </c>
      <c r="I38" t="s">
        <v>212</v>
      </c>
      <c r="J38">
        <v>2496.3365715378254</v>
      </c>
    </row>
    <row r="39" spans="1:10" ht="15.75" thickBot="1">
      <c r="A39">
        <v>13</v>
      </c>
      <c r="B39">
        <v>13605.445704232476</v>
      </c>
      <c r="C39">
        <v>-878.98570423247656</v>
      </c>
      <c r="D39">
        <v>-0.69753727998555093</v>
      </c>
      <c r="I39" s="2" t="s">
        <v>213</v>
      </c>
      <c r="J39" s="2">
        <v>200</v>
      </c>
    </row>
    <row r="40" spans="1:10">
      <c r="A40">
        <v>14</v>
      </c>
      <c r="B40">
        <v>10362.764201340531</v>
      </c>
      <c r="C40">
        <v>1058.945798659468</v>
      </c>
      <c r="D40">
        <v>0.84034833387198171</v>
      </c>
    </row>
    <row r="41" spans="1:10" ht="15.75" thickBot="1">
      <c r="A41">
        <v>15</v>
      </c>
      <c r="B41">
        <v>8914.9224189711913</v>
      </c>
      <c r="C41">
        <v>1960.3875810288082</v>
      </c>
      <c r="D41">
        <v>1.5557060989772633</v>
      </c>
      <c r="I41" s="1" t="s">
        <v>3</v>
      </c>
    </row>
    <row r="42" spans="1:10">
      <c r="A42">
        <v>16</v>
      </c>
      <c r="B42">
        <v>12834.186318666158</v>
      </c>
      <c r="C42">
        <v>213.89368133384232</v>
      </c>
      <c r="D42">
        <v>0.16973975340586889</v>
      </c>
      <c r="I42" s="6" t="s">
        <v>208</v>
      </c>
      <c r="J42" s="6"/>
    </row>
    <row r="43" spans="1:10">
      <c r="A43">
        <v>17</v>
      </c>
      <c r="B43">
        <v>9358.7208047790409</v>
      </c>
      <c r="C43">
        <v>1417.1391952209597</v>
      </c>
      <c r="D43">
        <v>1.1246001099170295</v>
      </c>
      <c r="I43" t="s">
        <v>209</v>
      </c>
      <c r="J43">
        <v>0.10540541372698792</v>
      </c>
    </row>
    <row r="44" spans="1:10">
      <c r="A44">
        <v>18</v>
      </c>
      <c r="B44">
        <v>14945.366700147515</v>
      </c>
      <c r="C44">
        <v>68.253299852485725</v>
      </c>
      <c r="D44">
        <v>5.4163817340707597E-2</v>
      </c>
      <c r="I44" s="10" t="s">
        <v>210</v>
      </c>
      <c r="J44">
        <v>1.1110301242957492E-2</v>
      </c>
    </row>
    <row r="45" spans="1:10">
      <c r="A45">
        <v>19</v>
      </c>
      <c r="B45">
        <v>12838.210497574442</v>
      </c>
      <c r="C45">
        <v>1320.1095024255574</v>
      </c>
      <c r="D45">
        <v>1.0476001909599428</v>
      </c>
      <c r="I45" t="s">
        <v>211</v>
      </c>
      <c r="J45">
        <v>1.0708119154748262E-3</v>
      </c>
    </row>
    <row r="46" spans="1:10">
      <c r="A46">
        <v>20</v>
      </c>
      <c r="B46">
        <v>14217.412960881364</v>
      </c>
      <c r="C46">
        <v>1700.7270391186357</v>
      </c>
      <c r="D46">
        <v>1.3496471070602662</v>
      </c>
      <c r="I46" t="s">
        <v>212</v>
      </c>
      <c r="J46">
        <v>870.2980162128863</v>
      </c>
    </row>
    <row r="47" spans="1:10" ht="15.75" thickBot="1">
      <c r="A47">
        <v>21</v>
      </c>
      <c r="B47">
        <v>9154.9692074480954</v>
      </c>
      <c r="C47">
        <v>1973.7807925519046</v>
      </c>
      <c r="D47">
        <v>1.5663345589068243</v>
      </c>
      <c r="I47" s="2" t="s">
        <v>213</v>
      </c>
      <c r="J47" s="2">
        <v>200</v>
      </c>
    </row>
    <row r="48" spans="1:10">
      <c r="A48">
        <v>22</v>
      </c>
      <c r="B48">
        <v>13083.519446261867</v>
      </c>
      <c r="C48">
        <v>-913.15944626186683</v>
      </c>
      <c r="D48">
        <v>-0.72465655956805952</v>
      </c>
    </row>
    <row r="49" spans="1:4">
      <c r="A49">
        <v>23</v>
      </c>
      <c r="B49">
        <v>8720.6914697699922</v>
      </c>
      <c r="C49">
        <v>1414.0085302300085</v>
      </c>
      <c r="D49">
        <v>1.1221157059821092</v>
      </c>
    </row>
    <row r="50" spans="1:4">
      <c r="A50">
        <v>24</v>
      </c>
      <c r="B50">
        <v>11698.035239208793</v>
      </c>
      <c r="C50">
        <v>-604.48523920879416</v>
      </c>
      <c r="D50">
        <v>-0.47970176024341571</v>
      </c>
    </row>
    <row r="51" spans="1:4">
      <c r="A51">
        <v>25</v>
      </c>
      <c r="B51">
        <v>6678.3969336061591</v>
      </c>
      <c r="C51">
        <v>1492.233066393841</v>
      </c>
      <c r="D51">
        <v>1.1841924040684522</v>
      </c>
    </row>
    <row r="52" spans="1:4">
      <c r="A52">
        <v>26</v>
      </c>
      <c r="B52">
        <v>6678.3969336061591</v>
      </c>
      <c r="C52">
        <v>-135.68693360615907</v>
      </c>
      <c r="D52">
        <v>-0.10767717170083556</v>
      </c>
    </row>
    <row r="53" spans="1:4">
      <c r="A53">
        <v>27</v>
      </c>
      <c r="B53">
        <v>11773.688791983481</v>
      </c>
      <c r="C53">
        <v>-447.8887919834815</v>
      </c>
      <c r="D53">
        <v>-0.35543141167349684</v>
      </c>
    </row>
    <row r="54" spans="1:4">
      <c r="A54">
        <v>28</v>
      </c>
      <c r="B54">
        <v>9253.0452582967791</v>
      </c>
      <c r="C54">
        <v>-1459.8052582967794</v>
      </c>
      <c r="D54">
        <v>-1.1584586464578333</v>
      </c>
    </row>
    <row r="55" spans="1:4">
      <c r="A55">
        <v>29</v>
      </c>
      <c r="B55">
        <v>16442.624591841275</v>
      </c>
      <c r="C55">
        <v>-1431.6845918412746</v>
      </c>
      <c r="D55">
        <v>-1.1361429101537011</v>
      </c>
    </row>
    <row r="56" spans="1:4">
      <c r="A56">
        <v>30</v>
      </c>
      <c r="B56">
        <v>8353.0745175977136</v>
      </c>
      <c r="C56">
        <v>2281.2354824022859</v>
      </c>
      <c r="D56">
        <v>1.810321585139864</v>
      </c>
    </row>
    <row r="57" spans="1:4">
      <c r="A57">
        <v>31</v>
      </c>
      <c r="B57">
        <v>11327.446058501941</v>
      </c>
      <c r="C57">
        <v>423.94394149805885</v>
      </c>
      <c r="D57">
        <v>0.33642948047389121</v>
      </c>
    </row>
    <row r="58" spans="1:4">
      <c r="A58">
        <v>32</v>
      </c>
      <c r="B58">
        <v>9549.8797193678583</v>
      </c>
      <c r="C58">
        <v>-398.67971936785761</v>
      </c>
      <c r="D58">
        <v>-0.31638053462551774</v>
      </c>
    </row>
    <row r="59" spans="1:4">
      <c r="A59">
        <v>33</v>
      </c>
      <c r="B59">
        <v>9717.5142722279561</v>
      </c>
      <c r="C59">
        <v>-576.05427222795697</v>
      </c>
      <c r="D59">
        <v>-0.45713977854146182</v>
      </c>
    </row>
    <row r="60" spans="1:4">
      <c r="A60">
        <v>34</v>
      </c>
      <c r="B60">
        <v>9309.1806480635878</v>
      </c>
      <c r="C60">
        <v>-1909.2606480635877</v>
      </c>
      <c r="D60">
        <v>-1.5151332641941264</v>
      </c>
    </row>
    <row r="61" spans="1:4">
      <c r="A61">
        <v>35</v>
      </c>
      <c r="B61">
        <v>11365.159093560842</v>
      </c>
      <c r="C61">
        <v>-471.99909356084208</v>
      </c>
      <c r="D61">
        <v>-0.37456464000806761</v>
      </c>
    </row>
    <row r="62" spans="1:4">
      <c r="A62">
        <v>36</v>
      </c>
      <c r="B62">
        <v>10740.191199245784</v>
      </c>
      <c r="C62">
        <v>810.2788007542149</v>
      </c>
      <c r="D62">
        <v>0.64301349610865077</v>
      </c>
    </row>
    <row r="63" spans="1:4">
      <c r="A63">
        <v>37</v>
      </c>
      <c r="B63">
        <v>9084.859300530974</v>
      </c>
      <c r="C63">
        <v>-412.76930053097385</v>
      </c>
      <c r="D63">
        <v>-0.32756161308143816</v>
      </c>
    </row>
    <row r="64" spans="1:4">
      <c r="A64">
        <v>38</v>
      </c>
      <c r="B64">
        <v>10502.602041275783</v>
      </c>
      <c r="C64">
        <v>-1075.3820412757832</v>
      </c>
      <c r="D64">
        <v>-0.85339165404495099</v>
      </c>
    </row>
    <row r="65" spans="1:4">
      <c r="A65">
        <v>39</v>
      </c>
      <c r="B65">
        <v>8823.8500632984105</v>
      </c>
      <c r="C65">
        <v>-786.94006329841068</v>
      </c>
      <c r="D65">
        <v>-0.62449255843602525</v>
      </c>
    </row>
    <row r="66" spans="1:4">
      <c r="A66">
        <v>40</v>
      </c>
      <c r="B66">
        <v>12212.327073753673</v>
      </c>
      <c r="C66">
        <v>-971.74707375367325</v>
      </c>
      <c r="D66">
        <v>-0.77114998275419222</v>
      </c>
    </row>
    <row r="67" spans="1:4">
      <c r="A67">
        <v>41</v>
      </c>
      <c r="B67">
        <v>12379.564883193189</v>
      </c>
      <c r="C67">
        <v>7.2651168068114202</v>
      </c>
      <c r="D67">
        <v>5.7653836595961665E-3</v>
      </c>
    </row>
    <row r="68" spans="1:4">
      <c r="A68">
        <v>42</v>
      </c>
      <c r="B68">
        <v>11653.213853867193</v>
      </c>
      <c r="C68">
        <v>860.62614613280675</v>
      </c>
      <c r="D68">
        <v>0.6829676730432368</v>
      </c>
    </row>
    <row r="69" spans="1:4">
      <c r="A69">
        <v>43</v>
      </c>
      <c r="B69">
        <v>11766.488158251206</v>
      </c>
      <c r="C69">
        <v>468.59184174879374</v>
      </c>
      <c r="D69">
        <v>0.37186074488240412</v>
      </c>
    </row>
    <row r="70" spans="1:4">
      <c r="A70">
        <v>44</v>
      </c>
      <c r="B70">
        <v>11678.559555284883</v>
      </c>
      <c r="C70">
        <v>217.22044471511799</v>
      </c>
      <c r="D70">
        <v>0.17237977527306961</v>
      </c>
    </row>
    <row r="71" spans="1:4">
      <c r="A71">
        <v>45</v>
      </c>
      <c r="B71">
        <v>6678.3969336061591</v>
      </c>
      <c r="C71">
        <v>3369.0130663938407</v>
      </c>
      <c r="D71">
        <v>2.6735499784039742</v>
      </c>
    </row>
    <row r="72" spans="1:4">
      <c r="A72">
        <v>46</v>
      </c>
      <c r="B72">
        <v>9285.3400749412267</v>
      </c>
      <c r="C72">
        <v>420.04992505877271</v>
      </c>
      <c r="D72">
        <v>0.33333930321367006</v>
      </c>
    </row>
    <row r="73" spans="1:4">
      <c r="A73">
        <v>47</v>
      </c>
      <c r="B73">
        <v>8977.5443053893014</v>
      </c>
      <c r="C73">
        <v>-130.35430538930086</v>
      </c>
      <c r="D73">
        <v>-0.10344535431899372</v>
      </c>
    </row>
    <row r="74" spans="1:4">
      <c r="A74">
        <v>48</v>
      </c>
      <c r="B74">
        <v>11253.86818658731</v>
      </c>
      <c r="C74">
        <v>-874.79818658730983</v>
      </c>
      <c r="D74">
        <v>-0.69421418877481089</v>
      </c>
    </row>
    <row r="75" spans="1:4">
      <c r="A75">
        <v>49</v>
      </c>
      <c r="B75">
        <v>12158.756210306827</v>
      </c>
      <c r="C75">
        <v>-846.27621030682712</v>
      </c>
      <c r="D75">
        <v>-0.67157998476136493</v>
      </c>
    </row>
    <row r="76" spans="1:4">
      <c r="A76">
        <v>50</v>
      </c>
      <c r="B76">
        <v>8706.1612341185937</v>
      </c>
      <c r="C76">
        <v>-479.93123411859415</v>
      </c>
      <c r="D76">
        <v>-0.38085935415697264</v>
      </c>
    </row>
    <row r="77" spans="1:4">
      <c r="A77">
        <v>51</v>
      </c>
      <c r="B77">
        <v>15329.741149308933</v>
      </c>
      <c r="C77">
        <v>-1363.6311493089324</v>
      </c>
      <c r="D77">
        <v>-1.0821376937217533</v>
      </c>
    </row>
    <row r="78" spans="1:4">
      <c r="A78">
        <v>52</v>
      </c>
      <c r="B78">
        <v>12380.71415994079</v>
      </c>
      <c r="C78">
        <v>1079.6058400592101</v>
      </c>
      <c r="D78">
        <v>0.85674353690312621</v>
      </c>
    </row>
    <row r="79" spans="1:4">
      <c r="A79">
        <v>53</v>
      </c>
      <c r="B79">
        <v>14485.327966189459</v>
      </c>
      <c r="C79">
        <v>1257.2820338105412</v>
      </c>
      <c r="D79">
        <v>0.99774215418520018</v>
      </c>
    </row>
    <row r="80" spans="1:4">
      <c r="A80">
        <v>54</v>
      </c>
      <c r="B80">
        <v>9309.9867591800412</v>
      </c>
      <c r="C80">
        <v>1130.9932408199584</v>
      </c>
      <c r="D80">
        <v>0.89752307129097952</v>
      </c>
    </row>
    <row r="81" spans="1:4">
      <c r="A81">
        <v>55</v>
      </c>
      <c r="B81">
        <v>9273.3024738576405</v>
      </c>
      <c r="C81">
        <v>-737.81247385764073</v>
      </c>
      <c r="D81">
        <v>-0.58550634404624247</v>
      </c>
    </row>
    <row r="82" spans="1:4">
      <c r="A82">
        <v>56</v>
      </c>
      <c r="B82">
        <v>8938.182955206441</v>
      </c>
      <c r="C82">
        <v>-1136.602955206441</v>
      </c>
      <c r="D82">
        <v>-0.9019747761319129</v>
      </c>
    </row>
    <row r="83" spans="1:4">
      <c r="A83">
        <v>57</v>
      </c>
      <c r="B83">
        <v>10697.928917594038</v>
      </c>
      <c r="C83">
        <v>-1127.9189175940373</v>
      </c>
      <c r="D83">
        <v>-0.89508337852865194</v>
      </c>
    </row>
    <row r="84" spans="1:4">
      <c r="A84">
        <v>58</v>
      </c>
      <c r="B84">
        <v>8729.1664273005554</v>
      </c>
      <c r="C84">
        <v>-874.38642730055562</v>
      </c>
      <c r="D84">
        <v>-0.69388742867904563</v>
      </c>
    </row>
    <row r="85" spans="1:4">
      <c r="A85">
        <v>59</v>
      </c>
      <c r="B85">
        <v>9000.486660208755</v>
      </c>
      <c r="C85">
        <v>-932.9366602087548</v>
      </c>
      <c r="D85">
        <v>-0.7403511766201657</v>
      </c>
    </row>
    <row r="86" spans="1:4">
      <c r="A86">
        <v>60</v>
      </c>
      <c r="B86">
        <v>9174.8494880255312</v>
      </c>
      <c r="C86">
        <v>-1326.589488025531</v>
      </c>
      <c r="D86">
        <v>-1.0527425175165481</v>
      </c>
    </row>
    <row r="87" spans="1:4">
      <c r="A87">
        <v>61</v>
      </c>
      <c r="B87">
        <v>14750.470426656279</v>
      </c>
      <c r="C87">
        <v>-737.76042665627938</v>
      </c>
      <c r="D87">
        <v>-0.58546504091344553</v>
      </c>
    </row>
    <row r="88" spans="1:4">
      <c r="A88">
        <v>62</v>
      </c>
      <c r="B88">
        <v>14501.664440436023</v>
      </c>
      <c r="C88">
        <v>1625.7855595639776</v>
      </c>
      <c r="D88">
        <v>1.2901757464284176</v>
      </c>
    </row>
    <row r="89" spans="1:4">
      <c r="A89">
        <v>63</v>
      </c>
      <c r="B89">
        <v>9285.327915748212</v>
      </c>
      <c r="C89">
        <v>2351.6420842517873</v>
      </c>
      <c r="D89">
        <v>1.8661941998031597</v>
      </c>
    </row>
    <row r="90" spans="1:4">
      <c r="A90">
        <v>64</v>
      </c>
      <c r="B90">
        <v>8842.0280568539256</v>
      </c>
      <c r="C90">
        <v>-648.37805685392595</v>
      </c>
      <c r="D90">
        <v>-0.51453381323774905</v>
      </c>
    </row>
    <row r="91" spans="1:4">
      <c r="A91">
        <v>65</v>
      </c>
      <c r="B91">
        <v>8969.1108037430768</v>
      </c>
      <c r="C91">
        <v>482.49919625692382</v>
      </c>
      <c r="D91">
        <v>0.3828972136084417</v>
      </c>
    </row>
    <row r="92" spans="1:4">
      <c r="A92">
        <v>66</v>
      </c>
      <c r="B92">
        <v>11442.580322536887</v>
      </c>
      <c r="C92">
        <v>11.439677463113185</v>
      </c>
      <c r="D92">
        <v>9.0781925839165997E-3</v>
      </c>
    </row>
    <row r="93" spans="1:4">
      <c r="A93">
        <v>67</v>
      </c>
      <c r="B93">
        <v>6678.3969336061591</v>
      </c>
      <c r="C93">
        <v>-1151.556933606159</v>
      </c>
      <c r="D93">
        <v>-0.91384181488769123</v>
      </c>
    </row>
    <row r="94" spans="1:4">
      <c r="A94">
        <v>68</v>
      </c>
      <c r="B94">
        <v>9058.1577126728389</v>
      </c>
      <c r="C94">
        <v>-1380.6377126728385</v>
      </c>
      <c r="D94">
        <v>-1.0956336037162389</v>
      </c>
    </row>
    <row r="95" spans="1:4">
      <c r="A95">
        <v>69</v>
      </c>
      <c r="B95">
        <v>8988.8867900736641</v>
      </c>
      <c r="C95">
        <v>-903.90679007366452</v>
      </c>
      <c r="D95">
        <v>-0.71731392293690321</v>
      </c>
    </row>
    <row r="96" spans="1:4">
      <c r="A96">
        <v>70</v>
      </c>
      <c r="B96">
        <v>9115.4275117674715</v>
      </c>
      <c r="C96">
        <v>-1658.8675117674711</v>
      </c>
      <c r="D96">
        <v>-1.3164286136201391</v>
      </c>
    </row>
    <row r="97" spans="1:4">
      <c r="A97">
        <v>71</v>
      </c>
      <c r="B97">
        <v>6678.3969336061591</v>
      </c>
      <c r="C97">
        <v>-1313.2169336061588</v>
      </c>
      <c r="D97">
        <v>-1.0421304504587652</v>
      </c>
    </row>
    <row r="98" spans="1:4">
      <c r="A98">
        <v>72</v>
      </c>
      <c r="B98">
        <v>9157.1092254185114</v>
      </c>
      <c r="C98">
        <v>-1022.9492254185116</v>
      </c>
      <c r="D98">
        <v>-0.81178250889167403</v>
      </c>
    </row>
    <row r="99" spans="1:4">
      <c r="A99">
        <v>73</v>
      </c>
      <c r="B99">
        <v>11917.033494348096</v>
      </c>
      <c r="C99">
        <v>-1851.503494348095</v>
      </c>
      <c r="D99">
        <v>-1.4692988806445202</v>
      </c>
    </row>
    <row r="100" spans="1:4">
      <c r="A100">
        <v>74</v>
      </c>
      <c r="B100">
        <v>11383.153189637424</v>
      </c>
      <c r="C100">
        <v>-504.21318963742306</v>
      </c>
      <c r="D100">
        <v>-0.40012880202600687</v>
      </c>
    </row>
    <row r="101" spans="1:4">
      <c r="A101">
        <v>75</v>
      </c>
      <c r="B101">
        <v>10514.786101857389</v>
      </c>
      <c r="C101">
        <v>1009.8438981426098</v>
      </c>
      <c r="D101">
        <v>0.80138250545892731</v>
      </c>
    </row>
    <row r="102" spans="1:4">
      <c r="A102">
        <v>76</v>
      </c>
      <c r="B102">
        <v>6678.3969336061591</v>
      </c>
      <c r="C102">
        <v>-114.54693360615875</v>
      </c>
      <c r="D102">
        <v>-9.0901087598568145E-2</v>
      </c>
    </row>
    <row r="103" spans="1:4">
      <c r="A103">
        <v>77</v>
      </c>
      <c r="B103">
        <v>14061.804048057576</v>
      </c>
      <c r="C103">
        <v>103.76595194242327</v>
      </c>
      <c r="D103">
        <v>8.2345616685804368E-2</v>
      </c>
    </row>
    <row r="104" spans="1:4">
      <c r="A104">
        <v>78</v>
      </c>
      <c r="B104">
        <v>14761.879143382122</v>
      </c>
      <c r="C104">
        <v>862.680856617877</v>
      </c>
      <c r="D104">
        <v>0.68459823103298834</v>
      </c>
    </row>
    <row r="105" spans="1:4">
      <c r="A105">
        <v>79</v>
      </c>
      <c r="B105">
        <v>9472.4214186503559</v>
      </c>
      <c r="C105">
        <v>1832.618581349645</v>
      </c>
      <c r="D105">
        <v>1.454312367459752</v>
      </c>
    </row>
    <row r="106" spans="1:4">
      <c r="A106">
        <v>80</v>
      </c>
      <c r="B106">
        <v>9237.0072827116801</v>
      </c>
      <c r="C106">
        <v>-991.43728271168038</v>
      </c>
      <c r="D106">
        <v>-0.78677555519840892</v>
      </c>
    </row>
    <row r="107" spans="1:4">
      <c r="A107">
        <v>81</v>
      </c>
      <c r="B107">
        <v>9259.0518996455576</v>
      </c>
      <c r="C107">
        <v>-1582.4118996455572</v>
      </c>
      <c r="D107">
        <v>-1.2557556817825068</v>
      </c>
    </row>
    <row r="108" spans="1:4">
      <c r="A108">
        <v>82</v>
      </c>
      <c r="B108">
        <v>6678.3969336061591</v>
      </c>
      <c r="C108">
        <v>-1654.8669336061594</v>
      </c>
      <c r="D108">
        <v>-1.3132538721020757</v>
      </c>
    </row>
    <row r="109" spans="1:4">
      <c r="A109">
        <v>83</v>
      </c>
      <c r="B109">
        <v>9226.2099193154936</v>
      </c>
      <c r="C109">
        <v>-1167.3599193154932</v>
      </c>
      <c r="D109">
        <v>-0.92638260094855773</v>
      </c>
    </row>
    <row r="110" spans="1:4">
      <c r="A110">
        <v>84</v>
      </c>
      <c r="B110">
        <v>10896.075347378563</v>
      </c>
      <c r="C110">
        <v>-993.63534737856207</v>
      </c>
      <c r="D110">
        <v>-0.78851987486320685</v>
      </c>
    </row>
    <row r="111" spans="1:4">
      <c r="A111">
        <v>85</v>
      </c>
      <c r="B111">
        <v>9238.8919576288063</v>
      </c>
      <c r="C111">
        <v>-1180.8419576288061</v>
      </c>
      <c r="D111">
        <v>-0.93708155121412651</v>
      </c>
    </row>
    <row r="112" spans="1:4">
      <c r="A112">
        <v>86</v>
      </c>
      <c r="B112">
        <v>9213.0171948956067</v>
      </c>
      <c r="C112">
        <v>-1714.6571948956071</v>
      </c>
      <c r="D112">
        <v>-1.3607016702046444</v>
      </c>
    </row>
    <row r="113" spans="1:4">
      <c r="A113">
        <v>87</v>
      </c>
      <c r="B113">
        <v>13090.653995079021</v>
      </c>
      <c r="C113">
        <v>-873.85399507902184</v>
      </c>
      <c r="D113">
        <v>-0.69346490608078604</v>
      </c>
    </row>
    <row r="114" spans="1:4">
      <c r="A114">
        <v>88</v>
      </c>
      <c r="B114">
        <v>9273.7960777517455</v>
      </c>
      <c r="C114">
        <v>1769.0039222482537</v>
      </c>
      <c r="D114">
        <v>1.4038296393981631</v>
      </c>
    </row>
    <row r="115" spans="1:4">
      <c r="A115">
        <v>89</v>
      </c>
      <c r="B115">
        <v>9521.2683203260294</v>
      </c>
      <c r="C115">
        <v>1192.6516796739706</v>
      </c>
      <c r="D115">
        <v>0.94645340032737535</v>
      </c>
    </row>
    <row r="116" spans="1:4">
      <c r="A116">
        <v>90</v>
      </c>
      <c r="B116">
        <v>9098.0520249508627</v>
      </c>
      <c r="C116">
        <v>32.007975049136803</v>
      </c>
      <c r="D116">
        <v>2.540059041473924E-2</v>
      </c>
    </row>
    <row r="117" spans="1:4">
      <c r="A117">
        <v>91</v>
      </c>
      <c r="B117">
        <v>9510.9986886166989</v>
      </c>
      <c r="C117">
        <v>-2185.1786886166992</v>
      </c>
      <c r="D117">
        <v>-1.7340937303082113</v>
      </c>
    </row>
    <row r="118" spans="1:4">
      <c r="A118">
        <v>92</v>
      </c>
      <c r="B118">
        <v>16385.506997322114</v>
      </c>
      <c r="C118">
        <v>-1093.1469973221137</v>
      </c>
      <c r="D118">
        <v>-0.86748940223351867</v>
      </c>
    </row>
    <row r="119" spans="1:4">
      <c r="A119">
        <v>93</v>
      </c>
      <c r="B119">
        <v>8901.352759567877</v>
      </c>
      <c r="C119">
        <v>2670.5672404321231</v>
      </c>
      <c r="D119">
        <v>2.1192838517620056</v>
      </c>
    </row>
    <row r="120" spans="1:4">
      <c r="A120">
        <v>94</v>
      </c>
      <c r="B120">
        <v>10767.105298177294</v>
      </c>
      <c r="C120">
        <v>-302.80529817729439</v>
      </c>
      <c r="D120">
        <v>-0.24029740533748215</v>
      </c>
    </row>
    <row r="121" spans="1:4">
      <c r="A121">
        <v>95</v>
      </c>
      <c r="B121">
        <v>9128.377052327085</v>
      </c>
      <c r="C121">
        <v>100.93294767291445</v>
      </c>
      <c r="D121">
        <v>8.0097427570981192E-2</v>
      </c>
    </row>
    <row r="122" spans="1:4">
      <c r="A122">
        <v>96</v>
      </c>
      <c r="B122">
        <v>11384.842632757904</v>
      </c>
      <c r="C122">
        <v>-1420.0826327579034</v>
      </c>
      <c r="D122">
        <v>-1.1269359356346047</v>
      </c>
    </row>
    <row r="123" spans="1:4">
      <c r="A123">
        <v>97</v>
      </c>
      <c r="B123">
        <v>9006.9675100850691</v>
      </c>
      <c r="C123">
        <v>-988.40751008506868</v>
      </c>
      <c r="D123">
        <v>-0.78437121648531594</v>
      </c>
    </row>
    <row r="124" spans="1:4">
      <c r="A124">
        <v>98</v>
      </c>
      <c r="B124">
        <v>8908.4050915158368</v>
      </c>
      <c r="C124">
        <v>-1629.5550915158365</v>
      </c>
      <c r="D124">
        <v>-1.2931671364497312</v>
      </c>
    </row>
    <row r="125" spans="1:4">
      <c r="A125">
        <v>99</v>
      </c>
      <c r="B125">
        <v>9453.4044407768961</v>
      </c>
      <c r="C125">
        <v>-985.96444077689557</v>
      </c>
      <c r="D125">
        <v>-0.78243246832157043</v>
      </c>
    </row>
    <row r="126" spans="1:4">
      <c r="A126">
        <v>100</v>
      </c>
      <c r="B126">
        <v>9301.3294137542707</v>
      </c>
      <c r="C126">
        <v>-1681.2494137542708</v>
      </c>
      <c r="D126">
        <v>-1.3341902347222796</v>
      </c>
    </row>
    <row r="127" spans="1:4">
      <c r="A127">
        <v>101</v>
      </c>
      <c r="B127">
        <v>8737.8756155832107</v>
      </c>
      <c r="C127">
        <v>-1383.8856155832109</v>
      </c>
      <c r="D127">
        <v>-1.0982110442261919</v>
      </c>
    </row>
    <row r="128" spans="1:4">
      <c r="A128">
        <v>102</v>
      </c>
      <c r="B128">
        <v>14030.160584255584</v>
      </c>
      <c r="C128">
        <v>-1082.6805842555841</v>
      </c>
      <c r="D128">
        <v>-0.85918356373526095</v>
      </c>
    </row>
    <row r="129" spans="1:4">
      <c r="A129">
        <v>103</v>
      </c>
      <c r="B129">
        <v>9339.0472304828363</v>
      </c>
      <c r="C129">
        <v>911.73276951716434</v>
      </c>
      <c r="D129">
        <v>0.7235243907385478</v>
      </c>
    </row>
    <row r="130" spans="1:4">
      <c r="A130">
        <v>104</v>
      </c>
      <c r="B130">
        <v>13502.963241726888</v>
      </c>
      <c r="C130">
        <v>-406.39324172688794</v>
      </c>
      <c r="D130">
        <v>-0.32250175978255707</v>
      </c>
    </row>
    <row r="131" spans="1:4">
      <c r="A131">
        <v>105</v>
      </c>
      <c r="B131">
        <v>9231.3532579602997</v>
      </c>
      <c r="C131">
        <v>1611.9467420396995</v>
      </c>
      <c r="D131">
        <v>1.2791936666430241</v>
      </c>
    </row>
    <row r="132" spans="1:4">
      <c r="A132">
        <v>106</v>
      </c>
      <c r="B132">
        <v>9103.864119211421</v>
      </c>
      <c r="C132">
        <v>598.45588078857872</v>
      </c>
      <c r="D132">
        <v>0.47491703820272285</v>
      </c>
    </row>
    <row r="133" spans="1:4">
      <c r="A133">
        <v>107</v>
      </c>
      <c r="B133">
        <v>11998.973750063336</v>
      </c>
      <c r="C133">
        <v>-489.25375006333707</v>
      </c>
      <c r="D133">
        <v>-0.3882574294423905</v>
      </c>
    </row>
    <row r="134" spans="1:4">
      <c r="A134">
        <v>108</v>
      </c>
      <c r="B134">
        <v>10106.998693780901</v>
      </c>
      <c r="C134">
        <v>755.91130621909906</v>
      </c>
      <c r="D134">
        <v>0.59986904668809005</v>
      </c>
    </row>
    <row r="135" spans="1:4">
      <c r="A135">
        <v>109</v>
      </c>
      <c r="B135">
        <v>13960.879154118698</v>
      </c>
      <c r="C135">
        <v>933.42084588130092</v>
      </c>
      <c r="D135">
        <v>0.74073541217190397</v>
      </c>
    </row>
    <row r="136" spans="1:4">
      <c r="A136">
        <v>110</v>
      </c>
      <c r="B136">
        <v>10633.728984729381</v>
      </c>
      <c r="C136">
        <v>1437.4310152706184</v>
      </c>
      <c r="D136">
        <v>1.1407031032822683</v>
      </c>
    </row>
    <row r="137" spans="1:4">
      <c r="A137">
        <v>111</v>
      </c>
      <c r="B137">
        <v>16835.588546672217</v>
      </c>
      <c r="C137">
        <v>-243.33854667221749</v>
      </c>
      <c r="D137">
        <v>-0.19310633511336714</v>
      </c>
    </row>
    <row r="138" spans="1:4">
      <c r="A138">
        <v>112</v>
      </c>
      <c r="B138">
        <v>8950.23271548304</v>
      </c>
      <c r="C138">
        <v>3491.0072845169598</v>
      </c>
      <c r="D138">
        <v>2.770361012615127</v>
      </c>
    </row>
    <row r="139" spans="1:4">
      <c r="A139">
        <v>113</v>
      </c>
      <c r="B139">
        <v>11413.083357902966</v>
      </c>
      <c r="C139">
        <v>866.7166420970334</v>
      </c>
      <c r="D139">
        <v>0.68780091204609317</v>
      </c>
    </row>
    <row r="140" spans="1:4">
      <c r="A140">
        <v>114</v>
      </c>
      <c r="B140">
        <v>6678.3969336061591</v>
      </c>
      <c r="C140">
        <v>111.68306639384082</v>
      </c>
      <c r="D140">
        <v>8.8628406557339626E-2</v>
      </c>
    </row>
    <row r="141" spans="1:4">
      <c r="A141">
        <v>115</v>
      </c>
      <c r="B141">
        <v>12309.632601886964</v>
      </c>
      <c r="C141">
        <v>-400.41260188696469</v>
      </c>
      <c r="D141">
        <v>-0.31775569937858722</v>
      </c>
    </row>
    <row r="142" spans="1:4">
      <c r="A142">
        <v>116</v>
      </c>
      <c r="B142">
        <v>12049.46299785159</v>
      </c>
      <c r="C142">
        <v>1446.8670021484104</v>
      </c>
      <c r="D142">
        <v>1.1481912257727946</v>
      </c>
    </row>
    <row r="143" spans="1:4">
      <c r="A143">
        <v>117</v>
      </c>
      <c r="B143">
        <v>11099.01596569522</v>
      </c>
      <c r="C143">
        <v>1198.3140343047799</v>
      </c>
      <c r="D143">
        <v>0.95094687892261265</v>
      </c>
    </row>
    <row r="144" spans="1:4">
      <c r="A144">
        <v>118</v>
      </c>
      <c r="B144">
        <v>6678.3969336061591</v>
      </c>
      <c r="C144">
        <v>-300.37693360615867</v>
      </c>
      <c r="D144">
        <v>-0.23837032642185593</v>
      </c>
    </row>
    <row r="145" spans="1:4">
      <c r="A145">
        <v>119</v>
      </c>
      <c r="B145">
        <v>15118.730514469768</v>
      </c>
      <c r="C145">
        <v>-671.51051446976817</v>
      </c>
      <c r="D145">
        <v>-0.53289105327821729</v>
      </c>
    </row>
    <row r="146" spans="1:4">
      <c r="A146">
        <v>120</v>
      </c>
      <c r="B146">
        <v>13373.274796911835</v>
      </c>
      <c r="C146">
        <v>826.35520308816376</v>
      </c>
      <c r="D146">
        <v>0.65577125758529264</v>
      </c>
    </row>
    <row r="147" spans="1:4">
      <c r="A147">
        <v>121</v>
      </c>
      <c r="B147">
        <v>6678.3969336061591</v>
      </c>
      <c r="C147">
        <v>2140.2030663938413</v>
      </c>
      <c r="D147">
        <v>1.6984023953525604</v>
      </c>
    </row>
    <row r="148" spans="1:4">
      <c r="A148">
        <v>122</v>
      </c>
      <c r="B148">
        <v>11530.933404058058</v>
      </c>
      <c r="C148">
        <v>204.16659594194243</v>
      </c>
      <c r="D148">
        <v>0.16202062367055919</v>
      </c>
    </row>
    <row r="149" spans="1:4">
      <c r="A149">
        <v>123</v>
      </c>
      <c r="B149">
        <v>10489.779349046607</v>
      </c>
      <c r="C149">
        <v>314.68065095339261</v>
      </c>
      <c r="D149">
        <v>0.24972133707428043</v>
      </c>
    </row>
    <row r="150" spans="1:4">
      <c r="A150">
        <v>124</v>
      </c>
      <c r="B150">
        <v>9189.7444994673424</v>
      </c>
      <c r="C150">
        <v>819.09550053265775</v>
      </c>
      <c r="D150">
        <v>0.6500101705167679</v>
      </c>
    </row>
    <row r="151" spans="1:4">
      <c r="A151">
        <v>125</v>
      </c>
      <c r="B151">
        <v>12287.685396241164</v>
      </c>
      <c r="C151">
        <v>751.25460375883631</v>
      </c>
      <c r="D151">
        <v>0.59617362416620723</v>
      </c>
    </row>
    <row r="152" spans="1:4">
      <c r="A152">
        <v>126</v>
      </c>
      <c r="B152">
        <v>11746.628768701388</v>
      </c>
      <c r="C152">
        <v>1250.9412312986115</v>
      </c>
      <c r="D152">
        <v>0.99271027924593813</v>
      </c>
    </row>
    <row r="153" spans="1:4">
      <c r="A153">
        <v>127</v>
      </c>
      <c r="B153">
        <v>12727.44239243791</v>
      </c>
      <c r="C153">
        <v>404.23760756209049</v>
      </c>
      <c r="D153">
        <v>0.32079111172000446</v>
      </c>
    </row>
    <row r="154" spans="1:4">
      <c r="A154">
        <v>128</v>
      </c>
      <c r="B154">
        <v>14532.791782376053</v>
      </c>
      <c r="C154">
        <v>171.10821762394698</v>
      </c>
      <c r="D154">
        <v>0.13578646402310146</v>
      </c>
    </row>
    <row r="155" spans="1:4">
      <c r="A155">
        <v>129</v>
      </c>
      <c r="B155">
        <v>16355.540496101625</v>
      </c>
      <c r="C155">
        <v>1312.7995038983754</v>
      </c>
      <c r="D155">
        <v>1.0417991904831476</v>
      </c>
    </row>
    <row r="156" spans="1:4">
      <c r="A156">
        <v>130</v>
      </c>
      <c r="B156">
        <v>9352.7141634302607</v>
      </c>
      <c r="C156">
        <v>3914.7158365697396</v>
      </c>
      <c r="D156">
        <v>3.1066036949276756</v>
      </c>
    </row>
    <row r="157" spans="1:4">
      <c r="A157">
        <v>131</v>
      </c>
      <c r="B157">
        <v>6678.3969336061591</v>
      </c>
      <c r="C157">
        <v>1428.1630663938413</v>
      </c>
      <c r="D157">
        <v>1.1333483308218935</v>
      </c>
    </row>
    <row r="158" spans="1:4">
      <c r="A158">
        <v>132</v>
      </c>
      <c r="B158">
        <v>11777.173000381597</v>
      </c>
      <c r="C158">
        <v>-594.73300038159687</v>
      </c>
      <c r="D158">
        <v>-0.47196266947943949</v>
      </c>
    </row>
    <row r="159" spans="1:4">
      <c r="A159">
        <v>133</v>
      </c>
      <c r="B159">
        <v>11941.138528044607</v>
      </c>
      <c r="C159">
        <v>-1054.4685280446065</v>
      </c>
      <c r="D159">
        <v>-0.83679530320104856</v>
      </c>
    </row>
    <row r="160" spans="1:4">
      <c r="A160">
        <v>134</v>
      </c>
      <c r="B160">
        <v>12265.52018764401</v>
      </c>
      <c r="C160">
        <v>-1104.6101876440098</v>
      </c>
      <c r="D160">
        <v>-0.87658625393268719</v>
      </c>
    </row>
    <row r="161" spans="1:4">
      <c r="A161">
        <v>135</v>
      </c>
      <c r="B161">
        <v>8903.9426676797993</v>
      </c>
      <c r="C161">
        <v>-1743.6326676797989</v>
      </c>
      <c r="D161">
        <v>-1.3836957557453518</v>
      </c>
    </row>
    <row r="162" spans="1:4">
      <c r="A162">
        <v>136</v>
      </c>
      <c r="B162">
        <v>15348.939460057587</v>
      </c>
      <c r="C162">
        <v>-896.80946005758778</v>
      </c>
      <c r="D162">
        <v>-0.71168168995434655</v>
      </c>
    </row>
    <row r="163" spans="1:4">
      <c r="A163">
        <v>137</v>
      </c>
      <c r="B163">
        <v>9541.2948346579196</v>
      </c>
      <c r="C163">
        <v>1648.5751653420812</v>
      </c>
      <c r="D163">
        <v>1.3082609093040554</v>
      </c>
    </row>
    <row r="164" spans="1:4">
      <c r="A164">
        <v>138</v>
      </c>
      <c r="B164">
        <v>13777.805940700069</v>
      </c>
      <c r="C164">
        <v>1235.1140592999309</v>
      </c>
      <c r="D164">
        <v>0.98015029965507183</v>
      </c>
    </row>
    <row r="165" spans="1:4">
      <c r="A165">
        <v>139</v>
      </c>
      <c r="B165">
        <v>6678.3969336061591</v>
      </c>
      <c r="C165">
        <v>1927.8730663938413</v>
      </c>
      <c r="D165">
        <v>1.5299035336006974</v>
      </c>
    </row>
    <row r="166" spans="1:4">
      <c r="A166">
        <v>140</v>
      </c>
      <c r="B166">
        <v>6678.3969336061591</v>
      </c>
      <c r="C166">
        <v>-687.12693360615867</v>
      </c>
      <c r="D166">
        <v>-0.54528378557757118</v>
      </c>
    </row>
    <row r="167" spans="1:4">
      <c r="A167">
        <v>141</v>
      </c>
      <c r="B167">
        <v>9346.7439996605244</v>
      </c>
      <c r="C167">
        <v>-1107.6839996605249</v>
      </c>
      <c r="D167">
        <v>-0.8790255410142207</v>
      </c>
    </row>
    <row r="168" spans="1:4">
      <c r="A168">
        <v>142</v>
      </c>
      <c r="B168">
        <v>6678.3969336061591</v>
      </c>
      <c r="C168">
        <v>-1116.4469336061593</v>
      </c>
      <c r="D168">
        <v>-0.88597954843402071</v>
      </c>
    </row>
    <row r="169" spans="1:4">
      <c r="A169">
        <v>143</v>
      </c>
      <c r="B169">
        <v>11147.774637572373</v>
      </c>
      <c r="C169">
        <v>-1350.5146375723725</v>
      </c>
      <c r="D169">
        <v>-1.0717288146289954</v>
      </c>
    </row>
    <row r="170" spans="1:4">
      <c r="A170">
        <v>144</v>
      </c>
      <c r="B170">
        <v>15387.685913776721</v>
      </c>
      <c r="C170">
        <v>-713.87591377672106</v>
      </c>
      <c r="D170">
        <v>-0.56651099186854714</v>
      </c>
    </row>
    <row r="171" spans="1:4">
      <c r="A171">
        <v>145</v>
      </c>
      <c r="B171">
        <v>9294.0217387530247</v>
      </c>
      <c r="C171">
        <v>2304.3282612469757</v>
      </c>
      <c r="D171">
        <v>1.8286473372710641</v>
      </c>
    </row>
    <row r="172" spans="1:4">
      <c r="A172">
        <v>146</v>
      </c>
      <c r="B172">
        <v>13255.389518476801</v>
      </c>
      <c r="C172">
        <v>112.73048152320007</v>
      </c>
      <c r="D172">
        <v>8.9459604490173955E-2</v>
      </c>
    </row>
    <row r="173" spans="1:4">
      <c r="A173">
        <v>147</v>
      </c>
      <c r="B173">
        <v>13376.896045493624</v>
      </c>
      <c r="C173">
        <v>1051.2439545063753</v>
      </c>
      <c r="D173">
        <v>0.83423637619672919</v>
      </c>
    </row>
    <row r="174" spans="1:4">
      <c r="A174">
        <v>148</v>
      </c>
      <c r="B174">
        <v>9083.96171585517</v>
      </c>
      <c r="C174">
        <v>2088.8782841448301</v>
      </c>
      <c r="D174">
        <v>1.657672553179431</v>
      </c>
    </row>
    <row r="175" spans="1:4">
      <c r="A175">
        <v>149</v>
      </c>
      <c r="B175">
        <v>6678.3969336061591</v>
      </c>
      <c r="C175">
        <v>-337.83693360615871</v>
      </c>
      <c r="D175">
        <v>-0.26809748396541921</v>
      </c>
    </row>
    <row r="176" spans="1:4">
      <c r="A176">
        <v>150</v>
      </c>
      <c r="B176">
        <v>8829.6135207869156</v>
      </c>
      <c r="C176">
        <v>-734.23352078691551</v>
      </c>
      <c r="D176">
        <v>-0.58266619183656632</v>
      </c>
    </row>
    <row r="177" spans="1:4">
      <c r="A177">
        <v>151</v>
      </c>
      <c r="B177">
        <v>10970.140048891086</v>
      </c>
      <c r="C177">
        <v>-1701.480048891086</v>
      </c>
      <c r="D177">
        <v>-1.3502446735348383</v>
      </c>
    </row>
    <row r="178" spans="1:4">
      <c r="A178">
        <v>152</v>
      </c>
      <c r="B178">
        <v>6678.3969336061591</v>
      </c>
      <c r="C178">
        <v>-2146.0669336061592</v>
      </c>
      <c r="D178">
        <v>-1.703055788423439</v>
      </c>
    </row>
    <row r="179" spans="1:4">
      <c r="A179">
        <v>153</v>
      </c>
      <c r="B179">
        <v>11487.673524786293</v>
      </c>
      <c r="C179">
        <v>-505.05352478629175</v>
      </c>
      <c r="D179">
        <v>-0.40079566735862338</v>
      </c>
    </row>
    <row r="180" spans="1:4">
      <c r="A180">
        <v>154</v>
      </c>
      <c r="B180">
        <v>9004.0249853757487</v>
      </c>
      <c r="C180">
        <v>-556.38498537574924</v>
      </c>
      <c r="D180">
        <v>-0.44153080926689914</v>
      </c>
    </row>
    <row r="181" spans="1:4">
      <c r="A181">
        <v>155</v>
      </c>
      <c r="B181">
        <v>9655.4425480224418</v>
      </c>
      <c r="C181">
        <v>-2038.3925480224416</v>
      </c>
      <c r="D181">
        <v>-1.6176085534086619</v>
      </c>
    </row>
    <row r="182" spans="1:4">
      <c r="A182">
        <v>156</v>
      </c>
      <c r="B182">
        <v>9011.4907298861726</v>
      </c>
      <c r="C182">
        <v>-1401.4707298861722</v>
      </c>
      <c r="D182">
        <v>-1.112166075280802</v>
      </c>
    </row>
    <row r="183" spans="1:4">
      <c r="A183">
        <v>157</v>
      </c>
      <c r="B183">
        <v>8980.0713751387157</v>
      </c>
      <c r="C183">
        <v>-1130.1913751387156</v>
      </c>
      <c r="D183">
        <v>-0.89688673419981346</v>
      </c>
    </row>
    <row r="184" spans="1:4">
      <c r="A184">
        <v>158</v>
      </c>
      <c r="B184">
        <v>9116.4124064015814</v>
      </c>
      <c r="C184">
        <v>-2011.8024064015817</v>
      </c>
      <c r="D184">
        <v>-1.5965073967330357</v>
      </c>
    </row>
    <row r="185" spans="1:4">
      <c r="A185">
        <v>159</v>
      </c>
      <c r="B185">
        <v>9390.9183478793766</v>
      </c>
      <c r="C185">
        <v>-943.51834787937696</v>
      </c>
      <c r="D185">
        <v>-0.74874849366398222</v>
      </c>
    </row>
    <row r="186" spans="1:4">
      <c r="A186">
        <v>160</v>
      </c>
      <c r="B186">
        <v>9152.1847522479529</v>
      </c>
      <c r="C186">
        <v>-1266.7047522479534</v>
      </c>
      <c r="D186">
        <v>-1.0052197472305175</v>
      </c>
    </row>
    <row r="187" spans="1:4">
      <c r="A187">
        <v>161</v>
      </c>
      <c r="B187">
        <v>10981.194766798486</v>
      </c>
      <c r="C187">
        <v>-988.77476679848587</v>
      </c>
      <c r="D187">
        <v>-0.78466266064385004</v>
      </c>
    </row>
    <row r="188" spans="1:4">
      <c r="A188">
        <v>162</v>
      </c>
      <c r="B188">
        <v>12211.613007304541</v>
      </c>
      <c r="C188">
        <v>-888.66300730453986</v>
      </c>
      <c r="D188">
        <v>-0.70521690393162761</v>
      </c>
    </row>
    <row r="189" spans="1:4">
      <c r="A189">
        <v>163</v>
      </c>
      <c r="B189">
        <v>16324.202622034214</v>
      </c>
      <c r="C189">
        <v>-346.93262203421364</v>
      </c>
      <c r="D189">
        <v>-0.27531555558495885</v>
      </c>
    </row>
    <row r="190" spans="1:4">
      <c r="A190">
        <v>164</v>
      </c>
      <c r="B190">
        <v>12522.797193368397</v>
      </c>
      <c r="C190">
        <v>1736.6828066316029</v>
      </c>
      <c r="D190">
        <v>1.3781805498114064</v>
      </c>
    </row>
    <row r="191" spans="1:4">
      <c r="A191">
        <v>165</v>
      </c>
      <c r="B191">
        <v>10873.418955827519</v>
      </c>
      <c r="C191">
        <v>2012.63104417248</v>
      </c>
      <c r="D191">
        <v>1.5971649793695022</v>
      </c>
    </row>
    <row r="192" spans="1:4">
      <c r="A192">
        <v>166</v>
      </c>
      <c r="B192">
        <v>8158.7181970882802</v>
      </c>
      <c r="C192">
        <v>973.14180291172033</v>
      </c>
      <c r="D192">
        <v>0.77225679891574761</v>
      </c>
    </row>
    <row r="193" spans="1:4">
      <c r="A193">
        <v>167</v>
      </c>
      <c r="B193">
        <v>10896.224851918883</v>
      </c>
      <c r="C193">
        <v>57.165148081116058</v>
      </c>
      <c r="D193">
        <v>4.5364585237812616E-2</v>
      </c>
    </row>
    <row r="194" spans="1:4">
      <c r="A194">
        <v>168</v>
      </c>
      <c r="B194">
        <v>9320.7476449971855</v>
      </c>
      <c r="C194">
        <v>-746.51764499718593</v>
      </c>
      <c r="D194">
        <v>-0.59241451259693489</v>
      </c>
    </row>
    <row r="195" spans="1:4">
      <c r="A195">
        <v>169</v>
      </c>
      <c r="B195">
        <v>16509.871946674775</v>
      </c>
      <c r="C195">
        <v>-1551.821946674776</v>
      </c>
      <c r="D195">
        <v>-1.2314803921078512</v>
      </c>
    </row>
    <row r="196" spans="1:4">
      <c r="A196">
        <v>170</v>
      </c>
      <c r="B196">
        <v>11910.109336801052</v>
      </c>
      <c r="C196">
        <v>1633.1006631989476</v>
      </c>
      <c r="D196">
        <v>1.2959807981690543</v>
      </c>
    </row>
    <row r="197" spans="1:4">
      <c r="A197">
        <v>171</v>
      </c>
      <c r="B197">
        <v>13310.818208362976</v>
      </c>
      <c r="C197">
        <v>556.26179163702363</v>
      </c>
      <c r="D197">
        <v>0.44143304632831198</v>
      </c>
    </row>
    <row r="198" spans="1:4">
      <c r="A198">
        <v>172</v>
      </c>
      <c r="B198">
        <v>12189.336122542361</v>
      </c>
      <c r="C198">
        <v>1665.5838774576387</v>
      </c>
      <c r="D198">
        <v>1.3217585244848424</v>
      </c>
    </row>
    <row r="199" spans="1:4">
      <c r="A199">
        <v>173</v>
      </c>
      <c r="B199">
        <v>9280.3183282265582</v>
      </c>
      <c r="C199">
        <v>1614.9016717734412</v>
      </c>
      <c r="D199">
        <v>1.2815386122309873</v>
      </c>
    </row>
    <row r="200" spans="1:4">
      <c r="A200">
        <v>174</v>
      </c>
      <c r="B200">
        <v>8852.1688238273709</v>
      </c>
      <c r="C200">
        <v>-997.76882382737131</v>
      </c>
      <c r="D200">
        <v>-0.79180008056519191</v>
      </c>
    </row>
    <row r="201" spans="1:4">
      <c r="A201">
        <v>175</v>
      </c>
      <c r="B201">
        <v>9056.1271274395476</v>
      </c>
      <c r="C201">
        <v>-1650.5871274395477</v>
      </c>
      <c r="D201">
        <v>-1.3098575434269346</v>
      </c>
    </row>
    <row r="202" spans="1:4">
      <c r="A202">
        <v>176</v>
      </c>
      <c r="B202">
        <v>8685.946341404886</v>
      </c>
      <c r="C202">
        <v>-980.68634140488575</v>
      </c>
      <c r="D202">
        <v>-0.77824392343202653</v>
      </c>
    </row>
    <row r="203" spans="1:4">
      <c r="A203">
        <v>177</v>
      </c>
      <c r="B203">
        <v>11682.523128074077</v>
      </c>
      <c r="C203">
        <v>-794.11312807407739</v>
      </c>
      <c r="D203">
        <v>-0.63018489230298813</v>
      </c>
    </row>
    <row r="204" spans="1:4">
      <c r="A204">
        <v>178</v>
      </c>
      <c r="B204">
        <v>8673.9028950531883</v>
      </c>
      <c r="C204">
        <v>-958.27289505318822</v>
      </c>
      <c r="D204">
        <v>-0.76045726964689253</v>
      </c>
    </row>
    <row r="205" spans="1:4">
      <c r="A205">
        <v>179</v>
      </c>
      <c r="B205">
        <v>12331.909637714085</v>
      </c>
      <c r="C205">
        <v>-1750.1896377140856</v>
      </c>
      <c r="D205">
        <v>-1.3888991748915789</v>
      </c>
    </row>
    <row r="206" spans="1:4">
      <c r="A206">
        <v>180</v>
      </c>
      <c r="B206">
        <v>12007.009290991818</v>
      </c>
      <c r="C206">
        <v>-788.42929099181856</v>
      </c>
      <c r="D206">
        <v>-0.62567436586421987</v>
      </c>
    </row>
    <row r="207" spans="1:4">
      <c r="A207">
        <v>181</v>
      </c>
      <c r="B207">
        <v>12466.987911055126</v>
      </c>
      <c r="C207">
        <v>322.71208894487427</v>
      </c>
      <c r="D207">
        <v>0.25609485075484995</v>
      </c>
    </row>
    <row r="208" spans="1:4">
      <c r="A208">
        <v>182</v>
      </c>
      <c r="B208">
        <v>9058.558966042292</v>
      </c>
      <c r="C208">
        <v>864.67103395770755</v>
      </c>
      <c r="D208">
        <v>0.68617757741101215</v>
      </c>
    </row>
    <row r="209" spans="1:4">
      <c r="A209">
        <v>183</v>
      </c>
      <c r="B209">
        <v>10272.898048933543</v>
      </c>
      <c r="C209">
        <v>-491.06804893354274</v>
      </c>
      <c r="D209">
        <v>-0.38969720382428352</v>
      </c>
    </row>
    <row r="210" spans="1:4">
      <c r="A210">
        <v>184</v>
      </c>
      <c r="B210">
        <v>10891.729503080496</v>
      </c>
      <c r="C210">
        <v>678.89049691950459</v>
      </c>
      <c r="D210">
        <v>0.53874759094378177</v>
      </c>
    </row>
    <row r="211" spans="1:4">
      <c r="A211">
        <v>185</v>
      </c>
      <c r="B211">
        <v>13384.561343802863</v>
      </c>
      <c r="C211">
        <v>-1090.0213438028622</v>
      </c>
      <c r="D211">
        <v>-0.8650089752555854</v>
      </c>
    </row>
    <row r="212" spans="1:4">
      <c r="A212">
        <v>186</v>
      </c>
      <c r="B212">
        <v>8982.40594019735</v>
      </c>
      <c r="C212">
        <v>763.49405980264964</v>
      </c>
      <c r="D212">
        <v>0.6058864975795003</v>
      </c>
    </row>
    <row r="213" spans="1:4">
      <c r="A213">
        <v>187</v>
      </c>
      <c r="B213">
        <v>10992.922987688267</v>
      </c>
      <c r="C213">
        <v>925.48701231173254</v>
      </c>
      <c r="D213">
        <v>0.73443935449846642</v>
      </c>
    </row>
    <row r="214" spans="1:4">
      <c r="A214">
        <v>188</v>
      </c>
      <c r="B214">
        <v>11071.101516137946</v>
      </c>
      <c r="C214">
        <v>-87.701516137945873</v>
      </c>
      <c r="D214">
        <v>-6.9597351496051077E-2</v>
      </c>
    </row>
    <row r="215" spans="1:4">
      <c r="A215">
        <v>189</v>
      </c>
      <c r="B215">
        <v>9743.216013362271</v>
      </c>
      <c r="C215">
        <v>-798.47601336227126</v>
      </c>
      <c r="D215">
        <v>-0.63364715013285011</v>
      </c>
    </row>
    <row r="216" spans="1:4">
      <c r="A216">
        <v>190</v>
      </c>
      <c r="B216">
        <v>13931.912386350459</v>
      </c>
      <c r="C216">
        <v>-800.42238635045942</v>
      </c>
      <c r="D216">
        <v>-0.63519173466190526</v>
      </c>
    </row>
    <row r="217" spans="1:4">
      <c r="A217">
        <v>191</v>
      </c>
      <c r="B217">
        <v>12003.293957075337</v>
      </c>
      <c r="C217">
        <v>2666.1060429246627</v>
      </c>
      <c r="D217">
        <v>2.115743576237787</v>
      </c>
    </row>
    <row r="218" spans="1:4">
      <c r="A218">
        <v>192</v>
      </c>
      <c r="B218">
        <v>12856.550744331615</v>
      </c>
      <c r="C218">
        <v>986.7792556683853</v>
      </c>
      <c r="D218">
        <v>0.78307908152627304</v>
      </c>
    </row>
    <row r="219" spans="1:4">
      <c r="A219">
        <v>193</v>
      </c>
      <c r="B219">
        <v>11310.363937711598</v>
      </c>
      <c r="C219">
        <v>2714.1660622884028</v>
      </c>
      <c r="D219">
        <v>2.1538825983192766</v>
      </c>
    </row>
    <row r="220" spans="1:4">
      <c r="A220">
        <v>194</v>
      </c>
      <c r="B220">
        <v>12352.653194124659</v>
      </c>
      <c r="C220">
        <v>963.13680587534145</v>
      </c>
      <c r="D220">
        <v>0.76431712664870766</v>
      </c>
    </row>
    <row r="221" spans="1:4">
      <c r="A221">
        <v>195</v>
      </c>
      <c r="B221">
        <v>9001.873028725433</v>
      </c>
      <c r="C221">
        <v>1235.3669712745668</v>
      </c>
      <c r="D221">
        <v>0.98035100318189128</v>
      </c>
    </row>
    <row r="222" spans="1:4">
      <c r="A222">
        <v>196</v>
      </c>
      <c r="B222">
        <v>8735.3432973515264</v>
      </c>
      <c r="C222">
        <v>294.82670264847366</v>
      </c>
      <c r="D222">
        <v>0.23396582588575704</v>
      </c>
    </row>
    <row r="223" spans="1:4">
      <c r="A223">
        <v>197</v>
      </c>
      <c r="B223">
        <v>16147.015941583593</v>
      </c>
      <c r="C223">
        <v>-242.90594158359272</v>
      </c>
      <c r="D223">
        <v>-0.19276303240050818</v>
      </c>
    </row>
    <row r="224" spans="1:4">
      <c r="A224">
        <v>198</v>
      </c>
      <c r="B224">
        <v>11236.897934923951</v>
      </c>
      <c r="C224">
        <v>1602.3920650760501</v>
      </c>
      <c r="D224">
        <v>1.2716113551807642</v>
      </c>
    </row>
    <row r="225" spans="1:4">
      <c r="A225">
        <v>199</v>
      </c>
      <c r="B225">
        <v>8754.7615285944412</v>
      </c>
      <c r="C225">
        <v>308.68847140555954</v>
      </c>
      <c r="D225">
        <v>0.24496611909649743</v>
      </c>
    </row>
    <row r="226" spans="1:4" ht="15.75" thickBot="1">
      <c r="A226" s="2">
        <v>200</v>
      </c>
      <c r="B226" s="2">
        <v>8944.0315270460414</v>
      </c>
      <c r="C226" s="2">
        <v>-1693.8215270460414</v>
      </c>
      <c r="D226" s="2">
        <v>-1.3441670951728932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D055-C884-4849-96FC-8743DBA8D988}">
  <dimension ref="A1:X205"/>
  <sheetViews>
    <sheetView zoomScale="80" zoomScaleNormal="80" workbookViewId="0">
      <selection activeCell="I20" sqref="I20"/>
    </sheetView>
  </sheetViews>
  <sheetFormatPr defaultRowHeight="15"/>
  <cols>
    <col min="3" max="3" width="12.7109375" bestFit="1" customWidth="1"/>
    <col min="4" max="4" width="9.42578125" bestFit="1" customWidth="1"/>
    <col min="5" max="5" width="9" bestFit="1" customWidth="1"/>
    <col min="6" max="6" width="10.5703125" customWidth="1"/>
    <col min="10" max="10" width="11.140625" bestFit="1" customWidth="1"/>
    <col min="11" max="11" width="9.42578125" bestFit="1" customWidth="1"/>
    <col min="12" max="12" width="9" bestFit="1" customWidth="1"/>
    <col min="13" max="14" width="11.28515625" customWidth="1"/>
    <col min="15" max="15" width="9.7109375" hidden="1" customWidth="1"/>
    <col min="16" max="16" width="11.28515625" hidden="1" customWidth="1"/>
    <col min="20" max="20" width="11.5703125" customWidth="1"/>
    <col min="22" max="22" width="12.140625" customWidth="1"/>
    <col min="23" max="23" width="10.28515625" customWidth="1"/>
    <col min="24" max="24" width="13.42578125" customWidth="1"/>
  </cols>
  <sheetData>
    <row r="1" spans="1:17">
      <c r="C1" t="s">
        <v>239</v>
      </c>
      <c r="J1" t="s">
        <v>240</v>
      </c>
    </row>
    <row r="2" spans="1:17">
      <c r="A2" s="15" t="s">
        <v>0</v>
      </c>
      <c r="B2" s="15" t="s">
        <v>205</v>
      </c>
      <c r="C2" s="15" t="s">
        <v>1</v>
      </c>
      <c r="D2" s="15" t="s">
        <v>2</v>
      </c>
      <c r="E2" s="15" t="s">
        <v>3</v>
      </c>
      <c r="F2" s="15" t="s">
        <v>245</v>
      </c>
      <c r="H2" s="16" t="s">
        <v>0</v>
      </c>
      <c r="I2" s="16" t="s">
        <v>205</v>
      </c>
      <c r="J2" s="16" t="s">
        <v>1</v>
      </c>
      <c r="K2" s="16" t="s">
        <v>2</v>
      </c>
      <c r="L2" s="16" t="s">
        <v>3</v>
      </c>
      <c r="M2" s="16" t="s">
        <v>242</v>
      </c>
      <c r="N2" s="16" t="s">
        <v>232</v>
      </c>
      <c r="O2" s="17" t="s">
        <v>241</v>
      </c>
      <c r="P2" s="17" t="s">
        <v>246</v>
      </c>
      <c r="Q2" s="17" t="s">
        <v>247</v>
      </c>
    </row>
    <row r="3" spans="1:17">
      <c r="A3" t="str">
        <f>Data!A2</f>
        <v>1/7/2018</v>
      </c>
      <c r="B3">
        <f>Data!B2</f>
        <v>1</v>
      </c>
      <c r="C3">
        <f>Data!C2</f>
        <v>13528.1</v>
      </c>
      <c r="D3">
        <f>Data!D2</f>
        <v>0</v>
      </c>
      <c r="E3">
        <f>Data!E2</f>
        <v>0</v>
      </c>
      <c r="F3" s="18">
        <f>Data!F2</f>
        <v>9779.7999999999993</v>
      </c>
      <c r="H3" t="str">
        <f>A3</f>
        <v>1/7/2018</v>
      </c>
      <c r="I3">
        <f>B3</f>
        <v>1</v>
      </c>
      <c r="J3" s="18">
        <f>C3*'Simple model'!$B$18</f>
        <v>4865.8386987301374</v>
      </c>
      <c r="K3" s="18">
        <f>D3*'Simple model'!$B$19</f>
        <v>0</v>
      </c>
      <c r="L3" s="18">
        <f>E3*'Simple model'!$B$20</f>
        <v>0</v>
      </c>
      <c r="M3" s="18">
        <f>'Simple model'!$B$17</f>
        <v>6678.3969336061591</v>
      </c>
      <c r="N3" s="18">
        <f>SUM(J3:M3)</f>
        <v>11544.235632336296</v>
      </c>
      <c r="O3" s="18">
        <f>F3-N3</f>
        <v>-1764.4356323362972</v>
      </c>
      <c r="P3" s="19">
        <f>(O3/F3)</f>
        <v>-0.18041633083869785</v>
      </c>
      <c r="Q3" s="19">
        <f>ABS((F3-N3)/F3)</f>
        <v>0.18041633083869785</v>
      </c>
    </row>
    <row r="4" spans="1:17">
      <c r="A4" t="str">
        <f>Data!A3</f>
        <v>1/14/2018</v>
      </c>
      <c r="B4">
        <f>Data!B3</f>
        <v>2</v>
      </c>
      <c r="C4">
        <f>Data!C3</f>
        <v>0</v>
      </c>
      <c r="D4">
        <f>Data!D3</f>
        <v>5349.65</v>
      </c>
      <c r="E4">
        <f>Data!E3</f>
        <v>2218.9299999999998</v>
      </c>
      <c r="F4" s="18">
        <f>Data!F3</f>
        <v>13245.19</v>
      </c>
      <c r="H4" t="str">
        <f t="shared" ref="H4:H35" si="0">A4</f>
        <v>1/14/2018</v>
      </c>
      <c r="I4">
        <f t="shared" ref="I4:I67" si="1">B4</f>
        <v>2</v>
      </c>
      <c r="J4" s="18">
        <f>C4*'Simple model'!$B$18</f>
        <v>0</v>
      </c>
      <c r="K4" s="18">
        <f>D4*'Simple model'!$B$19</f>
        <v>2612.4077638524791</v>
      </c>
      <c r="L4" s="18">
        <f>E4*'Simple model'!$B$20</f>
        <v>2698.0398153938736</v>
      </c>
      <c r="M4" s="18">
        <f>'Simple model'!$B$17</f>
        <v>6678.3969336061591</v>
      </c>
      <c r="N4" s="18">
        <f t="shared" ref="N4:N67" si="2">SUM(J4:M4)</f>
        <v>11988.844512852513</v>
      </c>
      <c r="O4" s="18">
        <f t="shared" ref="O4:O34" si="3">F4-N4</f>
        <v>1256.3454871474878</v>
      </c>
      <c r="P4" s="19">
        <f t="shared" ref="P4:P67" si="4">(O4/F4)</f>
        <v>9.4852960746315287E-2</v>
      </c>
      <c r="Q4" s="19">
        <f>ABS((F4-N4)/F4)</f>
        <v>9.4852960746315287E-2</v>
      </c>
    </row>
    <row r="5" spans="1:17">
      <c r="A5" t="str">
        <f>Data!A4</f>
        <v>1/21/2018</v>
      </c>
      <c r="B5">
        <f>Data!B4</f>
        <v>3</v>
      </c>
      <c r="C5">
        <f>Data!C4</f>
        <v>0</v>
      </c>
      <c r="D5">
        <f>Data!D4</f>
        <v>4235.8599999999997</v>
      </c>
      <c r="E5">
        <f>Data!E4</f>
        <v>2046.96</v>
      </c>
      <c r="F5" s="18">
        <f>Data!F4</f>
        <v>12022.66</v>
      </c>
      <c r="H5" t="str">
        <f t="shared" si="0"/>
        <v>1/21/2018</v>
      </c>
      <c r="I5">
        <f t="shared" si="1"/>
        <v>3</v>
      </c>
      <c r="J5" s="18">
        <f>C5*'Simple model'!$B$18</f>
        <v>0</v>
      </c>
      <c r="K5" s="18">
        <f>D5*'Simple model'!$B$19</f>
        <v>2068.5079492288587</v>
      </c>
      <c r="L5" s="18">
        <f>E5*'Simple model'!$B$20</f>
        <v>2488.9381731368921</v>
      </c>
      <c r="M5" s="18">
        <f>'Simple model'!$B$17</f>
        <v>6678.3969336061591</v>
      </c>
      <c r="N5" s="18">
        <f t="shared" si="2"/>
        <v>11235.843055971909</v>
      </c>
      <c r="O5" s="18">
        <f t="shared" si="3"/>
        <v>786.8169440280908</v>
      </c>
      <c r="P5" s="19">
        <f t="shared" si="4"/>
        <v>6.5444497642625749E-2</v>
      </c>
      <c r="Q5" s="19">
        <f>ABS((F5-N5)/F5)</f>
        <v>6.5444497642625749E-2</v>
      </c>
    </row>
    <row r="6" spans="1:17">
      <c r="A6" t="str">
        <f>Data!A5</f>
        <v>1/28/2018</v>
      </c>
      <c r="B6">
        <f>Data!B5</f>
        <v>4</v>
      </c>
      <c r="C6">
        <f>Data!C5</f>
        <v>0</v>
      </c>
      <c r="D6">
        <f>Data!D5</f>
        <v>3562.21</v>
      </c>
      <c r="E6">
        <f>Data!E5</f>
        <v>0</v>
      </c>
      <c r="F6" s="18">
        <f>Data!F5</f>
        <v>8846.9500000000007</v>
      </c>
      <c r="H6" t="str">
        <f t="shared" si="0"/>
        <v>1/28/2018</v>
      </c>
      <c r="I6">
        <f t="shared" si="1"/>
        <v>4</v>
      </c>
      <c r="J6" s="18">
        <f>C6*'Simple model'!$B$18</f>
        <v>0</v>
      </c>
      <c r="K6" s="18">
        <f>D6*'Simple model'!$B$19</f>
        <v>1739.542785130418</v>
      </c>
      <c r="L6" s="18">
        <f>E6*'Simple model'!$B$20</f>
        <v>0</v>
      </c>
      <c r="M6" s="18">
        <f>'Simple model'!$B$17</f>
        <v>6678.3969336061591</v>
      </c>
      <c r="N6" s="18">
        <f t="shared" si="2"/>
        <v>8417.9397187365776</v>
      </c>
      <c r="O6" s="18">
        <f t="shared" si="3"/>
        <v>429.01028126342317</v>
      </c>
      <c r="P6" s="19">
        <f t="shared" si="4"/>
        <v>4.8492450083183827E-2</v>
      </c>
      <c r="Q6" s="19">
        <f>ABS((F6-N6)/F6)</f>
        <v>4.8492450083183827E-2</v>
      </c>
    </row>
    <row r="7" spans="1:17">
      <c r="A7" t="str">
        <f>Data!A6</f>
        <v>2/4/2018</v>
      </c>
      <c r="B7">
        <f>Data!B6</f>
        <v>5</v>
      </c>
      <c r="C7">
        <f>Data!C6</f>
        <v>0</v>
      </c>
      <c r="D7">
        <f>Data!D6</f>
        <v>0</v>
      </c>
      <c r="E7">
        <f>Data!E6</f>
        <v>2187.29</v>
      </c>
      <c r="F7" s="18">
        <f>Data!F6</f>
        <v>9797.07</v>
      </c>
      <c r="H7" t="str">
        <f t="shared" si="0"/>
        <v>2/4/2018</v>
      </c>
      <c r="I7">
        <f t="shared" si="1"/>
        <v>5</v>
      </c>
      <c r="J7" s="18">
        <f>C7*'Simple model'!$B$18</f>
        <v>0</v>
      </c>
      <c r="K7" s="18">
        <f>D7*'Simple model'!$B$19</f>
        <v>0</v>
      </c>
      <c r="L7" s="18">
        <f>E7*'Simple model'!$B$20</f>
        <v>2659.5681286984568</v>
      </c>
      <c r="M7" s="18">
        <f>'Simple model'!$B$17</f>
        <v>6678.3969336061591</v>
      </c>
      <c r="N7" s="18">
        <f t="shared" si="2"/>
        <v>9337.9650623046164</v>
      </c>
      <c r="O7" s="18">
        <f t="shared" si="3"/>
        <v>459.10493769538334</v>
      </c>
      <c r="P7" s="19">
        <f t="shared" si="4"/>
        <v>4.6861453240140509E-2</v>
      </c>
      <c r="Q7" s="19">
        <f>ABS((F7-N7)/F7)</f>
        <v>4.6861453240140509E-2</v>
      </c>
    </row>
    <row r="8" spans="1:17">
      <c r="A8" t="str">
        <f>Data!A7</f>
        <v>2/11/2018</v>
      </c>
      <c r="B8">
        <f>Data!B7</f>
        <v>6</v>
      </c>
      <c r="C8">
        <f>Data!C7</f>
        <v>8045.44</v>
      </c>
      <c r="D8">
        <f>Data!D7</f>
        <v>4310.55</v>
      </c>
      <c r="E8">
        <f>Data!E7</f>
        <v>1992.98</v>
      </c>
      <c r="F8" s="18">
        <f>Data!F7</f>
        <v>13527.65</v>
      </c>
      <c r="H8" t="str">
        <f t="shared" si="0"/>
        <v>2/11/2018</v>
      </c>
      <c r="I8">
        <f t="shared" si="1"/>
        <v>6</v>
      </c>
      <c r="J8" s="18">
        <f>C8*'Simple model'!$B$18</f>
        <v>2893.8146007430009</v>
      </c>
      <c r="K8" s="18">
        <f>D8*'Simple model'!$B$19</f>
        <v>2104.9815009345107</v>
      </c>
      <c r="L8" s="18">
        <f>E8*'Simple model'!$B$20</f>
        <v>2423.3028492488197</v>
      </c>
      <c r="M8" s="18">
        <f>'Simple model'!$B$17</f>
        <v>6678.3969336061591</v>
      </c>
      <c r="N8" s="18">
        <f t="shared" si="2"/>
        <v>14100.495884532491</v>
      </c>
      <c r="O8" s="18">
        <f t="shared" si="3"/>
        <v>-572.84588453249125</v>
      </c>
      <c r="P8" s="19">
        <f t="shared" si="4"/>
        <v>-4.2346296994118807E-2</v>
      </c>
      <c r="Q8" s="19">
        <f>ABS((F8-N8)/F8)</f>
        <v>4.2346296994118807E-2</v>
      </c>
    </row>
    <row r="9" spans="1:17">
      <c r="A9" t="str">
        <f>Data!A8</f>
        <v>2/18/2018</v>
      </c>
      <c r="B9">
        <f>Data!B8</f>
        <v>7</v>
      </c>
      <c r="C9">
        <f>Data!C8</f>
        <v>0</v>
      </c>
      <c r="D9">
        <f>Data!D8</f>
        <v>0</v>
      </c>
      <c r="E9">
        <f>Data!E8</f>
        <v>2253.02</v>
      </c>
      <c r="F9" s="18">
        <f>Data!F8</f>
        <v>9635.43</v>
      </c>
      <c r="H9" t="str">
        <f t="shared" si="0"/>
        <v>2/18/2018</v>
      </c>
      <c r="I9">
        <f t="shared" si="1"/>
        <v>7</v>
      </c>
      <c r="J9" s="18">
        <f>C9*'Simple model'!$B$18</f>
        <v>0</v>
      </c>
      <c r="K9" s="18">
        <f>D9*'Simple model'!$B$19</f>
        <v>0</v>
      </c>
      <c r="L9" s="18">
        <f>E9*'Simple model'!$B$20</f>
        <v>2739.490504377653</v>
      </c>
      <c r="M9" s="18">
        <f>'Simple model'!$B$17</f>
        <v>6678.3969336061591</v>
      </c>
      <c r="N9" s="18">
        <f t="shared" si="2"/>
        <v>9417.8874379838126</v>
      </c>
      <c r="O9" s="18">
        <f t="shared" si="3"/>
        <v>217.54256201618773</v>
      </c>
      <c r="P9" s="19">
        <f t="shared" si="4"/>
        <v>2.2577358977875168E-2</v>
      </c>
      <c r="Q9" s="19">
        <f>ABS((F9-N9)/F9)</f>
        <v>2.2577358977875168E-2</v>
      </c>
    </row>
    <row r="10" spans="1:17">
      <c r="A10" t="str">
        <f>Data!A9</f>
        <v>2/25/2018</v>
      </c>
      <c r="B10">
        <f>Data!B9</f>
        <v>8</v>
      </c>
      <c r="C10">
        <f>Data!C9</f>
        <v>9697.2900000000009</v>
      </c>
      <c r="D10">
        <f>Data!D9</f>
        <v>4478.8100000000004</v>
      </c>
      <c r="E10">
        <f>Data!E9</f>
        <v>2042.3</v>
      </c>
      <c r="F10" s="18">
        <f>Data!F9</f>
        <v>15355.11</v>
      </c>
      <c r="H10" t="str">
        <f t="shared" si="0"/>
        <v>2/25/2018</v>
      </c>
      <c r="I10">
        <f t="shared" si="1"/>
        <v>8</v>
      </c>
      <c r="J10" s="18">
        <f>C10*'Simple model'!$B$18</f>
        <v>3487.9583204447613</v>
      </c>
      <c r="K10" s="18">
        <f>D10*'Simple model'!$B$19</f>
        <v>2187.1483212584235</v>
      </c>
      <c r="L10" s="18">
        <f>E10*'Simple model'!$B$20</f>
        <v>2483.2719891924976</v>
      </c>
      <c r="M10" s="18">
        <f>'Simple model'!$B$17</f>
        <v>6678.3969336061591</v>
      </c>
      <c r="N10" s="18">
        <f t="shared" si="2"/>
        <v>14836.775564501841</v>
      </c>
      <c r="O10" s="18">
        <f t="shared" si="3"/>
        <v>518.33443549816002</v>
      </c>
      <c r="P10" s="19">
        <f t="shared" si="4"/>
        <v>3.3756478169036888E-2</v>
      </c>
      <c r="Q10" s="19">
        <f>ABS((F10-N10)/F10)</f>
        <v>3.3756478169036888E-2</v>
      </c>
    </row>
    <row r="11" spans="1:17">
      <c r="A11" t="str">
        <f>Data!A10</f>
        <v>3/4/2018</v>
      </c>
      <c r="B11">
        <f>Data!B10</f>
        <v>9</v>
      </c>
      <c r="C11">
        <f>Data!C10</f>
        <v>0</v>
      </c>
      <c r="D11">
        <f>Data!D10</f>
        <v>3156.93</v>
      </c>
      <c r="E11">
        <f>Data!E10</f>
        <v>1859.02</v>
      </c>
      <c r="F11" s="18">
        <f>Data!F10</f>
        <v>12199.37</v>
      </c>
      <c r="H11" t="str">
        <f t="shared" si="0"/>
        <v>3/4/2018</v>
      </c>
      <c r="I11">
        <f t="shared" si="1"/>
        <v>9</v>
      </c>
      <c r="J11" s="18">
        <f>C11*'Simple model'!$B$18</f>
        <v>0</v>
      </c>
      <c r="K11" s="18">
        <f>D11*'Simple model'!$B$19</f>
        <v>1541.6314042860388</v>
      </c>
      <c r="L11" s="18">
        <f>E11*'Simple model'!$B$20</f>
        <v>2260.4182996369959</v>
      </c>
      <c r="M11" s="18">
        <f>'Simple model'!$B$17</f>
        <v>6678.3969336061591</v>
      </c>
      <c r="N11" s="18">
        <f t="shared" si="2"/>
        <v>10480.446637529194</v>
      </c>
      <c r="O11" s="18">
        <f t="shared" si="3"/>
        <v>1718.9233624708068</v>
      </c>
      <c r="P11" s="19">
        <f t="shared" si="4"/>
        <v>0.14090263369918338</v>
      </c>
      <c r="Q11" s="19">
        <f>ABS((F11-N11)/F11)</f>
        <v>0.14090263369918338</v>
      </c>
    </row>
    <row r="12" spans="1:17">
      <c r="A12" t="str">
        <f>Data!A11</f>
        <v>3/11/2018</v>
      </c>
      <c r="B12">
        <f>Data!B11</f>
        <v>10</v>
      </c>
      <c r="C12">
        <f>Data!C11</f>
        <v>0</v>
      </c>
      <c r="D12">
        <f>Data!D11</f>
        <v>4522.03</v>
      </c>
      <c r="E12">
        <f>Data!E11</f>
        <v>2135.9899999999998</v>
      </c>
      <c r="F12" s="18">
        <f>Data!F11</f>
        <v>11368.23</v>
      </c>
      <c r="H12" t="str">
        <f t="shared" si="0"/>
        <v>3/11/2018</v>
      </c>
      <c r="I12">
        <f t="shared" si="1"/>
        <v>10</v>
      </c>
      <c r="J12" s="18">
        <f>C12*'Simple model'!$B$18</f>
        <v>0</v>
      </c>
      <c r="K12" s="18">
        <f>D12*'Simple model'!$B$19</f>
        <v>2208.2540503348496</v>
      </c>
      <c r="L12" s="18">
        <f>E12*'Simple model'!$B$20</f>
        <v>2597.1914685380611</v>
      </c>
      <c r="M12" s="18">
        <f>'Simple model'!$B$17</f>
        <v>6678.3969336061591</v>
      </c>
      <c r="N12" s="18">
        <f t="shared" si="2"/>
        <v>11483.84245247907</v>
      </c>
      <c r="O12" s="18">
        <f t="shared" si="3"/>
        <v>-115.61245247907027</v>
      </c>
      <c r="P12" s="19">
        <f t="shared" si="4"/>
        <v>-1.0169784784356956E-2</v>
      </c>
      <c r="Q12" s="19">
        <f>ABS((F12-N12)/F12)</f>
        <v>1.0169784784356956E-2</v>
      </c>
    </row>
    <row r="13" spans="1:17">
      <c r="A13" t="str">
        <f>Data!A12</f>
        <v>3/18/2018</v>
      </c>
      <c r="B13">
        <f>Data!B12</f>
        <v>11</v>
      </c>
      <c r="C13">
        <f>Data!C12</f>
        <v>0</v>
      </c>
      <c r="D13">
        <f>Data!D12</f>
        <v>4520.34</v>
      </c>
      <c r="E13">
        <f>Data!E12</f>
        <v>0</v>
      </c>
      <c r="F13" s="18">
        <f>Data!F12</f>
        <v>8640.44</v>
      </c>
      <c r="H13" t="str">
        <f t="shared" si="0"/>
        <v>3/18/2018</v>
      </c>
      <c r="I13">
        <f t="shared" si="1"/>
        <v>11</v>
      </c>
      <c r="J13" s="18">
        <f>C13*'Simple model'!$B$18</f>
        <v>0</v>
      </c>
      <c r="K13" s="18">
        <f>D13*'Simple model'!$B$19</f>
        <v>2207.42876847138</v>
      </c>
      <c r="L13" s="18">
        <f>E13*'Simple model'!$B$20</f>
        <v>0</v>
      </c>
      <c r="M13" s="18">
        <f>'Simple model'!$B$17</f>
        <v>6678.3969336061591</v>
      </c>
      <c r="N13" s="18">
        <f t="shared" si="2"/>
        <v>8885.8257020775382</v>
      </c>
      <c r="O13" s="18">
        <f t="shared" si="3"/>
        <v>-245.38570207753764</v>
      </c>
      <c r="P13" s="19">
        <f t="shared" si="4"/>
        <v>-2.8399676645811743E-2</v>
      </c>
      <c r="Q13" s="19">
        <f>ABS((F13-N13)/F13)</f>
        <v>2.8399676645811743E-2</v>
      </c>
    </row>
    <row r="14" spans="1:17">
      <c r="A14" t="str">
        <f>Data!A13</f>
        <v>3/25/2018</v>
      </c>
      <c r="B14">
        <f>Data!B13</f>
        <v>12</v>
      </c>
      <c r="C14">
        <f>Data!C13</f>
        <v>0</v>
      </c>
      <c r="D14">
        <f>Data!D13</f>
        <v>0</v>
      </c>
      <c r="E14">
        <f>Data!E13</f>
        <v>0</v>
      </c>
      <c r="F14" s="18">
        <f>Data!F13</f>
        <v>4960.26</v>
      </c>
      <c r="H14" t="str">
        <f t="shared" si="0"/>
        <v>3/25/2018</v>
      </c>
      <c r="I14">
        <f t="shared" si="1"/>
        <v>12</v>
      </c>
      <c r="J14" s="18">
        <f>C14*'Simple model'!$B$18</f>
        <v>0</v>
      </c>
      <c r="K14" s="18">
        <f>D14*'Simple model'!$B$19</f>
        <v>0</v>
      </c>
      <c r="L14" s="18">
        <f>E14*'Simple model'!$B$20</f>
        <v>0</v>
      </c>
      <c r="M14" s="18">
        <f>'Simple model'!$B$17</f>
        <v>6678.3969336061591</v>
      </c>
      <c r="N14" s="18">
        <f t="shared" si="2"/>
        <v>6678.3969336061591</v>
      </c>
      <c r="O14" s="18">
        <f t="shared" si="3"/>
        <v>-1718.1369336061589</v>
      </c>
      <c r="P14" s="19">
        <f t="shared" si="4"/>
        <v>-0.34638041828576704</v>
      </c>
      <c r="Q14" s="19">
        <f>ABS((F14-N14)/F14)</f>
        <v>0.34638041828576704</v>
      </c>
    </row>
    <row r="15" spans="1:17">
      <c r="A15" t="str">
        <f>Data!A14</f>
        <v>4/1/2018</v>
      </c>
      <c r="B15">
        <f>Data!B14</f>
        <v>13</v>
      </c>
      <c r="C15">
        <f>Data!C14</f>
        <v>11522.08</v>
      </c>
      <c r="D15">
        <f>Data!D14</f>
        <v>5698.46</v>
      </c>
      <c r="E15">
        <f>Data!E14</f>
        <v>0</v>
      </c>
      <c r="F15" s="18">
        <f>Data!F14</f>
        <v>12726.46</v>
      </c>
      <c r="H15" t="str">
        <f t="shared" si="0"/>
        <v>4/1/2018</v>
      </c>
      <c r="I15">
        <f t="shared" si="1"/>
        <v>13</v>
      </c>
      <c r="J15" s="18">
        <f>C15*'Simple model'!$B$18</f>
        <v>4144.3057601484716</v>
      </c>
      <c r="K15" s="18">
        <f>D15*'Simple model'!$B$19</f>
        <v>2782.7430104778446</v>
      </c>
      <c r="L15" s="18">
        <f>E15*'Simple model'!$B$20</f>
        <v>0</v>
      </c>
      <c r="M15" s="18">
        <f>'Simple model'!$B$17</f>
        <v>6678.3969336061591</v>
      </c>
      <c r="N15" s="18">
        <f t="shared" si="2"/>
        <v>13605.445704232476</v>
      </c>
      <c r="O15" s="18">
        <f t="shared" si="3"/>
        <v>-878.98570423247656</v>
      </c>
      <c r="P15" s="19">
        <f t="shared" si="4"/>
        <v>-6.9067572933280474E-2</v>
      </c>
      <c r="Q15" s="19">
        <f>ABS((F15-N15)/F15)</f>
        <v>6.9067572933280474E-2</v>
      </c>
    </row>
    <row r="16" spans="1:17">
      <c r="A16" t="str">
        <f>Data!A15</f>
        <v>4/8/2018</v>
      </c>
      <c r="B16">
        <f>Data!B15</f>
        <v>14</v>
      </c>
      <c r="C16">
        <f>Data!C15</f>
        <v>10243.35</v>
      </c>
      <c r="D16">
        <f>Data!D15</f>
        <v>0</v>
      </c>
      <c r="E16">
        <f>Data!E15</f>
        <v>0</v>
      </c>
      <c r="F16" s="18">
        <f>Data!F15</f>
        <v>11421.71</v>
      </c>
      <c r="H16" t="str">
        <f t="shared" si="0"/>
        <v>4/8/2018</v>
      </c>
      <c r="J16" s="18">
        <f>C16*'Simple model'!$B$18</f>
        <v>3684.3672677343716</v>
      </c>
      <c r="K16" s="18">
        <f>D16*'Simple model'!$B$19</f>
        <v>0</v>
      </c>
      <c r="L16" s="18">
        <f>E16*'Simple model'!$B$20</f>
        <v>0</v>
      </c>
      <c r="M16" s="18">
        <f>'Simple model'!$B$17</f>
        <v>6678.3969336061591</v>
      </c>
      <c r="N16" s="18">
        <f t="shared" si="2"/>
        <v>10362.764201340531</v>
      </c>
      <c r="O16" s="18">
        <f t="shared" si="3"/>
        <v>1058.945798659468</v>
      </c>
      <c r="P16" s="19">
        <f t="shared" si="4"/>
        <v>9.2713420202357441E-2</v>
      </c>
      <c r="Q16" s="19">
        <f>ABS((F16-N16)/F16)</f>
        <v>9.2713420202357441E-2</v>
      </c>
    </row>
    <row r="17" spans="1:17">
      <c r="A17" t="str">
        <f>Data!A16</f>
        <v>4/15/2018</v>
      </c>
      <c r="B17">
        <f>Data!B16</f>
        <v>15</v>
      </c>
      <c r="C17">
        <f>Data!C16</f>
        <v>0</v>
      </c>
      <c r="D17">
        <f>Data!D16</f>
        <v>0</v>
      </c>
      <c r="E17">
        <f>Data!E16</f>
        <v>1839.37</v>
      </c>
      <c r="F17" s="18">
        <f>Data!F16</f>
        <v>10875.31</v>
      </c>
      <c r="H17" t="str">
        <f t="shared" si="0"/>
        <v>4/15/2018</v>
      </c>
      <c r="I17">
        <f t="shared" si="1"/>
        <v>15</v>
      </c>
      <c r="J17" s="18">
        <f>C17*'Simple model'!$B$18</f>
        <v>0</v>
      </c>
      <c r="K17" s="18">
        <f>D17*'Simple model'!$B$19</f>
        <v>0</v>
      </c>
      <c r="L17" s="18">
        <f>E17*'Simple model'!$B$20</f>
        <v>2236.5254853650317</v>
      </c>
      <c r="M17" s="18">
        <f>'Simple model'!$B$17</f>
        <v>6678.3969336061591</v>
      </c>
      <c r="N17" s="18">
        <f t="shared" si="2"/>
        <v>8914.9224189711913</v>
      </c>
      <c r="O17" s="18">
        <f t="shared" si="3"/>
        <v>1960.3875810288082</v>
      </c>
      <c r="P17" s="19">
        <f t="shared" si="4"/>
        <v>0.18026038623531726</v>
      </c>
      <c r="Q17" s="19">
        <f>ABS((F17-N17)/F17)</f>
        <v>0.18026038623531726</v>
      </c>
    </row>
    <row r="18" spans="1:17">
      <c r="A18" t="str">
        <f>Data!A17</f>
        <v>4/22/2018</v>
      </c>
      <c r="B18">
        <f>Data!B17</f>
        <v>16</v>
      </c>
      <c r="C18">
        <f>Data!C17</f>
        <v>10667.35</v>
      </c>
      <c r="D18">
        <f>Data!D17</f>
        <v>0</v>
      </c>
      <c r="E18">
        <f>Data!E17</f>
        <v>1907.13</v>
      </c>
      <c r="F18" s="18">
        <f>Data!F17</f>
        <v>13048.08</v>
      </c>
      <c r="H18" t="str">
        <f t="shared" si="0"/>
        <v>4/22/2018</v>
      </c>
      <c r="I18">
        <f t="shared" si="1"/>
        <v>16</v>
      </c>
      <c r="J18" s="18">
        <f>C18*'Simple model'!$B$18</f>
        <v>3836.8732078339849</v>
      </c>
      <c r="K18" s="18">
        <f>D18*'Simple model'!$B$19</f>
        <v>0</v>
      </c>
      <c r="L18" s="18">
        <f>E18*'Simple model'!$B$20</f>
        <v>2318.916177226014</v>
      </c>
      <c r="M18" s="18">
        <f>'Simple model'!$B$17</f>
        <v>6678.3969336061591</v>
      </c>
      <c r="N18" s="18">
        <f t="shared" si="2"/>
        <v>12834.186318666158</v>
      </c>
      <c r="O18" s="18">
        <f t="shared" si="3"/>
        <v>213.89368133384232</v>
      </c>
      <c r="P18" s="19">
        <f t="shared" si="4"/>
        <v>1.6392732213003164E-2</v>
      </c>
      <c r="Q18" s="19">
        <f>ABS((F18-N18)/F18)</f>
        <v>1.6392732213003164E-2</v>
      </c>
    </row>
    <row r="19" spans="1:17">
      <c r="A19" t="str">
        <f>Data!A18</f>
        <v>4/29/2018</v>
      </c>
      <c r="B19">
        <f>Data!B18</f>
        <v>17</v>
      </c>
      <c r="C19">
        <f>Data!C18</f>
        <v>0</v>
      </c>
      <c r="D19">
        <f>Data!D18</f>
        <v>0</v>
      </c>
      <c r="E19">
        <f>Data!E18</f>
        <v>2204.36</v>
      </c>
      <c r="F19" s="18">
        <f>Data!F18</f>
        <v>10775.86</v>
      </c>
      <c r="H19" t="str">
        <f t="shared" si="0"/>
        <v>4/29/2018</v>
      </c>
      <c r="I19">
        <f t="shared" si="1"/>
        <v>17</v>
      </c>
      <c r="J19" s="18">
        <f>C19*'Simple model'!$B$18</f>
        <v>0</v>
      </c>
      <c r="K19" s="18">
        <f>D19*'Simple model'!$B$19</f>
        <v>0</v>
      </c>
      <c r="L19" s="18">
        <f>E19*'Simple model'!$B$20</f>
        <v>2680.3238711728809</v>
      </c>
      <c r="M19" s="18">
        <f>'Simple model'!$B$17</f>
        <v>6678.3969336061591</v>
      </c>
      <c r="N19" s="18">
        <f t="shared" si="2"/>
        <v>9358.7208047790409</v>
      </c>
      <c r="O19" s="18">
        <f t="shared" si="3"/>
        <v>1417.1391952209597</v>
      </c>
      <c r="P19" s="19">
        <f t="shared" si="4"/>
        <v>0.13151054256652922</v>
      </c>
      <c r="Q19" s="19">
        <f>ABS((F19-N19)/F19)</f>
        <v>0.13151054256652922</v>
      </c>
    </row>
    <row r="20" spans="1:17">
      <c r="A20" t="str">
        <f>Data!A19</f>
        <v>5/6/2018</v>
      </c>
      <c r="B20">
        <f>Data!B19</f>
        <v>18</v>
      </c>
      <c r="C20">
        <f>Data!C19</f>
        <v>9589.68</v>
      </c>
      <c r="D20">
        <f>Data!D19</f>
        <v>5160.93</v>
      </c>
      <c r="E20">
        <f>Data!E19</f>
        <v>1889.49</v>
      </c>
      <c r="F20" s="18">
        <f>Data!F19</f>
        <v>15013.62</v>
      </c>
      <c r="H20" t="str">
        <f t="shared" si="0"/>
        <v>5/6/2018</v>
      </c>
      <c r="I20">
        <f t="shared" si="1"/>
        <v>18</v>
      </c>
      <c r="J20" s="18">
        <f>C20*'Simple model'!$B$18</f>
        <v>3449.2527444680645</v>
      </c>
      <c r="K20" s="18">
        <f>D20*'Simple model'!$B$19</f>
        <v>2520.2496613234844</v>
      </c>
      <c r="L20" s="18">
        <f>E20*'Simple model'!$B$20</f>
        <v>2297.467360749808</v>
      </c>
      <c r="M20" s="18">
        <f>'Simple model'!$B$17</f>
        <v>6678.3969336061591</v>
      </c>
      <c r="N20" s="18">
        <f t="shared" si="2"/>
        <v>14945.366700147515</v>
      </c>
      <c r="O20" s="18">
        <f t="shared" si="3"/>
        <v>68.253299852485725</v>
      </c>
      <c r="P20" s="19">
        <f t="shared" si="4"/>
        <v>4.5460921385039529E-3</v>
      </c>
      <c r="Q20" s="19">
        <f>ABS((F20-N20)/F20)</f>
        <v>4.5460921385039529E-3</v>
      </c>
    </row>
    <row r="21" spans="1:17">
      <c r="A21" t="str">
        <f>Data!A20</f>
        <v>5/13/2018</v>
      </c>
      <c r="B21">
        <f>Data!B20</f>
        <v>19</v>
      </c>
      <c r="C21">
        <f>Data!C20</f>
        <v>10626.14</v>
      </c>
      <c r="D21">
        <f>Data!D20</f>
        <v>0</v>
      </c>
      <c r="E21">
        <f>Data!E20</f>
        <v>1922.63</v>
      </c>
      <c r="F21" s="18">
        <f>Data!F20</f>
        <v>14158.32</v>
      </c>
      <c r="H21" t="str">
        <f t="shared" si="0"/>
        <v>5/13/2018</v>
      </c>
      <c r="I21">
        <f t="shared" si="1"/>
        <v>19</v>
      </c>
      <c r="J21" s="18">
        <f>C21*'Simple model'!$B$18</f>
        <v>3822.0506375710006</v>
      </c>
      <c r="K21" s="18">
        <f>D21*'Simple model'!$B$19</f>
        <v>0</v>
      </c>
      <c r="L21" s="18">
        <f>E21*'Simple model'!$B$20</f>
        <v>2337.7629263972835</v>
      </c>
      <c r="M21" s="18">
        <f>'Simple model'!$B$17</f>
        <v>6678.3969336061591</v>
      </c>
      <c r="N21" s="18">
        <f t="shared" si="2"/>
        <v>12838.210497574444</v>
      </c>
      <c r="O21" s="18">
        <f t="shared" si="3"/>
        <v>1320.1095024255555</v>
      </c>
      <c r="P21" s="19">
        <f t="shared" si="4"/>
        <v>9.3239134475386592E-2</v>
      </c>
      <c r="Q21" s="19">
        <f>ABS((F21-N21)/F21)</f>
        <v>9.3239134475386592E-2</v>
      </c>
    </row>
    <row r="22" spans="1:17">
      <c r="A22" t="str">
        <f>Data!A21</f>
        <v>5/20/2018</v>
      </c>
      <c r="B22">
        <f>Data!B21</f>
        <v>20</v>
      </c>
      <c r="C22">
        <f>Data!C21</f>
        <v>8291.81</v>
      </c>
      <c r="D22">
        <f>Data!D21</f>
        <v>4605.1499999999996</v>
      </c>
      <c r="E22">
        <f>Data!E21</f>
        <v>1897.94</v>
      </c>
      <c r="F22" s="18">
        <f>Data!F21</f>
        <v>15918.14</v>
      </c>
      <c r="H22" t="str">
        <f t="shared" si="0"/>
        <v>5/20/2018</v>
      </c>
      <c r="I22">
        <f t="shared" si="1"/>
        <v>20</v>
      </c>
      <c r="J22" s="18">
        <f>C22*'Simple model'!$B$18</f>
        <v>2982.4299037202218</v>
      </c>
      <c r="K22" s="18">
        <f>D22*'Simple model'!$B$19</f>
        <v>2248.8442447085781</v>
      </c>
      <c r="L22" s="18">
        <f>E22*'Simple model'!$B$20</f>
        <v>2307.7418788464033</v>
      </c>
      <c r="M22" s="18">
        <f>'Simple model'!$B$17</f>
        <v>6678.3969336061591</v>
      </c>
      <c r="N22" s="18">
        <f t="shared" si="2"/>
        <v>14217.412960881364</v>
      </c>
      <c r="O22" s="18">
        <f t="shared" si="3"/>
        <v>1700.7270391186357</v>
      </c>
      <c r="P22" s="19">
        <f t="shared" si="4"/>
        <v>0.10684207068907774</v>
      </c>
      <c r="Q22" s="19">
        <f>ABS((F22-N22)/F22)</f>
        <v>0.10684207068907774</v>
      </c>
    </row>
    <row r="23" spans="1:17">
      <c r="A23" t="str">
        <f>Data!A22</f>
        <v>5/27/2018</v>
      </c>
      <c r="B23">
        <f>Data!B22</f>
        <v>21</v>
      </c>
      <c r="C23">
        <f>Data!C22</f>
        <v>0</v>
      </c>
      <c r="D23">
        <f>Data!D22</f>
        <v>0</v>
      </c>
      <c r="E23">
        <f>Data!E22</f>
        <v>2036.79</v>
      </c>
      <c r="F23" s="18">
        <f>Data!F22</f>
        <v>11128.75</v>
      </c>
      <c r="H23" t="str">
        <f t="shared" si="0"/>
        <v>5/27/2018</v>
      </c>
      <c r="I23">
        <f t="shared" si="1"/>
        <v>21</v>
      </c>
      <c r="J23" s="18">
        <f>C23*'Simple model'!$B$18</f>
        <v>0</v>
      </c>
      <c r="K23" s="18">
        <f>D23*'Simple model'!$B$19</f>
        <v>0</v>
      </c>
      <c r="L23" s="18">
        <f>E23*'Simple model'!$B$20</f>
        <v>2476.5722738419367</v>
      </c>
      <c r="M23" s="18">
        <f>'Simple model'!$B$17</f>
        <v>6678.3969336061591</v>
      </c>
      <c r="N23" s="18">
        <f t="shared" si="2"/>
        <v>9154.9692074480954</v>
      </c>
      <c r="O23" s="18">
        <f t="shared" si="3"/>
        <v>1973.7807925519046</v>
      </c>
      <c r="P23" s="19">
        <f t="shared" si="4"/>
        <v>0.17735871437060807</v>
      </c>
      <c r="Q23" s="19">
        <f>ABS((F23-N23)/F23)</f>
        <v>0.17735871437060807</v>
      </c>
    </row>
    <row r="24" spans="1:17">
      <c r="A24" t="str">
        <f>Data!A23</f>
        <v>6/3/2018</v>
      </c>
      <c r="B24">
        <f>Data!B23</f>
        <v>22</v>
      </c>
      <c r="C24">
        <f>Data!C23</f>
        <v>11307.24</v>
      </c>
      <c r="D24">
        <f>Data!D23</f>
        <v>0</v>
      </c>
      <c r="E24">
        <f>Data!E23</f>
        <v>1922.9</v>
      </c>
      <c r="F24" s="18">
        <f>Data!F23</f>
        <v>12170.36</v>
      </c>
      <c r="H24" t="str">
        <f t="shared" si="0"/>
        <v>6/3/2018</v>
      </c>
      <c r="I24">
        <f t="shared" si="1"/>
        <v>22</v>
      </c>
      <c r="J24" s="18">
        <f>C24*'Simple model'!$B$18</f>
        <v>4067.0312880470542</v>
      </c>
      <c r="K24" s="18">
        <f>D24*'Simple model'!$B$19</f>
        <v>0</v>
      </c>
      <c r="L24" s="18">
        <f>E24*'Simple model'!$B$20</f>
        <v>2338.0912246086541</v>
      </c>
      <c r="M24" s="18">
        <f>'Simple model'!$B$17</f>
        <v>6678.3969336061591</v>
      </c>
      <c r="N24" s="18">
        <f t="shared" si="2"/>
        <v>13083.519446261867</v>
      </c>
      <c r="O24" s="18">
        <f t="shared" si="3"/>
        <v>-913.15944626186683</v>
      </c>
      <c r="P24" s="19">
        <f t="shared" si="4"/>
        <v>-7.5031424400088975E-2</v>
      </c>
      <c r="Q24" s="19">
        <f>ABS((F24-N24)/F24)</f>
        <v>7.5031424400088975E-2</v>
      </c>
    </row>
    <row r="25" spans="1:17">
      <c r="A25" t="str">
        <f>Data!A24</f>
        <v>6/10/2018</v>
      </c>
      <c r="B25">
        <f>Data!B24</f>
        <v>23</v>
      </c>
      <c r="C25">
        <f>Data!C24</f>
        <v>0</v>
      </c>
      <c r="D25">
        <f>Data!D24</f>
        <v>0</v>
      </c>
      <c r="E25">
        <f>Data!E24</f>
        <v>1679.63</v>
      </c>
      <c r="F25" s="18">
        <f>Data!F24</f>
        <v>10134.700000000001</v>
      </c>
      <c r="H25" t="str">
        <f t="shared" si="0"/>
        <v>6/10/2018</v>
      </c>
      <c r="I25">
        <f t="shared" si="1"/>
        <v>23</v>
      </c>
      <c r="J25" s="18">
        <f>C25*'Simple model'!$B$18</f>
        <v>0</v>
      </c>
      <c r="K25" s="18">
        <f>D25*'Simple model'!$B$19</f>
        <v>0</v>
      </c>
      <c r="L25" s="18">
        <f>E25*'Simple model'!$B$20</f>
        <v>2042.2945361638326</v>
      </c>
      <c r="M25" s="18">
        <f>'Simple model'!$B$17</f>
        <v>6678.3969336061591</v>
      </c>
      <c r="N25" s="18">
        <f t="shared" si="2"/>
        <v>8720.6914697699922</v>
      </c>
      <c r="O25" s="18">
        <f t="shared" si="3"/>
        <v>1414.0085302300085</v>
      </c>
      <c r="P25" s="19">
        <f t="shared" si="4"/>
        <v>0.13952149843902714</v>
      </c>
      <c r="Q25" s="19">
        <f>ABS((F25-N25)/F25)</f>
        <v>0.13952149843902714</v>
      </c>
    </row>
    <row r="26" spans="1:17">
      <c r="A26" t="str">
        <f>Data!A25</f>
        <v>6/17/2018</v>
      </c>
      <c r="B26">
        <f>Data!B25</f>
        <v>24</v>
      </c>
      <c r="C26">
        <f>Data!C25</f>
        <v>8515.67</v>
      </c>
      <c r="D26">
        <f>Data!D25</f>
        <v>4006.88</v>
      </c>
      <c r="E26">
        <f>Data!E25</f>
        <v>0</v>
      </c>
      <c r="F26" s="18">
        <f>Data!F25</f>
        <v>11093.55</v>
      </c>
      <c r="H26" t="str">
        <f t="shared" si="0"/>
        <v>6/17/2018</v>
      </c>
      <c r="I26">
        <f t="shared" si="1"/>
        <v>24</v>
      </c>
      <c r="J26" s="18">
        <f>C26*'Simple model'!$B$18</f>
        <v>3062.948723886966</v>
      </c>
      <c r="K26" s="18">
        <f>D26*'Simple model'!$B$19</f>
        <v>1956.6895817156681</v>
      </c>
      <c r="L26" s="18">
        <f>E26*'Simple model'!$B$20</f>
        <v>0</v>
      </c>
      <c r="M26" s="18">
        <f>'Simple model'!$B$17</f>
        <v>6678.3969336061591</v>
      </c>
      <c r="N26" s="18">
        <f t="shared" si="2"/>
        <v>11698.035239208793</v>
      </c>
      <c r="O26" s="18">
        <f t="shared" si="3"/>
        <v>-604.48523920879416</v>
      </c>
      <c r="P26" s="19">
        <f t="shared" si="4"/>
        <v>-5.448979264606859E-2</v>
      </c>
      <c r="Q26" s="19">
        <f>ABS((F26-N26)/F26)</f>
        <v>5.448979264606859E-2</v>
      </c>
    </row>
    <row r="27" spans="1:17">
      <c r="A27" t="str">
        <f>Data!A26</f>
        <v>6/24/2018</v>
      </c>
      <c r="B27">
        <f>Data!B26</f>
        <v>25</v>
      </c>
      <c r="C27">
        <f>Data!C26</f>
        <v>0</v>
      </c>
      <c r="D27">
        <f>Data!D26</f>
        <v>0</v>
      </c>
      <c r="E27">
        <f>Data!E26</f>
        <v>0</v>
      </c>
      <c r="F27" s="18">
        <f>Data!F26</f>
        <v>8170.63</v>
      </c>
      <c r="H27" t="str">
        <f t="shared" si="0"/>
        <v>6/24/2018</v>
      </c>
      <c r="I27">
        <f t="shared" si="1"/>
        <v>25</v>
      </c>
      <c r="J27" s="18">
        <f>C27*'Simple model'!$B$18</f>
        <v>0</v>
      </c>
      <c r="K27" s="18">
        <f>D27*'Simple model'!$B$19</f>
        <v>0</v>
      </c>
      <c r="L27" s="18">
        <f>E27*'Simple model'!$B$20</f>
        <v>0</v>
      </c>
      <c r="M27" s="18">
        <f>'Simple model'!$B$17</f>
        <v>6678.3969336061591</v>
      </c>
      <c r="N27" s="18">
        <f t="shared" si="2"/>
        <v>6678.3969336061591</v>
      </c>
      <c r="O27" s="18">
        <f t="shared" si="3"/>
        <v>1492.233066393841</v>
      </c>
      <c r="P27" s="19">
        <f t="shared" si="4"/>
        <v>0.18263378300006744</v>
      </c>
      <c r="Q27" s="19">
        <f>ABS((F27-N27)/F27)</f>
        <v>0.18263378300006744</v>
      </c>
    </row>
    <row r="28" spans="1:17">
      <c r="A28" t="str">
        <f>Data!A27</f>
        <v>7/1/2018</v>
      </c>
      <c r="B28">
        <f>Data!B27</f>
        <v>26</v>
      </c>
      <c r="C28">
        <f>Data!C27</f>
        <v>0</v>
      </c>
      <c r="D28">
        <f>Data!D27</f>
        <v>0</v>
      </c>
      <c r="E28">
        <f>Data!E27</f>
        <v>0</v>
      </c>
      <c r="F28" s="18">
        <f>Data!F27</f>
        <v>6542.71</v>
      </c>
      <c r="H28" t="str">
        <f t="shared" si="0"/>
        <v>7/1/2018</v>
      </c>
      <c r="I28">
        <f t="shared" si="1"/>
        <v>26</v>
      </c>
      <c r="J28" s="18">
        <f>C28*'Simple model'!$B$18</f>
        <v>0</v>
      </c>
      <c r="K28" s="18">
        <f>D28*'Simple model'!$B$19</f>
        <v>0</v>
      </c>
      <c r="L28" s="18">
        <f>E28*'Simple model'!$B$20</f>
        <v>0</v>
      </c>
      <c r="M28" s="18">
        <f>'Simple model'!$B$17</f>
        <v>6678.3969336061591</v>
      </c>
      <c r="N28" s="18">
        <f t="shared" si="2"/>
        <v>6678.3969336061591</v>
      </c>
      <c r="O28" s="18">
        <f t="shared" si="3"/>
        <v>-135.68693360615907</v>
      </c>
      <c r="P28" s="19">
        <f t="shared" si="4"/>
        <v>-2.0738644018481498E-2</v>
      </c>
      <c r="Q28" s="19">
        <f>ABS((F28-N28)/F28)</f>
        <v>2.0738644018481498E-2</v>
      </c>
    </row>
    <row r="29" spans="1:17">
      <c r="A29" t="str">
        <f>Data!A28</f>
        <v>7/8/2018</v>
      </c>
      <c r="B29">
        <f>Data!B28</f>
        <v>27</v>
      </c>
      <c r="C29">
        <f>Data!C28</f>
        <v>0</v>
      </c>
      <c r="D29">
        <f>Data!D28</f>
        <v>5049.49</v>
      </c>
      <c r="E29">
        <f>Data!E28</f>
        <v>2162.5300000000002</v>
      </c>
      <c r="F29" s="18">
        <f>Data!F28</f>
        <v>11325.8</v>
      </c>
      <c r="H29" t="str">
        <f t="shared" si="0"/>
        <v>7/8/2018</v>
      </c>
      <c r="I29">
        <f t="shared" si="1"/>
        <v>27</v>
      </c>
      <c r="J29" s="18">
        <f>C29*'Simple model'!$B$18</f>
        <v>0</v>
      </c>
      <c r="K29" s="18">
        <f>D29*'Simple model'!$B$19</f>
        <v>2465.8298915808427</v>
      </c>
      <c r="L29" s="18">
        <f>E29*'Simple model'!$B$20</f>
        <v>2629.4619667964807</v>
      </c>
      <c r="M29" s="18">
        <f>'Simple model'!$B$17</f>
        <v>6678.3969336061591</v>
      </c>
      <c r="N29" s="18">
        <f t="shared" si="2"/>
        <v>11773.688791983483</v>
      </c>
      <c r="O29" s="18">
        <f t="shared" si="3"/>
        <v>-447.88879198348332</v>
      </c>
      <c r="P29" s="19">
        <f t="shared" si="4"/>
        <v>-3.9545885675491652E-2</v>
      </c>
      <c r="Q29" s="19">
        <f>ABS((F29-N29)/F29)</f>
        <v>3.9545885675491652E-2</v>
      </c>
    </row>
    <row r="30" spans="1:17">
      <c r="A30" t="str">
        <f>Data!A29</f>
        <v>7/15/2018</v>
      </c>
      <c r="B30">
        <f>Data!B29</f>
        <v>28</v>
      </c>
      <c r="C30">
        <f>Data!C29</f>
        <v>0</v>
      </c>
      <c r="D30">
        <f>Data!D29</f>
        <v>0</v>
      </c>
      <c r="E30">
        <f>Data!E29</f>
        <v>2117.4499999999998</v>
      </c>
      <c r="F30" s="18">
        <f>Data!F29</f>
        <v>7793.24</v>
      </c>
      <c r="H30" t="str">
        <f t="shared" si="0"/>
        <v>7/15/2018</v>
      </c>
      <c r="I30">
        <f t="shared" si="1"/>
        <v>28</v>
      </c>
      <c r="J30" s="18">
        <f>C30*'Simple model'!$B$18</f>
        <v>0</v>
      </c>
      <c r="K30" s="18">
        <f>D30*'Simple model'!$B$19</f>
        <v>0</v>
      </c>
      <c r="L30" s="18">
        <f>E30*'Simple model'!$B$20</f>
        <v>2574.6483246906205</v>
      </c>
      <c r="M30" s="18">
        <f>'Simple model'!$B$17</f>
        <v>6678.3969336061591</v>
      </c>
      <c r="N30" s="18">
        <f t="shared" si="2"/>
        <v>9253.0452582967791</v>
      </c>
      <c r="O30" s="18">
        <f t="shared" si="3"/>
        <v>-1459.8052582967794</v>
      </c>
      <c r="P30" s="19">
        <f t="shared" si="4"/>
        <v>-0.18731686157449012</v>
      </c>
      <c r="Q30" s="19">
        <f>ABS((F30-N30)/F30)</f>
        <v>0.18731686157449012</v>
      </c>
    </row>
    <row r="31" spans="1:17">
      <c r="A31" t="str">
        <f>Data!A30</f>
        <v>7/22/2018</v>
      </c>
      <c r="B31">
        <f>Data!B30</f>
        <v>29</v>
      </c>
      <c r="C31">
        <f>Data!C30</f>
        <v>13065.56</v>
      </c>
      <c r="D31">
        <f>Data!D30</f>
        <v>5643.31</v>
      </c>
      <c r="E31">
        <f>Data!E30</f>
        <v>1898.93</v>
      </c>
      <c r="F31" s="18">
        <f>Data!F30</f>
        <v>15010.94</v>
      </c>
      <c r="H31" t="str">
        <f t="shared" si="0"/>
        <v>7/22/2018</v>
      </c>
      <c r="I31">
        <f t="shared" si="1"/>
        <v>29</v>
      </c>
      <c r="J31" s="18">
        <f>C31*'Simple model'!$B$18</f>
        <v>4699.4705441695824</v>
      </c>
      <c r="K31" s="18">
        <f>D31*'Simple model'!$B$19</f>
        <v>2755.811475110771</v>
      </c>
      <c r="L31" s="18">
        <f>E31*'Simple model'!$B$20</f>
        <v>2308.9456389547618</v>
      </c>
      <c r="M31" s="18">
        <f>'Simple model'!$B$17</f>
        <v>6678.3969336061591</v>
      </c>
      <c r="N31" s="18">
        <f t="shared" si="2"/>
        <v>16442.624591841275</v>
      </c>
      <c r="O31" s="18">
        <f t="shared" si="3"/>
        <v>-1431.6845918412746</v>
      </c>
      <c r="P31" s="19">
        <f t="shared" si="4"/>
        <v>-9.5376078502830239E-2</v>
      </c>
      <c r="Q31" s="19">
        <f>ABS((F31-N31)/F31)</f>
        <v>9.5376078502830239E-2</v>
      </c>
    </row>
    <row r="32" spans="1:17">
      <c r="A32" t="str">
        <f>Data!A31</f>
        <v>7/29/2018</v>
      </c>
      <c r="B32">
        <f>Data!B31</f>
        <v>30</v>
      </c>
      <c r="C32">
        <f>Data!C31</f>
        <v>0</v>
      </c>
      <c r="D32">
        <f>Data!D31</f>
        <v>3429.38</v>
      </c>
      <c r="E32">
        <f>Data!E31</f>
        <v>0</v>
      </c>
      <c r="F32" s="18">
        <f>Data!F31</f>
        <v>10634.31</v>
      </c>
      <c r="H32" t="str">
        <f t="shared" si="0"/>
        <v>7/29/2018</v>
      </c>
      <c r="I32">
        <f t="shared" si="1"/>
        <v>30</v>
      </c>
      <c r="J32" s="18">
        <f>C32*'Simple model'!$B$18</f>
        <v>0</v>
      </c>
      <c r="K32" s="18">
        <f>D32*'Simple model'!$B$19</f>
        <v>1674.677583991554</v>
      </c>
      <c r="L32" s="18">
        <f>E32*'Simple model'!$B$20</f>
        <v>0</v>
      </c>
      <c r="M32" s="18">
        <f>'Simple model'!$B$17</f>
        <v>6678.3969336061591</v>
      </c>
      <c r="N32" s="18">
        <f t="shared" si="2"/>
        <v>8353.0745175977136</v>
      </c>
      <c r="O32" s="18">
        <f t="shared" si="3"/>
        <v>2281.2354824022859</v>
      </c>
      <c r="P32" s="19">
        <f t="shared" si="4"/>
        <v>0.2145165490193803</v>
      </c>
      <c r="Q32" s="19">
        <f>ABS((F32-N32)/F32)</f>
        <v>0.2145165490193803</v>
      </c>
    </row>
    <row r="33" spans="1:24">
      <c r="A33" t="str">
        <f>Data!A32</f>
        <v>8/5/2018</v>
      </c>
      <c r="B33">
        <f>Data!B32</f>
        <v>31</v>
      </c>
      <c r="C33">
        <f>Data!C32</f>
        <v>0</v>
      </c>
      <c r="D33">
        <f>Data!D32</f>
        <v>4793.1000000000004</v>
      </c>
      <c r="E33">
        <f>Data!E32</f>
        <v>1898.5</v>
      </c>
      <c r="F33" s="18">
        <f>Data!F32</f>
        <v>11751.39</v>
      </c>
      <c r="H33" t="str">
        <f t="shared" si="0"/>
        <v>8/5/2018</v>
      </c>
      <c r="I33">
        <f t="shared" si="1"/>
        <v>31</v>
      </c>
      <c r="J33" s="18">
        <f>C33*'Simple model'!$B$18</f>
        <v>0</v>
      </c>
      <c r="K33" s="18">
        <f>D33*'Simple model'!$B$19</f>
        <v>2340.6263312406081</v>
      </c>
      <c r="L33" s="18">
        <f>E33*'Simple model'!$B$20</f>
        <v>2308.4227936551715</v>
      </c>
      <c r="M33" s="18">
        <f>'Simple model'!$B$17</f>
        <v>6678.3969336061591</v>
      </c>
      <c r="N33" s="18">
        <f t="shared" si="2"/>
        <v>11327.446058501939</v>
      </c>
      <c r="O33" s="18">
        <f t="shared" si="3"/>
        <v>423.94394149806067</v>
      </c>
      <c r="P33" s="19">
        <f t="shared" si="4"/>
        <v>3.6076067724589232E-2</v>
      </c>
      <c r="Q33" s="19">
        <f>ABS((F33-N33)/F33)</f>
        <v>3.6076067724589232E-2</v>
      </c>
    </row>
    <row r="34" spans="1:24">
      <c r="A34" t="str">
        <f>Data!A33</f>
        <v>8/12/2018</v>
      </c>
      <c r="B34">
        <f>Data!B33</f>
        <v>32</v>
      </c>
      <c r="C34">
        <f>Data!C33</f>
        <v>0</v>
      </c>
      <c r="D34">
        <f>Data!D33</f>
        <v>5880.18</v>
      </c>
      <c r="E34">
        <f>Data!E33</f>
        <v>0</v>
      </c>
      <c r="F34" s="18">
        <f>Data!F33</f>
        <v>9151.2000000000007</v>
      </c>
      <c r="H34" t="str">
        <f t="shared" si="0"/>
        <v>8/12/2018</v>
      </c>
      <c r="I34">
        <f t="shared" si="1"/>
        <v>32</v>
      </c>
      <c r="J34" s="18">
        <f>C34*'Simple model'!$B$18</f>
        <v>0</v>
      </c>
      <c r="K34" s="18">
        <f>D34*'Simple model'!$B$19</f>
        <v>2871.4827857616992</v>
      </c>
      <c r="L34" s="18">
        <f>E34*'Simple model'!$B$20</f>
        <v>0</v>
      </c>
      <c r="M34" s="18">
        <f>'Simple model'!$B$17</f>
        <v>6678.3969336061591</v>
      </c>
      <c r="N34" s="18">
        <f t="shared" si="2"/>
        <v>9549.8797193678583</v>
      </c>
      <c r="O34" s="18">
        <f t="shared" si="3"/>
        <v>-398.67971936785761</v>
      </c>
      <c r="P34" s="19">
        <f t="shared" si="4"/>
        <v>-4.3565840476424686E-2</v>
      </c>
      <c r="Q34" s="19">
        <f>ABS((F34-N34)/F34)</f>
        <v>4.3565840476424686E-2</v>
      </c>
    </row>
    <row r="35" spans="1:24">
      <c r="A35" t="str">
        <f>Data!A34</f>
        <v>8/19/2018</v>
      </c>
      <c r="B35">
        <f>Data!B34</f>
        <v>33</v>
      </c>
      <c r="C35">
        <f>Data!C34</f>
        <v>0</v>
      </c>
      <c r="D35">
        <f>Data!D34</f>
        <v>0</v>
      </c>
      <c r="E35">
        <f>Data!E34</f>
        <v>2499.44</v>
      </c>
      <c r="F35" s="18">
        <f>Data!F34</f>
        <v>9141.4599999999991</v>
      </c>
      <c r="H35" t="str">
        <f t="shared" si="0"/>
        <v>8/19/2018</v>
      </c>
      <c r="I35">
        <f t="shared" si="1"/>
        <v>33</v>
      </c>
      <c r="J35" s="18">
        <f>C35*'Simple model'!$B$18</f>
        <v>0</v>
      </c>
      <c r="K35" s="18">
        <f>D35*'Simple model'!$B$19</f>
        <v>0</v>
      </c>
      <c r="L35" s="18">
        <f>E35*'Simple model'!$B$20</f>
        <v>3039.1173386217974</v>
      </c>
      <c r="M35" s="18">
        <f>'Simple model'!$B$17</f>
        <v>6678.3969336061591</v>
      </c>
      <c r="N35" s="18">
        <f t="shared" si="2"/>
        <v>9717.5142722279561</v>
      </c>
      <c r="O35" s="18">
        <f t="shared" ref="O35:O66" si="5">F35-N35</f>
        <v>-576.05427222795697</v>
      </c>
      <c r="P35" s="19">
        <f t="shared" si="4"/>
        <v>-6.3015565591049677E-2</v>
      </c>
      <c r="Q35" s="19">
        <f>ABS((F35-N35)/F35)</f>
        <v>6.3015565591049677E-2</v>
      </c>
    </row>
    <row r="36" spans="1:24">
      <c r="A36" t="str">
        <f>Data!A35</f>
        <v>8/26/2018</v>
      </c>
      <c r="B36">
        <f>Data!B35</f>
        <v>34</v>
      </c>
      <c r="C36">
        <f>Data!C35</f>
        <v>0</v>
      </c>
      <c r="D36">
        <f>Data!D35</f>
        <v>5387.28</v>
      </c>
      <c r="E36">
        <f>Data!E35</f>
        <v>0</v>
      </c>
      <c r="F36" s="18">
        <f>Data!F35</f>
        <v>7399.92</v>
      </c>
      <c r="H36" t="str">
        <f t="shared" ref="H36:H66" si="6">A36</f>
        <v>8/26/2018</v>
      </c>
      <c r="I36">
        <f t="shared" si="1"/>
        <v>34</v>
      </c>
      <c r="J36" s="18">
        <f>C36*'Simple model'!$B$18</f>
        <v>0</v>
      </c>
      <c r="K36" s="18">
        <f>D36*'Simple model'!$B$19</f>
        <v>2630.7837144574291</v>
      </c>
      <c r="L36" s="18">
        <f>E36*'Simple model'!$B$20</f>
        <v>0</v>
      </c>
      <c r="M36" s="18">
        <f>'Simple model'!$B$17</f>
        <v>6678.3969336061591</v>
      </c>
      <c r="N36" s="18">
        <f t="shared" si="2"/>
        <v>9309.1806480635878</v>
      </c>
      <c r="O36" s="18">
        <f t="shared" si="5"/>
        <v>-1909.2606480635877</v>
      </c>
      <c r="P36" s="19">
        <f t="shared" si="4"/>
        <v>-0.25801098499221448</v>
      </c>
      <c r="Q36" s="19">
        <f>ABS((F36-N36)/F36)</f>
        <v>0.25801098499221448</v>
      </c>
    </row>
    <row r="37" spans="1:24">
      <c r="A37" t="str">
        <f>Data!A36</f>
        <v>9/2/2018</v>
      </c>
      <c r="B37">
        <f>Data!B36</f>
        <v>35</v>
      </c>
      <c r="C37">
        <f>Data!C36</f>
        <v>9304.18</v>
      </c>
      <c r="D37">
        <f>Data!D36</f>
        <v>2744.44</v>
      </c>
      <c r="E37">
        <f>Data!E36</f>
        <v>0</v>
      </c>
      <c r="F37" s="18">
        <f>Data!F36</f>
        <v>10893.16</v>
      </c>
      <c r="H37" t="str">
        <f t="shared" si="6"/>
        <v>9/2/2018</v>
      </c>
      <c r="I37">
        <f t="shared" si="1"/>
        <v>35</v>
      </c>
      <c r="J37" s="18">
        <f>C37*'Simple model'!$B$18</f>
        <v>3346.5630135755182</v>
      </c>
      <c r="K37" s="18">
        <f>D37*'Simple model'!$B$19</f>
        <v>1340.1991463791649</v>
      </c>
      <c r="L37" s="18">
        <f>E37*'Simple model'!$B$20</f>
        <v>0</v>
      </c>
      <c r="M37" s="18">
        <f>'Simple model'!$B$17</f>
        <v>6678.3969336061591</v>
      </c>
      <c r="N37" s="18">
        <f t="shared" si="2"/>
        <v>11365.159093560842</v>
      </c>
      <c r="O37" s="18">
        <f t="shared" si="5"/>
        <v>-471.99909356084208</v>
      </c>
      <c r="P37" s="19">
        <f t="shared" si="4"/>
        <v>-4.3329859614734574E-2</v>
      </c>
      <c r="Q37" s="19">
        <f>ABS((F37-N37)/F37)</f>
        <v>4.3329859614734574E-2</v>
      </c>
    </row>
    <row r="38" spans="1:24">
      <c r="A38" t="str">
        <f>Data!A37</f>
        <v>9/9/2018</v>
      </c>
      <c r="B38">
        <f>Data!B37</f>
        <v>36</v>
      </c>
      <c r="C38">
        <f>Data!C37</f>
        <v>0</v>
      </c>
      <c r="D38">
        <f>Data!D37</f>
        <v>3977.49</v>
      </c>
      <c r="E38">
        <f>Data!E37</f>
        <v>1743.09</v>
      </c>
      <c r="F38" s="18">
        <f>Data!F37</f>
        <v>11550.47</v>
      </c>
      <c r="H38" t="str">
        <f t="shared" si="6"/>
        <v>9/9/2018</v>
      </c>
      <c r="I38">
        <f t="shared" si="1"/>
        <v>36</v>
      </c>
      <c r="J38" s="18">
        <f>C38*'Simple model'!$B$18</f>
        <v>0</v>
      </c>
      <c r="K38" s="18">
        <f>D38*'Simple model'!$B$19</f>
        <v>1942.3374906107124</v>
      </c>
      <c r="L38" s="18">
        <f>E38*'Simple model'!$B$20</f>
        <v>2119.4567750289139</v>
      </c>
      <c r="M38" s="18">
        <f>'Simple model'!$B$17</f>
        <v>6678.3969336061591</v>
      </c>
      <c r="N38" s="18">
        <f t="shared" si="2"/>
        <v>10740.191199245786</v>
      </c>
      <c r="O38" s="18">
        <f t="shared" si="5"/>
        <v>810.27880075421308</v>
      </c>
      <c r="P38" s="19">
        <f t="shared" si="4"/>
        <v>7.0151154087601031E-2</v>
      </c>
      <c r="Q38" s="19">
        <f>ABS((F38-N38)/F38)</f>
        <v>7.0151154087601031E-2</v>
      </c>
    </row>
    <row r="39" spans="1:24">
      <c r="A39" t="str">
        <f>Data!A38</f>
        <v>9/16/2018</v>
      </c>
      <c r="B39">
        <f>Data!B38</f>
        <v>37</v>
      </c>
      <c r="C39">
        <f>Data!C38</f>
        <v>0</v>
      </c>
      <c r="D39">
        <f>Data!D38</f>
        <v>0</v>
      </c>
      <c r="E39">
        <f>Data!E38</f>
        <v>1979.13</v>
      </c>
      <c r="F39" s="18">
        <f>Data!F38</f>
        <v>8672.09</v>
      </c>
      <c r="H39" t="str">
        <f t="shared" si="6"/>
        <v>9/16/2018</v>
      </c>
      <c r="I39">
        <f t="shared" si="1"/>
        <v>37</v>
      </c>
      <c r="J39" s="18">
        <f>C39*'Simple model'!$B$18</f>
        <v>0</v>
      </c>
      <c r="K39" s="18">
        <f>D39*'Simple model'!$B$19</f>
        <v>0</v>
      </c>
      <c r="L39" s="18">
        <f>E39*'Simple model'!$B$20</f>
        <v>2406.4623669248144</v>
      </c>
      <c r="M39" s="18">
        <f>'Simple model'!$B$17</f>
        <v>6678.3969336061591</v>
      </c>
      <c r="N39" s="18">
        <f t="shared" si="2"/>
        <v>9084.859300530974</v>
      </c>
      <c r="O39" s="18">
        <f t="shared" si="5"/>
        <v>-412.76930053097385</v>
      </c>
      <c r="P39" s="19">
        <f t="shared" si="4"/>
        <v>-4.7597441969695176E-2</v>
      </c>
      <c r="Q39" s="19">
        <f>ABS((F39-N39)/F39)</f>
        <v>4.7597441969695176E-2</v>
      </c>
    </row>
    <row r="40" spans="1:24">
      <c r="A40" t="str">
        <f>Data!A39</f>
        <v>9/23/2018</v>
      </c>
      <c r="B40">
        <f>Data!B39</f>
        <v>38</v>
      </c>
      <c r="C40">
        <f>Data!C39</f>
        <v>0</v>
      </c>
      <c r="D40">
        <f>Data!D39</f>
        <v>3343.28</v>
      </c>
      <c r="E40">
        <f>Data!E39</f>
        <v>1802.4</v>
      </c>
      <c r="F40" s="18">
        <f>Data!F39</f>
        <v>9427.2199999999993</v>
      </c>
      <c r="H40" t="str">
        <f t="shared" si="6"/>
        <v>9/23/2018</v>
      </c>
      <c r="I40">
        <f t="shared" si="1"/>
        <v>38</v>
      </c>
      <c r="J40" s="18">
        <f>C40*'Simple model'!$B$18</f>
        <v>0</v>
      </c>
      <c r="K40" s="18">
        <f>D40*'Simple model'!$B$19</f>
        <v>1632.6321588763224</v>
      </c>
      <c r="L40" s="18">
        <f>E40*'Simple model'!$B$20</f>
        <v>2191.5729487933008</v>
      </c>
      <c r="M40" s="18">
        <f>'Simple model'!$B$17</f>
        <v>6678.3969336061591</v>
      </c>
      <c r="N40" s="18">
        <f t="shared" si="2"/>
        <v>10502.602041275783</v>
      </c>
      <c r="O40" s="18">
        <f t="shared" si="5"/>
        <v>-1075.3820412757832</v>
      </c>
      <c r="P40" s="19">
        <f t="shared" si="4"/>
        <v>-0.11407202136746393</v>
      </c>
      <c r="Q40" s="19">
        <f>ABS((F40-N40)/F40)</f>
        <v>0.11407202136746393</v>
      </c>
    </row>
    <row r="41" spans="1:24">
      <c r="A41" t="str">
        <f>Data!A40</f>
        <v>9/30/2018</v>
      </c>
      <c r="B41">
        <f>Data!B40</f>
        <v>39</v>
      </c>
      <c r="C41">
        <f>Data!C40</f>
        <v>0</v>
      </c>
      <c r="D41">
        <f>Data!D40</f>
        <v>0</v>
      </c>
      <c r="E41">
        <f>Data!E40</f>
        <v>1764.47</v>
      </c>
      <c r="F41" s="18">
        <f>Data!F40</f>
        <v>8036.91</v>
      </c>
      <c r="H41" t="str">
        <f t="shared" si="6"/>
        <v>9/30/2018</v>
      </c>
      <c r="I41">
        <f t="shared" si="1"/>
        <v>39</v>
      </c>
      <c r="J41" s="18">
        <f>C41*'Simple model'!$B$18</f>
        <v>0</v>
      </c>
      <c r="K41" s="18">
        <f>D41*'Simple model'!$B$19</f>
        <v>0</v>
      </c>
      <c r="L41" s="18">
        <f>E41*'Simple model'!$B$20</f>
        <v>2145.4531296922519</v>
      </c>
      <c r="M41" s="18">
        <f>'Simple model'!$B$17</f>
        <v>6678.3969336061591</v>
      </c>
      <c r="N41" s="18">
        <f t="shared" si="2"/>
        <v>8823.8500632984105</v>
      </c>
      <c r="O41" s="18">
        <f t="shared" si="5"/>
        <v>-786.94006329841068</v>
      </c>
      <c r="P41" s="19">
        <f t="shared" si="4"/>
        <v>-9.7915749124776894E-2</v>
      </c>
      <c r="Q41" s="19">
        <f>ABS((F41-N41)/F41)</f>
        <v>9.7915749124776894E-2</v>
      </c>
    </row>
    <row r="42" spans="1:24">
      <c r="A42" t="str">
        <f>Data!A41</f>
        <v>10/7/2018</v>
      </c>
      <c r="B42">
        <f>Data!B41</f>
        <v>40</v>
      </c>
      <c r="C42">
        <f>Data!C41</f>
        <v>9395.39</v>
      </c>
      <c r="D42">
        <f>Data!D41</f>
        <v>0</v>
      </c>
      <c r="E42">
        <f>Data!E41</f>
        <v>1771.96</v>
      </c>
      <c r="F42" s="18">
        <f>Data!F41</f>
        <v>11240.58</v>
      </c>
      <c r="H42" t="str">
        <f t="shared" si="6"/>
        <v>10/7/2018</v>
      </c>
      <c r="I42">
        <f t="shared" si="1"/>
        <v>40</v>
      </c>
      <c r="J42" s="18">
        <f>C42*'Simple model'!$B$18</f>
        <v>3379.369774887984</v>
      </c>
      <c r="K42" s="18">
        <f>D42*'Simple model'!$B$19</f>
        <v>0</v>
      </c>
      <c r="L42" s="18">
        <f>E42*'Simple model'!$B$20</f>
        <v>2154.56036525953</v>
      </c>
      <c r="M42" s="18">
        <f>'Simple model'!$B$17</f>
        <v>6678.3969336061591</v>
      </c>
      <c r="N42" s="18">
        <f t="shared" si="2"/>
        <v>12212.327073753673</v>
      </c>
      <c r="O42" s="18">
        <f t="shared" si="5"/>
        <v>-971.74707375367325</v>
      </c>
      <c r="P42" s="19">
        <f t="shared" si="4"/>
        <v>-8.6449905054158532E-2</v>
      </c>
      <c r="Q42" s="19">
        <f>ABS((F42-N42)/F42)</f>
        <v>8.6449905054158532E-2</v>
      </c>
      <c r="T42" s="16" t="s">
        <v>1</v>
      </c>
      <c r="U42" s="16" t="s">
        <v>2</v>
      </c>
      <c r="V42" s="16" t="s">
        <v>3</v>
      </c>
      <c r="W42" s="16" t="s">
        <v>242</v>
      </c>
    </row>
    <row r="43" spans="1:24">
      <c r="A43" t="str">
        <f>Data!A42</f>
        <v>10/14/2018</v>
      </c>
      <c r="B43">
        <f>Data!B42</f>
        <v>41</v>
      </c>
      <c r="C43">
        <f>Data!C42</f>
        <v>7902.89</v>
      </c>
      <c r="D43">
        <f>Data!D42</f>
        <v>0</v>
      </c>
      <c r="E43">
        <f>Data!E42</f>
        <v>2351</v>
      </c>
      <c r="F43" s="18">
        <f>Data!F42</f>
        <v>12386.83</v>
      </c>
      <c r="H43" t="str">
        <f t="shared" si="6"/>
        <v>10/14/2018</v>
      </c>
      <c r="I43">
        <f t="shared" si="1"/>
        <v>41</v>
      </c>
      <c r="J43" s="18">
        <f>C43*'Simple model'!$B$18</f>
        <v>2842.541672060926</v>
      </c>
      <c r="K43" s="18">
        <f>D43*'Simple model'!$B$19</f>
        <v>0</v>
      </c>
      <c r="L43" s="18">
        <f>E43*'Simple model'!$B$20</f>
        <v>2858.6262775261039</v>
      </c>
      <c r="M43" s="18">
        <f>'Simple model'!$B$17</f>
        <v>6678.3969336061591</v>
      </c>
      <c r="N43" s="18">
        <f t="shared" si="2"/>
        <v>12379.56488319319</v>
      </c>
      <c r="O43" s="18">
        <f t="shared" si="5"/>
        <v>7.2651168068096013</v>
      </c>
      <c r="P43" s="19">
        <f t="shared" si="4"/>
        <v>5.8651945710158301E-4</v>
      </c>
      <c r="Q43" s="19">
        <f>ABS((F43-N43)/F43)</f>
        <v>5.8651945710158301E-4</v>
      </c>
      <c r="T43">
        <f>J204</f>
        <v>211940.64499618977</v>
      </c>
      <c r="U43">
        <f>K204</f>
        <v>216193.08816718022</v>
      </c>
      <c r="V43">
        <f>L204</f>
        <v>369815.18011539814</v>
      </c>
      <c r="W43">
        <f>M204</f>
        <v>1335679.3867212289</v>
      </c>
    </row>
    <row r="44" spans="1:24">
      <c r="A44" t="str">
        <f>Data!A43</f>
        <v>10/21/2018</v>
      </c>
      <c r="B44">
        <f>Data!B43</f>
        <v>42</v>
      </c>
      <c r="C44">
        <f>Data!C43</f>
        <v>7159.96</v>
      </c>
      <c r="D44">
        <f>Data!D43</f>
        <v>0</v>
      </c>
      <c r="E44">
        <f>Data!E43</f>
        <v>1973.4</v>
      </c>
      <c r="F44" s="18">
        <f>Data!F43</f>
        <v>12513.84</v>
      </c>
      <c r="H44" t="str">
        <f t="shared" si="6"/>
        <v>10/21/2018</v>
      </c>
      <c r="I44">
        <f t="shared" si="1"/>
        <v>42</v>
      </c>
      <c r="J44" s="18">
        <f>C44*'Simple model'!$B$18</f>
        <v>2575.3217709330825</v>
      </c>
      <c r="K44" s="18">
        <f>D44*'Simple model'!$B$19</f>
        <v>0</v>
      </c>
      <c r="L44" s="18">
        <f>E44*'Simple model'!$B$20</f>
        <v>2399.4951493279514</v>
      </c>
      <c r="M44" s="18">
        <f>'Simple model'!$B$17</f>
        <v>6678.3969336061591</v>
      </c>
      <c r="N44" s="18">
        <f t="shared" si="2"/>
        <v>11653.213853867193</v>
      </c>
      <c r="O44" s="18">
        <f t="shared" si="5"/>
        <v>860.62614613280675</v>
      </c>
      <c r="P44" s="19">
        <f t="shared" si="4"/>
        <v>6.877394517852288E-2</v>
      </c>
      <c r="Q44" s="19">
        <f>ABS((F44-N44)/F44)</f>
        <v>6.877394517852288E-2</v>
      </c>
      <c r="T44" s="19">
        <f>T43/SUM($T$43:$W$43)</f>
        <v>9.9333442941392402E-2</v>
      </c>
      <c r="U44" s="19">
        <f t="shared" ref="U44:W44" si="7">U43/SUM($T$43:$W$43)</f>
        <v>0.10132650010649959</v>
      </c>
      <c r="V44" s="19">
        <f t="shared" si="7"/>
        <v>0.17332690052686245</v>
      </c>
      <c r="W44" s="19">
        <f t="shared" si="7"/>
        <v>0.62601315642524558</v>
      </c>
      <c r="X44" s="19"/>
    </row>
    <row r="45" spans="1:24">
      <c r="A45" t="str">
        <f>Data!A44</f>
        <v>10/28/2018</v>
      </c>
      <c r="B45">
        <f>Data!B44</f>
        <v>43</v>
      </c>
      <c r="C45">
        <f>Data!C44</f>
        <v>6587.46</v>
      </c>
      <c r="D45">
        <f>Data!D44</f>
        <v>5567.29</v>
      </c>
      <c r="E45">
        <f>Data!E44</f>
        <v>0</v>
      </c>
      <c r="F45" s="18">
        <f>Data!F44</f>
        <v>12235.08</v>
      </c>
      <c r="H45" t="str">
        <f t="shared" si="6"/>
        <v>10/28/2018</v>
      </c>
      <c r="I45">
        <f t="shared" si="1"/>
        <v>43</v>
      </c>
      <c r="J45" s="18">
        <f>C45*'Simple model'!$B$18</f>
        <v>2369.4027834165054</v>
      </c>
      <c r="K45" s="18">
        <f>D45*'Simple model'!$B$19</f>
        <v>2718.6884412285422</v>
      </c>
      <c r="L45" s="18">
        <f>E45*'Simple model'!$B$20</f>
        <v>0</v>
      </c>
      <c r="M45" s="18">
        <f>'Simple model'!$B$17</f>
        <v>6678.3969336061591</v>
      </c>
      <c r="N45" s="18">
        <f t="shared" si="2"/>
        <v>11766.488158251206</v>
      </c>
      <c r="O45" s="18">
        <f t="shared" si="5"/>
        <v>468.59184174879374</v>
      </c>
      <c r="P45" s="19">
        <f t="shared" si="4"/>
        <v>3.8299041914625305E-2</v>
      </c>
      <c r="Q45" s="19">
        <f>ABS((F45-N45)/F45)</f>
        <v>3.8299041914625305E-2</v>
      </c>
    </row>
    <row r="46" spans="1:24">
      <c r="A46" t="str">
        <f>Data!A45</f>
        <v>11/4/2018</v>
      </c>
      <c r="B46">
        <f>Data!B45</f>
        <v>44</v>
      </c>
      <c r="C46">
        <f>Data!C45</f>
        <v>13901.55</v>
      </c>
      <c r="D46">
        <f>Data!D45</f>
        <v>0</v>
      </c>
      <c r="E46">
        <f>Data!E45</f>
        <v>0</v>
      </c>
      <c r="F46" s="18">
        <f>Data!F45</f>
        <v>11895.78</v>
      </c>
      <c r="H46" t="str">
        <f t="shared" si="6"/>
        <v>11/4/2018</v>
      </c>
      <c r="I46">
        <f t="shared" si="1"/>
        <v>44</v>
      </c>
      <c r="J46" s="18">
        <f>C46*'Simple model'!$B$18</f>
        <v>5000.1626216787226</v>
      </c>
      <c r="K46" s="18">
        <f>D46*'Simple model'!$B$19</f>
        <v>0</v>
      </c>
      <c r="L46" s="18">
        <f>E46*'Simple model'!$B$20</f>
        <v>0</v>
      </c>
      <c r="M46" s="18">
        <f>'Simple model'!$B$17</f>
        <v>6678.3969336061591</v>
      </c>
      <c r="N46" s="18">
        <f t="shared" si="2"/>
        <v>11678.559555284883</v>
      </c>
      <c r="O46" s="18">
        <f t="shared" si="5"/>
        <v>217.22044471511799</v>
      </c>
      <c r="P46" s="19">
        <f t="shared" si="4"/>
        <v>1.8260294382975977E-2</v>
      </c>
      <c r="Q46" s="19">
        <f>ABS((F46-N46)/F46)</f>
        <v>1.8260294382975977E-2</v>
      </c>
    </row>
    <row r="47" spans="1:24">
      <c r="A47" t="str">
        <f>Data!A46</f>
        <v>11/11/2018</v>
      </c>
      <c r="B47">
        <f>Data!B46</f>
        <v>45</v>
      </c>
      <c r="C47">
        <f>Data!C46</f>
        <v>0</v>
      </c>
      <c r="D47">
        <f>Data!D46</f>
        <v>0</v>
      </c>
      <c r="E47">
        <f>Data!E46</f>
        <v>0</v>
      </c>
      <c r="F47" s="18">
        <f>Data!F46</f>
        <v>10047.41</v>
      </c>
      <c r="H47" t="str">
        <f t="shared" si="6"/>
        <v>11/11/2018</v>
      </c>
      <c r="I47">
        <f t="shared" si="1"/>
        <v>45</v>
      </c>
      <c r="J47" s="18">
        <f>C47*'Simple model'!$B$18</f>
        <v>0</v>
      </c>
      <c r="K47" s="18">
        <f>D47*'Simple model'!$B$19</f>
        <v>0</v>
      </c>
      <c r="L47" s="18">
        <f>E47*'Simple model'!$B$20</f>
        <v>0</v>
      </c>
      <c r="M47" s="18">
        <f>'Simple model'!$B$17</f>
        <v>6678.3969336061591</v>
      </c>
      <c r="N47" s="18">
        <f t="shared" si="2"/>
        <v>6678.3969336061591</v>
      </c>
      <c r="O47" s="18">
        <f t="shared" si="5"/>
        <v>3369.0130663938407</v>
      </c>
      <c r="P47" s="19">
        <f t="shared" si="4"/>
        <v>0.33531159437047364</v>
      </c>
      <c r="Q47" s="19">
        <f>ABS((F47-N47)/F47)</f>
        <v>0.33531159437047364</v>
      </c>
    </row>
    <row r="48" spans="1:24">
      <c r="A48" t="str">
        <f>Data!A47</f>
        <v>11/18/2018</v>
      </c>
      <c r="B48">
        <f>Data!B47</f>
        <v>46</v>
      </c>
      <c r="C48">
        <f>Data!C47</f>
        <v>0</v>
      </c>
      <c r="D48">
        <f>Data!D47</f>
        <v>0</v>
      </c>
      <c r="E48">
        <f>Data!E47</f>
        <v>2144.0100000000002</v>
      </c>
      <c r="F48" s="18">
        <f>Data!F47</f>
        <v>9705.39</v>
      </c>
      <c r="H48" t="str">
        <f t="shared" si="6"/>
        <v>11/18/2018</v>
      </c>
      <c r="I48">
        <f t="shared" si="1"/>
        <v>46</v>
      </c>
      <c r="J48" s="18">
        <f>C48*'Simple model'!$B$18</f>
        <v>0</v>
      </c>
      <c r="K48" s="18">
        <f>D48*'Simple model'!$B$19</f>
        <v>0</v>
      </c>
      <c r="L48" s="18">
        <f>E48*'Simple model'!$B$20</f>
        <v>2606.9431413350671</v>
      </c>
      <c r="M48" s="18">
        <f>'Simple model'!$B$17</f>
        <v>6678.3969336061591</v>
      </c>
      <c r="N48" s="18">
        <f t="shared" si="2"/>
        <v>9285.3400749412267</v>
      </c>
      <c r="O48" s="18">
        <f t="shared" si="5"/>
        <v>420.04992505877271</v>
      </c>
      <c r="P48" s="19">
        <f t="shared" si="4"/>
        <v>4.3280066546400785E-2</v>
      </c>
      <c r="Q48" s="19">
        <f>ABS((F48-N48)/F48)</f>
        <v>4.3280066546400785E-2</v>
      </c>
    </row>
    <row r="49" spans="1:17">
      <c r="A49" t="str">
        <f>Data!A48</f>
        <v>11/25/2018</v>
      </c>
      <c r="B49">
        <f>Data!B48</f>
        <v>47</v>
      </c>
      <c r="C49">
        <f>Data!C48</f>
        <v>0</v>
      </c>
      <c r="D49">
        <f>Data!D48</f>
        <v>4708.16</v>
      </c>
      <c r="E49">
        <f>Data!E48</f>
        <v>0</v>
      </c>
      <c r="F49" s="18">
        <f>Data!F48</f>
        <v>8847.19</v>
      </c>
      <c r="H49" t="str">
        <f t="shared" si="6"/>
        <v>11/25/2018</v>
      </c>
      <c r="I49">
        <f t="shared" si="1"/>
        <v>47</v>
      </c>
      <c r="J49" s="18">
        <f>C49*'Simple model'!$B$18</f>
        <v>0</v>
      </c>
      <c r="K49" s="18">
        <f>D49*'Simple model'!$B$19</f>
        <v>2299.1473717831427</v>
      </c>
      <c r="L49" s="18">
        <f>E49*'Simple model'!$B$20</f>
        <v>0</v>
      </c>
      <c r="M49" s="18">
        <f>'Simple model'!$B$17</f>
        <v>6678.3969336061591</v>
      </c>
      <c r="N49" s="18">
        <f t="shared" si="2"/>
        <v>8977.5443053893014</v>
      </c>
      <c r="O49" s="18">
        <f t="shared" si="5"/>
        <v>-130.35430538930086</v>
      </c>
      <c r="P49" s="19">
        <f t="shared" si="4"/>
        <v>-1.4733978290202975E-2</v>
      </c>
      <c r="Q49" s="19">
        <f>ABS((F49-N49)/F49)</f>
        <v>1.4733978290202975E-2</v>
      </c>
    </row>
    <row r="50" spans="1:17">
      <c r="A50" t="str">
        <f>Data!A49</f>
        <v>12/2/2018</v>
      </c>
      <c r="B50">
        <f>Data!B49</f>
        <v>48</v>
      </c>
      <c r="C50">
        <f>Data!C49</f>
        <v>0</v>
      </c>
      <c r="D50">
        <f>Data!D49</f>
        <v>4238.51</v>
      </c>
      <c r="E50">
        <f>Data!E49</f>
        <v>2060.7199999999998</v>
      </c>
      <c r="F50" s="18">
        <f>Data!F49</f>
        <v>10379.07</v>
      </c>
      <c r="H50" t="str">
        <f t="shared" si="6"/>
        <v>12/2/2018</v>
      </c>
      <c r="I50">
        <f t="shared" si="1"/>
        <v>48</v>
      </c>
      <c r="J50" s="18">
        <f>C50*'Simple model'!$B$18</f>
        <v>0</v>
      </c>
      <c r="K50" s="18">
        <f>D50*'Simple model'!$B$19</f>
        <v>2069.8020302573764</v>
      </c>
      <c r="L50" s="18">
        <f>E50*'Simple model'!$B$20</f>
        <v>2505.6692227237741</v>
      </c>
      <c r="M50" s="18">
        <f>'Simple model'!$B$17</f>
        <v>6678.3969336061591</v>
      </c>
      <c r="N50" s="18">
        <f t="shared" si="2"/>
        <v>11253.86818658731</v>
      </c>
      <c r="O50" s="18">
        <f t="shared" si="5"/>
        <v>-874.79818658730983</v>
      </c>
      <c r="P50" s="19">
        <f t="shared" si="4"/>
        <v>-8.4284833476150553E-2</v>
      </c>
      <c r="Q50" s="19">
        <f>ABS((F50-N50)/F50)</f>
        <v>8.4284833476150553E-2</v>
      </c>
    </row>
    <row r="51" spans="1:17">
      <c r="A51" t="str">
        <f>Data!A50</f>
        <v>12/9/2018</v>
      </c>
      <c r="B51">
        <f>Data!B50</f>
        <v>49</v>
      </c>
      <c r="C51">
        <f>Data!C50</f>
        <v>0</v>
      </c>
      <c r="D51">
        <f>Data!D50</f>
        <v>5857.92</v>
      </c>
      <c r="E51">
        <f>Data!E50</f>
        <v>2154.54</v>
      </c>
      <c r="F51" s="18">
        <f>Data!F50</f>
        <v>11312.48</v>
      </c>
      <c r="H51" t="str">
        <f t="shared" si="6"/>
        <v>12/9/2018</v>
      </c>
      <c r="I51">
        <f t="shared" si="1"/>
        <v>49</v>
      </c>
      <c r="J51" s="18">
        <f>C51*'Simple model'!$B$18</f>
        <v>0</v>
      </c>
      <c r="K51" s="18">
        <f>D51*'Simple model'!$B$19</f>
        <v>2860.6125051221511</v>
      </c>
      <c r="L51" s="18">
        <f>E51*'Simple model'!$B$20</f>
        <v>2619.7467715785165</v>
      </c>
      <c r="M51" s="18">
        <f>'Simple model'!$B$17</f>
        <v>6678.3969336061591</v>
      </c>
      <c r="N51" s="18">
        <f t="shared" si="2"/>
        <v>12158.756210306827</v>
      </c>
      <c r="O51" s="18">
        <f t="shared" si="5"/>
        <v>-846.27621030682712</v>
      </c>
      <c r="P51" s="19">
        <f t="shared" si="4"/>
        <v>-7.480907902659957E-2</v>
      </c>
      <c r="Q51" s="19">
        <f>ABS((F51-N51)/F51)</f>
        <v>7.480907902659957E-2</v>
      </c>
    </row>
    <row r="52" spans="1:17">
      <c r="A52" t="str">
        <f>Data!A51</f>
        <v>12/16/2018</v>
      </c>
      <c r="B52">
        <f>Data!B51</f>
        <v>50</v>
      </c>
      <c r="C52">
        <f>Data!C51</f>
        <v>0</v>
      </c>
      <c r="D52">
        <f>Data!D51</f>
        <v>0</v>
      </c>
      <c r="E52">
        <f>Data!E51</f>
        <v>1667.68</v>
      </c>
      <c r="F52" s="18">
        <f>Data!F51</f>
        <v>8226.23</v>
      </c>
      <c r="H52" t="str">
        <f t="shared" si="6"/>
        <v>12/16/2018</v>
      </c>
      <c r="I52">
        <f t="shared" si="1"/>
        <v>50</v>
      </c>
      <c r="J52" s="18">
        <f>C52*'Simple model'!$B$18</f>
        <v>0</v>
      </c>
      <c r="K52" s="18">
        <f>D52*'Simple model'!$B$19</f>
        <v>0</v>
      </c>
      <c r="L52" s="18">
        <f>E52*'Simple model'!$B$20</f>
        <v>2027.7643005124344</v>
      </c>
      <c r="M52" s="18">
        <f>'Simple model'!$B$17</f>
        <v>6678.3969336061591</v>
      </c>
      <c r="N52" s="18">
        <f t="shared" si="2"/>
        <v>8706.1612341185937</v>
      </c>
      <c r="O52" s="18">
        <f t="shared" si="5"/>
        <v>-479.93123411859415</v>
      </c>
      <c r="P52" s="19">
        <f t="shared" si="4"/>
        <v>-5.8341577383393628E-2</v>
      </c>
      <c r="Q52" s="19">
        <f>ABS((F52-N52)/F52)</f>
        <v>5.8341577383393628E-2</v>
      </c>
    </row>
    <row r="53" spans="1:17">
      <c r="A53" t="str">
        <f>Data!A52</f>
        <v>12/23/2018</v>
      </c>
      <c r="B53">
        <f>Data!B52</f>
        <v>51</v>
      </c>
      <c r="C53">
        <f>Data!C52</f>
        <v>8209.07</v>
      </c>
      <c r="D53">
        <f>Data!D52</f>
        <v>6466.58</v>
      </c>
      <c r="E53">
        <f>Data!E52</f>
        <v>2089.64</v>
      </c>
      <c r="F53" s="18">
        <f>Data!F52</f>
        <v>13966.11</v>
      </c>
      <c r="H53" t="str">
        <f t="shared" si="6"/>
        <v>12/23/2018</v>
      </c>
      <c r="I53">
        <f t="shared" si="1"/>
        <v>51</v>
      </c>
      <c r="J53" s="18">
        <f>C53*'Simple model'!$B$18</f>
        <v>2952.6696643715381</v>
      </c>
      <c r="K53" s="18">
        <f>D53*'Simple model'!$B$19</f>
        <v>3157.8409424117776</v>
      </c>
      <c r="L53" s="18">
        <f>E53*'Simple model'!$B$20</f>
        <v>2540.8336089194586</v>
      </c>
      <c r="M53" s="18">
        <f>'Simple model'!$B$17</f>
        <v>6678.3969336061591</v>
      </c>
      <c r="N53" s="18">
        <f t="shared" si="2"/>
        <v>15329.741149308935</v>
      </c>
      <c r="O53" s="18">
        <f t="shared" si="5"/>
        <v>-1363.6311493089343</v>
      </c>
      <c r="P53" s="19">
        <f t="shared" si="4"/>
        <v>-9.7638580056217103E-2</v>
      </c>
      <c r="Q53" s="19">
        <f>ABS((F53-N53)/F53)</f>
        <v>9.7638580056217103E-2</v>
      </c>
    </row>
    <row r="54" spans="1:17">
      <c r="A54" t="str">
        <f>Data!A53</f>
        <v>12/30/2018</v>
      </c>
      <c r="B54">
        <f>Data!B53</f>
        <v>52</v>
      </c>
      <c r="C54">
        <f>Data!C53</f>
        <v>0</v>
      </c>
      <c r="D54">
        <f>Data!D53</f>
        <v>5852.55</v>
      </c>
      <c r="E54">
        <f>Data!E53</f>
        <v>2339.2399999999998</v>
      </c>
      <c r="F54" s="18">
        <f>Data!F53</f>
        <v>13460.32</v>
      </c>
      <c r="H54" t="str">
        <f t="shared" si="6"/>
        <v>12/30/2018</v>
      </c>
      <c r="I54">
        <f t="shared" si="1"/>
        <v>52</v>
      </c>
      <c r="J54" s="18">
        <f>C54*'Simple model'!$B$18</f>
        <v>0</v>
      </c>
      <c r="K54" s="18">
        <f>D54*'Simple model'!$B$19</f>
        <v>2857.9901597926646</v>
      </c>
      <c r="L54" s="18">
        <f>E54*'Simple model'!$B$20</f>
        <v>2844.3270665419664</v>
      </c>
      <c r="M54" s="18">
        <f>'Simple model'!$B$17</f>
        <v>6678.3969336061591</v>
      </c>
      <c r="N54" s="18">
        <f t="shared" si="2"/>
        <v>12380.714159940791</v>
      </c>
      <c r="O54" s="18">
        <f t="shared" si="5"/>
        <v>1079.6058400592083</v>
      </c>
      <c r="P54" s="19">
        <f t="shared" si="4"/>
        <v>8.0206550814483482E-2</v>
      </c>
      <c r="Q54" s="19">
        <f>ABS((F54-N54)/F54)</f>
        <v>8.0206550814483482E-2</v>
      </c>
    </row>
    <row r="55" spans="1:17">
      <c r="A55" t="str">
        <f>Data!A54</f>
        <v>1/6/2019</v>
      </c>
      <c r="B55">
        <f>Data!B54</f>
        <v>53</v>
      </c>
      <c r="C55">
        <f>Data!C54</f>
        <v>8978.39</v>
      </c>
      <c r="D55">
        <f>Data!D54</f>
        <v>4401.3500000000004</v>
      </c>
      <c r="E55">
        <f>Data!E54</f>
        <v>1997.03</v>
      </c>
      <c r="F55" s="18">
        <f>Data!F54</f>
        <v>15742.61</v>
      </c>
      <c r="H55" t="str">
        <f t="shared" si="6"/>
        <v>1/6/2019</v>
      </c>
      <c r="I55">
        <f t="shared" si="1"/>
        <v>53</v>
      </c>
      <c r="J55" s="18">
        <f>C55*'Simple model'!$B$18</f>
        <v>3229.3816215352986</v>
      </c>
      <c r="K55" s="18">
        <f>D55*'Simple model'!$B$19</f>
        <v>2149.3220886286226</v>
      </c>
      <c r="L55" s="18">
        <f>E55*'Simple model'!$B$20</f>
        <v>2428.2273224193768</v>
      </c>
      <c r="M55" s="18">
        <f>'Simple model'!$B$17</f>
        <v>6678.3969336061591</v>
      </c>
      <c r="N55" s="18">
        <f t="shared" si="2"/>
        <v>14485.327966189458</v>
      </c>
      <c r="O55" s="18">
        <f t="shared" si="5"/>
        <v>1257.282033810543</v>
      </c>
      <c r="P55" s="19">
        <f t="shared" si="4"/>
        <v>7.9864903838089293E-2</v>
      </c>
      <c r="Q55" s="19">
        <f>ABS((F55-N55)/F55)</f>
        <v>7.9864903838089293E-2</v>
      </c>
    </row>
    <row r="56" spans="1:17">
      <c r="A56" t="str">
        <f>Data!A55</f>
        <v>1/13/2019</v>
      </c>
      <c r="B56">
        <f>Data!B55</f>
        <v>54</v>
      </c>
      <c r="C56">
        <f>Data!C55</f>
        <v>0</v>
      </c>
      <c r="D56">
        <f>Data!D55</f>
        <v>0</v>
      </c>
      <c r="E56">
        <f>Data!E55</f>
        <v>2164.2800000000002</v>
      </c>
      <c r="F56" s="18">
        <f>Data!F55</f>
        <v>10440.98</v>
      </c>
      <c r="H56" t="str">
        <f t="shared" si="6"/>
        <v>1/13/2019</v>
      </c>
      <c r="I56">
        <f t="shared" si="1"/>
        <v>54</v>
      </c>
      <c r="J56" s="18">
        <f>C56*'Simple model'!$B$18</f>
        <v>0</v>
      </c>
      <c r="K56" s="18">
        <f>D56*'Simple model'!$B$19</f>
        <v>0</v>
      </c>
      <c r="L56" s="18">
        <f>E56*'Simple model'!$B$20</f>
        <v>2631.5898255738821</v>
      </c>
      <c r="M56" s="18">
        <f>'Simple model'!$B$17</f>
        <v>6678.3969336061591</v>
      </c>
      <c r="N56" s="18">
        <f t="shared" si="2"/>
        <v>9309.9867591800412</v>
      </c>
      <c r="O56" s="18">
        <f t="shared" si="5"/>
        <v>1130.9932408199584</v>
      </c>
      <c r="P56" s="19">
        <f t="shared" si="4"/>
        <v>0.10832251769661071</v>
      </c>
      <c r="Q56" s="19">
        <f>ABS((F56-N56)/F56)</f>
        <v>0.10832251769661071</v>
      </c>
    </row>
    <row r="57" spans="1:17">
      <c r="A57" t="str">
        <f>Data!A56</f>
        <v>1/20/2019</v>
      </c>
      <c r="B57">
        <f>Data!B56</f>
        <v>55</v>
      </c>
      <c r="C57">
        <f>Data!C56</f>
        <v>0</v>
      </c>
      <c r="D57">
        <f>Data!D56</f>
        <v>0</v>
      </c>
      <c r="E57">
        <f>Data!E56</f>
        <v>2134.11</v>
      </c>
      <c r="F57" s="18">
        <f>Data!F56</f>
        <v>8535.49</v>
      </c>
      <c r="H57" t="str">
        <f t="shared" si="6"/>
        <v>1/20/2019</v>
      </c>
      <c r="I57">
        <f t="shared" si="1"/>
        <v>55</v>
      </c>
      <c r="J57" s="18">
        <f>C57*'Simple model'!$B$18</f>
        <v>0</v>
      </c>
      <c r="K57" s="18">
        <f>D57*'Simple model'!$B$19</f>
        <v>0</v>
      </c>
      <c r="L57" s="18">
        <f>E57*'Simple model'!$B$20</f>
        <v>2594.9055402514819</v>
      </c>
      <c r="M57" s="18">
        <f>'Simple model'!$B$17</f>
        <v>6678.3969336061591</v>
      </c>
      <c r="N57" s="18">
        <f t="shared" si="2"/>
        <v>9273.3024738576405</v>
      </c>
      <c r="O57" s="18">
        <f t="shared" si="5"/>
        <v>-737.81247385764073</v>
      </c>
      <c r="P57" s="19">
        <f t="shared" si="4"/>
        <v>-8.6440552781110486E-2</v>
      </c>
      <c r="Q57" s="19">
        <f>ABS((F57-N57)/F57)</f>
        <v>8.6440552781110486E-2</v>
      </c>
    </row>
    <row r="58" spans="1:17">
      <c r="A58" t="str">
        <f>Data!A57</f>
        <v>1/27/2019</v>
      </c>
      <c r="B58">
        <f>Data!B57</f>
        <v>56</v>
      </c>
      <c r="C58">
        <f>Data!C57</f>
        <v>0</v>
      </c>
      <c r="D58">
        <f>Data!D57</f>
        <v>0</v>
      </c>
      <c r="E58">
        <f>Data!E57</f>
        <v>1858.5</v>
      </c>
      <c r="F58" s="18">
        <f>Data!F57</f>
        <v>7801.58</v>
      </c>
      <c r="H58" t="str">
        <f t="shared" si="6"/>
        <v>1/27/2019</v>
      </c>
      <c r="I58">
        <f t="shared" si="1"/>
        <v>56</v>
      </c>
      <c r="J58" s="18">
        <f>C58*'Simple model'!$B$18</f>
        <v>0</v>
      </c>
      <c r="K58" s="18">
        <f>D58*'Simple model'!$B$19</f>
        <v>0</v>
      </c>
      <c r="L58" s="18">
        <f>E58*'Simple model'!$B$20</f>
        <v>2259.7860216002823</v>
      </c>
      <c r="M58" s="18">
        <f>'Simple model'!$B$17</f>
        <v>6678.3969336061591</v>
      </c>
      <c r="N58" s="18">
        <f t="shared" si="2"/>
        <v>8938.182955206441</v>
      </c>
      <c r="O58" s="18">
        <f t="shared" si="5"/>
        <v>-1136.602955206441</v>
      </c>
      <c r="P58" s="19">
        <f t="shared" si="4"/>
        <v>-0.14568881626624877</v>
      </c>
      <c r="Q58" s="19">
        <f>ABS((F58-N58)/F58)</f>
        <v>0.14568881626624877</v>
      </c>
    </row>
    <row r="59" spans="1:17">
      <c r="A59" t="str">
        <f>Data!A58</f>
        <v>2/3/2019</v>
      </c>
      <c r="B59">
        <f>Data!B58</f>
        <v>57</v>
      </c>
      <c r="C59">
        <f>Data!C58</f>
        <v>0</v>
      </c>
      <c r="D59">
        <f>Data!D58</f>
        <v>3231.46</v>
      </c>
      <c r="E59">
        <f>Data!E58</f>
        <v>2007.95</v>
      </c>
      <c r="F59" s="18">
        <f>Data!F58</f>
        <v>9570.01</v>
      </c>
      <c r="H59" t="str">
        <f t="shared" si="6"/>
        <v>2/3/2019</v>
      </c>
      <c r="I59">
        <f t="shared" si="1"/>
        <v>57</v>
      </c>
      <c r="J59" s="18">
        <f>C59*'Simple model'!$B$18</f>
        <v>0</v>
      </c>
      <c r="K59" s="18">
        <f>D59*'Simple model'!$B$19</f>
        <v>1578.0268227975164</v>
      </c>
      <c r="L59" s="18">
        <f>E59*'Simple model'!$B$20</f>
        <v>2441.5051611903618</v>
      </c>
      <c r="M59" s="18">
        <f>'Simple model'!$B$17</f>
        <v>6678.3969336061591</v>
      </c>
      <c r="N59" s="18">
        <f t="shared" si="2"/>
        <v>10697.928917594038</v>
      </c>
      <c r="O59" s="18">
        <f t="shared" si="5"/>
        <v>-1127.9189175940373</v>
      </c>
      <c r="P59" s="19">
        <f t="shared" si="4"/>
        <v>-0.1178597428418609</v>
      </c>
      <c r="Q59" s="19">
        <f>ABS((F59-N59)/F59)</f>
        <v>0.1178597428418609</v>
      </c>
    </row>
    <row r="60" spans="1:17">
      <c r="A60" t="str">
        <f>Data!A59</f>
        <v>2/10/2019</v>
      </c>
      <c r="B60">
        <f>Data!B59</f>
        <v>58</v>
      </c>
      <c r="C60">
        <f>Data!C59</f>
        <v>0</v>
      </c>
      <c r="D60">
        <f>Data!D59</f>
        <v>0</v>
      </c>
      <c r="E60">
        <f>Data!E59</f>
        <v>1686.6</v>
      </c>
      <c r="F60" s="18">
        <f>Data!F59</f>
        <v>7854.78</v>
      </c>
      <c r="H60" t="str">
        <f t="shared" si="6"/>
        <v>2/10/2019</v>
      </c>
      <c r="I60">
        <f t="shared" si="1"/>
        <v>58</v>
      </c>
      <c r="J60" s="18">
        <f>C60*'Simple model'!$B$18</f>
        <v>0</v>
      </c>
      <c r="K60" s="18">
        <f>D60*'Simple model'!$B$19</f>
        <v>0</v>
      </c>
      <c r="L60" s="18">
        <f>E60*'Simple model'!$B$20</f>
        <v>2050.7694936943967</v>
      </c>
      <c r="M60" s="18">
        <f>'Simple model'!$B$17</f>
        <v>6678.3969336061591</v>
      </c>
      <c r="N60" s="18">
        <f t="shared" si="2"/>
        <v>8729.1664273005554</v>
      </c>
      <c r="O60" s="18">
        <f t="shared" si="5"/>
        <v>-874.38642730055562</v>
      </c>
      <c r="P60" s="19">
        <f t="shared" si="4"/>
        <v>-0.1113190219586743</v>
      </c>
      <c r="Q60" s="19">
        <f>ABS((F60-N60)/F60)</f>
        <v>0.1113190219586743</v>
      </c>
    </row>
    <row r="61" spans="1:17">
      <c r="A61" t="str">
        <f>Data!A60</f>
        <v>2/17/2019</v>
      </c>
      <c r="B61">
        <f>Data!B60</f>
        <v>59</v>
      </c>
      <c r="C61">
        <f>Data!C60</f>
        <v>0</v>
      </c>
      <c r="D61">
        <f>Data!D60</f>
        <v>0</v>
      </c>
      <c r="E61">
        <f>Data!E60</f>
        <v>1909.74</v>
      </c>
      <c r="F61" s="18">
        <f>Data!F60</f>
        <v>8067.55</v>
      </c>
      <c r="H61" t="str">
        <f t="shared" si="6"/>
        <v>2/17/2019</v>
      </c>
      <c r="I61">
        <f t="shared" si="1"/>
        <v>59</v>
      </c>
      <c r="J61" s="18">
        <f>C61*'Simple model'!$B$18</f>
        <v>0</v>
      </c>
      <c r="K61" s="18">
        <f>D61*'Simple model'!$B$19</f>
        <v>0</v>
      </c>
      <c r="L61" s="18">
        <f>E61*'Simple model'!$B$20</f>
        <v>2322.0897266025954</v>
      </c>
      <c r="M61" s="18">
        <f>'Simple model'!$B$17</f>
        <v>6678.3969336061591</v>
      </c>
      <c r="N61" s="18">
        <f t="shared" si="2"/>
        <v>9000.486660208755</v>
      </c>
      <c r="O61" s="18">
        <f t="shared" si="5"/>
        <v>-932.9366602087548</v>
      </c>
      <c r="P61" s="19">
        <f t="shared" si="4"/>
        <v>-0.1156406418564192</v>
      </c>
      <c r="Q61" s="19">
        <f>ABS((F61-N61)/F61)</f>
        <v>0.1156406418564192</v>
      </c>
    </row>
    <row r="62" spans="1:17">
      <c r="A62" t="str">
        <f>Data!A61</f>
        <v>2/24/2019</v>
      </c>
      <c r="B62">
        <f>Data!B61</f>
        <v>60</v>
      </c>
      <c r="C62">
        <f>Data!C61</f>
        <v>0</v>
      </c>
      <c r="D62">
        <f>Data!D61</f>
        <v>0</v>
      </c>
      <c r="E62">
        <f>Data!E61</f>
        <v>2053.14</v>
      </c>
      <c r="F62" s="18">
        <f>Data!F61</f>
        <v>7848.26</v>
      </c>
      <c r="H62" t="str">
        <f t="shared" si="6"/>
        <v>2/24/2019</v>
      </c>
      <c r="I62">
        <f t="shared" si="1"/>
        <v>60</v>
      </c>
      <c r="J62" s="18">
        <f>C62*'Simple model'!$B$18</f>
        <v>0</v>
      </c>
      <c r="K62" s="18">
        <f>D62*'Simple model'!$B$19</f>
        <v>0</v>
      </c>
      <c r="L62" s="18">
        <f>E62*'Simple model'!$B$20</f>
        <v>2496.4525544193725</v>
      </c>
      <c r="M62" s="18">
        <f>'Simple model'!$B$17</f>
        <v>6678.3969336061591</v>
      </c>
      <c r="N62" s="18">
        <f t="shared" si="2"/>
        <v>9174.8494880255312</v>
      </c>
      <c r="O62" s="18">
        <f t="shared" si="5"/>
        <v>-1326.589488025531</v>
      </c>
      <c r="P62" s="19">
        <f t="shared" si="4"/>
        <v>-0.16902975793685873</v>
      </c>
      <c r="Q62" s="19">
        <f>ABS((F62-N62)/F62)</f>
        <v>0.16902975793685873</v>
      </c>
    </row>
    <row r="63" spans="1:17">
      <c r="A63" t="str">
        <f>Data!A62</f>
        <v>3/3/2019</v>
      </c>
      <c r="B63">
        <f>Data!B62</f>
        <v>61</v>
      </c>
      <c r="C63">
        <f>Data!C62</f>
        <v>8655.08</v>
      </c>
      <c r="D63">
        <f>Data!D62</f>
        <v>4814.95</v>
      </c>
      <c r="E63">
        <f>Data!E62</f>
        <v>2144.62</v>
      </c>
      <c r="F63" s="18">
        <f>Data!F62</f>
        <v>14012.71</v>
      </c>
      <c r="H63" t="str">
        <f t="shared" si="6"/>
        <v>3/3/2019</v>
      </c>
      <c r="I63">
        <f t="shared" si="1"/>
        <v>61</v>
      </c>
      <c r="J63" s="18">
        <f>C63*'Simple model'!$B$18</f>
        <v>3113.0922453711337</v>
      </c>
      <c r="K63" s="18">
        <f>D63*'Simple model'!$B$19</f>
        <v>2351.2963955700834</v>
      </c>
      <c r="L63" s="18">
        <f>E63*'Simple model'!$B$20</f>
        <v>2607.6848521089037</v>
      </c>
      <c r="M63" s="18">
        <f>'Simple model'!$B$17</f>
        <v>6678.3969336061591</v>
      </c>
      <c r="N63" s="18">
        <f t="shared" si="2"/>
        <v>14750.47042665628</v>
      </c>
      <c r="O63" s="18">
        <f t="shared" si="5"/>
        <v>-737.7604266562812</v>
      </c>
      <c r="P63" s="19">
        <f t="shared" si="4"/>
        <v>-5.2649375221229956E-2</v>
      </c>
      <c r="Q63" s="19">
        <f>ABS((F63-N63)/F63)</f>
        <v>5.2649375221229956E-2</v>
      </c>
    </row>
    <row r="64" spans="1:17">
      <c r="A64" t="str">
        <f>Data!A63</f>
        <v>3/10/2019</v>
      </c>
      <c r="B64">
        <f>Data!B63</f>
        <v>62</v>
      </c>
      <c r="C64">
        <f>Data!C63</f>
        <v>9280.89</v>
      </c>
      <c r="D64">
        <f>Data!D63</f>
        <v>4192.3500000000004</v>
      </c>
      <c r="E64">
        <f>Data!E63</f>
        <v>2004.92</v>
      </c>
      <c r="F64" s="18">
        <f>Data!F63</f>
        <v>16127.45</v>
      </c>
      <c r="H64" t="str">
        <f t="shared" si="6"/>
        <v>3/10/2019</v>
      </c>
      <c r="I64">
        <f t="shared" si="1"/>
        <v>62</v>
      </c>
      <c r="J64" s="18">
        <f>C64*'Simple model'!$B$18</f>
        <v>3338.1859773846686</v>
      </c>
      <c r="K64" s="18">
        <f>D64*'Simple model'!$B$19</f>
        <v>2047.260603737991</v>
      </c>
      <c r="L64" s="18">
        <f>E64*'Simple model'!$B$20</f>
        <v>2437.820925707204</v>
      </c>
      <c r="M64" s="18">
        <f>'Simple model'!$B$17</f>
        <v>6678.3969336061591</v>
      </c>
      <c r="N64" s="18">
        <f t="shared" si="2"/>
        <v>14501.664440436023</v>
      </c>
      <c r="O64" s="18">
        <f t="shared" si="5"/>
        <v>1625.7855595639776</v>
      </c>
      <c r="P64" s="19">
        <f t="shared" si="4"/>
        <v>0.10080859401603957</v>
      </c>
      <c r="Q64" s="19">
        <f>ABS((F64-N64)/F64)</f>
        <v>0.10080859401603957</v>
      </c>
    </row>
    <row r="65" spans="1:17">
      <c r="A65" t="str">
        <f>Data!A64</f>
        <v>3/17/2019</v>
      </c>
      <c r="B65">
        <f>Data!B64</f>
        <v>63</v>
      </c>
      <c r="C65">
        <f>Data!C64</f>
        <v>0</v>
      </c>
      <c r="D65">
        <f>Data!D64</f>
        <v>0</v>
      </c>
      <c r="E65">
        <f>Data!E64</f>
        <v>2144</v>
      </c>
      <c r="F65" s="18">
        <f>Data!F64</f>
        <v>11636.97</v>
      </c>
      <c r="H65" t="str">
        <f t="shared" si="6"/>
        <v>3/17/2019</v>
      </c>
      <c r="I65">
        <f t="shared" si="1"/>
        <v>63</v>
      </c>
      <c r="J65" s="18">
        <f>C65*'Simple model'!$B$18</f>
        <v>0</v>
      </c>
      <c r="K65" s="18">
        <f>D65*'Simple model'!$B$19</f>
        <v>0</v>
      </c>
      <c r="L65" s="18">
        <f>E65*'Simple model'!$B$20</f>
        <v>2606.9309821420529</v>
      </c>
      <c r="M65" s="18">
        <f>'Simple model'!$B$17</f>
        <v>6678.3969336061591</v>
      </c>
      <c r="N65" s="18">
        <f t="shared" si="2"/>
        <v>9285.327915748212</v>
      </c>
      <c r="O65" s="18">
        <f t="shared" si="5"/>
        <v>2351.6420842517873</v>
      </c>
      <c r="P65" s="19">
        <f t="shared" si="4"/>
        <v>0.20208371115950177</v>
      </c>
      <c r="Q65" s="19">
        <f>ABS((F65-N65)/F65)</f>
        <v>0.20208371115950177</v>
      </c>
    </row>
    <row r="66" spans="1:17">
      <c r="A66" t="str">
        <f>Data!A65</f>
        <v>3/24/2019</v>
      </c>
      <c r="B66">
        <f>Data!B65</f>
        <v>64</v>
      </c>
      <c r="C66">
        <f>Data!C65</f>
        <v>0</v>
      </c>
      <c r="D66">
        <f>Data!D65</f>
        <v>0</v>
      </c>
      <c r="E66">
        <f>Data!E65</f>
        <v>1779.42</v>
      </c>
      <c r="F66" s="18">
        <f>Data!F65</f>
        <v>8193.65</v>
      </c>
      <c r="H66" t="str">
        <f t="shared" si="6"/>
        <v>3/24/2019</v>
      </c>
      <c r="I66">
        <f t="shared" si="1"/>
        <v>64</v>
      </c>
      <c r="J66" s="18">
        <f>C66*'Simple model'!$B$18</f>
        <v>0</v>
      </c>
      <c r="K66" s="18">
        <f>D66*'Simple model'!$B$19</f>
        <v>0</v>
      </c>
      <c r="L66" s="18">
        <f>E66*'Simple model'!$B$20</f>
        <v>2163.6311232477669</v>
      </c>
      <c r="M66" s="18">
        <f>'Simple model'!$B$17</f>
        <v>6678.3969336061591</v>
      </c>
      <c r="N66" s="18">
        <f t="shared" si="2"/>
        <v>8842.0280568539256</v>
      </c>
      <c r="O66" s="18">
        <f t="shared" si="5"/>
        <v>-648.37805685392595</v>
      </c>
      <c r="P66" s="19">
        <f t="shared" si="4"/>
        <v>-7.9131773611751291E-2</v>
      </c>
      <c r="Q66" s="19">
        <f>ABS((F66-N66)/F66)</f>
        <v>7.9131773611751291E-2</v>
      </c>
    </row>
    <row r="67" spans="1:17">
      <c r="A67" t="str">
        <f>Data!A66</f>
        <v>3/31/2019</v>
      </c>
      <c r="B67">
        <f>Data!B66</f>
        <v>65</v>
      </c>
      <c r="C67">
        <f>Data!C66</f>
        <v>0</v>
      </c>
      <c r="D67">
        <f>Data!D66</f>
        <v>4690.8900000000003</v>
      </c>
      <c r="E67">
        <f>Data!E66</f>
        <v>0</v>
      </c>
      <c r="F67" s="18">
        <f>Data!F66</f>
        <v>9451.61</v>
      </c>
      <c r="H67" t="str">
        <f t="shared" ref="H67:H130" si="8">A67</f>
        <v>3/31/2019</v>
      </c>
      <c r="I67">
        <f t="shared" si="1"/>
        <v>65</v>
      </c>
      <c r="J67" s="18">
        <f>C67*'Simple model'!$B$18</f>
        <v>0</v>
      </c>
      <c r="K67" s="18">
        <f>D67*'Simple model'!$B$19</f>
        <v>2290.7138701369172</v>
      </c>
      <c r="L67" s="18">
        <f>E67*'Simple model'!$B$20</f>
        <v>0</v>
      </c>
      <c r="M67" s="18">
        <f>'Simple model'!$B$17</f>
        <v>6678.3969336061591</v>
      </c>
      <c r="N67" s="18">
        <f t="shared" si="2"/>
        <v>8969.1108037430768</v>
      </c>
      <c r="O67" s="18">
        <f t="shared" ref="O67:O98" si="9">F67-N67</f>
        <v>482.49919625692382</v>
      </c>
      <c r="P67" s="19">
        <f t="shared" si="4"/>
        <v>5.1049418697652969E-2</v>
      </c>
      <c r="Q67" s="19">
        <f>ABS((F67-N67)/F67)</f>
        <v>5.1049418697652969E-2</v>
      </c>
    </row>
    <row r="68" spans="1:17">
      <c r="A68" t="str">
        <f>Data!A67</f>
        <v>4/7/2019</v>
      </c>
      <c r="B68">
        <f>Data!B67</f>
        <v>66</v>
      </c>
      <c r="C68">
        <f>Data!C67</f>
        <v>0</v>
      </c>
      <c r="D68">
        <f>Data!D67</f>
        <v>4766.53</v>
      </c>
      <c r="E68">
        <f>Data!E67</f>
        <v>2003.86</v>
      </c>
      <c r="F68" s="18">
        <f>Data!F67</f>
        <v>11454.02</v>
      </c>
      <c r="H68" t="str">
        <f t="shared" si="8"/>
        <v>4/7/2019</v>
      </c>
      <c r="I68">
        <f t="shared" ref="I68:I131" si="10">B68</f>
        <v>66</v>
      </c>
      <c r="J68" s="18">
        <f>C68*'Simple model'!$B$18</f>
        <v>0</v>
      </c>
      <c r="K68" s="18">
        <f>D68*'Simple model'!$B$19</f>
        <v>2327.6513376829807</v>
      </c>
      <c r="L68" s="18">
        <f>E68*'Simple model'!$B$20</f>
        <v>2436.5320512477492</v>
      </c>
      <c r="M68" s="18">
        <f>'Simple model'!$B$17</f>
        <v>6678.3969336061591</v>
      </c>
      <c r="N68" s="18">
        <f t="shared" ref="N68:N131" si="11">SUM(J68:M68)</f>
        <v>11442.580322536889</v>
      </c>
      <c r="O68" s="18">
        <f t="shared" si="9"/>
        <v>11.439677463111366</v>
      </c>
      <c r="P68" s="19">
        <f t="shared" ref="P68:P131" si="12">(O68/F68)</f>
        <v>9.9874781632224886E-4</v>
      </c>
      <c r="Q68" s="19">
        <f>ABS((F68-N68)/F68)</f>
        <v>9.9874781632224886E-4</v>
      </c>
    </row>
    <row r="69" spans="1:17">
      <c r="A69" t="str">
        <f>Data!A68</f>
        <v>4/14/2019</v>
      </c>
      <c r="B69">
        <f>Data!B68</f>
        <v>67</v>
      </c>
      <c r="C69">
        <f>Data!C68</f>
        <v>0</v>
      </c>
      <c r="D69">
        <f>Data!D68</f>
        <v>0</v>
      </c>
      <c r="E69">
        <f>Data!E68</f>
        <v>0</v>
      </c>
      <c r="F69" s="18">
        <f>Data!F68</f>
        <v>5526.84</v>
      </c>
      <c r="H69" t="str">
        <f t="shared" si="8"/>
        <v>4/14/2019</v>
      </c>
      <c r="I69">
        <f t="shared" si="10"/>
        <v>67</v>
      </c>
      <c r="J69" s="18">
        <f>C69*'Simple model'!$B$18</f>
        <v>0</v>
      </c>
      <c r="K69" s="18">
        <f>D69*'Simple model'!$B$19</f>
        <v>0</v>
      </c>
      <c r="L69" s="18">
        <f>E69*'Simple model'!$B$20</f>
        <v>0</v>
      </c>
      <c r="M69" s="18">
        <f>'Simple model'!$B$17</f>
        <v>6678.3969336061591</v>
      </c>
      <c r="N69" s="18">
        <f t="shared" si="11"/>
        <v>6678.3969336061591</v>
      </c>
      <c r="O69" s="18">
        <f t="shared" si="9"/>
        <v>-1151.556933606159</v>
      </c>
      <c r="P69" s="19">
        <f t="shared" si="12"/>
        <v>-0.20835720476911923</v>
      </c>
      <c r="Q69" s="19">
        <f>ABS((F69-N69)/F69)</f>
        <v>0.20835720476911923</v>
      </c>
    </row>
    <row r="70" spans="1:17">
      <c r="A70" t="str">
        <f>Data!A69</f>
        <v>4/21/2019</v>
      </c>
      <c r="B70">
        <f>Data!B69</f>
        <v>68</v>
      </c>
      <c r="C70">
        <f>Data!C69</f>
        <v>0</v>
      </c>
      <c r="D70">
        <f>Data!D69</f>
        <v>0</v>
      </c>
      <c r="E70">
        <f>Data!E69</f>
        <v>1957.17</v>
      </c>
      <c r="F70" s="18">
        <f>Data!F69</f>
        <v>7677.52</v>
      </c>
      <c r="H70" t="str">
        <f t="shared" si="8"/>
        <v>4/21/2019</v>
      </c>
      <c r="I70">
        <f t="shared" si="10"/>
        <v>68</v>
      </c>
      <c r="J70" s="18">
        <f>C70*'Simple model'!$B$18</f>
        <v>0</v>
      </c>
      <c r="K70" s="18">
        <f>D70*'Simple model'!$B$19</f>
        <v>0</v>
      </c>
      <c r="L70" s="18">
        <f>E70*'Simple model'!$B$20</f>
        <v>2379.7607790666802</v>
      </c>
      <c r="M70" s="18">
        <f>'Simple model'!$B$17</f>
        <v>6678.3969336061591</v>
      </c>
      <c r="N70" s="18">
        <f t="shared" si="11"/>
        <v>9058.1577126728389</v>
      </c>
      <c r="O70" s="18">
        <f t="shared" si="9"/>
        <v>-1380.6377126728385</v>
      </c>
      <c r="P70" s="19">
        <f t="shared" si="12"/>
        <v>-0.17982860515802479</v>
      </c>
      <c r="Q70" s="19">
        <f>ABS((F70-N70)/F70)</f>
        <v>0.17982860515802479</v>
      </c>
    </row>
    <row r="71" spans="1:17">
      <c r="A71" t="str">
        <f>Data!A70</f>
        <v>4/28/2019</v>
      </c>
      <c r="B71">
        <f>Data!B70</f>
        <v>69</v>
      </c>
      <c r="C71">
        <f>Data!C70</f>
        <v>0</v>
      </c>
      <c r="D71">
        <f>Data!D70</f>
        <v>0</v>
      </c>
      <c r="E71">
        <f>Data!E70</f>
        <v>1900.2</v>
      </c>
      <c r="F71" s="18">
        <f>Data!F70</f>
        <v>8084.98</v>
      </c>
      <c r="H71" t="str">
        <f t="shared" si="8"/>
        <v>4/28/2019</v>
      </c>
      <c r="I71">
        <f t="shared" si="10"/>
        <v>69</v>
      </c>
      <c r="J71" s="18">
        <f>C71*'Simple model'!$B$18</f>
        <v>0</v>
      </c>
      <c r="K71" s="18">
        <f>D71*'Simple model'!$B$19</f>
        <v>0</v>
      </c>
      <c r="L71" s="18">
        <f>E71*'Simple model'!$B$20</f>
        <v>2310.4898564675045</v>
      </c>
      <c r="M71" s="18">
        <f>'Simple model'!$B$17</f>
        <v>6678.3969336061591</v>
      </c>
      <c r="N71" s="18">
        <f t="shared" si="11"/>
        <v>8988.8867900736641</v>
      </c>
      <c r="O71" s="18">
        <f t="shared" si="9"/>
        <v>-903.90679007366452</v>
      </c>
      <c r="P71" s="19">
        <f t="shared" si="12"/>
        <v>-0.11180074534181464</v>
      </c>
      <c r="Q71" s="19">
        <f>ABS((F71-N71)/F71)</f>
        <v>0.11180074534181464</v>
      </c>
    </row>
    <row r="72" spans="1:17">
      <c r="A72" t="str">
        <f>Data!A71</f>
        <v>5/5/2019</v>
      </c>
      <c r="B72">
        <f>Data!B71</f>
        <v>70</v>
      </c>
      <c r="C72">
        <f>Data!C71</f>
        <v>0</v>
      </c>
      <c r="D72">
        <f>Data!D71</f>
        <v>0</v>
      </c>
      <c r="E72">
        <f>Data!E71</f>
        <v>2004.27</v>
      </c>
      <c r="F72" s="18">
        <f>Data!F71</f>
        <v>7456.56</v>
      </c>
      <c r="H72" t="str">
        <f t="shared" si="8"/>
        <v>5/5/2019</v>
      </c>
      <c r="I72">
        <f t="shared" si="10"/>
        <v>70</v>
      </c>
      <c r="J72" s="18">
        <f>C72*'Simple model'!$B$18</f>
        <v>0</v>
      </c>
      <c r="K72" s="18">
        <f>D72*'Simple model'!$B$19</f>
        <v>0</v>
      </c>
      <c r="L72" s="18">
        <f>E72*'Simple model'!$B$20</f>
        <v>2437.030578161312</v>
      </c>
      <c r="M72" s="18">
        <f>'Simple model'!$B$17</f>
        <v>6678.3969336061591</v>
      </c>
      <c r="N72" s="18">
        <f t="shared" si="11"/>
        <v>9115.4275117674715</v>
      </c>
      <c r="O72" s="18">
        <f t="shared" si="9"/>
        <v>-1658.8675117674711</v>
      </c>
      <c r="P72" s="19">
        <f t="shared" si="12"/>
        <v>-0.22247088627563796</v>
      </c>
      <c r="Q72" s="19">
        <f>ABS((F72-N72)/F72)</f>
        <v>0.22247088627563796</v>
      </c>
    </row>
    <row r="73" spans="1:17">
      <c r="A73" t="str">
        <f>Data!A72</f>
        <v>5/12/2019</v>
      </c>
      <c r="B73">
        <f>Data!B72</f>
        <v>71</v>
      </c>
      <c r="C73">
        <f>Data!C72</f>
        <v>0</v>
      </c>
      <c r="D73">
        <f>Data!D72</f>
        <v>0</v>
      </c>
      <c r="E73">
        <f>Data!E72</f>
        <v>0</v>
      </c>
      <c r="F73" s="18">
        <f>Data!F72</f>
        <v>5365.18</v>
      </c>
      <c r="H73" t="str">
        <f t="shared" si="8"/>
        <v>5/12/2019</v>
      </c>
      <c r="I73">
        <f t="shared" si="10"/>
        <v>71</v>
      </c>
      <c r="J73" s="18">
        <f>C73*'Simple model'!$B$18</f>
        <v>0</v>
      </c>
      <c r="K73" s="18">
        <f>D73*'Simple model'!$B$19</f>
        <v>0</v>
      </c>
      <c r="L73" s="18">
        <f>E73*'Simple model'!$B$20</f>
        <v>0</v>
      </c>
      <c r="M73" s="18">
        <f>'Simple model'!$B$17</f>
        <v>6678.3969336061591</v>
      </c>
      <c r="N73" s="18">
        <f t="shared" si="11"/>
        <v>6678.3969336061591</v>
      </c>
      <c r="O73" s="18">
        <f t="shared" si="9"/>
        <v>-1313.2169336061588</v>
      </c>
      <c r="P73" s="19">
        <f t="shared" si="12"/>
        <v>-0.24476661241676118</v>
      </c>
      <c r="Q73" s="19">
        <f>ABS((F73-N73)/F73)</f>
        <v>0.24476661241676118</v>
      </c>
    </row>
    <row r="74" spans="1:17">
      <c r="A74" t="str">
        <f>Data!A73</f>
        <v>5/19/2019</v>
      </c>
      <c r="B74">
        <f>Data!B73</f>
        <v>72</v>
      </c>
      <c r="C74">
        <f>Data!C73</f>
        <v>0</v>
      </c>
      <c r="D74">
        <f>Data!D73</f>
        <v>0</v>
      </c>
      <c r="E74">
        <f>Data!E73</f>
        <v>2038.55</v>
      </c>
      <c r="F74" s="18">
        <f>Data!F73</f>
        <v>8134.16</v>
      </c>
      <c r="H74" t="str">
        <f t="shared" si="8"/>
        <v>5/19/2019</v>
      </c>
      <c r="I74">
        <f t="shared" si="10"/>
        <v>72</v>
      </c>
      <c r="J74" s="18">
        <f>C74*'Simple model'!$B$18</f>
        <v>0</v>
      </c>
      <c r="K74" s="18">
        <f>D74*'Simple model'!$B$19</f>
        <v>0</v>
      </c>
      <c r="L74" s="18">
        <f>E74*'Simple model'!$B$20</f>
        <v>2478.7122918123519</v>
      </c>
      <c r="M74" s="18">
        <f>'Simple model'!$B$17</f>
        <v>6678.3969336061591</v>
      </c>
      <c r="N74" s="18">
        <f t="shared" si="11"/>
        <v>9157.1092254185114</v>
      </c>
      <c r="O74" s="18">
        <f t="shared" si="9"/>
        <v>-1022.9492254185116</v>
      </c>
      <c r="P74" s="19">
        <f t="shared" si="12"/>
        <v>-0.12575966361843283</v>
      </c>
      <c r="Q74" s="19">
        <f>ABS((F74-N74)/F74)</f>
        <v>0.12575966361843283</v>
      </c>
    </row>
    <row r="75" spans="1:17">
      <c r="A75" t="str">
        <f>Data!A74</f>
        <v>5/26/2019</v>
      </c>
      <c r="B75">
        <f>Data!B74</f>
        <v>73</v>
      </c>
      <c r="C75">
        <f>Data!C74</f>
        <v>0</v>
      </c>
      <c r="D75">
        <f>Data!D74</f>
        <v>5929.51</v>
      </c>
      <c r="E75">
        <f>Data!E74</f>
        <v>1926.99</v>
      </c>
      <c r="F75" s="18">
        <f>Data!F74</f>
        <v>10065.530000000001</v>
      </c>
      <c r="H75" t="str">
        <f t="shared" si="8"/>
        <v>5/26/2019</v>
      </c>
      <c r="I75">
        <f t="shared" si="10"/>
        <v>73</v>
      </c>
      <c r="J75" s="18">
        <f>C75*'Simple model'!$B$18</f>
        <v>0</v>
      </c>
      <c r="K75" s="18">
        <f>D75*'Simple model'!$B$19</f>
        <v>2895.5722261906699</v>
      </c>
      <c r="L75" s="18">
        <f>E75*'Simple model'!$B$20</f>
        <v>2343.0643345512663</v>
      </c>
      <c r="M75" s="18">
        <f>'Simple model'!$B$17</f>
        <v>6678.3969336061591</v>
      </c>
      <c r="N75" s="18">
        <f t="shared" si="11"/>
        <v>11917.033494348096</v>
      </c>
      <c r="O75" s="18">
        <f t="shared" si="9"/>
        <v>-1851.503494348095</v>
      </c>
      <c r="P75" s="19">
        <f t="shared" si="12"/>
        <v>-0.18394495812422146</v>
      </c>
      <c r="Q75" s="19">
        <f>ABS((F75-N75)/F75)</f>
        <v>0.18394495812422146</v>
      </c>
    </row>
    <row r="76" spans="1:17">
      <c r="A76" t="str">
        <f>Data!A75</f>
        <v>6/2/2019</v>
      </c>
      <c r="B76">
        <f>Data!B75</f>
        <v>74</v>
      </c>
      <c r="C76">
        <f>Data!C75</f>
        <v>7530.35</v>
      </c>
      <c r="D76">
        <f>Data!D75</f>
        <v>0</v>
      </c>
      <c r="E76">
        <f>Data!E75</f>
        <v>1641.73</v>
      </c>
      <c r="F76" s="18">
        <f>Data!F75</f>
        <v>10878.94</v>
      </c>
      <c r="H76" t="str">
        <f t="shared" si="8"/>
        <v>6/2/2019</v>
      </c>
      <c r="I76">
        <f t="shared" si="10"/>
        <v>74</v>
      </c>
      <c r="J76" s="18">
        <f>C76*'Simple model'!$B$18</f>
        <v>2708.5450613894404</v>
      </c>
      <c r="K76" s="18">
        <f>D76*'Simple model'!$B$19</f>
        <v>0</v>
      </c>
      <c r="L76" s="18">
        <f>E76*'Simple model'!$B$20</f>
        <v>1996.2111946418249</v>
      </c>
      <c r="M76" s="18">
        <f>'Simple model'!$B$17</f>
        <v>6678.3969336061591</v>
      </c>
      <c r="N76" s="18">
        <f t="shared" si="11"/>
        <v>11383.153189637425</v>
      </c>
      <c r="O76" s="18">
        <f t="shared" si="9"/>
        <v>-504.21318963742488</v>
      </c>
      <c r="P76" s="19">
        <f t="shared" si="12"/>
        <v>-4.6347639534497373E-2</v>
      </c>
      <c r="Q76" s="19">
        <f>ABS((F76-N76)/F76)</f>
        <v>4.6347639534497373E-2</v>
      </c>
    </row>
    <row r="77" spans="1:17">
      <c r="A77" t="str">
        <f>Data!A76</f>
        <v>6/9/2019</v>
      </c>
      <c r="B77">
        <f>Data!B76</f>
        <v>75</v>
      </c>
      <c r="C77">
        <f>Data!C76</f>
        <v>0</v>
      </c>
      <c r="D77">
        <f>Data!D76</f>
        <v>2905.4</v>
      </c>
      <c r="E77">
        <f>Data!E76</f>
        <v>1988.28</v>
      </c>
      <c r="F77" s="18">
        <f>Data!F76</f>
        <v>11524.63</v>
      </c>
      <c r="H77" t="str">
        <f t="shared" si="8"/>
        <v>6/9/2019</v>
      </c>
      <c r="I77">
        <f t="shared" si="10"/>
        <v>75</v>
      </c>
      <c r="J77" s="18">
        <f>C77*'Simple model'!$B$18</f>
        <v>0</v>
      </c>
      <c r="K77" s="18">
        <f>D77*'Simple model'!$B$19</f>
        <v>1418.8011397188591</v>
      </c>
      <c r="L77" s="18">
        <f>E77*'Simple model'!$B$20</f>
        <v>2417.5880285323701</v>
      </c>
      <c r="M77" s="18">
        <f>'Simple model'!$B$17</f>
        <v>6678.3969336061591</v>
      </c>
      <c r="N77" s="18">
        <f t="shared" si="11"/>
        <v>10514.786101857389</v>
      </c>
      <c r="O77" s="18">
        <f t="shared" si="9"/>
        <v>1009.8438981426098</v>
      </c>
      <c r="P77" s="19">
        <f t="shared" si="12"/>
        <v>8.7624843326216104E-2</v>
      </c>
      <c r="Q77" s="19">
        <f>ABS((F77-N77)/F77)</f>
        <v>8.7624843326216104E-2</v>
      </c>
    </row>
    <row r="78" spans="1:17">
      <c r="A78" t="str">
        <f>Data!A77</f>
        <v>6/16/2019</v>
      </c>
      <c r="B78">
        <f>Data!B77</f>
        <v>76</v>
      </c>
      <c r="C78">
        <f>Data!C77</f>
        <v>0</v>
      </c>
      <c r="D78">
        <f>Data!D77</f>
        <v>0</v>
      </c>
      <c r="E78">
        <f>Data!E77</f>
        <v>0</v>
      </c>
      <c r="F78" s="18">
        <f>Data!F77</f>
        <v>6563.85</v>
      </c>
      <c r="H78" t="str">
        <f t="shared" si="8"/>
        <v>6/16/2019</v>
      </c>
      <c r="I78">
        <f t="shared" si="10"/>
        <v>76</v>
      </c>
      <c r="J78" s="18">
        <f>C78*'Simple model'!$B$18</f>
        <v>0</v>
      </c>
      <c r="K78" s="18">
        <f>D78*'Simple model'!$B$19</f>
        <v>0</v>
      </c>
      <c r="L78" s="18">
        <f>E78*'Simple model'!$B$20</f>
        <v>0</v>
      </c>
      <c r="M78" s="18">
        <f>'Simple model'!$B$17</f>
        <v>6678.3969336061591</v>
      </c>
      <c r="N78" s="18">
        <f t="shared" si="11"/>
        <v>6678.3969336061591</v>
      </c>
      <c r="O78" s="18">
        <f t="shared" si="9"/>
        <v>-114.54693360615875</v>
      </c>
      <c r="P78" s="19">
        <f t="shared" si="12"/>
        <v>-1.7451180878014998E-2</v>
      </c>
      <c r="Q78" s="19">
        <f>ABS((F78-N78)/F78)</f>
        <v>1.7451180878014998E-2</v>
      </c>
    </row>
    <row r="79" spans="1:17">
      <c r="A79" t="str">
        <f>Data!A78</f>
        <v>6/23/2019</v>
      </c>
      <c r="B79">
        <f>Data!B78</f>
        <v>77</v>
      </c>
      <c r="C79">
        <f>Data!C78</f>
        <v>8258.41</v>
      </c>
      <c r="D79">
        <f>Data!D78</f>
        <v>4869.8900000000003</v>
      </c>
      <c r="E79">
        <f>Data!E78</f>
        <v>1673.52</v>
      </c>
      <c r="F79" s="18">
        <f>Data!F78</f>
        <v>14165.57</v>
      </c>
      <c r="H79" t="str">
        <f t="shared" si="8"/>
        <v>6/23/2019</v>
      </c>
      <c r="I79">
        <f t="shared" si="10"/>
        <v>77</v>
      </c>
      <c r="J79" s="18">
        <f>C79*'Simple model'!$B$18</f>
        <v>2970.4164640991676</v>
      </c>
      <c r="K79" s="18">
        <f>D79*'Simple model'!$B$19</f>
        <v>2378.1253811198026</v>
      </c>
      <c r="L79" s="18">
        <f>E79*'Simple model'!$B$20</f>
        <v>2034.8652692324481</v>
      </c>
      <c r="M79" s="18">
        <f>'Simple model'!$B$17</f>
        <v>6678.3969336061591</v>
      </c>
      <c r="N79" s="18">
        <f t="shared" si="11"/>
        <v>14061.804048057576</v>
      </c>
      <c r="O79" s="18">
        <f t="shared" si="9"/>
        <v>103.76595194242327</v>
      </c>
      <c r="P79" s="19">
        <f t="shared" si="12"/>
        <v>7.3252224896296634E-3</v>
      </c>
      <c r="Q79" s="19">
        <f>ABS((F79-N79)/F79)</f>
        <v>7.3252224896296634E-3</v>
      </c>
    </row>
    <row r="80" spans="1:17">
      <c r="A80" t="str">
        <f>Data!A79</f>
        <v>6/30/2019</v>
      </c>
      <c r="B80">
        <f>Data!B79</f>
        <v>78</v>
      </c>
      <c r="C80">
        <f>Data!C79</f>
        <v>8842.2999999999993</v>
      </c>
      <c r="D80">
        <f>Data!D79</f>
        <v>5093.95</v>
      </c>
      <c r="E80">
        <f>Data!E79</f>
        <v>1986.57</v>
      </c>
      <c r="F80" s="18">
        <f>Data!F79</f>
        <v>15624.56</v>
      </c>
      <c r="H80" t="str">
        <f t="shared" si="8"/>
        <v>6/30/2019</v>
      </c>
      <c r="I80">
        <f t="shared" si="10"/>
        <v>78</v>
      </c>
      <c r="J80" s="18">
        <f>C80*'Simple model'!$B$18</f>
        <v>3180.4322503368167</v>
      </c>
      <c r="K80" s="18">
        <f>D80*'Simple model'!$B$19</f>
        <v>2487.5411529121229</v>
      </c>
      <c r="L80" s="18">
        <f>E80*'Simple model'!$B$20</f>
        <v>2415.5088065270234</v>
      </c>
      <c r="M80" s="18">
        <f>'Simple model'!$B$17</f>
        <v>6678.3969336061591</v>
      </c>
      <c r="N80" s="18">
        <f t="shared" si="11"/>
        <v>14761.879143382121</v>
      </c>
      <c r="O80" s="18">
        <f t="shared" si="9"/>
        <v>862.68085661787882</v>
      </c>
      <c r="P80" s="19">
        <f t="shared" si="12"/>
        <v>5.5213129625274492E-2</v>
      </c>
      <c r="Q80" s="19">
        <f>ABS((F80-N80)/F80)</f>
        <v>5.5213129625274492E-2</v>
      </c>
    </row>
    <row r="81" spans="1:17">
      <c r="A81" t="str">
        <f>Data!A80</f>
        <v>7/7/2019</v>
      </c>
      <c r="B81">
        <f>Data!B80</f>
        <v>79</v>
      </c>
      <c r="C81">
        <f>Data!C80</f>
        <v>0</v>
      </c>
      <c r="D81">
        <f>Data!D80</f>
        <v>0</v>
      </c>
      <c r="E81">
        <f>Data!E80</f>
        <v>2297.87</v>
      </c>
      <c r="F81" s="18">
        <f>Data!F80</f>
        <v>11305.04</v>
      </c>
      <c r="H81" t="str">
        <f t="shared" si="8"/>
        <v>7/7/2019</v>
      </c>
      <c r="I81">
        <f t="shared" si="10"/>
        <v>79</v>
      </c>
      <c r="J81" s="18">
        <f>C81*'Simple model'!$B$18</f>
        <v>0</v>
      </c>
      <c r="K81" s="18">
        <f>D81*'Simple model'!$B$19</f>
        <v>0</v>
      </c>
      <c r="L81" s="18">
        <f>E81*'Simple model'!$B$20</f>
        <v>2794.0244850441973</v>
      </c>
      <c r="M81" s="18">
        <f>'Simple model'!$B$17</f>
        <v>6678.3969336061591</v>
      </c>
      <c r="N81" s="18">
        <f t="shared" si="11"/>
        <v>9472.4214186503559</v>
      </c>
      <c r="O81" s="18">
        <f t="shared" si="9"/>
        <v>1832.618581349645</v>
      </c>
      <c r="P81" s="19">
        <f t="shared" si="12"/>
        <v>0.16210633322391119</v>
      </c>
      <c r="Q81" s="19">
        <f>ABS((F81-N81)/F81)</f>
        <v>0.16210633322391119</v>
      </c>
    </row>
    <row r="82" spans="1:17">
      <c r="A82" t="str">
        <f>Data!A81</f>
        <v>7/14/2019</v>
      </c>
      <c r="B82">
        <f>Data!B81</f>
        <v>80</v>
      </c>
      <c r="C82">
        <f>Data!C81</f>
        <v>0</v>
      </c>
      <c r="D82">
        <f>Data!D81</f>
        <v>0</v>
      </c>
      <c r="E82">
        <f>Data!E81</f>
        <v>2104.2600000000002</v>
      </c>
      <c r="F82" s="18">
        <f>Data!F81</f>
        <v>8245.57</v>
      </c>
      <c r="H82" t="str">
        <f t="shared" si="8"/>
        <v>7/14/2019</v>
      </c>
      <c r="I82">
        <f t="shared" si="10"/>
        <v>80</v>
      </c>
      <c r="J82" s="18">
        <f>C82*'Simple model'!$B$18</f>
        <v>0</v>
      </c>
      <c r="K82" s="18">
        <f>D82*'Simple model'!$B$19</f>
        <v>0</v>
      </c>
      <c r="L82" s="18">
        <f>E82*'Simple model'!$B$20</f>
        <v>2558.610349105521</v>
      </c>
      <c r="M82" s="18">
        <f>'Simple model'!$B$17</f>
        <v>6678.3969336061591</v>
      </c>
      <c r="N82" s="18">
        <f t="shared" si="11"/>
        <v>9237.0072827116801</v>
      </c>
      <c r="O82" s="18">
        <f t="shared" si="9"/>
        <v>-991.43728271168038</v>
      </c>
      <c r="P82" s="19">
        <f t="shared" si="12"/>
        <v>-0.12023878066788353</v>
      </c>
      <c r="Q82" s="19">
        <f>ABS((F82-N82)/F82)</f>
        <v>0.12023878066788353</v>
      </c>
    </row>
    <row r="83" spans="1:17">
      <c r="A83" t="str">
        <f>Data!A82</f>
        <v>7/21/2019</v>
      </c>
      <c r="B83">
        <f>Data!B82</f>
        <v>81</v>
      </c>
      <c r="C83">
        <f>Data!C82</f>
        <v>0</v>
      </c>
      <c r="D83">
        <f>Data!D82</f>
        <v>0</v>
      </c>
      <c r="E83">
        <f>Data!E82</f>
        <v>2122.39</v>
      </c>
      <c r="F83" s="18">
        <f>Data!F82</f>
        <v>7676.64</v>
      </c>
      <c r="H83" t="str">
        <f t="shared" si="8"/>
        <v>7/21/2019</v>
      </c>
      <c r="I83">
        <f t="shared" si="10"/>
        <v>81</v>
      </c>
      <c r="J83" s="18">
        <f>C83*'Simple model'!$B$18</f>
        <v>0</v>
      </c>
      <c r="K83" s="18">
        <f>D83*'Simple model'!$B$19</f>
        <v>0</v>
      </c>
      <c r="L83" s="18">
        <f>E83*'Simple model'!$B$20</f>
        <v>2580.6549660393989</v>
      </c>
      <c r="M83" s="18">
        <f>'Simple model'!$B$17</f>
        <v>6678.3969336061591</v>
      </c>
      <c r="N83" s="18">
        <f t="shared" si="11"/>
        <v>9259.0518996455576</v>
      </c>
      <c r="O83" s="18">
        <f t="shared" si="9"/>
        <v>-1582.4118996455572</v>
      </c>
      <c r="P83" s="19">
        <f t="shared" si="12"/>
        <v>-0.20613339946194653</v>
      </c>
      <c r="Q83" s="19">
        <f>ABS((F83-N83)/F83)</f>
        <v>0.20613339946194653</v>
      </c>
    </row>
    <row r="84" spans="1:17">
      <c r="A84" t="str">
        <f>Data!A83</f>
        <v>7/28/2019</v>
      </c>
      <c r="B84">
        <f>Data!B83</f>
        <v>82</v>
      </c>
      <c r="C84">
        <f>Data!C83</f>
        <v>0</v>
      </c>
      <c r="D84">
        <f>Data!D83</f>
        <v>0</v>
      </c>
      <c r="E84">
        <f>Data!E83</f>
        <v>0</v>
      </c>
      <c r="F84" s="18">
        <f>Data!F83</f>
        <v>5023.53</v>
      </c>
      <c r="H84" t="str">
        <f t="shared" si="8"/>
        <v>7/28/2019</v>
      </c>
      <c r="I84">
        <f t="shared" si="10"/>
        <v>82</v>
      </c>
      <c r="J84" s="18">
        <f>C84*'Simple model'!$B$18</f>
        <v>0</v>
      </c>
      <c r="K84" s="18">
        <f>D84*'Simple model'!$B$19</f>
        <v>0</v>
      </c>
      <c r="L84" s="18">
        <f>E84*'Simple model'!$B$20</f>
        <v>0</v>
      </c>
      <c r="M84" s="18">
        <f>'Simple model'!$B$17</f>
        <v>6678.3969336061591</v>
      </c>
      <c r="N84" s="18">
        <f t="shared" si="11"/>
        <v>6678.3969336061591</v>
      </c>
      <c r="O84" s="18">
        <f t="shared" si="9"/>
        <v>-1654.8669336061594</v>
      </c>
      <c r="P84" s="19">
        <f t="shared" si="12"/>
        <v>-0.32942312151139924</v>
      </c>
      <c r="Q84" s="19">
        <f>ABS((F84-N84)/F84)</f>
        <v>0.32942312151139924</v>
      </c>
    </row>
    <row r="85" spans="1:17">
      <c r="A85" t="str">
        <f>Data!A84</f>
        <v>8/4/2019</v>
      </c>
      <c r="B85">
        <f>Data!B84</f>
        <v>83</v>
      </c>
      <c r="C85">
        <f>Data!C84</f>
        <v>0</v>
      </c>
      <c r="D85">
        <f>Data!D84</f>
        <v>0</v>
      </c>
      <c r="E85">
        <f>Data!E84</f>
        <v>2095.38</v>
      </c>
      <c r="F85" s="18">
        <f>Data!F84</f>
        <v>8058.85</v>
      </c>
      <c r="H85" t="str">
        <f t="shared" si="8"/>
        <v>8/4/2019</v>
      </c>
      <c r="I85">
        <f t="shared" si="10"/>
        <v>83</v>
      </c>
      <c r="J85" s="18">
        <f>C85*'Simple model'!$B$18</f>
        <v>0</v>
      </c>
      <c r="K85" s="18">
        <f>D85*'Simple model'!$B$19</f>
        <v>0</v>
      </c>
      <c r="L85" s="18">
        <f>E85*'Simple model'!$B$20</f>
        <v>2547.8129857093354</v>
      </c>
      <c r="M85" s="18">
        <f>'Simple model'!$B$17</f>
        <v>6678.3969336061591</v>
      </c>
      <c r="N85" s="18">
        <f t="shared" si="11"/>
        <v>9226.2099193154936</v>
      </c>
      <c r="O85" s="18">
        <f t="shared" si="9"/>
        <v>-1167.3599193154932</v>
      </c>
      <c r="P85" s="19">
        <f t="shared" si="12"/>
        <v>-0.14485440469986327</v>
      </c>
      <c r="Q85" s="19">
        <f>ABS((F85-N85)/F85)</f>
        <v>0.14485440469986327</v>
      </c>
    </row>
    <row r="86" spans="1:17">
      <c r="A86" t="str">
        <f>Data!A85</f>
        <v>8/11/2019</v>
      </c>
      <c r="B86">
        <f>Data!B85</f>
        <v>84</v>
      </c>
      <c r="C86">
        <f>Data!C85</f>
        <v>0</v>
      </c>
      <c r="D86">
        <f>Data!D85</f>
        <v>3583.09</v>
      </c>
      <c r="E86">
        <f>Data!E85</f>
        <v>2029.69</v>
      </c>
      <c r="F86" s="18">
        <f>Data!F85</f>
        <v>9902.44</v>
      </c>
      <c r="H86" t="str">
        <f t="shared" si="8"/>
        <v>8/11/2019</v>
      </c>
      <c r="I86">
        <f t="shared" si="10"/>
        <v>84</v>
      </c>
      <c r="J86" s="18">
        <f>C86*'Simple model'!$B$18</f>
        <v>0</v>
      </c>
      <c r="K86" s="18">
        <f>D86*'Simple model'!$B$19</f>
        <v>1749.7391669702095</v>
      </c>
      <c r="L86" s="18">
        <f>E86*'Simple model'!$B$20</f>
        <v>2467.9392468021938</v>
      </c>
      <c r="M86" s="18">
        <f>'Simple model'!$B$17</f>
        <v>6678.3969336061591</v>
      </c>
      <c r="N86" s="18">
        <f t="shared" si="11"/>
        <v>10896.075347378563</v>
      </c>
      <c r="O86" s="18">
        <f t="shared" si="9"/>
        <v>-993.63534737856207</v>
      </c>
      <c r="P86" s="19">
        <f t="shared" si="12"/>
        <v>-0.10034247593305913</v>
      </c>
      <c r="Q86" s="19">
        <f>ABS((F86-N86)/F86)</f>
        <v>0.10034247593305913</v>
      </c>
    </row>
    <row r="87" spans="1:17">
      <c r="A87" t="str">
        <f>Data!A86</f>
        <v>8/18/2019</v>
      </c>
      <c r="B87">
        <f>Data!B86</f>
        <v>85</v>
      </c>
      <c r="C87">
        <f>Data!C86</f>
        <v>0</v>
      </c>
      <c r="D87">
        <f>Data!D86</f>
        <v>0</v>
      </c>
      <c r="E87">
        <f>Data!E86</f>
        <v>2105.81</v>
      </c>
      <c r="F87" s="18">
        <f>Data!F86</f>
        <v>8058.05</v>
      </c>
      <c r="H87" t="str">
        <f t="shared" si="8"/>
        <v>8/18/2019</v>
      </c>
      <c r="I87">
        <f t="shared" si="10"/>
        <v>85</v>
      </c>
      <c r="J87" s="18">
        <f>C87*'Simple model'!$B$18</f>
        <v>0</v>
      </c>
      <c r="K87" s="18">
        <f>D87*'Simple model'!$B$19</f>
        <v>0</v>
      </c>
      <c r="L87" s="18">
        <f>E87*'Simple model'!$B$20</f>
        <v>2560.4950240226476</v>
      </c>
      <c r="M87" s="18">
        <f>'Simple model'!$B$17</f>
        <v>6678.3969336061591</v>
      </c>
      <c r="N87" s="18">
        <f t="shared" si="11"/>
        <v>9238.8919576288063</v>
      </c>
      <c r="O87" s="18">
        <f t="shared" si="9"/>
        <v>-1180.8419576288061</v>
      </c>
      <c r="P87" s="19">
        <f t="shared" si="12"/>
        <v>-0.14654190004142517</v>
      </c>
      <c r="Q87" s="19">
        <f>ABS((F87-N87)/F87)</f>
        <v>0.14654190004142517</v>
      </c>
    </row>
    <row r="88" spans="1:17">
      <c r="A88" t="str">
        <f>Data!A87</f>
        <v>8/25/2019</v>
      </c>
      <c r="B88">
        <f>Data!B87</f>
        <v>86</v>
      </c>
      <c r="C88">
        <f>Data!C87</f>
        <v>0</v>
      </c>
      <c r="D88">
        <f>Data!D87</f>
        <v>0</v>
      </c>
      <c r="E88">
        <f>Data!E87</f>
        <v>2084.5300000000002</v>
      </c>
      <c r="F88" s="18">
        <f>Data!F87</f>
        <v>7498.36</v>
      </c>
      <c r="H88" t="str">
        <f t="shared" si="8"/>
        <v>8/25/2019</v>
      </c>
      <c r="I88">
        <f t="shared" si="10"/>
        <v>86</v>
      </c>
      <c r="J88" s="18">
        <f>C88*'Simple model'!$B$18</f>
        <v>0</v>
      </c>
      <c r="K88" s="18">
        <f>D88*'Simple model'!$B$19</f>
        <v>0</v>
      </c>
      <c r="L88" s="18">
        <f>E88*'Simple model'!$B$20</f>
        <v>2534.6202612894472</v>
      </c>
      <c r="M88" s="18">
        <f>'Simple model'!$B$17</f>
        <v>6678.3969336061591</v>
      </c>
      <c r="N88" s="18">
        <f t="shared" si="11"/>
        <v>9213.0171948956067</v>
      </c>
      <c r="O88" s="18">
        <f t="shared" si="9"/>
        <v>-1714.6571948956071</v>
      </c>
      <c r="P88" s="19">
        <f t="shared" si="12"/>
        <v>-0.22867096203644627</v>
      </c>
      <c r="Q88" s="19">
        <f>ABS((F88-N88)/F88)</f>
        <v>0.22867096203644627</v>
      </c>
    </row>
    <row r="89" spans="1:17">
      <c r="A89" t="str">
        <f>Data!A88</f>
        <v>9/1/2019</v>
      </c>
      <c r="B89">
        <f>Data!B88</f>
        <v>87</v>
      </c>
      <c r="C89">
        <f>Data!C88</f>
        <v>12357.56</v>
      </c>
      <c r="D89">
        <f>Data!D88</f>
        <v>4028.9</v>
      </c>
      <c r="E89">
        <f>Data!E88</f>
        <v>0</v>
      </c>
      <c r="F89" s="18">
        <f>Data!F88</f>
        <v>12216.8</v>
      </c>
      <c r="H89" t="str">
        <f t="shared" si="8"/>
        <v>9/1/2019</v>
      </c>
      <c r="I89">
        <f t="shared" si="10"/>
        <v>87</v>
      </c>
      <c r="J89" s="18">
        <f>C89*'Simple model'!$B$18</f>
        <v>4444.8143989089076</v>
      </c>
      <c r="K89" s="18">
        <f>D89*'Simple model'!$B$19</f>
        <v>1967.4426625639537</v>
      </c>
      <c r="L89" s="18">
        <f>E89*'Simple model'!$B$20</f>
        <v>0</v>
      </c>
      <c r="M89" s="18">
        <f>'Simple model'!$B$17</f>
        <v>6678.3969336061591</v>
      </c>
      <c r="N89" s="18">
        <f t="shared" si="11"/>
        <v>13090.653995079021</v>
      </c>
      <c r="O89" s="18">
        <f t="shared" si="9"/>
        <v>-873.85399507902184</v>
      </c>
      <c r="P89" s="19">
        <f t="shared" si="12"/>
        <v>-7.1528877863190191E-2</v>
      </c>
      <c r="Q89" s="19">
        <f>ABS((F89-N89)/F89)</f>
        <v>7.1528877863190191E-2</v>
      </c>
    </row>
    <row r="90" spans="1:17">
      <c r="A90" t="str">
        <f>Data!A89</f>
        <v>9/8/2019</v>
      </c>
      <c r="B90">
        <f>Data!B89</f>
        <v>88</v>
      </c>
      <c r="C90">
        <f>Data!C89</f>
        <v>0</v>
      </c>
      <c r="D90">
        <f>Data!D89</f>
        <v>5314.82</v>
      </c>
      <c r="E90">
        <f>Data!E89</f>
        <v>0</v>
      </c>
      <c r="F90" s="18">
        <f>Data!F89</f>
        <v>11042.8</v>
      </c>
      <c r="H90" t="str">
        <f t="shared" si="8"/>
        <v>9/8/2019</v>
      </c>
      <c r="I90">
        <f t="shared" si="10"/>
        <v>88</v>
      </c>
      <c r="J90" s="18">
        <f>C90*'Simple model'!$B$18</f>
        <v>0</v>
      </c>
      <c r="K90" s="18">
        <f>D90*'Simple model'!$B$19</f>
        <v>2595.399144145586</v>
      </c>
      <c r="L90" s="18">
        <f>E90*'Simple model'!$B$20</f>
        <v>0</v>
      </c>
      <c r="M90" s="18">
        <f>'Simple model'!$B$17</f>
        <v>6678.3969336061591</v>
      </c>
      <c r="N90" s="18">
        <f t="shared" si="11"/>
        <v>9273.7960777517455</v>
      </c>
      <c r="O90" s="18">
        <f t="shared" si="9"/>
        <v>1769.0039222482537</v>
      </c>
      <c r="P90" s="19">
        <f t="shared" si="12"/>
        <v>0.16019523329665064</v>
      </c>
      <c r="Q90" s="19">
        <f>ABS((F90-N90)/F90)</f>
        <v>0.16019523329665064</v>
      </c>
    </row>
    <row r="91" spans="1:17">
      <c r="A91" t="str">
        <f>Data!A90</f>
        <v>9/15/2019</v>
      </c>
      <c r="B91">
        <f>Data!B90</f>
        <v>89</v>
      </c>
      <c r="C91">
        <f>Data!C90</f>
        <v>0</v>
      </c>
      <c r="D91">
        <f>Data!D90</f>
        <v>5821.59</v>
      </c>
      <c r="E91">
        <f>Data!E90</f>
        <v>0</v>
      </c>
      <c r="F91" s="18">
        <f>Data!F90</f>
        <v>10713.92</v>
      </c>
      <c r="H91" t="str">
        <f t="shared" si="8"/>
        <v>9/15/2019</v>
      </c>
      <c r="I91">
        <f t="shared" si="10"/>
        <v>89</v>
      </c>
      <c r="J91" s="18">
        <f>C91*'Simple model'!$B$18</f>
        <v>0</v>
      </c>
      <c r="K91" s="18">
        <f>D91*'Simple model'!$B$19</f>
        <v>2842.8713867198708</v>
      </c>
      <c r="L91" s="18">
        <f>E91*'Simple model'!$B$20</f>
        <v>0</v>
      </c>
      <c r="M91" s="18">
        <f>'Simple model'!$B$17</f>
        <v>6678.3969336061591</v>
      </c>
      <c r="N91" s="18">
        <f t="shared" si="11"/>
        <v>9521.2683203260294</v>
      </c>
      <c r="O91" s="18">
        <f t="shared" si="9"/>
        <v>1192.6516796739706</v>
      </c>
      <c r="P91" s="19">
        <f t="shared" si="12"/>
        <v>0.11131795642248314</v>
      </c>
      <c r="Q91" s="19">
        <f>ABS((F91-N91)/F91)</f>
        <v>0.11131795642248314</v>
      </c>
    </row>
    <row r="92" spans="1:17">
      <c r="A92" t="str">
        <f>Data!A91</f>
        <v>9/22/2019</v>
      </c>
      <c r="B92">
        <f>Data!B91</f>
        <v>90</v>
      </c>
      <c r="C92">
        <f>Data!C91</f>
        <v>0</v>
      </c>
      <c r="D92">
        <f>Data!D91</f>
        <v>0</v>
      </c>
      <c r="E92">
        <f>Data!E91</f>
        <v>1989.98</v>
      </c>
      <c r="F92" s="18">
        <f>Data!F91</f>
        <v>9130.06</v>
      </c>
      <c r="H92" t="str">
        <f t="shared" si="8"/>
        <v>9/22/2019</v>
      </c>
      <c r="I92">
        <f t="shared" si="10"/>
        <v>90</v>
      </c>
      <c r="J92" s="18">
        <f>C92*'Simple model'!$B$18</f>
        <v>0</v>
      </c>
      <c r="K92" s="18">
        <f>D92*'Simple model'!$B$19</f>
        <v>0</v>
      </c>
      <c r="L92" s="18">
        <f>E92*'Simple model'!$B$20</f>
        <v>2419.6550913447027</v>
      </c>
      <c r="M92" s="18">
        <f>'Simple model'!$B$17</f>
        <v>6678.3969336061591</v>
      </c>
      <c r="N92" s="18">
        <f t="shared" si="11"/>
        <v>9098.0520249508627</v>
      </c>
      <c r="O92" s="18">
        <f t="shared" si="9"/>
        <v>32.007975049136803</v>
      </c>
      <c r="P92" s="19">
        <f t="shared" si="12"/>
        <v>3.5057792664163001E-3</v>
      </c>
      <c r="Q92" s="19">
        <f>ABS((F92-N92)/F92)</f>
        <v>3.5057792664163001E-3</v>
      </c>
    </row>
    <row r="93" spans="1:17">
      <c r="A93" t="str">
        <f>Data!A92</f>
        <v>9/29/2019</v>
      </c>
      <c r="B93">
        <f>Data!B92</f>
        <v>91</v>
      </c>
      <c r="C93">
        <f>Data!C92</f>
        <v>0</v>
      </c>
      <c r="D93">
        <f>Data!D92</f>
        <v>5800.56</v>
      </c>
      <c r="E93">
        <f>Data!E92</f>
        <v>0</v>
      </c>
      <c r="F93" s="18">
        <f>Data!F92</f>
        <v>7325.82</v>
      </c>
      <c r="H93" t="str">
        <f t="shared" si="8"/>
        <v>9/29/2019</v>
      </c>
      <c r="I93">
        <f t="shared" si="10"/>
        <v>91</v>
      </c>
      <c r="J93" s="18">
        <f>C93*'Simple model'!$B$18</f>
        <v>0</v>
      </c>
      <c r="K93" s="18">
        <f>D93*'Simple model'!$B$19</f>
        <v>2832.6017550105407</v>
      </c>
      <c r="L93" s="18">
        <f>E93*'Simple model'!$B$20</f>
        <v>0</v>
      </c>
      <c r="M93" s="18">
        <f>'Simple model'!$B$17</f>
        <v>6678.3969336061591</v>
      </c>
      <c r="N93" s="18">
        <f t="shared" si="11"/>
        <v>9510.9986886166989</v>
      </c>
      <c r="O93" s="18">
        <f t="shared" si="9"/>
        <v>-2185.1786886166992</v>
      </c>
      <c r="P93" s="19">
        <f t="shared" si="12"/>
        <v>-0.29828451813130807</v>
      </c>
      <c r="Q93" s="19">
        <f>ABS((F93-N93)/F93)</f>
        <v>0.29828451813130807</v>
      </c>
    </row>
    <row r="94" spans="1:17">
      <c r="A94" t="str">
        <f>Data!A93</f>
        <v>10/6/2019</v>
      </c>
      <c r="B94">
        <f>Data!B93</f>
        <v>92</v>
      </c>
      <c r="C94">
        <f>Data!C93</f>
        <v>12444.89</v>
      </c>
      <c r="D94">
        <f>Data!D93</f>
        <v>5078.26</v>
      </c>
      <c r="E94">
        <f>Data!E93</f>
        <v>2262.4899999999998</v>
      </c>
      <c r="F94" s="18">
        <f>Data!F93</f>
        <v>15292.36</v>
      </c>
      <c r="H94" t="str">
        <f t="shared" si="8"/>
        <v>10/6/2019</v>
      </c>
      <c r="I94">
        <f t="shared" si="10"/>
        <v>92</v>
      </c>
      <c r="J94" s="18">
        <f>C94*'Simple model'!$B$18</f>
        <v>4476.2255869959336</v>
      </c>
      <c r="K94" s="18">
        <f>D94*'Simple model'!$B$19</f>
        <v>2479.8792165583718</v>
      </c>
      <c r="L94" s="18">
        <f>E94*'Simple model'!$B$20</f>
        <v>2751.005260161648</v>
      </c>
      <c r="M94" s="18">
        <f>'Simple model'!$B$17</f>
        <v>6678.3969336061591</v>
      </c>
      <c r="N94" s="18">
        <f t="shared" si="11"/>
        <v>16385.506997322114</v>
      </c>
      <c r="O94" s="18">
        <f t="shared" si="9"/>
        <v>-1093.1469973221137</v>
      </c>
      <c r="P94" s="19">
        <f t="shared" si="12"/>
        <v>-7.1483211049315723E-2</v>
      </c>
      <c r="Q94" s="19">
        <f>ABS((F94-N94)/F94)</f>
        <v>7.1483211049315723E-2</v>
      </c>
    </row>
    <row r="95" spans="1:17">
      <c r="A95" t="str">
        <f>Data!A94</f>
        <v>10/13/2019</v>
      </c>
      <c r="B95">
        <f>Data!B94</f>
        <v>93</v>
      </c>
      <c r="C95">
        <f>Data!C94</f>
        <v>0</v>
      </c>
      <c r="D95">
        <f>Data!D94</f>
        <v>0</v>
      </c>
      <c r="E95">
        <f>Data!E94</f>
        <v>1828.21</v>
      </c>
      <c r="F95" s="18">
        <f>Data!F94</f>
        <v>11571.92</v>
      </c>
      <c r="H95" t="str">
        <f t="shared" si="8"/>
        <v>10/13/2019</v>
      </c>
      <c r="I95">
        <f t="shared" si="10"/>
        <v>93</v>
      </c>
      <c r="J95" s="18">
        <f>C95*'Simple model'!$B$18</f>
        <v>0</v>
      </c>
      <c r="K95" s="18">
        <f>D95*'Simple model'!$B$19</f>
        <v>0</v>
      </c>
      <c r="L95" s="18">
        <f>E95*'Simple model'!$B$20</f>
        <v>2222.9558259617179</v>
      </c>
      <c r="M95" s="18">
        <f>'Simple model'!$B$17</f>
        <v>6678.3969336061591</v>
      </c>
      <c r="N95" s="18">
        <f t="shared" si="11"/>
        <v>8901.352759567877</v>
      </c>
      <c r="O95" s="18">
        <f t="shared" si="9"/>
        <v>2670.5672404321231</v>
      </c>
      <c r="P95" s="19">
        <f t="shared" si="12"/>
        <v>0.23077996049334276</v>
      </c>
      <c r="Q95" s="19">
        <f>ABS((F95-N95)/F95)</f>
        <v>0.23077996049334276</v>
      </c>
    </row>
    <row r="96" spans="1:17">
      <c r="A96" t="str">
        <f>Data!A95</f>
        <v>10/20/2019</v>
      </c>
      <c r="B96">
        <f>Data!B95</f>
        <v>94</v>
      </c>
      <c r="C96">
        <f>Data!C95</f>
        <v>0</v>
      </c>
      <c r="D96">
        <f>Data!D95</f>
        <v>3840.58</v>
      </c>
      <c r="E96">
        <f>Data!E95</f>
        <v>1820.21</v>
      </c>
      <c r="F96" s="18">
        <f>Data!F95</f>
        <v>10464.299999999999</v>
      </c>
      <c r="H96" t="str">
        <f t="shared" si="8"/>
        <v>10/20/2019</v>
      </c>
      <c r="I96">
        <f t="shared" si="10"/>
        <v>94</v>
      </c>
      <c r="J96" s="18">
        <f>C96*'Simple model'!$B$18</f>
        <v>0</v>
      </c>
      <c r="K96" s="18">
        <f>D96*'Simple model'!$B$19</f>
        <v>1875.4798930203949</v>
      </c>
      <c r="L96" s="18">
        <f>E96*'Simple model'!$B$20</f>
        <v>2213.2284715507399</v>
      </c>
      <c r="M96" s="18">
        <f>'Simple model'!$B$17</f>
        <v>6678.3969336061591</v>
      </c>
      <c r="N96" s="18">
        <f t="shared" si="11"/>
        <v>10767.105298177294</v>
      </c>
      <c r="O96" s="18">
        <f t="shared" si="9"/>
        <v>-302.80529817729439</v>
      </c>
      <c r="P96" s="19">
        <f t="shared" si="12"/>
        <v>-2.8936985577372055E-2</v>
      </c>
      <c r="Q96" s="19">
        <f>ABS((F96-N96)/F96)</f>
        <v>2.8936985577372055E-2</v>
      </c>
    </row>
    <row r="97" spans="1:17">
      <c r="A97" t="str">
        <f>Data!A96</f>
        <v>10/27/2019</v>
      </c>
      <c r="B97">
        <f>Data!B96</f>
        <v>95</v>
      </c>
      <c r="C97">
        <f>Data!C96</f>
        <v>0</v>
      </c>
      <c r="D97">
        <f>Data!D96</f>
        <v>0</v>
      </c>
      <c r="E97">
        <f>Data!E96</f>
        <v>2014.92</v>
      </c>
      <c r="F97" s="18">
        <f>Data!F96</f>
        <v>9229.31</v>
      </c>
      <c r="H97" t="str">
        <f t="shared" si="8"/>
        <v>10/27/2019</v>
      </c>
      <c r="I97">
        <f t="shared" si="10"/>
        <v>95</v>
      </c>
      <c r="J97" s="18">
        <f>C97*'Simple model'!$B$18</f>
        <v>0</v>
      </c>
      <c r="K97" s="18">
        <f>D97*'Simple model'!$B$19</f>
        <v>0</v>
      </c>
      <c r="L97" s="18">
        <f>E97*'Simple model'!$B$20</f>
        <v>2449.9801187209264</v>
      </c>
      <c r="M97" s="18">
        <f>'Simple model'!$B$17</f>
        <v>6678.3969336061591</v>
      </c>
      <c r="N97" s="18">
        <f t="shared" si="11"/>
        <v>9128.377052327085</v>
      </c>
      <c r="O97" s="18">
        <f t="shared" si="9"/>
        <v>100.93294767291445</v>
      </c>
      <c r="P97" s="19">
        <f t="shared" si="12"/>
        <v>1.0936131484684603E-2</v>
      </c>
      <c r="Q97" s="19">
        <f>ABS((F97-N97)/F97)</f>
        <v>1.0936131484684603E-2</v>
      </c>
    </row>
    <row r="98" spans="1:17">
      <c r="A98" t="str">
        <f>Data!A97</f>
        <v>11/3/2019</v>
      </c>
      <c r="B98">
        <f>Data!B97</f>
        <v>96</v>
      </c>
      <c r="C98">
        <f>Data!C97</f>
        <v>0</v>
      </c>
      <c r="D98">
        <f>Data!D97</f>
        <v>5194.29</v>
      </c>
      <c r="E98">
        <f>Data!E97</f>
        <v>1784.58</v>
      </c>
      <c r="F98" s="18">
        <f>Data!F97</f>
        <v>9964.76</v>
      </c>
      <c r="H98" t="str">
        <f t="shared" si="8"/>
        <v>11/3/2019</v>
      </c>
      <c r="I98">
        <f t="shared" si="10"/>
        <v>96</v>
      </c>
      <c r="J98" s="18">
        <f>C98*'Simple model'!$B$18</f>
        <v>0</v>
      </c>
      <c r="K98" s="18">
        <f>D98*'Simple model'!$B$19</f>
        <v>2536.5404323088978</v>
      </c>
      <c r="L98" s="18">
        <f>E98*'Simple model'!$B$20</f>
        <v>2169.9052668428476</v>
      </c>
      <c r="M98" s="18">
        <f>'Simple model'!$B$17</f>
        <v>6678.3969336061591</v>
      </c>
      <c r="N98" s="18">
        <f t="shared" si="11"/>
        <v>11384.842632757904</v>
      </c>
      <c r="O98" s="18">
        <f t="shared" si="9"/>
        <v>-1420.0826327579034</v>
      </c>
      <c r="P98" s="19">
        <f t="shared" si="12"/>
        <v>-0.14251047017267887</v>
      </c>
      <c r="Q98" s="19">
        <f>ABS((F98-N98)/F98)</f>
        <v>0.14251047017267887</v>
      </c>
    </row>
    <row r="99" spans="1:17">
      <c r="A99" t="str">
        <f>Data!A98</f>
        <v>11/10/2019</v>
      </c>
      <c r="B99">
        <f>Data!B98</f>
        <v>97</v>
      </c>
      <c r="C99">
        <f>Data!C98</f>
        <v>0</v>
      </c>
      <c r="D99">
        <f>Data!D98</f>
        <v>0</v>
      </c>
      <c r="E99">
        <f>Data!E98</f>
        <v>1915.07</v>
      </c>
      <c r="F99" s="18">
        <f>Data!F98</f>
        <v>8018.56</v>
      </c>
      <c r="H99" t="str">
        <f t="shared" si="8"/>
        <v>11/10/2019</v>
      </c>
      <c r="I99">
        <f t="shared" si="10"/>
        <v>97</v>
      </c>
      <c r="J99" s="18">
        <f>C99*'Simple model'!$B$18</f>
        <v>0</v>
      </c>
      <c r="K99" s="18">
        <f>D99*'Simple model'!$B$19</f>
        <v>0</v>
      </c>
      <c r="L99" s="18">
        <f>E99*'Simple model'!$B$20</f>
        <v>2328.5705764789091</v>
      </c>
      <c r="M99" s="18">
        <f>'Simple model'!$B$17</f>
        <v>6678.3969336061591</v>
      </c>
      <c r="N99" s="18">
        <f t="shared" si="11"/>
        <v>9006.9675100850691</v>
      </c>
      <c r="O99" s="18">
        <f t="shared" ref="O99:O130" si="13">F99-N99</f>
        <v>-988.40751008506868</v>
      </c>
      <c r="P99" s="19">
        <f t="shared" si="12"/>
        <v>-0.12326496404405138</v>
      </c>
      <c r="Q99" s="19">
        <f>ABS((F99-N99)/F99)</f>
        <v>0.12326496404405138</v>
      </c>
    </row>
    <row r="100" spans="1:17">
      <c r="A100" t="str">
        <f>Data!A99</f>
        <v>11/17/2019</v>
      </c>
      <c r="B100">
        <f>Data!B99</f>
        <v>98</v>
      </c>
      <c r="C100">
        <f>Data!C99</f>
        <v>0</v>
      </c>
      <c r="D100">
        <f>Data!D99</f>
        <v>0</v>
      </c>
      <c r="E100">
        <f>Data!E99</f>
        <v>1834.01</v>
      </c>
      <c r="F100" s="18">
        <f>Data!F99</f>
        <v>7278.85</v>
      </c>
      <c r="H100" t="str">
        <f t="shared" si="8"/>
        <v>11/17/2019</v>
      </c>
      <c r="I100">
        <f t="shared" si="10"/>
        <v>98</v>
      </c>
      <c r="J100" s="18">
        <f>C100*'Simple model'!$B$18</f>
        <v>0</v>
      </c>
      <c r="K100" s="18">
        <f>D100*'Simple model'!$B$19</f>
        <v>0</v>
      </c>
      <c r="L100" s="18">
        <f>E100*'Simple model'!$B$20</f>
        <v>2230.0081579096768</v>
      </c>
      <c r="M100" s="18">
        <f>'Simple model'!$B$17</f>
        <v>6678.3969336061591</v>
      </c>
      <c r="N100" s="18">
        <f t="shared" si="11"/>
        <v>8908.4050915158368</v>
      </c>
      <c r="O100" s="18">
        <f t="shared" si="13"/>
        <v>-1629.5550915158365</v>
      </c>
      <c r="P100" s="19">
        <f t="shared" si="12"/>
        <v>-0.22387535002312678</v>
      </c>
      <c r="Q100" s="19">
        <f>ABS((F100-N100)/F100)</f>
        <v>0.22387535002312678</v>
      </c>
    </row>
    <row r="101" spans="1:17">
      <c r="A101" t="str">
        <f>Data!A100</f>
        <v>11/24/2019</v>
      </c>
      <c r="B101">
        <f>Data!B100</f>
        <v>99</v>
      </c>
      <c r="C101">
        <f>Data!C100</f>
        <v>0</v>
      </c>
      <c r="D101">
        <f>Data!D100</f>
        <v>0</v>
      </c>
      <c r="E101">
        <f>Data!E100</f>
        <v>2282.23</v>
      </c>
      <c r="F101" s="18">
        <f>Data!F100</f>
        <v>8467.44</v>
      </c>
      <c r="H101" t="str">
        <f t="shared" si="8"/>
        <v>11/24/2019</v>
      </c>
      <c r="I101">
        <f t="shared" si="10"/>
        <v>99</v>
      </c>
      <c r="J101" s="18">
        <f>C101*'Simple model'!$B$18</f>
        <v>0</v>
      </c>
      <c r="K101" s="18">
        <f>D101*'Simple model'!$B$19</f>
        <v>0</v>
      </c>
      <c r="L101" s="18">
        <f>E101*'Simple model'!$B$20</f>
        <v>2775.0075071707361</v>
      </c>
      <c r="M101" s="18">
        <f>'Simple model'!$B$17</f>
        <v>6678.3969336061591</v>
      </c>
      <c r="N101" s="18">
        <f t="shared" si="11"/>
        <v>9453.4044407768961</v>
      </c>
      <c r="O101" s="18">
        <f t="shared" si="13"/>
        <v>-985.96444077689557</v>
      </c>
      <c r="P101" s="19">
        <f t="shared" si="12"/>
        <v>-0.11644185737092858</v>
      </c>
      <c r="Q101" s="19">
        <f>ABS((F101-N101)/F101)</f>
        <v>0.11644185737092858</v>
      </c>
    </row>
    <row r="102" spans="1:17">
      <c r="A102" t="str">
        <f>Data!A101</f>
        <v>12/1/2019</v>
      </c>
      <c r="B102">
        <f>Data!B101</f>
        <v>100</v>
      </c>
      <c r="C102">
        <f>Data!C101</f>
        <v>0</v>
      </c>
      <c r="D102">
        <f>Data!D101</f>
        <v>0</v>
      </c>
      <c r="E102">
        <f>Data!E101</f>
        <v>2157.16</v>
      </c>
      <c r="F102" s="18">
        <f>Data!F101</f>
        <v>7620.08</v>
      </c>
      <c r="H102" t="str">
        <f t="shared" si="8"/>
        <v>12/1/2019</v>
      </c>
      <c r="I102">
        <f t="shared" si="10"/>
        <v>100</v>
      </c>
      <c r="J102" s="18">
        <f>C102*'Simple model'!$B$18</f>
        <v>0</v>
      </c>
      <c r="K102" s="18">
        <f>D102*'Simple model'!$B$19</f>
        <v>0</v>
      </c>
      <c r="L102" s="18">
        <f>E102*'Simple model'!$B$20</f>
        <v>2622.9324801481116</v>
      </c>
      <c r="M102" s="18">
        <f>'Simple model'!$B$17</f>
        <v>6678.3969336061591</v>
      </c>
      <c r="N102" s="18">
        <f t="shared" si="11"/>
        <v>9301.3294137542707</v>
      </c>
      <c r="O102" s="18">
        <f t="shared" si="13"/>
        <v>-1681.2494137542708</v>
      </c>
      <c r="P102" s="19">
        <f t="shared" si="12"/>
        <v>-0.22063408963610234</v>
      </c>
      <c r="Q102" s="19">
        <f>ABS((F102-N102)/F102)</f>
        <v>0.22063408963610234</v>
      </c>
    </row>
    <row r="103" spans="1:17">
      <c r="A103" t="str">
        <f>Data!A102</f>
        <v>12/8/2019</v>
      </c>
      <c r="B103">
        <f>Data!B102</f>
        <v>101</v>
      </c>
      <c r="C103">
        <f>Data!C102</f>
        <v>0</v>
      </c>
      <c r="D103">
        <f>Data!D102</f>
        <v>4217.37</v>
      </c>
      <c r="E103">
        <f>Data!E102</f>
        <v>0</v>
      </c>
      <c r="F103" s="18">
        <f>Data!F102</f>
        <v>7353.99</v>
      </c>
      <c r="H103" t="str">
        <f t="shared" si="8"/>
        <v>12/8/2019</v>
      </c>
      <c r="I103">
        <f t="shared" si="10"/>
        <v>101</v>
      </c>
      <c r="J103" s="18">
        <f>C103*'Simple model'!$B$18</f>
        <v>0</v>
      </c>
      <c r="K103" s="18">
        <f>D103*'Simple model'!$B$19</f>
        <v>2059.4786819770511</v>
      </c>
      <c r="L103" s="18">
        <f>E103*'Simple model'!$B$20</f>
        <v>0</v>
      </c>
      <c r="M103" s="18">
        <f>'Simple model'!$B$17</f>
        <v>6678.3969336061591</v>
      </c>
      <c r="N103" s="18">
        <f t="shared" si="11"/>
        <v>8737.8756155832107</v>
      </c>
      <c r="O103" s="18">
        <f t="shared" si="13"/>
        <v>-1383.8856155832109</v>
      </c>
      <c r="P103" s="19">
        <f t="shared" si="12"/>
        <v>-0.18818160149567933</v>
      </c>
      <c r="Q103" s="19">
        <f>ABS((F103-N103)/F103)</f>
        <v>0.18818160149567933</v>
      </c>
    </row>
    <row r="104" spans="1:17">
      <c r="A104" t="str">
        <f>Data!A103</f>
        <v>12/15/2019</v>
      </c>
      <c r="B104">
        <f>Data!B103</f>
        <v>102</v>
      </c>
      <c r="C104">
        <f>Data!C103</f>
        <v>7304.48</v>
      </c>
      <c r="D104">
        <f>Data!D103</f>
        <v>4889.6099999999997</v>
      </c>
      <c r="E104">
        <f>Data!E103</f>
        <v>1921.76</v>
      </c>
      <c r="F104" s="18">
        <f>Data!F103</f>
        <v>12947.48</v>
      </c>
      <c r="H104" t="str">
        <f t="shared" si="8"/>
        <v>12/15/2019</v>
      </c>
      <c r="I104">
        <f t="shared" si="10"/>
        <v>102</v>
      </c>
      <c r="J104" s="18">
        <f>C104*'Simple model'!$B$18</f>
        <v>2627.303276742507</v>
      </c>
      <c r="K104" s="18">
        <f>D104*'Simple model'!$B$19</f>
        <v>2387.7552973018273</v>
      </c>
      <c r="L104" s="18">
        <f>E104*'Simple model'!$B$20</f>
        <v>2336.7050766050897</v>
      </c>
      <c r="M104" s="18">
        <f>'Simple model'!$B$17</f>
        <v>6678.3969336061591</v>
      </c>
      <c r="N104" s="18">
        <f t="shared" si="11"/>
        <v>14030.160584255584</v>
      </c>
      <c r="O104" s="18">
        <f t="shared" si="13"/>
        <v>-1082.6805842555841</v>
      </c>
      <c r="P104" s="19">
        <f t="shared" si="12"/>
        <v>-8.3620950505857827E-2</v>
      </c>
      <c r="Q104" s="19">
        <f>ABS((F104-N104)/F104)</f>
        <v>8.3620950505857827E-2</v>
      </c>
    </row>
    <row r="105" spans="1:17">
      <c r="A105" t="str">
        <f>Data!A104</f>
        <v>12/22/2019</v>
      </c>
      <c r="B105">
        <f>Data!B104</f>
        <v>103</v>
      </c>
      <c r="C105">
        <f>Data!C104</f>
        <v>0</v>
      </c>
      <c r="D105">
        <f>Data!D104</f>
        <v>0</v>
      </c>
      <c r="E105">
        <f>Data!E104</f>
        <v>2188.1799999999998</v>
      </c>
      <c r="F105" s="18">
        <f>Data!F104</f>
        <v>10250.780000000001</v>
      </c>
      <c r="H105" t="str">
        <f t="shared" si="8"/>
        <v>12/22/2019</v>
      </c>
      <c r="I105">
        <f t="shared" si="10"/>
        <v>103</v>
      </c>
      <c r="J105" s="18">
        <f>C105*'Simple model'!$B$18</f>
        <v>0</v>
      </c>
      <c r="K105" s="18">
        <f>D105*'Simple model'!$B$19</f>
        <v>0</v>
      </c>
      <c r="L105" s="18">
        <f>E105*'Simple model'!$B$20</f>
        <v>2660.6502968766777</v>
      </c>
      <c r="M105" s="18">
        <f>'Simple model'!$B$17</f>
        <v>6678.3969336061591</v>
      </c>
      <c r="N105" s="18">
        <f t="shared" si="11"/>
        <v>9339.0472304828363</v>
      </c>
      <c r="O105" s="18">
        <f t="shared" si="13"/>
        <v>911.73276951716434</v>
      </c>
      <c r="P105" s="19">
        <f t="shared" si="12"/>
        <v>8.8942770161603735E-2</v>
      </c>
      <c r="Q105" s="19">
        <f>ABS((F105-N105)/F105)</f>
        <v>8.8942770161603735E-2</v>
      </c>
    </row>
    <row r="106" spans="1:17">
      <c r="A106" t="str">
        <f>Data!A105</f>
        <v>12/29/2019</v>
      </c>
      <c r="B106">
        <f>Data!B105</f>
        <v>104</v>
      </c>
      <c r="C106">
        <f>Data!C105</f>
        <v>11938.79</v>
      </c>
      <c r="D106">
        <f>Data!D105</f>
        <v>0</v>
      </c>
      <c r="E106">
        <f>Data!E105</f>
        <v>2081.04</v>
      </c>
      <c r="F106" s="18">
        <f>Data!F105</f>
        <v>13096.57</v>
      </c>
      <c r="H106" t="str">
        <f t="shared" si="8"/>
        <v>12/29/2019</v>
      </c>
      <c r="I106">
        <f t="shared" si="10"/>
        <v>104</v>
      </c>
      <c r="J106" s="18">
        <f>C106*'Simple model'!$B$18</f>
        <v>4294.1896051930707</v>
      </c>
      <c r="K106" s="18">
        <f>D106*'Simple model'!$B$19</f>
        <v>0</v>
      </c>
      <c r="L106" s="18">
        <f>E106*'Simple model'!$B$20</f>
        <v>2530.3767029276578</v>
      </c>
      <c r="M106" s="18">
        <f>'Simple model'!$B$17</f>
        <v>6678.3969336061591</v>
      </c>
      <c r="N106" s="18">
        <f t="shared" si="11"/>
        <v>13502.963241726888</v>
      </c>
      <c r="O106" s="18">
        <f t="shared" si="13"/>
        <v>-406.39324172688794</v>
      </c>
      <c r="P106" s="19">
        <f t="shared" si="12"/>
        <v>-3.1030509646944808E-2</v>
      </c>
      <c r="Q106" s="19">
        <f>ABS((F106-N106)/F106)</f>
        <v>3.1030509646944808E-2</v>
      </c>
    </row>
    <row r="107" spans="1:17">
      <c r="A107" t="str">
        <f>Data!A106</f>
        <v>1/5/2020</v>
      </c>
      <c r="B107">
        <f>Data!B106</f>
        <v>105</v>
      </c>
      <c r="C107">
        <f>Data!C106</f>
        <v>0</v>
      </c>
      <c r="D107">
        <f>Data!D106</f>
        <v>0</v>
      </c>
      <c r="E107">
        <f>Data!E106</f>
        <v>2099.61</v>
      </c>
      <c r="F107" s="18">
        <f>Data!F106</f>
        <v>10843.3</v>
      </c>
      <c r="H107" t="str">
        <f t="shared" si="8"/>
        <v>1/5/2020</v>
      </c>
      <c r="I107">
        <f t="shared" si="10"/>
        <v>105</v>
      </c>
      <c r="J107" s="18">
        <f>C107*'Simple model'!$B$18</f>
        <v>0</v>
      </c>
      <c r="K107" s="18">
        <f>D107*'Simple model'!$B$19</f>
        <v>0</v>
      </c>
      <c r="L107" s="18">
        <f>E107*'Simple model'!$B$20</f>
        <v>2552.9563243541402</v>
      </c>
      <c r="M107" s="18">
        <f>'Simple model'!$B$17</f>
        <v>6678.3969336061591</v>
      </c>
      <c r="N107" s="18">
        <f t="shared" si="11"/>
        <v>9231.3532579602997</v>
      </c>
      <c r="O107" s="18">
        <f t="shared" si="13"/>
        <v>1611.9467420396995</v>
      </c>
      <c r="P107" s="19">
        <f t="shared" si="12"/>
        <v>0.14865831822781805</v>
      </c>
      <c r="Q107" s="19">
        <f>ABS((F107-N107)/F107)</f>
        <v>0.14865831822781805</v>
      </c>
    </row>
    <row r="108" spans="1:17">
      <c r="A108" t="str">
        <f>Data!A107</f>
        <v>1/12/2020</v>
      </c>
      <c r="B108">
        <f>Data!B107</f>
        <v>106</v>
      </c>
      <c r="C108">
        <f>Data!C107</f>
        <v>0</v>
      </c>
      <c r="D108">
        <f>Data!D107</f>
        <v>0</v>
      </c>
      <c r="E108">
        <f>Data!E107</f>
        <v>1994.76</v>
      </c>
      <c r="F108" s="18">
        <f>Data!F107</f>
        <v>9702.32</v>
      </c>
      <c r="H108" t="str">
        <f t="shared" si="8"/>
        <v>1/12/2020</v>
      </c>
      <c r="I108">
        <f t="shared" si="10"/>
        <v>106</v>
      </c>
      <c r="J108" s="18">
        <f>C108*'Simple model'!$B$18</f>
        <v>0</v>
      </c>
      <c r="K108" s="18">
        <f>D108*'Simple model'!$B$19</f>
        <v>0</v>
      </c>
      <c r="L108" s="18">
        <f>E108*'Simple model'!$B$20</f>
        <v>2425.4671856052619</v>
      </c>
      <c r="M108" s="18">
        <f>'Simple model'!$B$17</f>
        <v>6678.3969336061591</v>
      </c>
      <c r="N108" s="18">
        <f t="shared" si="11"/>
        <v>9103.864119211421</v>
      </c>
      <c r="O108" s="18">
        <f t="shared" si="13"/>
        <v>598.45588078857872</v>
      </c>
      <c r="P108" s="19">
        <f t="shared" si="12"/>
        <v>6.168172981189847E-2</v>
      </c>
      <c r="Q108" s="19">
        <f>ABS((F108-N108)/F108)</f>
        <v>6.168172981189847E-2</v>
      </c>
    </row>
    <row r="109" spans="1:17">
      <c r="A109" t="str">
        <f>Data!A108</f>
        <v>1/19/2020</v>
      </c>
      <c r="B109">
        <f>Data!B108</f>
        <v>107</v>
      </c>
      <c r="C109">
        <f>Data!C108</f>
        <v>9172.76</v>
      </c>
      <c r="D109">
        <f>Data!D108</f>
        <v>0</v>
      </c>
      <c r="E109">
        <f>Data!E108</f>
        <v>1662.35</v>
      </c>
      <c r="F109" s="18">
        <f>Data!F108</f>
        <v>11509.72</v>
      </c>
      <c r="H109" t="str">
        <f t="shared" si="8"/>
        <v>1/19/2020</v>
      </c>
      <c r="I109">
        <f t="shared" si="10"/>
        <v>107</v>
      </c>
      <c r="J109" s="18">
        <f>C109*'Simple model'!$B$18</f>
        <v>3299.2933658210577</v>
      </c>
      <c r="K109" s="18">
        <f>D109*'Simple model'!$B$19</f>
        <v>0</v>
      </c>
      <c r="L109" s="18">
        <f>E109*'Simple model'!$B$20</f>
        <v>2021.2834506361203</v>
      </c>
      <c r="M109" s="18">
        <f>'Simple model'!$B$17</f>
        <v>6678.3969336061591</v>
      </c>
      <c r="N109" s="18">
        <f t="shared" si="11"/>
        <v>11998.973750063338</v>
      </c>
      <c r="O109" s="18">
        <f t="shared" si="13"/>
        <v>-489.25375006333888</v>
      </c>
      <c r="P109" s="19">
        <f t="shared" si="12"/>
        <v>-4.2507875957307296E-2</v>
      </c>
      <c r="Q109" s="19">
        <f>ABS((F109-N109)/F109)</f>
        <v>4.2507875957307296E-2</v>
      </c>
    </row>
    <row r="110" spans="1:17">
      <c r="A110" t="str">
        <f>Data!A109</f>
        <v>1/26/2020</v>
      </c>
      <c r="B110">
        <f>Data!B109</f>
        <v>108</v>
      </c>
      <c r="C110">
        <f>Data!C109</f>
        <v>0</v>
      </c>
      <c r="D110">
        <f>Data!D109</f>
        <v>7021.04</v>
      </c>
      <c r="E110">
        <f>Data!E109</f>
        <v>0</v>
      </c>
      <c r="F110" s="18">
        <f>Data!F109</f>
        <v>10862.91</v>
      </c>
      <c r="H110" t="str">
        <f t="shared" si="8"/>
        <v>1/26/2020</v>
      </c>
      <c r="I110">
        <f t="shared" si="10"/>
        <v>108</v>
      </c>
      <c r="J110" s="18">
        <f>C110*'Simple model'!$B$18</f>
        <v>0</v>
      </c>
      <c r="K110" s="18">
        <f>D110*'Simple model'!$B$19</f>
        <v>3428.6017601747426</v>
      </c>
      <c r="L110" s="18">
        <f>E110*'Simple model'!$B$20</f>
        <v>0</v>
      </c>
      <c r="M110" s="18">
        <f>'Simple model'!$B$17</f>
        <v>6678.3969336061591</v>
      </c>
      <c r="N110" s="18">
        <f t="shared" si="11"/>
        <v>10106.998693780901</v>
      </c>
      <c r="O110" s="18">
        <f t="shared" si="13"/>
        <v>755.91130621909906</v>
      </c>
      <c r="P110" s="19">
        <f t="shared" si="12"/>
        <v>6.9586446561657883E-2</v>
      </c>
      <c r="Q110" s="19">
        <f>ABS((F110-N110)/F110)</f>
        <v>6.9586446561657883E-2</v>
      </c>
    </row>
    <row r="111" spans="1:17">
      <c r="A111" t="str">
        <f>Data!A110</f>
        <v>2/2/2020</v>
      </c>
      <c r="B111">
        <f>Data!B110</f>
        <v>109</v>
      </c>
      <c r="C111">
        <f>Data!C110</f>
        <v>13845.88</v>
      </c>
      <c r="D111">
        <f>Data!D110</f>
        <v>0</v>
      </c>
      <c r="E111">
        <f>Data!E110</f>
        <v>1893.5</v>
      </c>
      <c r="F111" s="18">
        <f>Data!F110</f>
        <v>14894.3</v>
      </c>
      <c r="H111" t="str">
        <f t="shared" si="8"/>
        <v>2/2/2020</v>
      </c>
      <c r="I111">
        <f t="shared" si="10"/>
        <v>109</v>
      </c>
      <c r="J111" s="18">
        <f>C111*'Simple model'!$B$18</f>
        <v>4980.1390233642287</v>
      </c>
      <c r="K111" s="18">
        <f>D111*'Simple model'!$B$19</f>
        <v>0</v>
      </c>
      <c r="L111" s="18">
        <f>E111*'Simple model'!$B$20</f>
        <v>2302.3431971483105</v>
      </c>
      <c r="M111" s="18">
        <f>'Simple model'!$B$17</f>
        <v>6678.3969336061591</v>
      </c>
      <c r="N111" s="18">
        <f t="shared" si="11"/>
        <v>13960.879154118698</v>
      </c>
      <c r="O111" s="18">
        <f t="shared" si="13"/>
        <v>933.42084588130092</v>
      </c>
      <c r="P111" s="19">
        <f t="shared" si="12"/>
        <v>6.2669668657224648E-2</v>
      </c>
      <c r="Q111" s="19">
        <f>ABS((F111-N111)/F111)</f>
        <v>6.2669668657224648E-2</v>
      </c>
    </row>
    <row r="112" spans="1:17">
      <c r="A112" t="str">
        <f>Data!A111</f>
        <v>2/9/2020</v>
      </c>
      <c r="B112">
        <f>Data!B111</f>
        <v>110</v>
      </c>
      <c r="C112">
        <f>Data!C111</f>
        <v>0</v>
      </c>
      <c r="D112">
        <f>Data!D111</f>
        <v>2798.56</v>
      </c>
      <c r="E112">
        <f>Data!E111</f>
        <v>2129.0100000000002</v>
      </c>
      <c r="F112" s="18">
        <f>Data!F111</f>
        <v>12071.16</v>
      </c>
      <c r="H112" t="str">
        <f t="shared" si="8"/>
        <v>2/9/2020</v>
      </c>
      <c r="I112">
        <f t="shared" si="10"/>
        <v>110</v>
      </c>
      <c r="J112" s="18">
        <f>C112*'Simple model'!$B$18</f>
        <v>0</v>
      </c>
      <c r="K112" s="18">
        <f>D112*'Simple model'!$B$19</f>
        <v>1366.6276993087388</v>
      </c>
      <c r="L112" s="18">
        <f>E112*'Simple model'!$B$20</f>
        <v>2588.7043518144837</v>
      </c>
      <c r="M112" s="18">
        <f>'Simple model'!$B$17</f>
        <v>6678.3969336061591</v>
      </c>
      <c r="N112" s="18">
        <f t="shared" si="11"/>
        <v>10633.728984729381</v>
      </c>
      <c r="O112" s="18">
        <f t="shared" si="13"/>
        <v>1437.4310152706184</v>
      </c>
      <c r="P112" s="19">
        <f t="shared" si="12"/>
        <v>0.11907977487421412</v>
      </c>
      <c r="Q112" s="19">
        <f>ABS((F112-N112)/F112)</f>
        <v>0.11907977487421412</v>
      </c>
    </row>
    <row r="113" spans="1:17">
      <c r="A113" t="str">
        <f>Data!A112</f>
        <v>2/16/2020</v>
      </c>
      <c r="B113">
        <f>Data!B112</f>
        <v>111</v>
      </c>
      <c r="C113">
        <f>Data!C112</f>
        <v>13735.12</v>
      </c>
      <c r="D113">
        <f>Data!D112</f>
        <v>5199.3</v>
      </c>
      <c r="E113">
        <f>Data!E112</f>
        <v>2202.37</v>
      </c>
      <c r="F113" s="18">
        <f>Data!F112</f>
        <v>16592.25</v>
      </c>
      <c r="H113" t="str">
        <f t="shared" si="8"/>
        <v>2/16/2020</v>
      </c>
      <c r="I113">
        <f t="shared" si="10"/>
        <v>111</v>
      </c>
      <c r="J113" s="18">
        <f>C113*'Simple model'!$B$18</f>
        <v>4940.3004433514152</v>
      </c>
      <c r="K113" s="18">
        <f>D113*'Simple model'!$B$19</f>
        <v>2538.9869779514916</v>
      </c>
      <c r="L113" s="18">
        <f>E113*'Simple model'!$B$20</f>
        <v>2677.9041917631498</v>
      </c>
      <c r="M113" s="18">
        <f>'Simple model'!$B$17</f>
        <v>6678.3969336061591</v>
      </c>
      <c r="N113" s="18">
        <f t="shared" si="11"/>
        <v>16835.588546672214</v>
      </c>
      <c r="O113" s="18">
        <f t="shared" si="13"/>
        <v>-243.33854667221385</v>
      </c>
      <c r="P113" s="19">
        <f t="shared" si="12"/>
        <v>-1.4665795577586757E-2</v>
      </c>
      <c r="Q113" s="19">
        <f>ABS((F113-N113)/F113)</f>
        <v>1.4665795577586757E-2</v>
      </c>
    </row>
    <row r="114" spans="1:17">
      <c r="A114" t="str">
        <f>Data!A113</f>
        <v>2/23/2020</v>
      </c>
      <c r="B114">
        <f>Data!B113</f>
        <v>112</v>
      </c>
      <c r="C114">
        <f>Data!C113</f>
        <v>0</v>
      </c>
      <c r="D114">
        <f>Data!D113</f>
        <v>0</v>
      </c>
      <c r="E114">
        <f>Data!E113</f>
        <v>1868.41</v>
      </c>
      <c r="F114" s="18">
        <f>Data!F113</f>
        <v>12441.24</v>
      </c>
      <c r="H114" t="str">
        <f t="shared" si="8"/>
        <v>2/23/2020</v>
      </c>
      <c r="I114">
        <f t="shared" si="10"/>
        <v>112</v>
      </c>
      <c r="J114" s="18">
        <f>C114*'Simple model'!$B$18</f>
        <v>0</v>
      </c>
      <c r="K114" s="18">
        <f>D114*'Simple model'!$B$19</f>
        <v>0</v>
      </c>
      <c r="L114" s="18">
        <f>E114*'Simple model'!$B$20</f>
        <v>2271.8357818768814</v>
      </c>
      <c r="M114" s="18">
        <f>'Simple model'!$B$17</f>
        <v>6678.3969336061591</v>
      </c>
      <c r="N114" s="18">
        <f t="shared" si="11"/>
        <v>8950.23271548304</v>
      </c>
      <c r="O114" s="18">
        <f t="shared" si="13"/>
        <v>3491.0072845169598</v>
      </c>
      <c r="P114" s="19">
        <f t="shared" si="12"/>
        <v>0.28059962548081702</v>
      </c>
      <c r="Q114" s="19">
        <f>ABS((F114-N114)/F114)</f>
        <v>0.28059962548081702</v>
      </c>
    </row>
    <row r="115" spans="1:17">
      <c r="A115" t="str">
        <f>Data!A114</f>
        <v>3/1/2020</v>
      </c>
      <c r="B115">
        <f>Data!B114</f>
        <v>113</v>
      </c>
      <c r="C115">
        <f>Data!C114</f>
        <v>0</v>
      </c>
      <c r="D115">
        <f>Data!D114</f>
        <v>4482.4799999999996</v>
      </c>
      <c r="E115">
        <f>Data!E114</f>
        <v>2093.6799999999998</v>
      </c>
      <c r="F115" s="18">
        <f>Data!F114</f>
        <v>12279.8</v>
      </c>
      <c r="H115" t="str">
        <f t="shared" si="8"/>
        <v>3/1/2020</v>
      </c>
      <c r="I115">
        <f t="shared" si="10"/>
        <v>113</v>
      </c>
      <c r="J115" s="18">
        <f>C115*'Simple model'!$B$18</f>
        <v>0</v>
      </c>
      <c r="K115" s="18">
        <f>D115*'Simple model'!$B$19</f>
        <v>2188.9405013998039</v>
      </c>
      <c r="L115" s="18">
        <f>E115*'Simple model'!$B$20</f>
        <v>2545.7459228970024</v>
      </c>
      <c r="M115" s="18">
        <f>'Simple model'!$B$17</f>
        <v>6678.3969336061591</v>
      </c>
      <c r="N115" s="18">
        <f t="shared" si="11"/>
        <v>11413.083357902964</v>
      </c>
      <c r="O115" s="18">
        <f t="shared" si="13"/>
        <v>866.71664209703522</v>
      </c>
      <c r="P115" s="19">
        <f t="shared" si="12"/>
        <v>7.0580680637879714E-2</v>
      </c>
      <c r="Q115" s="19">
        <f>ABS((F115-N115)/F115)</f>
        <v>7.0580680637879714E-2</v>
      </c>
    </row>
    <row r="116" spans="1:17">
      <c r="A116" t="str">
        <f>Data!A115</f>
        <v>3/8/2020</v>
      </c>
      <c r="B116">
        <f>Data!B115</f>
        <v>114</v>
      </c>
      <c r="C116">
        <f>Data!C115</f>
        <v>0</v>
      </c>
      <c r="D116">
        <f>Data!D115</f>
        <v>0</v>
      </c>
      <c r="E116">
        <f>Data!E115</f>
        <v>0</v>
      </c>
      <c r="F116" s="18">
        <f>Data!F115</f>
        <v>6790.08</v>
      </c>
      <c r="H116" t="str">
        <f t="shared" si="8"/>
        <v>3/8/2020</v>
      </c>
      <c r="I116">
        <f t="shared" si="10"/>
        <v>114</v>
      </c>
      <c r="J116" s="18">
        <f>C116*'Simple model'!$B$18</f>
        <v>0</v>
      </c>
      <c r="K116" s="18">
        <f>D116*'Simple model'!$B$19</f>
        <v>0</v>
      </c>
      <c r="L116" s="18">
        <f>E116*'Simple model'!$B$20</f>
        <v>0</v>
      </c>
      <c r="M116" s="18">
        <f>'Simple model'!$B$17</f>
        <v>6678.3969336061591</v>
      </c>
      <c r="N116" s="18">
        <f t="shared" si="11"/>
        <v>6678.3969336061591</v>
      </c>
      <c r="O116" s="18">
        <f t="shared" si="13"/>
        <v>111.68306639384082</v>
      </c>
      <c r="P116" s="19">
        <f t="shared" si="12"/>
        <v>1.64479750450423E-2</v>
      </c>
      <c r="Q116" s="19">
        <f>ABS((F116-N116)/F116)</f>
        <v>1.64479750450423E-2</v>
      </c>
    </row>
    <row r="117" spans="1:17">
      <c r="A117" t="str">
        <f>Data!A116</f>
        <v>3/15/2020</v>
      </c>
      <c r="B117">
        <f>Data!B116</f>
        <v>115</v>
      </c>
      <c r="C117">
        <f>Data!C116</f>
        <v>9463.99</v>
      </c>
      <c r="D117">
        <f>Data!D116</f>
        <v>4560.8100000000004</v>
      </c>
      <c r="E117">
        <f>Data!E116</f>
        <v>0</v>
      </c>
      <c r="F117" s="18">
        <f>Data!F116</f>
        <v>11909.22</v>
      </c>
      <c r="H117" t="str">
        <f t="shared" si="8"/>
        <v>3/15/2020</v>
      </c>
      <c r="I117">
        <f t="shared" si="10"/>
        <v>115</v>
      </c>
      <c r="J117" s="18">
        <f>C117*'Simple model'!$B$18</f>
        <v>3404.0440850078744</v>
      </c>
      <c r="K117" s="18">
        <f>D117*'Simple model'!$B$19</f>
        <v>2227.1915832729296</v>
      </c>
      <c r="L117" s="18">
        <f>E117*'Simple model'!$B$20</f>
        <v>0</v>
      </c>
      <c r="M117" s="18">
        <f>'Simple model'!$B$17</f>
        <v>6678.3969336061591</v>
      </c>
      <c r="N117" s="18">
        <f t="shared" si="11"/>
        <v>12309.632601886962</v>
      </c>
      <c r="O117" s="18">
        <f t="shared" si="13"/>
        <v>-400.41260188696288</v>
      </c>
      <c r="P117" s="19">
        <f t="shared" si="12"/>
        <v>-3.3622067766567662E-2</v>
      </c>
      <c r="Q117" s="19">
        <f>ABS((F117-N117)/F117)</f>
        <v>3.3622067766567662E-2</v>
      </c>
    </row>
    <row r="118" spans="1:17">
      <c r="A118" t="str">
        <f>Data!A117</f>
        <v>3/22/2020</v>
      </c>
      <c r="B118">
        <f>Data!B117</f>
        <v>116</v>
      </c>
      <c r="C118">
        <f>Data!C117</f>
        <v>0</v>
      </c>
      <c r="D118">
        <f>Data!D117</f>
        <v>5181.34</v>
      </c>
      <c r="E118">
        <f>Data!E117</f>
        <v>2336.38</v>
      </c>
      <c r="F118" s="18">
        <f>Data!F117</f>
        <v>13496.33</v>
      </c>
      <c r="H118" t="str">
        <f t="shared" si="8"/>
        <v>3/22/2020</v>
      </c>
      <c r="I118">
        <f t="shared" si="10"/>
        <v>116</v>
      </c>
      <c r="J118" s="18">
        <f>C118*'Simple model'!$B$18</f>
        <v>0</v>
      </c>
      <c r="K118" s="18">
        <f>D118*'Simple model'!$B$19</f>
        <v>2530.2165269053876</v>
      </c>
      <c r="L118" s="18">
        <f>E118*'Simple model'!$B$20</f>
        <v>2840.8495373400419</v>
      </c>
      <c r="M118" s="18">
        <f>'Simple model'!$B$17</f>
        <v>6678.3969336061591</v>
      </c>
      <c r="N118" s="18">
        <f t="shared" si="11"/>
        <v>12049.462997851588</v>
      </c>
      <c r="O118" s="18">
        <f t="shared" si="13"/>
        <v>1446.8670021484122</v>
      </c>
      <c r="P118" s="19">
        <f t="shared" si="12"/>
        <v>0.10720447722813625</v>
      </c>
      <c r="Q118" s="19">
        <f>ABS((F118-N118)/F118)</f>
        <v>0.10720447722813625</v>
      </c>
    </row>
    <row r="119" spans="1:17">
      <c r="A119" t="str">
        <f>Data!A118</f>
        <v>3/29/2020</v>
      </c>
      <c r="B119">
        <f>Data!B118</f>
        <v>117</v>
      </c>
      <c r="C119">
        <f>Data!C118</f>
        <v>0</v>
      </c>
      <c r="D119">
        <f>Data!D118</f>
        <v>4497.18</v>
      </c>
      <c r="E119">
        <f>Data!E118</f>
        <v>1829.48</v>
      </c>
      <c r="F119" s="18">
        <f>Data!F118</f>
        <v>12297.33</v>
      </c>
      <c r="H119" t="str">
        <f t="shared" si="8"/>
        <v>3/29/2020</v>
      </c>
      <c r="I119">
        <f t="shared" si="10"/>
        <v>117</v>
      </c>
      <c r="J119" s="18">
        <f>C119*'Simple model'!$B$18</f>
        <v>0</v>
      </c>
      <c r="K119" s="18">
        <f>D119*'Simple model'!$B$19</f>
        <v>2196.1189886145999</v>
      </c>
      <c r="L119" s="18">
        <f>E119*'Simple model'!$B$20</f>
        <v>2224.5000434744607</v>
      </c>
      <c r="M119" s="18">
        <f>'Simple model'!$B$17</f>
        <v>6678.3969336061591</v>
      </c>
      <c r="N119" s="18">
        <f t="shared" si="11"/>
        <v>11099.01596569522</v>
      </c>
      <c r="O119" s="18">
        <f t="shared" si="13"/>
        <v>1198.3140343047799</v>
      </c>
      <c r="P119" s="19">
        <f t="shared" si="12"/>
        <v>9.7445057935729121E-2</v>
      </c>
      <c r="Q119" s="19">
        <f>ABS((F119-N119)/F119)</f>
        <v>9.7445057935729121E-2</v>
      </c>
    </row>
    <row r="120" spans="1:17">
      <c r="A120" t="str">
        <f>Data!A119</f>
        <v>4/5/2020</v>
      </c>
      <c r="B120">
        <f>Data!B119</f>
        <v>118</v>
      </c>
      <c r="C120">
        <f>Data!C119</f>
        <v>0</v>
      </c>
      <c r="D120">
        <f>Data!D119</f>
        <v>0</v>
      </c>
      <c r="E120">
        <f>Data!E119</f>
        <v>0</v>
      </c>
      <c r="F120" s="18">
        <f>Data!F119</f>
        <v>6378.02</v>
      </c>
      <c r="H120" t="str">
        <f t="shared" si="8"/>
        <v>4/5/2020</v>
      </c>
      <c r="I120">
        <f t="shared" si="10"/>
        <v>118</v>
      </c>
      <c r="J120" s="18">
        <f>C120*'Simple model'!$B$18</f>
        <v>0</v>
      </c>
      <c r="K120" s="18">
        <f>D120*'Simple model'!$B$19</f>
        <v>0</v>
      </c>
      <c r="L120" s="18">
        <f>E120*'Simple model'!$B$20</f>
        <v>0</v>
      </c>
      <c r="M120" s="18">
        <f>'Simple model'!$B$17</f>
        <v>6678.3969336061591</v>
      </c>
      <c r="N120" s="18">
        <f t="shared" si="11"/>
        <v>6678.3969336061591</v>
      </c>
      <c r="O120" s="18">
        <f t="shared" si="13"/>
        <v>-300.37693360615867</v>
      </c>
      <c r="P120" s="19">
        <f t="shared" si="12"/>
        <v>-4.7095639964465252E-2</v>
      </c>
      <c r="Q120" s="19">
        <f>ABS((F120-N120)/F120)</f>
        <v>4.7095639964465252E-2</v>
      </c>
    </row>
    <row r="121" spans="1:17">
      <c r="A121" t="str">
        <f>Data!A120</f>
        <v>4/12/2020</v>
      </c>
      <c r="B121">
        <f>Data!B120</f>
        <v>119</v>
      </c>
      <c r="C121">
        <f>Data!C120</f>
        <v>11228.16</v>
      </c>
      <c r="D121">
        <f>Data!D120</f>
        <v>4039.5</v>
      </c>
      <c r="E121">
        <f>Data!E120</f>
        <v>1997.77</v>
      </c>
      <c r="F121" s="18">
        <f>Data!F120</f>
        <v>14447.22</v>
      </c>
      <c r="H121" t="str">
        <f t="shared" si="8"/>
        <v>4/12/2020</v>
      </c>
      <c r="I121">
        <f t="shared" si="10"/>
        <v>119</v>
      </c>
      <c r="J121" s="18">
        <f>C121*'Simple model'!$B$18</f>
        <v>4038.5874914831925</v>
      </c>
      <c r="K121" s="18">
        <f>D121*'Simple model'!$B$19</f>
        <v>1972.6189866780239</v>
      </c>
      <c r="L121" s="18">
        <f>E121*'Simple model'!$B$20</f>
        <v>2429.1271027023922</v>
      </c>
      <c r="M121" s="18">
        <f>'Simple model'!$B$17</f>
        <v>6678.3969336061591</v>
      </c>
      <c r="N121" s="18">
        <f t="shared" si="11"/>
        <v>15118.730514469768</v>
      </c>
      <c r="O121" s="18">
        <f t="shared" si="13"/>
        <v>-671.51051446976817</v>
      </c>
      <c r="P121" s="19">
        <f t="shared" si="12"/>
        <v>-4.6480258102926941E-2</v>
      </c>
      <c r="Q121" s="19">
        <f>ABS((F121-N121)/F121)</f>
        <v>4.6480258102926941E-2</v>
      </c>
    </row>
    <row r="122" spans="1:17">
      <c r="A122" t="str">
        <f>Data!A121</f>
        <v>4/19/2020</v>
      </c>
      <c r="B122">
        <f>Data!B121</f>
        <v>120</v>
      </c>
      <c r="C122">
        <f>Data!C121</f>
        <v>11844.41</v>
      </c>
      <c r="D122">
        <f>Data!D121</f>
        <v>0</v>
      </c>
      <c r="E122">
        <f>Data!E121</f>
        <v>2002.3</v>
      </c>
      <c r="F122" s="18">
        <f>Data!F121</f>
        <v>14199.63</v>
      </c>
      <c r="H122" t="str">
        <f t="shared" si="8"/>
        <v>4/19/2020</v>
      </c>
      <c r="I122">
        <f t="shared" si="10"/>
        <v>120</v>
      </c>
      <c r="J122" s="18">
        <f>C122*'Simple model'!$B$18</f>
        <v>4260.2426461680661</v>
      </c>
      <c r="K122" s="18">
        <f>D122*'Simple model'!$B$19</f>
        <v>0</v>
      </c>
      <c r="L122" s="18">
        <f>E122*'Simple model'!$B$20</f>
        <v>2434.6352171376084</v>
      </c>
      <c r="M122" s="18">
        <f>'Simple model'!$B$17</f>
        <v>6678.3969336061591</v>
      </c>
      <c r="N122" s="18">
        <f t="shared" si="11"/>
        <v>13373.274796911834</v>
      </c>
      <c r="O122" s="18">
        <f t="shared" si="13"/>
        <v>826.35520308816558</v>
      </c>
      <c r="P122" s="19">
        <f t="shared" si="12"/>
        <v>5.8195544749276261E-2</v>
      </c>
      <c r="Q122" s="19">
        <f>ABS((F122-N122)/F122)</f>
        <v>5.8195544749276261E-2</v>
      </c>
    </row>
    <row r="123" spans="1:17">
      <c r="A123" t="str">
        <f>Data!A122</f>
        <v>4/26/2020</v>
      </c>
      <c r="B123">
        <f>Data!B122</f>
        <v>121</v>
      </c>
      <c r="C123">
        <f>Data!C122</f>
        <v>0</v>
      </c>
      <c r="D123">
        <f>Data!D122</f>
        <v>0</v>
      </c>
      <c r="E123">
        <f>Data!E122</f>
        <v>0</v>
      </c>
      <c r="F123" s="18">
        <f>Data!F122</f>
        <v>8818.6</v>
      </c>
      <c r="H123" t="str">
        <f t="shared" si="8"/>
        <v>4/26/2020</v>
      </c>
      <c r="I123">
        <f t="shared" si="10"/>
        <v>121</v>
      </c>
      <c r="J123" s="18">
        <f>C123*'Simple model'!$B$18</f>
        <v>0</v>
      </c>
      <c r="K123" s="18">
        <f>D123*'Simple model'!$B$19</f>
        <v>0</v>
      </c>
      <c r="L123" s="18">
        <f>E123*'Simple model'!$B$20</f>
        <v>0</v>
      </c>
      <c r="M123" s="18">
        <f>'Simple model'!$B$17</f>
        <v>6678.3969336061591</v>
      </c>
      <c r="N123" s="18">
        <f t="shared" si="11"/>
        <v>6678.3969336061591</v>
      </c>
      <c r="O123" s="18">
        <f t="shared" si="13"/>
        <v>2140.2030663938413</v>
      </c>
      <c r="P123" s="19">
        <f t="shared" si="12"/>
        <v>0.24269193141698694</v>
      </c>
      <c r="Q123" s="19">
        <f>ABS((F123-N123)/F123)</f>
        <v>0.24269193141698694</v>
      </c>
    </row>
    <row r="124" spans="1:17">
      <c r="A124" t="str">
        <f>Data!A123</f>
        <v>5/3/2020</v>
      </c>
      <c r="B124">
        <f>Data!B123</f>
        <v>122</v>
      </c>
      <c r="C124">
        <f>Data!C123</f>
        <v>0</v>
      </c>
      <c r="D124">
        <f>Data!D123</f>
        <v>5251.48</v>
      </c>
      <c r="E124">
        <f>Data!E123</f>
        <v>1881.76</v>
      </c>
      <c r="F124" s="18">
        <f>Data!F123</f>
        <v>11735.1</v>
      </c>
      <c r="H124" t="str">
        <f t="shared" si="8"/>
        <v>5/3/2020</v>
      </c>
      <c r="I124">
        <f t="shared" si="10"/>
        <v>122</v>
      </c>
      <c r="J124" s="18">
        <f>C124*'Simple model'!$B$18</f>
        <v>0</v>
      </c>
      <c r="K124" s="18">
        <f>D124*'Simple model'!$B$19</f>
        <v>2564.4681659016978</v>
      </c>
      <c r="L124" s="18">
        <f>E124*'Simple model'!$B$20</f>
        <v>2288.0683045502005</v>
      </c>
      <c r="M124" s="18">
        <f>'Simple model'!$B$17</f>
        <v>6678.3969336061591</v>
      </c>
      <c r="N124" s="18">
        <f t="shared" si="11"/>
        <v>11530.933404058058</v>
      </c>
      <c r="O124" s="18">
        <f t="shared" si="13"/>
        <v>204.16659594194243</v>
      </c>
      <c r="P124" s="19">
        <f t="shared" si="12"/>
        <v>1.739794257756154E-2</v>
      </c>
      <c r="Q124" s="19">
        <f>ABS((F124-N124)/F124)</f>
        <v>1.739794257756154E-2</v>
      </c>
    </row>
    <row r="125" spans="1:17">
      <c r="A125" t="str">
        <f>Data!A124</f>
        <v>5/10/2020</v>
      </c>
      <c r="B125">
        <f>Data!B124</f>
        <v>123</v>
      </c>
      <c r="C125">
        <f>Data!C124</f>
        <v>10596.48</v>
      </c>
      <c r="D125">
        <f>Data!D124</f>
        <v>0</v>
      </c>
      <c r="E125">
        <f>Data!E124</f>
        <v>0</v>
      </c>
      <c r="F125" s="18">
        <f>Data!F124</f>
        <v>10804.46</v>
      </c>
      <c r="H125" t="str">
        <f t="shared" si="8"/>
        <v>5/10/2020</v>
      </c>
      <c r="I125">
        <f t="shared" si="10"/>
        <v>123</v>
      </c>
      <c r="J125" s="18">
        <f>C125*'Simple model'!$B$18</f>
        <v>3811.3824154404474</v>
      </c>
      <c r="K125" s="18">
        <f>D125*'Simple model'!$B$19</f>
        <v>0</v>
      </c>
      <c r="L125" s="18">
        <f>E125*'Simple model'!$B$20</f>
        <v>0</v>
      </c>
      <c r="M125" s="18">
        <f>'Simple model'!$B$17</f>
        <v>6678.3969336061591</v>
      </c>
      <c r="N125" s="18">
        <f t="shared" si="11"/>
        <v>10489.779349046607</v>
      </c>
      <c r="O125" s="18">
        <f t="shared" si="13"/>
        <v>314.68065095339261</v>
      </c>
      <c r="P125" s="19">
        <f t="shared" si="12"/>
        <v>2.9125069735404883E-2</v>
      </c>
      <c r="Q125" s="19">
        <f>ABS((F125-N125)/F125)</f>
        <v>2.9125069735404883E-2</v>
      </c>
    </row>
    <row r="126" spans="1:17">
      <c r="A126" t="str">
        <f>Data!A125</f>
        <v>5/17/2020</v>
      </c>
      <c r="B126">
        <f>Data!B125</f>
        <v>124</v>
      </c>
      <c r="C126">
        <f>Data!C125</f>
        <v>0</v>
      </c>
      <c r="D126">
        <f>Data!D125</f>
        <v>0</v>
      </c>
      <c r="E126">
        <f>Data!E125</f>
        <v>2065.39</v>
      </c>
      <c r="F126" s="18">
        <f>Data!F125</f>
        <v>10008.84</v>
      </c>
      <c r="H126" t="str">
        <f t="shared" si="8"/>
        <v>5/17/2020</v>
      </c>
      <c r="I126">
        <f t="shared" si="10"/>
        <v>124</v>
      </c>
      <c r="J126" s="18">
        <f>C126*'Simple model'!$B$18</f>
        <v>0</v>
      </c>
      <c r="K126" s="18">
        <f>D126*'Simple model'!$B$19</f>
        <v>0</v>
      </c>
      <c r="L126" s="18">
        <f>E126*'Simple model'!$B$20</f>
        <v>2511.3475658611824</v>
      </c>
      <c r="M126" s="18">
        <f>'Simple model'!$B$17</f>
        <v>6678.3969336061591</v>
      </c>
      <c r="N126" s="18">
        <f t="shared" si="11"/>
        <v>9189.7444994673424</v>
      </c>
      <c r="O126" s="18">
        <f t="shared" si="13"/>
        <v>819.09550053265775</v>
      </c>
      <c r="P126" s="19">
        <f t="shared" si="12"/>
        <v>8.1837205963194312E-2</v>
      </c>
      <c r="Q126" s="19">
        <f>ABS((F126-N126)/F126)</f>
        <v>8.1837205963194312E-2</v>
      </c>
    </row>
    <row r="127" spans="1:17">
      <c r="A127" t="str">
        <f>Data!A126</f>
        <v>5/24/2020</v>
      </c>
      <c r="B127">
        <f>Data!B126</f>
        <v>125</v>
      </c>
      <c r="C127">
        <f>Data!C126</f>
        <v>8610.86</v>
      </c>
      <c r="D127">
        <f>Data!D126</f>
        <v>0</v>
      </c>
      <c r="E127">
        <f>Data!E126</f>
        <v>2066.0100000000002</v>
      </c>
      <c r="F127" s="18">
        <f>Data!F126</f>
        <v>13038.94</v>
      </c>
      <c r="H127" t="str">
        <f t="shared" si="8"/>
        <v>5/24/2020</v>
      </c>
      <c r="I127">
        <f t="shared" si="10"/>
        <v>125</v>
      </c>
      <c r="J127" s="18">
        <f>C127*'Simple model'!$B$18</f>
        <v>3097.1870268069715</v>
      </c>
      <c r="K127" s="18">
        <f>D127*'Simple model'!$B$19</f>
        <v>0</v>
      </c>
      <c r="L127" s="18">
        <f>E127*'Simple model'!$B$20</f>
        <v>2512.1014358280336</v>
      </c>
      <c r="M127" s="18">
        <f>'Simple model'!$B$17</f>
        <v>6678.3969336061591</v>
      </c>
      <c r="N127" s="18">
        <f t="shared" si="11"/>
        <v>12287.685396241164</v>
      </c>
      <c r="O127" s="18">
        <f t="shared" si="13"/>
        <v>751.25460375883631</v>
      </c>
      <c r="P127" s="19">
        <f t="shared" si="12"/>
        <v>5.7616232896143114E-2</v>
      </c>
      <c r="Q127" s="19">
        <f>ABS((F127-N127)/F127)</f>
        <v>5.7616232896143114E-2</v>
      </c>
    </row>
    <row r="128" spans="1:17">
      <c r="A128" t="str">
        <f>Data!A127</f>
        <v>5/31/2020</v>
      </c>
      <c r="B128">
        <f>Data!B127</f>
        <v>126</v>
      </c>
      <c r="C128">
        <f>Data!C127</f>
        <v>0</v>
      </c>
      <c r="D128">
        <f>Data!D127</f>
        <v>4290.2700000000004</v>
      </c>
      <c r="E128">
        <f>Data!E127</f>
        <v>2445.19</v>
      </c>
      <c r="F128" s="18">
        <f>Data!F127</f>
        <v>12997.57</v>
      </c>
      <c r="H128" t="str">
        <f t="shared" si="8"/>
        <v>5/31/2020</v>
      </c>
      <c r="I128">
        <f t="shared" si="10"/>
        <v>126</v>
      </c>
      <c r="J128" s="18">
        <f>C128*'Simple model'!$B$18</f>
        <v>0</v>
      </c>
      <c r="K128" s="18">
        <f>D128*'Simple model'!$B$19</f>
        <v>2095.0781185728747</v>
      </c>
      <c r="L128" s="18">
        <f>E128*'Simple model'!$B$20</f>
        <v>2973.153716522354</v>
      </c>
      <c r="M128" s="18">
        <f>'Simple model'!$B$17</f>
        <v>6678.3969336061591</v>
      </c>
      <c r="N128" s="18">
        <f t="shared" si="11"/>
        <v>11746.628768701386</v>
      </c>
      <c r="O128" s="18">
        <f t="shared" si="13"/>
        <v>1250.9412312986133</v>
      </c>
      <c r="P128" s="19">
        <f t="shared" si="12"/>
        <v>9.6244238830690151E-2</v>
      </c>
      <c r="Q128" s="19">
        <f>ABS((F128-N128)/F128)</f>
        <v>9.6244238830690151E-2</v>
      </c>
    </row>
    <row r="129" spans="1:17">
      <c r="A129" t="str">
        <f>Data!A128</f>
        <v>6/7/2020</v>
      </c>
      <c r="B129">
        <f>Data!B128</f>
        <v>127</v>
      </c>
      <c r="C129">
        <f>Data!C128</f>
        <v>9129.69</v>
      </c>
      <c r="D129">
        <f>Data!D128</f>
        <v>0</v>
      </c>
      <c r="E129">
        <f>Data!E128</f>
        <v>2274.1999999999998</v>
      </c>
      <c r="F129" s="18">
        <f>Data!F128</f>
        <v>13131.68</v>
      </c>
      <c r="H129" t="str">
        <f t="shared" si="8"/>
        <v>6/7/2020</v>
      </c>
      <c r="I129">
        <f t="shared" si="10"/>
        <v>127</v>
      </c>
      <c r="J129" s="18">
        <f>C129*'Simple model'!$B$18</f>
        <v>3283.8017836510335</v>
      </c>
      <c r="K129" s="18">
        <f>D129*'Simple model'!$B$19</f>
        <v>0</v>
      </c>
      <c r="L129" s="18">
        <f>E129*'Simple model'!$B$20</f>
        <v>2765.2436751807168</v>
      </c>
      <c r="M129" s="18">
        <f>'Simple model'!$B$17</f>
        <v>6678.3969336061591</v>
      </c>
      <c r="N129" s="18">
        <f t="shared" si="11"/>
        <v>12727.442392437908</v>
      </c>
      <c r="O129" s="18">
        <f t="shared" si="13"/>
        <v>404.23760756209231</v>
      </c>
      <c r="P129" s="19">
        <f t="shared" si="12"/>
        <v>3.0783388535365795E-2</v>
      </c>
      <c r="Q129" s="19">
        <f>ABS((F129-N129)/F129)</f>
        <v>3.0783388535365795E-2</v>
      </c>
    </row>
    <row r="130" spans="1:17">
      <c r="A130" t="str">
        <f>Data!A129</f>
        <v>6/14/2020</v>
      </c>
      <c r="B130">
        <f>Data!B129</f>
        <v>128</v>
      </c>
      <c r="C130">
        <f>Data!C129</f>
        <v>13698.53</v>
      </c>
      <c r="D130">
        <f>Data!D129</f>
        <v>5994.39</v>
      </c>
      <c r="E130">
        <f>Data!E129</f>
        <v>0</v>
      </c>
      <c r="F130" s="18">
        <f>Data!F129</f>
        <v>14703.9</v>
      </c>
      <c r="H130" t="str">
        <f t="shared" si="8"/>
        <v>6/14/2020</v>
      </c>
      <c r="I130">
        <f t="shared" si="10"/>
        <v>128</v>
      </c>
      <c r="J130" s="18">
        <f>C130*'Simple model'!$B$18</f>
        <v>4927.1396123414042</v>
      </c>
      <c r="K130" s="18">
        <f>D130*'Simple model'!$B$19</f>
        <v>2927.2552364284888</v>
      </c>
      <c r="L130" s="18">
        <f>E130*'Simple model'!$B$20</f>
        <v>0</v>
      </c>
      <c r="M130" s="18">
        <f>'Simple model'!$B$17</f>
        <v>6678.3969336061591</v>
      </c>
      <c r="N130" s="18">
        <f t="shared" si="11"/>
        <v>14532.791782376051</v>
      </c>
      <c r="O130" s="18">
        <f t="shared" si="13"/>
        <v>171.1082176239488</v>
      </c>
      <c r="P130" s="19">
        <f t="shared" si="12"/>
        <v>1.1636927456249621E-2</v>
      </c>
      <c r="Q130" s="19">
        <f>ABS((F130-N130)/F130)</f>
        <v>1.1636927456249621E-2</v>
      </c>
    </row>
    <row r="131" spans="1:17">
      <c r="A131" t="str">
        <f>Data!A130</f>
        <v>6/21/2020</v>
      </c>
      <c r="B131">
        <f>Data!B130</f>
        <v>129</v>
      </c>
      <c r="C131">
        <f>Data!C130</f>
        <v>11344.59</v>
      </c>
      <c r="D131">
        <f>Data!D130</f>
        <v>6319.14</v>
      </c>
      <c r="E131">
        <f>Data!E130</f>
        <v>2064.9699999999998</v>
      </c>
      <c r="F131" s="18">
        <f>Data!F130</f>
        <v>17668.34</v>
      </c>
      <c r="H131" t="str">
        <f t="shared" ref="H131:H194" si="14">A131</f>
        <v>6/21/2020</v>
      </c>
      <c r="I131">
        <f t="shared" si="10"/>
        <v>129</v>
      </c>
      <c r="J131" s="18">
        <f>C131*'Simple model'!$B$18</f>
        <v>4080.4654787610179</v>
      </c>
      <c r="K131" s="18">
        <f>D131*'Simple model'!$B$19</f>
        <v>3085.8412039798413</v>
      </c>
      <c r="L131" s="18">
        <f>E131*'Simple model'!$B$20</f>
        <v>2510.8368797546059</v>
      </c>
      <c r="M131" s="18">
        <f>'Simple model'!$B$17</f>
        <v>6678.3969336061591</v>
      </c>
      <c r="N131" s="18">
        <f t="shared" si="11"/>
        <v>16355.540496101625</v>
      </c>
      <c r="O131" s="18">
        <f t="shared" ref="O131:O162" si="15">F131-N131</f>
        <v>1312.7995038983754</v>
      </c>
      <c r="P131" s="19">
        <f t="shared" si="12"/>
        <v>7.4302368185034662E-2</v>
      </c>
      <c r="Q131" s="19">
        <f>ABS((F131-N131)/F131)</f>
        <v>7.4302368185034662E-2</v>
      </c>
    </row>
    <row r="132" spans="1:17">
      <c r="A132" t="str">
        <f>Data!A131</f>
        <v>6/28/2020</v>
      </c>
      <c r="B132">
        <f>Data!B131</f>
        <v>130</v>
      </c>
      <c r="C132">
        <f>Data!C131</f>
        <v>0</v>
      </c>
      <c r="D132">
        <f>Data!D131</f>
        <v>0</v>
      </c>
      <c r="E132">
        <f>Data!E131</f>
        <v>2199.42</v>
      </c>
      <c r="F132" s="18">
        <f>Data!F131</f>
        <v>13267.43</v>
      </c>
      <c r="H132" t="str">
        <f t="shared" si="14"/>
        <v>6/28/2020</v>
      </c>
      <c r="I132">
        <f t="shared" ref="I132:I195" si="16">B132</f>
        <v>130</v>
      </c>
      <c r="J132" s="18">
        <f>C132*'Simple model'!$B$18</f>
        <v>0</v>
      </c>
      <c r="K132" s="18">
        <f>D132*'Simple model'!$B$19</f>
        <v>0</v>
      </c>
      <c r="L132" s="18">
        <f>E132*'Simple model'!$B$20</f>
        <v>2674.317229824102</v>
      </c>
      <c r="M132" s="18">
        <f>'Simple model'!$B$17</f>
        <v>6678.3969336061591</v>
      </c>
      <c r="N132" s="18">
        <f t="shared" ref="N132:N195" si="17">SUM(J132:M132)</f>
        <v>9352.7141634302607</v>
      </c>
      <c r="O132" s="18">
        <f t="shared" si="15"/>
        <v>3914.7158365697396</v>
      </c>
      <c r="P132" s="19">
        <f t="shared" ref="P132:P195" si="18">(O132/F132)</f>
        <v>0.29506210596699883</v>
      </c>
      <c r="Q132" s="19">
        <f>ABS((F132-N132)/F132)</f>
        <v>0.29506210596699883</v>
      </c>
    </row>
    <row r="133" spans="1:17">
      <c r="A133" t="str">
        <f>Data!A132</f>
        <v>7/5/2020</v>
      </c>
      <c r="B133">
        <f>Data!B132</f>
        <v>131</v>
      </c>
      <c r="C133">
        <f>Data!C132</f>
        <v>0</v>
      </c>
      <c r="D133">
        <f>Data!D132</f>
        <v>0</v>
      </c>
      <c r="E133">
        <f>Data!E132</f>
        <v>0</v>
      </c>
      <c r="F133" s="18">
        <f>Data!F132</f>
        <v>8106.56</v>
      </c>
      <c r="H133" t="str">
        <f t="shared" si="14"/>
        <v>7/5/2020</v>
      </c>
      <c r="I133">
        <f t="shared" si="16"/>
        <v>131</v>
      </c>
      <c r="J133" s="18">
        <f>C133*'Simple model'!$B$18</f>
        <v>0</v>
      </c>
      <c r="K133" s="18">
        <f>D133*'Simple model'!$B$19</f>
        <v>0</v>
      </c>
      <c r="L133" s="18">
        <f>E133*'Simple model'!$B$20</f>
        <v>0</v>
      </c>
      <c r="M133" s="18">
        <f>'Simple model'!$B$17</f>
        <v>6678.3969336061591</v>
      </c>
      <c r="N133" s="18">
        <f t="shared" si="17"/>
        <v>6678.3969336061591</v>
      </c>
      <c r="O133" s="18">
        <f t="shared" si="15"/>
        <v>1428.1630663938413</v>
      </c>
      <c r="P133" s="19">
        <f t="shared" si="18"/>
        <v>0.17617374896304241</v>
      </c>
      <c r="Q133" s="19">
        <f>ABS((F133-N133)/F133)</f>
        <v>0.17617374896304241</v>
      </c>
    </row>
    <row r="134" spans="1:17">
      <c r="A134" t="str">
        <f>Data!A133</f>
        <v>7/12/2020</v>
      </c>
      <c r="B134">
        <f>Data!B133</f>
        <v>132</v>
      </c>
      <c r="C134">
        <f>Data!C133</f>
        <v>0</v>
      </c>
      <c r="D134">
        <f>Data!D133</f>
        <v>5496</v>
      </c>
      <c r="E134">
        <f>Data!E133</f>
        <v>1986.07</v>
      </c>
      <c r="F134" s="18">
        <f>Data!F133</f>
        <v>11182.44</v>
      </c>
      <c r="H134" t="str">
        <f t="shared" si="14"/>
        <v>7/12/2020</v>
      </c>
      <c r="I134">
        <f t="shared" si="16"/>
        <v>132</v>
      </c>
      <c r="J134" s="18">
        <f>C134*'Simple model'!$B$18</f>
        <v>0</v>
      </c>
      <c r="K134" s="18">
        <f>D134*'Simple model'!$B$19</f>
        <v>2683.8752198991015</v>
      </c>
      <c r="L134" s="18">
        <f>E134*'Simple model'!$B$20</f>
        <v>2414.9008468763373</v>
      </c>
      <c r="M134" s="18">
        <f>'Simple model'!$B$17</f>
        <v>6678.3969336061591</v>
      </c>
      <c r="N134" s="18">
        <f t="shared" si="17"/>
        <v>11777.173000381597</v>
      </c>
      <c r="O134" s="18">
        <f t="shared" si="15"/>
        <v>-594.73300038159687</v>
      </c>
      <c r="P134" s="19">
        <f t="shared" si="18"/>
        <v>-5.3184546519507089E-2</v>
      </c>
      <c r="Q134" s="19">
        <f>ABS((F134-N134)/F134)</f>
        <v>5.3184546519507089E-2</v>
      </c>
    </row>
    <row r="135" spans="1:17">
      <c r="A135" t="str">
        <f>Data!A134</f>
        <v>7/19/2020</v>
      </c>
      <c r="B135">
        <f>Data!B134</f>
        <v>133</v>
      </c>
      <c r="C135">
        <f>Data!C134</f>
        <v>0</v>
      </c>
      <c r="D135">
        <f>Data!D134</f>
        <v>5771.41</v>
      </c>
      <c r="E135">
        <f>Data!E134</f>
        <v>2010.31</v>
      </c>
      <c r="F135" s="18">
        <f>Data!F134</f>
        <v>10886.67</v>
      </c>
      <c r="H135" t="str">
        <f t="shared" si="14"/>
        <v>7/19/2020</v>
      </c>
      <c r="I135">
        <f t="shared" si="16"/>
        <v>133</v>
      </c>
      <c r="J135" s="18">
        <f>C135*'Simple model'!$B$18</f>
        <v>0</v>
      </c>
      <c r="K135" s="18">
        <f>D135*'Simple model'!$B$19</f>
        <v>2818.3668636968473</v>
      </c>
      <c r="L135" s="18">
        <f>E135*'Simple model'!$B$20</f>
        <v>2444.3747307416002</v>
      </c>
      <c r="M135" s="18">
        <f>'Simple model'!$B$17</f>
        <v>6678.3969336061591</v>
      </c>
      <c r="N135" s="18">
        <f t="shared" si="17"/>
        <v>11941.138528044607</v>
      </c>
      <c r="O135" s="18">
        <f t="shared" si="15"/>
        <v>-1054.4685280446065</v>
      </c>
      <c r="P135" s="19">
        <f t="shared" si="18"/>
        <v>-9.6858683880801613E-2</v>
      </c>
      <c r="Q135" s="19">
        <f>ABS((F135-N135)/F135)</f>
        <v>9.6858683880801613E-2</v>
      </c>
    </row>
    <row r="136" spans="1:17">
      <c r="A136" t="str">
        <f>Data!A135</f>
        <v>7/26/2020</v>
      </c>
      <c r="B136">
        <f>Data!B135</f>
        <v>134</v>
      </c>
      <c r="C136">
        <f>Data!C135</f>
        <v>0</v>
      </c>
      <c r="D136">
        <f>Data!D135</f>
        <v>6029.44</v>
      </c>
      <c r="E136">
        <f>Data!E135</f>
        <v>2173.46</v>
      </c>
      <c r="F136" s="18">
        <f>Data!F135</f>
        <v>11160.91</v>
      </c>
      <c r="H136" t="str">
        <f t="shared" si="14"/>
        <v>7/26/2020</v>
      </c>
      <c r="I136">
        <f t="shared" si="16"/>
        <v>134</v>
      </c>
      <c r="J136" s="18">
        <f>C136*'Simple model'!$B$18</f>
        <v>0</v>
      </c>
      <c r="K136" s="18">
        <f>D136*'Simple model'!$B$19</f>
        <v>2944.3712892773719</v>
      </c>
      <c r="L136" s="18">
        <f>E136*'Simple model'!$B$20</f>
        <v>2642.751964760479</v>
      </c>
      <c r="M136" s="18">
        <f>'Simple model'!$B$17</f>
        <v>6678.3969336061591</v>
      </c>
      <c r="N136" s="18">
        <f t="shared" si="17"/>
        <v>12265.520187644011</v>
      </c>
      <c r="O136" s="18">
        <f t="shared" si="15"/>
        <v>-1104.6101876440116</v>
      </c>
      <c r="P136" s="19">
        <f t="shared" si="18"/>
        <v>-9.8971337251533398E-2</v>
      </c>
      <c r="Q136" s="19">
        <f>ABS((F136-N136)/F136)</f>
        <v>9.8971337251533398E-2</v>
      </c>
    </row>
    <row r="137" spans="1:17">
      <c r="A137" t="str">
        <f>Data!A136</f>
        <v>8/2/2020</v>
      </c>
      <c r="B137">
        <f>Data!B136</f>
        <v>135</v>
      </c>
      <c r="C137">
        <f>Data!C136</f>
        <v>0</v>
      </c>
      <c r="D137">
        <f>Data!D136</f>
        <v>0</v>
      </c>
      <c r="E137">
        <f>Data!E136</f>
        <v>1830.34</v>
      </c>
      <c r="F137" s="18">
        <f>Data!F136</f>
        <v>7160.31</v>
      </c>
      <c r="H137" t="str">
        <f t="shared" si="14"/>
        <v>8/2/2020</v>
      </c>
      <c r="I137">
        <f t="shared" si="16"/>
        <v>135</v>
      </c>
      <c r="J137" s="18">
        <f>C137*'Simple model'!$B$18</f>
        <v>0</v>
      </c>
      <c r="K137" s="18">
        <f>D137*'Simple model'!$B$19</f>
        <v>0</v>
      </c>
      <c r="L137" s="18">
        <f>E137*'Simple model'!$B$20</f>
        <v>2225.5457340736407</v>
      </c>
      <c r="M137" s="18">
        <f>'Simple model'!$B$17</f>
        <v>6678.3969336061591</v>
      </c>
      <c r="N137" s="18">
        <f t="shared" si="17"/>
        <v>8903.9426676797993</v>
      </c>
      <c r="O137" s="18">
        <f t="shared" si="15"/>
        <v>-1743.6326676797989</v>
      </c>
      <c r="P137" s="19">
        <f t="shared" si="18"/>
        <v>-0.24351357241233954</v>
      </c>
      <c r="Q137" s="19">
        <f>ABS((F137-N137)/F137)</f>
        <v>0.24351357241233954</v>
      </c>
    </row>
    <row r="138" spans="1:17">
      <c r="A138" t="str">
        <f>Data!A137</f>
        <v>8/9/2020</v>
      </c>
      <c r="B138">
        <f>Data!B137</f>
        <v>136</v>
      </c>
      <c r="C138">
        <f>Data!C137</f>
        <v>11352.87</v>
      </c>
      <c r="D138">
        <f>Data!D137</f>
        <v>4575.68</v>
      </c>
      <c r="E138">
        <f>Data!E137</f>
        <v>1934.87</v>
      </c>
      <c r="F138" s="18">
        <f>Data!F137</f>
        <v>14452.13</v>
      </c>
      <c r="H138" t="str">
        <f t="shared" si="14"/>
        <v>8/9/2020</v>
      </c>
      <c r="I138">
        <f t="shared" si="16"/>
        <v>136</v>
      </c>
      <c r="J138" s="18">
        <f>C138*'Simple model'!$B$18</f>
        <v>4083.4436607988123</v>
      </c>
      <c r="K138" s="18">
        <f>D138*'Simple model'!$B$19</f>
        <v>2234.453087006536</v>
      </c>
      <c r="L138" s="18">
        <f>E138*'Simple model'!$B$20</f>
        <v>2352.6457786460792</v>
      </c>
      <c r="M138" s="18">
        <f>'Simple model'!$B$17</f>
        <v>6678.3969336061591</v>
      </c>
      <c r="N138" s="18">
        <f t="shared" si="17"/>
        <v>15348.939460057587</v>
      </c>
      <c r="O138" s="18">
        <f t="shared" si="15"/>
        <v>-896.80946005758778</v>
      </c>
      <c r="P138" s="19">
        <f t="shared" si="18"/>
        <v>-6.2053791382833387E-2</v>
      </c>
      <c r="Q138" s="19">
        <f>ABS((F138-N138)/F138)</f>
        <v>6.2053791382833387E-2</v>
      </c>
    </row>
    <row r="139" spans="1:17">
      <c r="A139" t="str">
        <f>Data!A138</f>
        <v>8/16/2020</v>
      </c>
      <c r="B139">
        <f>Data!B138</f>
        <v>137</v>
      </c>
      <c r="C139">
        <f>Data!C138</f>
        <v>0</v>
      </c>
      <c r="D139">
        <f>Data!D138</f>
        <v>5862.6</v>
      </c>
      <c r="E139">
        <f>Data!E138</f>
        <v>0</v>
      </c>
      <c r="F139" s="18">
        <f>Data!F138</f>
        <v>11189.87</v>
      </c>
      <c r="H139" t="str">
        <f t="shared" si="14"/>
        <v>8/16/2020</v>
      </c>
      <c r="I139">
        <f t="shared" si="16"/>
        <v>137</v>
      </c>
      <c r="J139" s="18">
        <f>C139*'Simple model'!$B$18</f>
        <v>0</v>
      </c>
      <c r="K139" s="18">
        <f>D139*'Simple model'!$B$19</f>
        <v>2862.8979010517601</v>
      </c>
      <c r="L139" s="18">
        <f>E139*'Simple model'!$B$20</f>
        <v>0</v>
      </c>
      <c r="M139" s="18">
        <f>'Simple model'!$B$17</f>
        <v>6678.3969336061591</v>
      </c>
      <c r="N139" s="18">
        <f t="shared" si="17"/>
        <v>9541.2948346579196</v>
      </c>
      <c r="O139" s="18">
        <f t="shared" si="15"/>
        <v>1648.5751653420812</v>
      </c>
      <c r="P139" s="19">
        <f t="shared" si="18"/>
        <v>0.14732746362040677</v>
      </c>
      <c r="Q139" s="19">
        <f>ABS((F139-N139)/F139)</f>
        <v>0.14732746362040677</v>
      </c>
    </row>
    <row r="140" spans="1:17">
      <c r="A140" t="str">
        <f>Data!A139</f>
        <v>8/23/2020</v>
      </c>
      <c r="B140">
        <f>Data!B139</f>
        <v>138</v>
      </c>
      <c r="C140">
        <f>Data!C139</f>
        <v>9583.4</v>
      </c>
      <c r="D140">
        <f>Data!D139</f>
        <v>2344.38</v>
      </c>
      <c r="E140">
        <f>Data!E139</f>
        <v>2062.29</v>
      </c>
      <c r="F140" s="18">
        <f>Data!F139</f>
        <v>15012.92</v>
      </c>
      <c r="H140" t="str">
        <f t="shared" si="14"/>
        <v>8/23/2020</v>
      </c>
      <c r="I140">
        <f t="shared" si="16"/>
        <v>138</v>
      </c>
      <c r="J140" s="18">
        <f>C140*'Simple model'!$B$18</f>
        <v>3446.993930072249</v>
      </c>
      <c r="K140" s="18">
        <f>D140*'Simple model'!$B$19</f>
        <v>1144.8368609947336</v>
      </c>
      <c r="L140" s="18">
        <f>E140*'Simple model'!$B$20</f>
        <v>2507.5782160269287</v>
      </c>
      <c r="M140" s="18">
        <f>'Simple model'!$B$17</f>
        <v>6678.3969336061591</v>
      </c>
      <c r="N140" s="18">
        <f t="shared" si="17"/>
        <v>13777.805940700069</v>
      </c>
      <c r="O140" s="18">
        <f t="shared" si="15"/>
        <v>1235.1140592999309</v>
      </c>
      <c r="P140" s="19">
        <f t="shared" si="18"/>
        <v>8.2270075328445824E-2</v>
      </c>
      <c r="Q140" s="19">
        <f>ABS((F140-N140)/F140)</f>
        <v>8.2270075328445824E-2</v>
      </c>
    </row>
    <row r="141" spans="1:17">
      <c r="A141" t="str">
        <f>Data!A140</f>
        <v>8/30/2020</v>
      </c>
      <c r="B141">
        <f>Data!B140</f>
        <v>139</v>
      </c>
      <c r="C141">
        <f>Data!C140</f>
        <v>0</v>
      </c>
      <c r="D141">
        <f>Data!D140</f>
        <v>0</v>
      </c>
      <c r="E141">
        <f>Data!E140</f>
        <v>0</v>
      </c>
      <c r="F141" s="18">
        <f>Data!F140</f>
        <v>8606.27</v>
      </c>
      <c r="H141" t="str">
        <f t="shared" si="14"/>
        <v>8/30/2020</v>
      </c>
      <c r="I141">
        <f t="shared" si="16"/>
        <v>139</v>
      </c>
      <c r="J141" s="18">
        <f>C141*'Simple model'!$B$18</f>
        <v>0</v>
      </c>
      <c r="K141" s="18">
        <f>D141*'Simple model'!$B$19</f>
        <v>0</v>
      </c>
      <c r="L141" s="18">
        <f>E141*'Simple model'!$B$20</f>
        <v>0</v>
      </c>
      <c r="M141" s="18">
        <f>'Simple model'!$B$17</f>
        <v>6678.3969336061591</v>
      </c>
      <c r="N141" s="18">
        <f t="shared" si="17"/>
        <v>6678.3969336061591</v>
      </c>
      <c r="O141" s="18">
        <f t="shared" si="15"/>
        <v>1927.8730663938413</v>
      </c>
      <c r="P141" s="19">
        <f t="shared" si="18"/>
        <v>0.22400796935186104</v>
      </c>
      <c r="Q141" s="19">
        <f>ABS((F141-N141)/F141)</f>
        <v>0.22400796935186104</v>
      </c>
    </row>
    <row r="142" spans="1:17">
      <c r="A142" t="str">
        <f>Data!A141</f>
        <v>9/6/2020</v>
      </c>
      <c r="B142">
        <f>Data!B141</f>
        <v>140</v>
      </c>
      <c r="C142">
        <f>Data!C141</f>
        <v>0</v>
      </c>
      <c r="D142">
        <f>Data!D141</f>
        <v>0</v>
      </c>
      <c r="E142">
        <f>Data!E141</f>
        <v>0</v>
      </c>
      <c r="F142" s="18">
        <f>Data!F141</f>
        <v>5991.27</v>
      </c>
      <c r="H142" t="str">
        <f t="shared" si="14"/>
        <v>9/6/2020</v>
      </c>
      <c r="I142">
        <f t="shared" si="16"/>
        <v>140</v>
      </c>
      <c r="J142" s="18">
        <f>C142*'Simple model'!$B$18</f>
        <v>0</v>
      </c>
      <c r="K142" s="18">
        <f>D142*'Simple model'!$B$19</f>
        <v>0</v>
      </c>
      <c r="L142" s="18">
        <f>E142*'Simple model'!$B$20</f>
        <v>0</v>
      </c>
      <c r="M142" s="18">
        <f>'Simple model'!$B$17</f>
        <v>6678.3969336061591</v>
      </c>
      <c r="N142" s="18">
        <f t="shared" si="17"/>
        <v>6678.3969336061591</v>
      </c>
      <c r="O142" s="18">
        <f t="shared" si="15"/>
        <v>-687.12693360615867</v>
      </c>
      <c r="P142" s="19">
        <f t="shared" si="18"/>
        <v>-0.11468802667984561</v>
      </c>
      <c r="Q142" s="19">
        <f>ABS((F142-N142)/F142)</f>
        <v>0.11468802667984561</v>
      </c>
    </row>
    <row r="143" spans="1:17">
      <c r="A143" t="str">
        <f>Data!A142</f>
        <v>9/13/2020</v>
      </c>
      <c r="B143">
        <f>Data!B142</f>
        <v>141</v>
      </c>
      <c r="C143">
        <f>Data!C142</f>
        <v>0</v>
      </c>
      <c r="D143">
        <f>Data!D142</f>
        <v>0</v>
      </c>
      <c r="E143">
        <f>Data!E142</f>
        <v>2194.5100000000002</v>
      </c>
      <c r="F143" s="18">
        <f>Data!F142</f>
        <v>8239.06</v>
      </c>
      <c r="H143" t="str">
        <f t="shared" si="14"/>
        <v>9/13/2020</v>
      </c>
      <c r="I143">
        <f t="shared" si="16"/>
        <v>141</v>
      </c>
      <c r="J143" s="18">
        <f>C143*'Simple model'!$B$18</f>
        <v>0</v>
      </c>
      <c r="K143" s="18">
        <f>D143*'Simple model'!$B$19</f>
        <v>0</v>
      </c>
      <c r="L143" s="18">
        <f>E143*'Simple model'!$B$20</f>
        <v>2668.3470660543644</v>
      </c>
      <c r="M143" s="18">
        <f>'Simple model'!$B$17</f>
        <v>6678.3969336061591</v>
      </c>
      <c r="N143" s="18">
        <f t="shared" si="17"/>
        <v>9346.7439996605244</v>
      </c>
      <c r="O143" s="18">
        <f t="shared" si="15"/>
        <v>-1107.6839996605249</v>
      </c>
      <c r="P143" s="19">
        <f t="shared" si="18"/>
        <v>-0.13444300680666543</v>
      </c>
      <c r="Q143" s="19">
        <f>ABS((F143-N143)/F143)</f>
        <v>0.13444300680666543</v>
      </c>
    </row>
    <row r="144" spans="1:17">
      <c r="A144" t="str">
        <f>Data!A143</f>
        <v>9/20/2020</v>
      </c>
      <c r="B144">
        <f>Data!B143</f>
        <v>142</v>
      </c>
      <c r="C144">
        <f>Data!C143</f>
        <v>0</v>
      </c>
      <c r="D144">
        <f>Data!D143</f>
        <v>0</v>
      </c>
      <c r="E144">
        <f>Data!E143</f>
        <v>0</v>
      </c>
      <c r="F144" s="18">
        <f>Data!F143</f>
        <v>5561.95</v>
      </c>
      <c r="H144" t="str">
        <f t="shared" si="14"/>
        <v>9/20/2020</v>
      </c>
      <c r="I144">
        <f t="shared" si="16"/>
        <v>142</v>
      </c>
      <c r="J144" s="18">
        <f>C144*'Simple model'!$B$18</f>
        <v>0</v>
      </c>
      <c r="K144" s="18">
        <f>D144*'Simple model'!$B$19</f>
        <v>0</v>
      </c>
      <c r="L144" s="18">
        <f>E144*'Simple model'!$B$20</f>
        <v>0</v>
      </c>
      <c r="M144" s="18">
        <f>'Simple model'!$B$17</f>
        <v>6678.3969336061591</v>
      </c>
      <c r="N144" s="18">
        <f t="shared" si="17"/>
        <v>6678.3969336061591</v>
      </c>
      <c r="O144" s="18">
        <f t="shared" si="15"/>
        <v>-1116.4469336061593</v>
      </c>
      <c r="P144" s="19">
        <f t="shared" si="18"/>
        <v>-0.20072940849992527</v>
      </c>
      <c r="Q144" s="19">
        <f>ABS((F144-N144)/F144)</f>
        <v>0.20072940849992527</v>
      </c>
    </row>
    <row r="145" spans="1:17">
      <c r="A145" t="str">
        <f>Data!A144</f>
        <v>9/27/2020</v>
      </c>
      <c r="B145">
        <f>Data!B144</f>
        <v>143</v>
      </c>
      <c r="C145">
        <f>Data!C144</f>
        <v>0</v>
      </c>
      <c r="D145">
        <f>Data!D144</f>
        <v>3970.06</v>
      </c>
      <c r="E145">
        <f>Data!E144</f>
        <v>2081.2800000000002</v>
      </c>
      <c r="F145" s="18">
        <f>Data!F144</f>
        <v>9797.26</v>
      </c>
      <c r="H145" t="str">
        <f t="shared" si="14"/>
        <v>9/27/2020</v>
      </c>
      <c r="I145">
        <f t="shared" si="16"/>
        <v>143</v>
      </c>
      <c r="J145" s="18">
        <f>C145*'Simple model'!$B$18</f>
        <v>0</v>
      </c>
      <c r="K145" s="18">
        <f>D145*'Simple model'!$B$19</f>
        <v>1938.7091804062275</v>
      </c>
      <c r="L145" s="18">
        <f>E145*'Simple model'!$B$20</f>
        <v>2530.6685235599875</v>
      </c>
      <c r="M145" s="18">
        <f>'Simple model'!$B$17</f>
        <v>6678.3969336061591</v>
      </c>
      <c r="N145" s="18">
        <f t="shared" si="17"/>
        <v>11147.774637572373</v>
      </c>
      <c r="O145" s="18">
        <f t="shared" si="15"/>
        <v>-1350.5146375723725</v>
      </c>
      <c r="P145" s="19">
        <f t="shared" si="18"/>
        <v>-0.13784615673896297</v>
      </c>
      <c r="Q145" s="19">
        <f>ABS((F145-N145)/F145)</f>
        <v>0.13784615673896297</v>
      </c>
    </row>
    <row r="146" spans="1:17">
      <c r="A146" t="str">
        <f>Data!A145</f>
        <v>10/4/2020</v>
      </c>
      <c r="B146">
        <f>Data!B145</f>
        <v>144</v>
      </c>
      <c r="C146">
        <f>Data!C145</f>
        <v>11270.06</v>
      </c>
      <c r="D146">
        <f>Data!D145</f>
        <v>4650.0600000000004</v>
      </c>
      <c r="E146">
        <f>Data!E145</f>
        <v>1961.36</v>
      </c>
      <c r="F146" s="18">
        <f>Data!F145</f>
        <v>14673.81</v>
      </c>
      <c r="H146" t="str">
        <f t="shared" si="14"/>
        <v>10/4/2020</v>
      </c>
      <c r="I146">
        <f t="shared" si="16"/>
        <v>144</v>
      </c>
      <c r="J146" s="18">
        <f>C146*'Simple model'!$B$18</f>
        <v>4053.6582435826585</v>
      </c>
      <c r="K146" s="18">
        <f>D146*'Simple model'!$B$19</f>
        <v>2270.7752556484747</v>
      </c>
      <c r="L146" s="18">
        <f>E146*'Simple model'!$B$20</f>
        <v>2384.8554809394295</v>
      </c>
      <c r="M146" s="18">
        <f>'Simple model'!$B$17</f>
        <v>6678.3969336061591</v>
      </c>
      <c r="N146" s="18">
        <f t="shared" si="17"/>
        <v>15387.685913776721</v>
      </c>
      <c r="O146" s="18">
        <f t="shared" si="15"/>
        <v>-713.87591377672106</v>
      </c>
      <c r="P146" s="19">
        <f t="shared" si="18"/>
        <v>-4.8649663160196373E-2</v>
      </c>
      <c r="Q146" s="19">
        <f>ABS((F146-N146)/F146)</f>
        <v>4.8649663160196373E-2</v>
      </c>
    </row>
    <row r="147" spans="1:17">
      <c r="A147" t="str">
        <f>Data!A146</f>
        <v>10/11/2020</v>
      </c>
      <c r="B147">
        <f>Data!B146</f>
        <v>145</v>
      </c>
      <c r="C147">
        <f>Data!C146</f>
        <v>0</v>
      </c>
      <c r="D147">
        <f>Data!D146</f>
        <v>0</v>
      </c>
      <c r="E147">
        <f>Data!E146</f>
        <v>2151.15</v>
      </c>
      <c r="F147" s="18">
        <f>Data!F146</f>
        <v>11598.35</v>
      </c>
      <c r="H147" t="str">
        <f t="shared" si="14"/>
        <v>10/11/2020</v>
      </c>
      <c r="I147">
        <f t="shared" si="16"/>
        <v>145</v>
      </c>
      <c r="J147" s="18">
        <f>C147*'Simple model'!$B$18</f>
        <v>0</v>
      </c>
      <c r="K147" s="18">
        <f>D147*'Simple model'!$B$19</f>
        <v>0</v>
      </c>
      <c r="L147" s="18">
        <f>E147*'Simple model'!$B$20</f>
        <v>2615.6248051468647</v>
      </c>
      <c r="M147" s="18">
        <f>'Simple model'!$B$17</f>
        <v>6678.3969336061591</v>
      </c>
      <c r="N147" s="18">
        <f t="shared" si="17"/>
        <v>9294.0217387530247</v>
      </c>
      <c r="O147" s="18">
        <f t="shared" si="15"/>
        <v>2304.3282612469757</v>
      </c>
      <c r="P147" s="19">
        <f t="shared" si="18"/>
        <v>0.19867724816434887</v>
      </c>
      <c r="Q147" s="19">
        <f>ABS((F147-N147)/F147)</f>
        <v>0.19867724816434887</v>
      </c>
    </row>
    <row r="148" spans="1:17">
      <c r="A148" t="str">
        <f>Data!A147</f>
        <v>10/18/2020</v>
      </c>
      <c r="B148">
        <f>Data!B147</f>
        <v>146</v>
      </c>
      <c r="C148">
        <f>Data!C147</f>
        <v>11888.96</v>
      </c>
      <c r="D148">
        <f>Data!D147</f>
        <v>0</v>
      </c>
      <c r="E148">
        <f>Data!E147</f>
        <v>1892.17</v>
      </c>
      <c r="F148" s="18">
        <f>Data!F147</f>
        <v>13368.12</v>
      </c>
      <c r="H148" t="str">
        <f t="shared" si="14"/>
        <v>10/18/2020</v>
      </c>
      <c r="I148">
        <f t="shared" si="16"/>
        <v>146</v>
      </c>
      <c r="J148" s="18">
        <f>C148*'Simple model'!$B$18</f>
        <v>4276.2665603931555</v>
      </c>
      <c r="K148" s="18">
        <f>D148*'Simple model'!$B$19</f>
        <v>0</v>
      </c>
      <c r="L148" s="18">
        <f>E148*'Simple model'!$B$20</f>
        <v>2300.7260244774852</v>
      </c>
      <c r="M148" s="18">
        <f>'Simple model'!$B$17</f>
        <v>6678.3969336061591</v>
      </c>
      <c r="N148" s="18">
        <f t="shared" si="17"/>
        <v>13255.389518476801</v>
      </c>
      <c r="O148" s="18">
        <f t="shared" si="15"/>
        <v>112.73048152320007</v>
      </c>
      <c r="P148" s="19">
        <f t="shared" si="18"/>
        <v>8.4327849782317981E-3</v>
      </c>
      <c r="Q148" s="19">
        <f>ABS((F148-N148)/F148)</f>
        <v>8.4327849782317981E-3</v>
      </c>
    </row>
    <row r="149" spans="1:17">
      <c r="A149" t="str">
        <f>Data!A148</f>
        <v>10/25/2020</v>
      </c>
      <c r="B149">
        <f>Data!B148</f>
        <v>147</v>
      </c>
      <c r="C149">
        <f>Data!C148</f>
        <v>8174.36</v>
      </c>
      <c r="D149">
        <f>Data!D148</f>
        <v>7696.22</v>
      </c>
      <c r="E149">
        <f>Data!E148</f>
        <v>0</v>
      </c>
      <c r="F149" s="18">
        <f>Data!F148</f>
        <v>14428.14</v>
      </c>
      <c r="H149" t="str">
        <f t="shared" si="14"/>
        <v>10/25/2020</v>
      </c>
      <c r="I149">
        <f t="shared" si="16"/>
        <v>147</v>
      </c>
      <c r="J149" s="18">
        <f>C149*'Simple model'!$B$18</f>
        <v>2940.1850389449874</v>
      </c>
      <c r="K149" s="18">
        <f>D149*'Simple model'!$B$19</f>
        <v>3758.3140729424786</v>
      </c>
      <c r="L149" s="18">
        <f>E149*'Simple model'!$B$20</f>
        <v>0</v>
      </c>
      <c r="M149" s="18">
        <f>'Simple model'!$B$17</f>
        <v>6678.3969336061591</v>
      </c>
      <c r="N149" s="18">
        <f t="shared" si="17"/>
        <v>13376.896045493624</v>
      </c>
      <c r="O149" s="18">
        <f t="shared" si="15"/>
        <v>1051.2439545063753</v>
      </c>
      <c r="P149" s="19">
        <f t="shared" si="18"/>
        <v>7.286067050266877E-2</v>
      </c>
      <c r="Q149" s="19">
        <f>ABS((F149-N149)/F149)</f>
        <v>7.286067050266877E-2</v>
      </c>
    </row>
    <row r="150" spans="1:17">
      <c r="A150" t="str">
        <f>Data!A149</f>
        <v>11/1/2020</v>
      </c>
      <c r="B150">
        <f>Data!B149</f>
        <v>148</v>
      </c>
      <c r="C150">
        <f>Data!C149</f>
        <v>0</v>
      </c>
      <c r="D150">
        <f>Data!D149</f>
        <v>4926.08</v>
      </c>
      <c r="E150">
        <f>Data!E149</f>
        <v>0</v>
      </c>
      <c r="F150" s="18">
        <f>Data!F149</f>
        <v>11172.84</v>
      </c>
      <c r="H150" t="str">
        <f t="shared" si="14"/>
        <v>11/1/2020</v>
      </c>
      <c r="I150">
        <f t="shared" si="16"/>
        <v>148</v>
      </c>
      <c r="J150" s="18">
        <f>C150*'Simple model'!$B$18</f>
        <v>0</v>
      </c>
      <c r="K150" s="18">
        <f>D150*'Simple model'!$B$19</f>
        <v>2405.5647822490109</v>
      </c>
      <c r="L150" s="18">
        <f>E150*'Simple model'!$B$20</f>
        <v>0</v>
      </c>
      <c r="M150" s="18">
        <f>'Simple model'!$B$17</f>
        <v>6678.3969336061591</v>
      </c>
      <c r="N150" s="18">
        <f t="shared" si="17"/>
        <v>9083.96171585517</v>
      </c>
      <c r="O150" s="18">
        <f t="shared" si="15"/>
        <v>2088.8782841448301</v>
      </c>
      <c r="P150" s="19">
        <f t="shared" si="18"/>
        <v>0.186960368549521</v>
      </c>
      <c r="Q150" s="19">
        <f>ABS((F150-N150)/F150)</f>
        <v>0.186960368549521</v>
      </c>
    </row>
    <row r="151" spans="1:17">
      <c r="A151" t="str">
        <f>Data!A150</f>
        <v>11/8/2020</v>
      </c>
      <c r="B151">
        <f>Data!B150</f>
        <v>149</v>
      </c>
      <c r="C151">
        <f>Data!C150</f>
        <v>0</v>
      </c>
      <c r="D151">
        <f>Data!D150</f>
        <v>0</v>
      </c>
      <c r="E151">
        <f>Data!E150</f>
        <v>0</v>
      </c>
      <c r="F151" s="18">
        <f>Data!F150</f>
        <v>6340.56</v>
      </c>
      <c r="H151" t="str">
        <f t="shared" si="14"/>
        <v>11/8/2020</v>
      </c>
      <c r="I151">
        <f t="shared" si="16"/>
        <v>149</v>
      </c>
      <c r="J151" s="18">
        <f>C151*'Simple model'!$B$18</f>
        <v>0</v>
      </c>
      <c r="K151" s="18">
        <f>D151*'Simple model'!$B$19</f>
        <v>0</v>
      </c>
      <c r="L151" s="18">
        <f>E151*'Simple model'!$B$20</f>
        <v>0</v>
      </c>
      <c r="M151" s="18">
        <f>'Simple model'!$B$17</f>
        <v>6678.3969336061591</v>
      </c>
      <c r="N151" s="18">
        <f t="shared" si="17"/>
        <v>6678.3969336061591</v>
      </c>
      <c r="O151" s="18">
        <f t="shared" si="15"/>
        <v>-337.83693360615871</v>
      </c>
      <c r="P151" s="19">
        <f t="shared" si="18"/>
        <v>-5.3281876302118218E-2</v>
      </c>
      <c r="Q151" s="19">
        <f>ABS((F151-N151)/F151)</f>
        <v>5.3281876302118218E-2</v>
      </c>
    </row>
    <row r="152" spans="1:17">
      <c r="A152" t="str">
        <f>Data!A151</f>
        <v>11/15/2020</v>
      </c>
      <c r="B152">
        <f>Data!B151</f>
        <v>150</v>
      </c>
      <c r="C152">
        <f>Data!C151</f>
        <v>0</v>
      </c>
      <c r="D152">
        <f>Data!D151</f>
        <v>0</v>
      </c>
      <c r="E152">
        <f>Data!E151</f>
        <v>1769.21</v>
      </c>
      <c r="F152" s="18">
        <f>Data!F151</f>
        <v>8095.38</v>
      </c>
      <c r="H152" t="str">
        <f t="shared" si="14"/>
        <v>11/15/2020</v>
      </c>
      <c r="I152">
        <f t="shared" si="16"/>
        <v>150</v>
      </c>
      <c r="J152" s="18">
        <f>C152*'Simple model'!$B$18</f>
        <v>0</v>
      </c>
      <c r="K152" s="18">
        <f>D152*'Simple model'!$B$19</f>
        <v>0</v>
      </c>
      <c r="L152" s="18">
        <f>E152*'Simple model'!$B$20</f>
        <v>2151.2165871807565</v>
      </c>
      <c r="M152" s="18">
        <f>'Simple model'!$B$17</f>
        <v>6678.3969336061591</v>
      </c>
      <c r="N152" s="18">
        <f t="shared" si="17"/>
        <v>8829.6135207869156</v>
      </c>
      <c r="O152" s="18">
        <f t="shared" si="15"/>
        <v>-734.23352078691551</v>
      </c>
      <c r="P152" s="19">
        <f t="shared" si="18"/>
        <v>-9.0697845040864727E-2</v>
      </c>
      <c r="Q152" s="19">
        <f>ABS((F152-N152)/F152)</f>
        <v>9.0697845040864727E-2</v>
      </c>
    </row>
    <row r="153" spans="1:17">
      <c r="A153" t="str">
        <f>Data!A152</f>
        <v>11/22/2020</v>
      </c>
      <c r="B153">
        <f>Data!B152</f>
        <v>151</v>
      </c>
      <c r="C153">
        <f>Data!C152</f>
        <v>0</v>
      </c>
      <c r="D153">
        <f>Data!D152</f>
        <v>3981.96</v>
      </c>
      <c r="E153">
        <f>Data!E152</f>
        <v>1930.41</v>
      </c>
      <c r="F153" s="18">
        <f>Data!F152</f>
        <v>9268.66</v>
      </c>
      <c r="H153" t="str">
        <f t="shared" si="14"/>
        <v>11/22/2020</v>
      </c>
      <c r="I153">
        <f t="shared" si="16"/>
        <v>151</v>
      </c>
      <c r="J153" s="18">
        <f>C153*'Simple model'!$B$18</f>
        <v>0</v>
      </c>
      <c r="K153" s="18">
        <f>D153*'Simple model'!$B$19</f>
        <v>1944.5203367229667</v>
      </c>
      <c r="L153" s="18">
        <f>E153*'Simple model'!$B$20</f>
        <v>2347.2227785619593</v>
      </c>
      <c r="M153" s="18">
        <f>'Simple model'!$B$17</f>
        <v>6678.3969336061591</v>
      </c>
      <c r="N153" s="18">
        <f t="shared" si="17"/>
        <v>10970.140048891084</v>
      </c>
      <c r="O153" s="18">
        <f t="shared" si="15"/>
        <v>-1701.4800488910842</v>
      </c>
      <c r="P153" s="19">
        <f t="shared" si="18"/>
        <v>-0.18357346681085338</v>
      </c>
      <c r="Q153" s="19">
        <f>ABS((F153-N153)/F153)</f>
        <v>0.18357346681085338</v>
      </c>
    </row>
    <row r="154" spans="1:17">
      <c r="A154" t="str">
        <f>Data!A153</f>
        <v>11/29/2020</v>
      </c>
      <c r="B154">
        <f>Data!B153</f>
        <v>152</v>
      </c>
      <c r="C154">
        <f>Data!C153</f>
        <v>0</v>
      </c>
      <c r="D154">
        <f>Data!D153</f>
        <v>0</v>
      </c>
      <c r="E154">
        <f>Data!E153</f>
        <v>0</v>
      </c>
      <c r="F154" s="18">
        <f>Data!F153</f>
        <v>4532.33</v>
      </c>
      <c r="H154" t="str">
        <f t="shared" si="14"/>
        <v>11/29/2020</v>
      </c>
      <c r="I154">
        <f t="shared" si="16"/>
        <v>152</v>
      </c>
      <c r="J154" s="18">
        <f>C154*'Simple model'!$B$18</f>
        <v>0</v>
      </c>
      <c r="K154" s="18">
        <f>D154*'Simple model'!$B$19</f>
        <v>0</v>
      </c>
      <c r="L154" s="18">
        <f>E154*'Simple model'!$B$20</f>
        <v>0</v>
      </c>
      <c r="M154" s="18">
        <f>'Simple model'!$B$17</f>
        <v>6678.3969336061591</v>
      </c>
      <c r="N154" s="18">
        <f t="shared" si="17"/>
        <v>6678.3969336061591</v>
      </c>
      <c r="O154" s="18">
        <f t="shared" si="15"/>
        <v>-2146.0669336061592</v>
      </c>
      <c r="P154" s="19">
        <f t="shared" si="18"/>
        <v>-0.47350191482221271</v>
      </c>
      <c r="Q154" s="19">
        <f>ABS((F154-N154)/F154)</f>
        <v>0.47350191482221271</v>
      </c>
    </row>
    <row r="155" spans="1:17">
      <c r="A155" t="str">
        <f>Data!A154</f>
        <v>12/6/2020</v>
      </c>
      <c r="B155">
        <f>Data!B154</f>
        <v>153</v>
      </c>
      <c r="C155">
        <f>Data!C154</f>
        <v>0</v>
      </c>
      <c r="D155">
        <f>Data!D154</f>
        <v>5382.73</v>
      </c>
      <c r="E155">
        <f>Data!E154</f>
        <v>1793.47</v>
      </c>
      <c r="F155" s="18">
        <f>Data!F154</f>
        <v>10982.62</v>
      </c>
      <c r="H155" t="str">
        <f t="shared" si="14"/>
        <v>12/6/2020</v>
      </c>
      <c r="I155">
        <f t="shared" si="16"/>
        <v>153</v>
      </c>
      <c r="J155" s="18">
        <f>C155*'Simple model'!$B$18</f>
        <v>0</v>
      </c>
      <c r="K155" s="18">
        <f>D155*'Simple model'!$B$19</f>
        <v>2628.5618017480874</v>
      </c>
      <c r="L155" s="18">
        <f>E155*'Simple model'!$B$20</f>
        <v>2180.7147894320465</v>
      </c>
      <c r="M155" s="18">
        <f>'Simple model'!$B$17</f>
        <v>6678.3969336061591</v>
      </c>
      <c r="N155" s="18">
        <f t="shared" si="17"/>
        <v>11487.673524786293</v>
      </c>
      <c r="O155" s="18">
        <f t="shared" si="15"/>
        <v>-505.05352478629175</v>
      </c>
      <c r="P155" s="19">
        <f t="shared" si="18"/>
        <v>-4.5986615651483133E-2</v>
      </c>
      <c r="Q155" s="19">
        <f>ABS((F155-N155)/F155)</f>
        <v>4.5986615651483133E-2</v>
      </c>
    </row>
    <row r="156" spans="1:17">
      <c r="A156" t="str">
        <f>Data!A155</f>
        <v>12/13/2020</v>
      </c>
      <c r="B156">
        <f>Data!B155</f>
        <v>154</v>
      </c>
      <c r="C156">
        <f>Data!C155</f>
        <v>0</v>
      </c>
      <c r="D156">
        <f>Data!D155</f>
        <v>0</v>
      </c>
      <c r="E156">
        <f>Data!E155</f>
        <v>1912.65</v>
      </c>
      <c r="F156" s="18">
        <f>Data!F155</f>
        <v>8447.64</v>
      </c>
      <c r="H156" t="str">
        <f t="shared" si="14"/>
        <v>12/13/2020</v>
      </c>
      <c r="I156">
        <f t="shared" si="16"/>
        <v>154</v>
      </c>
      <c r="J156" s="18">
        <f>C156*'Simple model'!$B$18</f>
        <v>0</v>
      </c>
      <c r="K156" s="18">
        <f>D156*'Simple model'!$B$19</f>
        <v>0</v>
      </c>
      <c r="L156" s="18">
        <f>E156*'Simple model'!$B$20</f>
        <v>2325.6280517695886</v>
      </c>
      <c r="M156" s="18">
        <f>'Simple model'!$B$17</f>
        <v>6678.3969336061591</v>
      </c>
      <c r="N156" s="18">
        <f t="shared" si="17"/>
        <v>9004.0249853757487</v>
      </c>
      <c r="O156" s="18">
        <f t="shared" si="15"/>
        <v>-556.38498537574924</v>
      </c>
      <c r="P156" s="19">
        <f t="shared" si="18"/>
        <v>-6.586277177717674E-2</v>
      </c>
      <c r="Q156" s="19">
        <f>ABS((F156-N156)/F156)</f>
        <v>6.586277177717674E-2</v>
      </c>
    </row>
    <row r="157" spans="1:17">
      <c r="A157" t="str">
        <f>Data!A156</f>
        <v>12/20/2020</v>
      </c>
      <c r="B157">
        <f>Data!B156</f>
        <v>155</v>
      </c>
      <c r="C157">
        <f>Data!C156</f>
        <v>0</v>
      </c>
      <c r="D157">
        <f>Data!D156</f>
        <v>6096.35</v>
      </c>
      <c r="E157">
        <f>Data!E156</f>
        <v>0</v>
      </c>
      <c r="F157" s="18">
        <f>Data!F156</f>
        <v>7617.05</v>
      </c>
      <c r="H157" t="str">
        <f t="shared" si="14"/>
        <v>12/20/2020</v>
      </c>
      <c r="I157">
        <f t="shared" si="16"/>
        <v>155</v>
      </c>
      <c r="J157" s="18">
        <f>C157*'Simple model'!$B$18</f>
        <v>0</v>
      </c>
      <c r="K157" s="18">
        <f>D157*'Simple model'!$B$19</f>
        <v>2977.0456144162822</v>
      </c>
      <c r="L157" s="18">
        <f>E157*'Simple model'!$B$20</f>
        <v>0</v>
      </c>
      <c r="M157" s="18">
        <f>'Simple model'!$B$17</f>
        <v>6678.3969336061591</v>
      </c>
      <c r="N157" s="18">
        <f t="shared" si="17"/>
        <v>9655.4425480224418</v>
      </c>
      <c r="O157" s="18">
        <f t="shared" si="15"/>
        <v>-2038.3925480224416</v>
      </c>
      <c r="P157" s="19">
        <f t="shared" si="18"/>
        <v>-0.26760918571132414</v>
      </c>
      <c r="Q157" s="19">
        <f>ABS((F157-N157)/F157)</f>
        <v>0.26760918571132414</v>
      </c>
    </row>
    <row r="158" spans="1:17">
      <c r="A158" t="str">
        <f>Data!A157</f>
        <v>12/27/2020</v>
      </c>
      <c r="B158">
        <f>Data!B157</f>
        <v>156</v>
      </c>
      <c r="C158">
        <f>Data!C157</f>
        <v>0</v>
      </c>
      <c r="D158">
        <f>Data!D157</f>
        <v>0</v>
      </c>
      <c r="E158">
        <f>Data!E157</f>
        <v>1918.79</v>
      </c>
      <c r="F158" s="18">
        <f>Data!F157</f>
        <v>7610.02</v>
      </c>
      <c r="H158" t="str">
        <f t="shared" si="14"/>
        <v>12/27/2020</v>
      </c>
      <c r="I158">
        <f t="shared" si="16"/>
        <v>156</v>
      </c>
      <c r="J158" s="18">
        <f>C158*'Simple model'!$B$18</f>
        <v>0</v>
      </c>
      <c r="K158" s="18">
        <f>D158*'Simple model'!$B$19</f>
        <v>0</v>
      </c>
      <c r="L158" s="18">
        <f>E158*'Simple model'!$B$20</f>
        <v>2333.093796280014</v>
      </c>
      <c r="M158" s="18">
        <f>'Simple model'!$B$17</f>
        <v>6678.3969336061591</v>
      </c>
      <c r="N158" s="18">
        <f t="shared" si="17"/>
        <v>9011.4907298861726</v>
      </c>
      <c r="O158" s="18">
        <f t="shared" si="15"/>
        <v>-1401.4707298861722</v>
      </c>
      <c r="P158" s="19">
        <f t="shared" si="18"/>
        <v>-0.18416124134840278</v>
      </c>
      <c r="Q158" s="19">
        <f>ABS((F158-N158)/F158)</f>
        <v>0.18416124134840278</v>
      </c>
    </row>
    <row r="159" spans="1:17">
      <c r="A159" t="str">
        <f>Data!A158</f>
        <v>1/3/2021</v>
      </c>
      <c r="B159">
        <f>Data!B158</f>
        <v>157</v>
      </c>
      <c r="C159">
        <f>Data!C158</f>
        <v>0</v>
      </c>
      <c r="D159">
        <f>Data!D158</f>
        <v>0</v>
      </c>
      <c r="E159">
        <f>Data!E158</f>
        <v>1892.95</v>
      </c>
      <c r="F159" s="18">
        <f>Data!F158</f>
        <v>7849.88</v>
      </c>
      <c r="H159" t="str">
        <f t="shared" si="14"/>
        <v>1/3/2021</v>
      </c>
      <c r="I159">
        <f t="shared" si="16"/>
        <v>157</v>
      </c>
      <c r="J159" s="18">
        <f>C159*'Simple model'!$B$18</f>
        <v>0</v>
      </c>
      <c r="K159" s="18">
        <f>D159*'Simple model'!$B$19</f>
        <v>0</v>
      </c>
      <c r="L159" s="18">
        <f>E159*'Simple model'!$B$20</f>
        <v>2301.6744415325556</v>
      </c>
      <c r="M159" s="18">
        <f>'Simple model'!$B$17</f>
        <v>6678.3969336061591</v>
      </c>
      <c r="N159" s="18">
        <f t="shared" si="17"/>
        <v>8980.0713751387157</v>
      </c>
      <c r="O159" s="18">
        <f t="shared" si="15"/>
        <v>-1130.1913751387156</v>
      </c>
      <c r="P159" s="19">
        <f t="shared" si="18"/>
        <v>-0.14397562448581577</v>
      </c>
      <c r="Q159" s="19">
        <f>ABS((F159-N159)/F159)</f>
        <v>0.14397562448581577</v>
      </c>
    </row>
    <row r="160" spans="1:17">
      <c r="A160" t="str">
        <f>Data!A159</f>
        <v>1/10/2021</v>
      </c>
      <c r="B160">
        <f>Data!B159</f>
        <v>158</v>
      </c>
      <c r="C160">
        <f>Data!C159</f>
        <v>0</v>
      </c>
      <c r="D160">
        <f>Data!D159</f>
        <v>0</v>
      </c>
      <c r="E160">
        <f>Data!E159</f>
        <v>2005.08</v>
      </c>
      <c r="F160" s="18">
        <f>Data!F159</f>
        <v>7104.61</v>
      </c>
      <c r="H160" t="str">
        <f t="shared" si="14"/>
        <v>1/10/2021</v>
      </c>
      <c r="I160">
        <f t="shared" si="16"/>
        <v>158</v>
      </c>
      <c r="J160" s="18">
        <f>C160*'Simple model'!$B$18</f>
        <v>0</v>
      </c>
      <c r="K160" s="18">
        <f>D160*'Simple model'!$B$19</f>
        <v>0</v>
      </c>
      <c r="L160" s="18">
        <f>E160*'Simple model'!$B$20</f>
        <v>2438.0154727954232</v>
      </c>
      <c r="M160" s="18">
        <f>'Simple model'!$B$17</f>
        <v>6678.3969336061591</v>
      </c>
      <c r="N160" s="18">
        <f t="shared" si="17"/>
        <v>9116.4124064015814</v>
      </c>
      <c r="O160" s="18">
        <f t="shared" si="15"/>
        <v>-2011.8024064015817</v>
      </c>
      <c r="P160" s="19">
        <f t="shared" si="18"/>
        <v>-0.28316859143592427</v>
      </c>
      <c r="Q160" s="19">
        <f>ABS((F160-N160)/F160)</f>
        <v>0.28316859143592427</v>
      </c>
    </row>
    <row r="161" spans="1:17">
      <c r="A161" t="str">
        <f>Data!A160</f>
        <v>1/17/2021</v>
      </c>
      <c r="B161">
        <f>Data!B160</f>
        <v>159</v>
      </c>
      <c r="C161">
        <f>Data!C160</f>
        <v>0</v>
      </c>
      <c r="D161">
        <f>Data!D160</f>
        <v>0</v>
      </c>
      <c r="E161">
        <f>Data!E160</f>
        <v>2230.84</v>
      </c>
      <c r="F161" s="18">
        <f>Data!F160</f>
        <v>8447.4</v>
      </c>
      <c r="H161" t="str">
        <f t="shared" si="14"/>
        <v>1/17/2021</v>
      </c>
      <c r="I161">
        <f t="shared" si="16"/>
        <v>159</v>
      </c>
      <c r="J161" s="18">
        <f>C161*'Simple model'!$B$18</f>
        <v>0</v>
      </c>
      <c r="K161" s="18">
        <f>D161*'Simple model'!$B$19</f>
        <v>0</v>
      </c>
      <c r="L161" s="18">
        <f>E161*'Simple model'!$B$20</f>
        <v>2712.5214142732175</v>
      </c>
      <c r="M161" s="18">
        <f>'Simple model'!$B$17</f>
        <v>6678.3969336061591</v>
      </c>
      <c r="N161" s="18">
        <f t="shared" si="17"/>
        <v>9390.9183478793766</v>
      </c>
      <c r="O161" s="18">
        <f t="shared" si="15"/>
        <v>-943.51834787937696</v>
      </c>
      <c r="P161" s="19">
        <f t="shared" si="18"/>
        <v>-0.11169334326294209</v>
      </c>
      <c r="Q161" s="19">
        <f>ABS((F161-N161)/F161)</f>
        <v>0.11169334326294209</v>
      </c>
    </row>
    <row r="162" spans="1:17">
      <c r="A162" t="str">
        <f>Data!A161</f>
        <v>1/24/2021</v>
      </c>
      <c r="B162">
        <f>Data!B161</f>
        <v>160</v>
      </c>
      <c r="C162">
        <f>Data!C161</f>
        <v>0</v>
      </c>
      <c r="D162">
        <f>Data!D161</f>
        <v>0</v>
      </c>
      <c r="E162">
        <f>Data!E161</f>
        <v>2034.5</v>
      </c>
      <c r="F162" s="18">
        <f>Data!F161</f>
        <v>7885.48</v>
      </c>
      <c r="H162" t="str">
        <f t="shared" si="14"/>
        <v>1/24/2021</v>
      </c>
      <c r="I162">
        <f t="shared" si="16"/>
        <v>160</v>
      </c>
      <c r="J162" s="18">
        <f>C162*'Simple model'!$B$18</f>
        <v>0</v>
      </c>
      <c r="K162" s="18">
        <f>D162*'Simple model'!$B$19</f>
        <v>0</v>
      </c>
      <c r="L162" s="18">
        <f>E162*'Simple model'!$B$20</f>
        <v>2473.7878186417943</v>
      </c>
      <c r="M162" s="18">
        <f>'Simple model'!$B$17</f>
        <v>6678.3969336061591</v>
      </c>
      <c r="N162" s="18">
        <f t="shared" si="17"/>
        <v>9152.1847522479529</v>
      </c>
      <c r="O162" s="18">
        <f t="shared" si="15"/>
        <v>-1266.7047522479534</v>
      </c>
      <c r="P162" s="19">
        <f t="shared" si="18"/>
        <v>-0.16063762158396869</v>
      </c>
      <c r="Q162" s="19">
        <f>ABS((F162-N162)/F162)</f>
        <v>0.16063762158396869</v>
      </c>
    </row>
    <row r="163" spans="1:17">
      <c r="A163" t="str">
        <f>Data!A162</f>
        <v>1/31/2021</v>
      </c>
      <c r="B163">
        <f>Data!B162</f>
        <v>161</v>
      </c>
      <c r="C163">
        <f>Data!C162</f>
        <v>0</v>
      </c>
      <c r="D163">
        <f>Data!D162</f>
        <v>3820.84</v>
      </c>
      <c r="E163">
        <f>Data!E162</f>
        <v>2004.21</v>
      </c>
      <c r="F163" s="18">
        <f>Data!F162</f>
        <v>9992.42</v>
      </c>
      <c r="H163" t="str">
        <f t="shared" si="14"/>
        <v>1/31/2021</v>
      </c>
      <c r="I163">
        <f t="shared" si="16"/>
        <v>161</v>
      </c>
      <c r="J163" s="18">
        <f>C163*'Simple model'!$B$18</f>
        <v>0</v>
      </c>
      <c r="K163" s="18">
        <f>D163*'Simple model'!$B$19</f>
        <v>1865.8402101890979</v>
      </c>
      <c r="L163" s="18">
        <f>E163*'Simple model'!$B$20</f>
        <v>2436.9576230032299</v>
      </c>
      <c r="M163" s="18">
        <f>'Simple model'!$B$17</f>
        <v>6678.3969336061591</v>
      </c>
      <c r="N163" s="18">
        <f t="shared" si="17"/>
        <v>10981.194766798486</v>
      </c>
      <c r="O163" s="18">
        <f t="shared" ref="O163:O194" si="19">F163-N163</f>
        <v>-988.77476679848587</v>
      </c>
      <c r="P163" s="19">
        <f t="shared" si="18"/>
        <v>-9.8952482661706156E-2</v>
      </c>
      <c r="Q163" s="19">
        <f>ABS((F163-N163)/F163)</f>
        <v>9.8952482661706156E-2</v>
      </c>
    </row>
    <row r="164" spans="1:17">
      <c r="A164" t="str">
        <f>Data!A163</f>
        <v>2/7/2021</v>
      </c>
      <c r="B164">
        <f>Data!B163</f>
        <v>162</v>
      </c>
      <c r="C164">
        <f>Data!C163</f>
        <v>0</v>
      </c>
      <c r="D164">
        <f>Data!D163</f>
        <v>6301.43</v>
      </c>
      <c r="E164">
        <f>Data!E163</f>
        <v>2019.89</v>
      </c>
      <c r="F164" s="18">
        <f>Data!F163</f>
        <v>11322.95</v>
      </c>
      <c r="H164" t="str">
        <f t="shared" si="14"/>
        <v>2/7/2021</v>
      </c>
      <c r="I164">
        <f t="shared" si="16"/>
        <v>162</v>
      </c>
      <c r="J164" s="18">
        <f>C164*'Simple model'!$B$18</f>
        <v>0</v>
      </c>
      <c r="K164" s="18">
        <f>D164*'Simple model'!$B$19</f>
        <v>3077.1928360496349</v>
      </c>
      <c r="L164" s="18">
        <f>E164*'Simple model'!$B$20</f>
        <v>2456.0232376487461</v>
      </c>
      <c r="M164" s="18">
        <f>'Simple model'!$B$17</f>
        <v>6678.3969336061591</v>
      </c>
      <c r="N164" s="18">
        <f t="shared" si="17"/>
        <v>12211.613007304539</v>
      </c>
      <c r="O164" s="18">
        <f t="shared" si="19"/>
        <v>-888.66300730453804</v>
      </c>
      <c r="P164" s="19">
        <f t="shared" si="18"/>
        <v>-7.8483346416308289E-2</v>
      </c>
      <c r="Q164" s="19">
        <f>ABS((F164-N164)/F164)</f>
        <v>7.8483346416308289E-2</v>
      </c>
    </row>
    <row r="165" spans="1:17">
      <c r="A165" t="str">
        <f>Data!A164</f>
        <v>2/14/2021</v>
      </c>
      <c r="B165">
        <f>Data!B164</f>
        <v>163</v>
      </c>
      <c r="C165">
        <f>Data!C164</f>
        <v>11898.84</v>
      </c>
      <c r="D165">
        <f>Data!D164</f>
        <v>5895.26</v>
      </c>
      <c r="E165">
        <f>Data!E164</f>
        <v>2045.48</v>
      </c>
      <c r="F165" s="18">
        <f>Data!F164</f>
        <v>15977.27</v>
      </c>
      <c r="H165" t="str">
        <f t="shared" si="14"/>
        <v>2/14/2021</v>
      </c>
      <c r="I165">
        <f t="shared" si="16"/>
        <v>163</v>
      </c>
      <c r="J165" s="18">
        <f>C165*'Simple model'!$B$18</f>
        <v>4279.8202365445331</v>
      </c>
      <c r="K165" s="18">
        <f>D165*'Simple model'!$B$19</f>
        <v>2878.8468393126595</v>
      </c>
      <c r="L165" s="18">
        <f>E165*'Simple model'!$B$20</f>
        <v>2487.1386125708614</v>
      </c>
      <c r="M165" s="18">
        <f>'Simple model'!$B$17</f>
        <v>6678.3969336061591</v>
      </c>
      <c r="N165" s="18">
        <f t="shared" si="17"/>
        <v>16324.202622034212</v>
      </c>
      <c r="O165" s="18">
        <f t="shared" si="19"/>
        <v>-346.93262203421182</v>
      </c>
      <c r="P165" s="19">
        <f t="shared" si="18"/>
        <v>-2.1714136522335281E-2</v>
      </c>
      <c r="Q165" s="19">
        <f>ABS((F165-N165)/F165)</f>
        <v>2.1714136522335281E-2</v>
      </c>
    </row>
    <row r="166" spans="1:17">
      <c r="A166" t="str">
        <f>Data!A165</f>
        <v>2/21/2021</v>
      </c>
      <c r="B166">
        <f>Data!B165</f>
        <v>164</v>
      </c>
      <c r="C166">
        <f>Data!C165</f>
        <v>10175.1</v>
      </c>
      <c r="D166">
        <f>Data!D165</f>
        <v>0</v>
      </c>
      <c r="E166">
        <f>Data!E165</f>
        <v>1796.65</v>
      </c>
      <c r="F166" s="18">
        <f>Data!F165</f>
        <v>14259.48</v>
      </c>
      <c r="H166" t="str">
        <f t="shared" si="14"/>
        <v>2/21/2021</v>
      </c>
      <c r="I166">
        <f t="shared" si="16"/>
        <v>164</v>
      </c>
      <c r="J166" s="18">
        <f>C166*'Simple model'!$B$18</f>
        <v>3659.8188469518277</v>
      </c>
      <c r="K166" s="18">
        <f>D166*'Simple model'!$B$19</f>
        <v>0</v>
      </c>
      <c r="L166" s="18">
        <f>E166*'Simple model'!$B$20</f>
        <v>2184.5814128104103</v>
      </c>
      <c r="M166" s="18">
        <f>'Simple model'!$B$17</f>
        <v>6678.3969336061591</v>
      </c>
      <c r="N166" s="18">
        <f t="shared" si="17"/>
        <v>12522.797193368398</v>
      </c>
      <c r="O166" s="18">
        <f t="shared" si="19"/>
        <v>1736.6828066316011</v>
      </c>
      <c r="P166" s="19">
        <f t="shared" si="18"/>
        <v>0.12179145429087183</v>
      </c>
      <c r="Q166" s="19">
        <f>ABS((F166-N166)/F166)</f>
        <v>0.12179145429087183</v>
      </c>
    </row>
    <row r="167" spans="1:17">
      <c r="A167" t="str">
        <f>Data!A166</f>
        <v>2/28/2021</v>
      </c>
      <c r="B167">
        <f>Data!B166</f>
        <v>165</v>
      </c>
      <c r="C167">
        <f>Data!C166</f>
        <v>0</v>
      </c>
      <c r="D167">
        <f>Data!D166</f>
        <v>3667.79</v>
      </c>
      <c r="E167">
        <f>Data!E166</f>
        <v>1977.04</v>
      </c>
      <c r="F167" s="18">
        <f>Data!F166</f>
        <v>12886.05</v>
      </c>
      <c r="H167" t="str">
        <f t="shared" si="14"/>
        <v>2/28/2021</v>
      </c>
      <c r="I167">
        <f t="shared" si="16"/>
        <v>165</v>
      </c>
      <c r="J167" s="18">
        <f>C167*'Simple model'!$B$18</f>
        <v>0</v>
      </c>
      <c r="K167" s="18">
        <f>D167*'Simple model'!$B$19</f>
        <v>1791.1009266364129</v>
      </c>
      <c r="L167" s="18">
        <f>E167*'Simple model'!$B$20</f>
        <v>2403.9210955849462</v>
      </c>
      <c r="M167" s="18">
        <f>'Simple model'!$B$17</f>
        <v>6678.3969336061591</v>
      </c>
      <c r="N167" s="18">
        <f t="shared" si="17"/>
        <v>10873.418955827517</v>
      </c>
      <c r="O167" s="18">
        <f t="shared" si="19"/>
        <v>2012.6310441724818</v>
      </c>
      <c r="P167" s="19">
        <f t="shared" si="18"/>
        <v>0.15618681009094967</v>
      </c>
      <c r="Q167" s="19">
        <f>ABS((F167-N167)/F167)</f>
        <v>0.15618681009094967</v>
      </c>
    </row>
    <row r="168" spans="1:17">
      <c r="A168" t="str">
        <f>Data!A167</f>
        <v>3/7/2021</v>
      </c>
      <c r="B168">
        <f>Data!B167</f>
        <v>166</v>
      </c>
      <c r="C168">
        <f>Data!C167</f>
        <v>0</v>
      </c>
      <c r="D168">
        <f>Data!D167</f>
        <v>3031.38</v>
      </c>
      <c r="E168">
        <f>Data!E167</f>
        <v>0</v>
      </c>
      <c r="F168" s="18">
        <f>Data!F167</f>
        <v>9131.86</v>
      </c>
      <c r="H168" t="str">
        <f t="shared" si="14"/>
        <v>3/7/2021</v>
      </c>
      <c r="I168">
        <f t="shared" si="16"/>
        <v>166</v>
      </c>
      <c r="J168" s="18">
        <f>C168*'Simple model'!$B$18</f>
        <v>0</v>
      </c>
      <c r="K168" s="18">
        <f>D168*'Simple model'!$B$19</f>
        <v>1480.3212634821211</v>
      </c>
      <c r="L168" s="18">
        <f>E168*'Simple model'!$B$20</f>
        <v>0</v>
      </c>
      <c r="M168" s="18">
        <f>'Simple model'!$B$17</f>
        <v>6678.3969336061591</v>
      </c>
      <c r="N168" s="18">
        <f t="shared" si="17"/>
        <v>8158.7181970882802</v>
      </c>
      <c r="O168" s="18">
        <f t="shared" si="19"/>
        <v>973.14180291172033</v>
      </c>
      <c r="P168" s="19">
        <f t="shared" si="18"/>
        <v>0.10656556308481736</v>
      </c>
      <c r="Q168" s="19">
        <f>ABS((F168-N168)/F168)</f>
        <v>0.10656556308481736</v>
      </c>
    </row>
    <row r="169" spans="1:17">
      <c r="A169" t="str">
        <f>Data!A168</f>
        <v>3/14/2021</v>
      </c>
      <c r="B169">
        <f>Data!B168</f>
        <v>167</v>
      </c>
      <c r="C169">
        <f>Data!C168</f>
        <v>0</v>
      </c>
      <c r="D169">
        <f>Data!D168</f>
        <v>4339.9399999999996</v>
      </c>
      <c r="E169">
        <f>Data!E168</f>
        <v>1725.85</v>
      </c>
      <c r="F169" s="18">
        <f>Data!F168</f>
        <v>10953.39</v>
      </c>
      <c r="H169" t="str">
        <f t="shared" si="14"/>
        <v>3/14/2021</v>
      </c>
      <c r="I169">
        <f t="shared" si="16"/>
        <v>167</v>
      </c>
      <c r="J169" s="18">
        <f>C169*'Simple model'!$B$18</f>
        <v>0</v>
      </c>
      <c r="K169" s="18">
        <f>D169*'Simple model'!$B$19</f>
        <v>2119.3335920394661</v>
      </c>
      <c r="L169" s="18">
        <f>E169*'Simple model'!$B$20</f>
        <v>2098.4943262732568</v>
      </c>
      <c r="M169" s="18">
        <f>'Simple model'!$B$17</f>
        <v>6678.3969336061591</v>
      </c>
      <c r="N169" s="18">
        <f t="shared" si="17"/>
        <v>10896.224851918883</v>
      </c>
      <c r="O169" s="18">
        <f t="shared" si="19"/>
        <v>57.165148081116058</v>
      </c>
      <c r="P169" s="19">
        <f t="shared" si="18"/>
        <v>5.2189457401878381E-3</v>
      </c>
      <c r="Q169" s="19">
        <f>ABS((F169-N169)/F169)</f>
        <v>5.2189457401878381E-3</v>
      </c>
    </row>
    <row r="170" spans="1:17">
      <c r="A170" t="str">
        <f>Data!A169</f>
        <v>3/21/2021</v>
      </c>
      <c r="B170">
        <f>Data!B169</f>
        <v>168</v>
      </c>
      <c r="C170">
        <f>Data!C169</f>
        <v>0</v>
      </c>
      <c r="D170">
        <f>Data!D169</f>
        <v>0</v>
      </c>
      <c r="E170">
        <f>Data!E169</f>
        <v>2173.13</v>
      </c>
      <c r="F170" s="18">
        <f>Data!F169</f>
        <v>8574.23</v>
      </c>
      <c r="H170" t="str">
        <f t="shared" si="14"/>
        <v>3/21/2021</v>
      </c>
      <c r="I170">
        <f t="shared" si="16"/>
        <v>168</v>
      </c>
      <c r="J170" s="18">
        <f>C170*'Simple model'!$B$18</f>
        <v>0</v>
      </c>
      <c r="K170" s="18">
        <f>D170*'Simple model'!$B$19</f>
        <v>0</v>
      </c>
      <c r="L170" s="18">
        <f>E170*'Simple model'!$B$20</f>
        <v>2642.3507113910264</v>
      </c>
      <c r="M170" s="18">
        <f>'Simple model'!$B$17</f>
        <v>6678.3969336061591</v>
      </c>
      <c r="N170" s="18">
        <f t="shared" si="17"/>
        <v>9320.7476449971855</v>
      </c>
      <c r="O170" s="18">
        <f t="shared" si="19"/>
        <v>-746.51764499718593</v>
      </c>
      <c r="P170" s="19">
        <f t="shared" si="18"/>
        <v>-8.7065269417450422E-2</v>
      </c>
      <c r="Q170" s="19">
        <f>ABS((F170-N170)/F170)</f>
        <v>8.7065269417450422E-2</v>
      </c>
    </row>
    <row r="171" spans="1:17">
      <c r="A171" t="str">
        <f>Data!A170</f>
        <v>3/28/2021</v>
      </c>
      <c r="B171">
        <f>Data!B170</f>
        <v>169</v>
      </c>
      <c r="C171">
        <f>Data!C170</f>
        <v>12376.06</v>
      </c>
      <c r="D171">
        <f>Data!D170</f>
        <v>5498.69</v>
      </c>
      <c r="E171">
        <f>Data!E170</f>
        <v>2216.2800000000002</v>
      </c>
      <c r="F171" s="18">
        <f>Data!F170</f>
        <v>14958.05</v>
      </c>
      <c r="H171" t="str">
        <f t="shared" si="14"/>
        <v>3/28/2021</v>
      </c>
      <c r="I171">
        <f t="shared" si="16"/>
        <v>169</v>
      </c>
      <c r="J171" s="18">
        <f>C171*'Simple model'!$B$18</f>
        <v>4451.4685495972162</v>
      </c>
      <c r="K171" s="18">
        <f>D171*'Simple model'!$B$19</f>
        <v>2685.1888342261623</v>
      </c>
      <c r="L171" s="18">
        <f>E171*'Simple model'!$B$20</f>
        <v>2694.8176292452376</v>
      </c>
      <c r="M171" s="18">
        <f>'Simple model'!$B$17</f>
        <v>6678.3969336061591</v>
      </c>
      <c r="N171" s="18">
        <f t="shared" si="17"/>
        <v>16509.871946674775</v>
      </c>
      <c r="O171" s="18">
        <f t="shared" si="19"/>
        <v>-1551.821946674776</v>
      </c>
      <c r="P171" s="19">
        <f t="shared" si="18"/>
        <v>-0.10374493645059189</v>
      </c>
      <c r="Q171" s="19">
        <f>ABS((F171-N171)/F171)</f>
        <v>0.10374493645059189</v>
      </c>
    </row>
    <row r="172" spans="1:17">
      <c r="A172" t="str">
        <f>Data!A171</f>
        <v>4/4/2021</v>
      </c>
      <c r="B172">
        <f>Data!B171</f>
        <v>170</v>
      </c>
      <c r="C172">
        <f>Data!C171</f>
        <v>0</v>
      </c>
      <c r="D172">
        <f>Data!D171</f>
        <v>6047.97</v>
      </c>
      <c r="E172">
        <f>Data!E171</f>
        <v>1873.72</v>
      </c>
      <c r="F172" s="18">
        <f>Data!F171</f>
        <v>13543.21</v>
      </c>
      <c r="H172" t="str">
        <f t="shared" si="14"/>
        <v>4/4/2021</v>
      </c>
      <c r="I172">
        <f t="shared" si="16"/>
        <v>170</v>
      </c>
      <c r="J172" s="18">
        <f>C172*'Simple model'!$B$18</f>
        <v>0</v>
      </c>
      <c r="K172" s="18">
        <f>D172*'Simple model'!$B$19</f>
        <v>2953.4200898277236</v>
      </c>
      <c r="L172" s="18">
        <f>E172*'Simple model'!$B$20</f>
        <v>2278.2923133671679</v>
      </c>
      <c r="M172" s="18">
        <f>'Simple model'!$B$17</f>
        <v>6678.3969336061591</v>
      </c>
      <c r="N172" s="18">
        <f t="shared" si="17"/>
        <v>11910.109336801052</v>
      </c>
      <c r="O172" s="18">
        <f t="shared" si="19"/>
        <v>1633.1006631989476</v>
      </c>
      <c r="P172" s="19">
        <f t="shared" si="18"/>
        <v>0.12058445990270754</v>
      </c>
      <c r="Q172" s="19">
        <f>ABS((F172-N172)/F172)</f>
        <v>0.12058445990270754</v>
      </c>
    </row>
    <row r="173" spans="1:17">
      <c r="A173" t="str">
        <f>Data!A172</f>
        <v>4/11/2021</v>
      </c>
      <c r="B173">
        <f>Data!B172</f>
        <v>171</v>
      </c>
      <c r="C173">
        <f>Data!C172</f>
        <v>11841.72</v>
      </c>
      <c r="D173">
        <f>Data!D172</f>
        <v>0</v>
      </c>
      <c r="E173">
        <f>Data!E172</f>
        <v>1951.73</v>
      </c>
      <c r="F173" s="18">
        <f>Data!F172</f>
        <v>13867.08</v>
      </c>
      <c r="H173" t="str">
        <f t="shared" si="14"/>
        <v>4/11/2021</v>
      </c>
      <c r="I173">
        <f t="shared" si="16"/>
        <v>171</v>
      </c>
      <c r="J173" s="18">
        <f>C173*'Simple model'!$B$18</f>
        <v>4259.2750966896037</v>
      </c>
      <c r="K173" s="18">
        <f>D173*'Simple model'!$B$19</f>
        <v>0</v>
      </c>
      <c r="L173" s="18">
        <f>E173*'Simple model'!$B$20</f>
        <v>2373.1461780672153</v>
      </c>
      <c r="M173" s="18">
        <f>'Simple model'!$B$17</f>
        <v>6678.3969336061591</v>
      </c>
      <c r="N173" s="18">
        <f t="shared" si="17"/>
        <v>13310.818208362978</v>
      </c>
      <c r="O173" s="18">
        <f t="shared" si="19"/>
        <v>556.26179163702182</v>
      </c>
      <c r="P173" s="19">
        <f t="shared" si="18"/>
        <v>4.0113837349825758E-2</v>
      </c>
      <c r="Q173" s="19">
        <f>ABS((F173-N173)/F173)</f>
        <v>4.0113837349825758E-2</v>
      </c>
    </row>
    <row r="174" spans="1:17">
      <c r="A174" t="str">
        <f>Data!A173</f>
        <v>4/18/2021</v>
      </c>
      <c r="B174">
        <f>Data!B173</f>
        <v>172</v>
      </c>
      <c r="C174">
        <f>Data!C173</f>
        <v>0</v>
      </c>
      <c r="D174">
        <f>Data!D173</f>
        <v>6742.67</v>
      </c>
      <c r="E174">
        <f>Data!E173</f>
        <v>1824.36</v>
      </c>
      <c r="F174" s="18">
        <f>Data!F173</f>
        <v>13854.92</v>
      </c>
      <c r="H174" t="str">
        <f t="shared" si="14"/>
        <v>4/18/2021</v>
      </c>
      <c r="I174">
        <f t="shared" si="16"/>
        <v>172</v>
      </c>
      <c r="J174" s="18">
        <f>C174*'Simple model'!$B$18</f>
        <v>0</v>
      </c>
      <c r="K174" s="18">
        <f>D174*'Simple model'!$B$19</f>
        <v>3292.6646522847659</v>
      </c>
      <c r="L174" s="18">
        <f>E174*'Simple model'!$B$20</f>
        <v>2218.2745366514346</v>
      </c>
      <c r="M174" s="18">
        <f>'Simple model'!$B$17</f>
        <v>6678.3969336061591</v>
      </c>
      <c r="N174" s="18">
        <f t="shared" si="17"/>
        <v>12189.33612254236</v>
      </c>
      <c r="O174" s="18">
        <f t="shared" si="19"/>
        <v>1665.5838774576405</v>
      </c>
      <c r="P174" s="19">
        <f t="shared" si="18"/>
        <v>0.12021605880493287</v>
      </c>
      <c r="Q174" s="19">
        <f>ABS((F174-N174)/F174)</f>
        <v>0.12021605880493287</v>
      </c>
    </row>
    <row r="175" spans="1:17">
      <c r="A175" t="str">
        <f>Data!A174</f>
        <v>4/25/2021</v>
      </c>
      <c r="B175">
        <f>Data!B174</f>
        <v>173</v>
      </c>
      <c r="C175">
        <f>Data!C174</f>
        <v>0</v>
      </c>
      <c r="D175">
        <f>Data!D174</f>
        <v>0</v>
      </c>
      <c r="E175">
        <f>Data!E174</f>
        <v>2139.88</v>
      </c>
      <c r="F175" s="18">
        <f>Data!F174</f>
        <v>10895.22</v>
      </c>
      <c r="H175" t="str">
        <f t="shared" si="14"/>
        <v>4/25/2021</v>
      </c>
      <c r="I175">
        <f t="shared" si="16"/>
        <v>173</v>
      </c>
      <c r="J175" s="18">
        <f>C175*'Simple model'!$B$18</f>
        <v>0</v>
      </c>
      <c r="K175" s="18">
        <f>D175*'Simple model'!$B$19</f>
        <v>0</v>
      </c>
      <c r="L175" s="18">
        <f>E175*'Simple model'!$B$20</f>
        <v>2601.9213946203995</v>
      </c>
      <c r="M175" s="18">
        <f>'Simple model'!$B$17</f>
        <v>6678.3969336061591</v>
      </c>
      <c r="N175" s="18">
        <f t="shared" si="17"/>
        <v>9280.3183282265582</v>
      </c>
      <c r="O175" s="18">
        <f t="shared" si="19"/>
        <v>1614.9016717734412</v>
      </c>
      <c r="P175" s="19">
        <f t="shared" si="18"/>
        <v>0.14822111639539554</v>
      </c>
      <c r="Q175" s="19">
        <f>ABS((F175-N175)/F175)</f>
        <v>0.14822111639539554</v>
      </c>
    </row>
    <row r="176" spans="1:17">
      <c r="A176" t="str">
        <f>Data!A175</f>
        <v>5/2/2021</v>
      </c>
      <c r="B176">
        <f>Data!B175</f>
        <v>174</v>
      </c>
      <c r="C176">
        <f>Data!C175</f>
        <v>0</v>
      </c>
      <c r="D176">
        <f>Data!D175</f>
        <v>0</v>
      </c>
      <c r="E176">
        <f>Data!E175</f>
        <v>1787.76</v>
      </c>
      <c r="F176" s="18">
        <f>Data!F175</f>
        <v>7854.4</v>
      </c>
      <c r="H176" t="str">
        <f t="shared" si="14"/>
        <v>5/2/2021</v>
      </c>
      <c r="I176">
        <f t="shared" si="16"/>
        <v>174</v>
      </c>
      <c r="J176" s="18">
        <f>C176*'Simple model'!$B$18</f>
        <v>0</v>
      </c>
      <c r="K176" s="18">
        <f>D176*'Simple model'!$B$19</f>
        <v>0</v>
      </c>
      <c r="L176" s="18">
        <f>E176*'Simple model'!$B$20</f>
        <v>2173.7718902212114</v>
      </c>
      <c r="M176" s="18">
        <f>'Simple model'!$B$17</f>
        <v>6678.3969336061591</v>
      </c>
      <c r="N176" s="18">
        <f t="shared" si="17"/>
        <v>8852.1688238273709</v>
      </c>
      <c r="O176" s="18">
        <f t="shared" si="19"/>
        <v>-997.76882382737131</v>
      </c>
      <c r="P176" s="19">
        <f t="shared" si="18"/>
        <v>-0.127033105498494</v>
      </c>
      <c r="Q176" s="19">
        <f>ABS((F176-N176)/F176)</f>
        <v>0.127033105498494</v>
      </c>
    </row>
    <row r="177" spans="1:17">
      <c r="A177" t="str">
        <f>Data!A176</f>
        <v>5/9/2021</v>
      </c>
      <c r="B177">
        <f>Data!B176</f>
        <v>175</v>
      </c>
      <c r="C177">
        <f>Data!C176</f>
        <v>0</v>
      </c>
      <c r="D177">
        <f>Data!D176</f>
        <v>0</v>
      </c>
      <c r="E177">
        <f>Data!E176</f>
        <v>1955.5</v>
      </c>
      <c r="F177" s="18">
        <f>Data!F176</f>
        <v>7405.54</v>
      </c>
      <c r="H177" t="str">
        <f t="shared" si="14"/>
        <v>5/9/2021</v>
      </c>
      <c r="I177">
        <f t="shared" si="16"/>
        <v>175</v>
      </c>
      <c r="J177" s="18">
        <f>C177*'Simple model'!$B$18</f>
        <v>0</v>
      </c>
      <c r="K177" s="18">
        <f>D177*'Simple model'!$B$19</f>
        <v>0</v>
      </c>
      <c r="L177" s="18">
        <f>E177*'Simple model'!$B$20</f>
        <v>2377.7301938333885</v>
      </c>
      <c r="M177" s="18">
        <f>'Simple model'!$B$17</f>
        <v>6678.3969336061591</v>
      </c>
      <c r="N177" s="18">
        <f t="shared" si="17"/>
        <v>9056.1271274395476</v>
      </c>
      <c r="O177" s="18">
        <f t="shared" si="19"/>
        <v>-1650.5871274395477</v>
      </c>
      <c r="P177" s="19">
        <f t="shared" si="18"/>
        <v>-0.22288545162669401</v>
      </c>
      <c r="Q177" s="19">
        <f>ABS((F177-N177)/F177)</f>
        <v>0.22288545162669401</v>
      </c>
    </row>
    <row r="178" spans="1:17">
      <c r="A178" t="str">
        <f>Data!A177</f>
        <v>5/16/2021</v>
      </c>
      <c r="B178">
        <f>Data!B177</f>
        <v>176</v>
      </c>
      <c r="C178">
        <f>Data!C177</f>
        <v>0</v>
      </c>
      <c r="D178">
        <f>Data!D177</f>
        <v>4111.03</v>
      </c>
      <c r="E178">
        <f>Data!E177</f>
        <v>0</v>
      </c>
      <c r="F178" s="18">
        <f>Data!F177</f>
        <v>7705.26</v>
      </c>
      <c r="H178" t="str">
        <f t="shared" si="14"/>
        <v>5/16/2021</v>
      </c>
      <c r="I178">
        <f t="shared" si="16"/>
        <v>176</v>
      </c>
      <c r="J178" s="18">
        <f>C178*'Simple model'!$B$18</f>
        <v>0</v>
      </c>
      <c r="K178" s="18">
        <f>D178*'Simple model'!$B$19</f>
        <v>2007.5494077987266</v>
      </c>
      <c r="L178" s="18">
        <f>E178*'Simple model'!$B$20</f>
        <v>0</v>
      </c>
      <c r="M178" s="18">
        <f>'Simple model'!$B$17</f>
        <v>6678.3969336061591</v>
      </c>
      <c r="N178" s="18">
        <f t="shared" si="17"/>
        <v>8685.946341404886</v>
      </c>
      <c r="O178" s="18">
        <f t="shared" si="19"/>
        <v>-980.68634140488575</v>
      </c>
      <c r="P178" s="19">
        <f t="shared" si="18"/>
        <v>-0.1272749188742347</v>
      </c>
      <c r="Q178" s="19">
        <f>ABS((F178-N178)/F178)</f>
        <v>0.1272749188742347</v>
      </c>
    </row>
    <row r="179" spans="1:17">
      <c r="A179" t="str">
        <f>Data!A178</f>
        <v>5/23/2021</v>
      </c>
      <c r="B179">
        <f>Data!B178</f>
        <v>177</v>
      </c>
      <c r="C179">
        <f>Data!C178</f>
        <v>0</v>
      </c>
      <c r="D179">
        <f>Data!D178</f>
        <v>5242.12</v>
      </c>
      <c r="E179">
        <f>Data!E178</f>
        <v>2010.19</v>
      </c>
      <c r="F179" s="18">
        <f>Data!F178</f>
        <v>10888.41</v>
      </c>
      <c r="H179" t="str">
        <f t="shared" si="14"/>
        <v>5/23/2021</v>
      </c>
      <c r="I179">
        <f t="shared" si="16"/>
        <v>177</v>
      </c>
      <c r="J179" s="18">
        <f>C179*'Simple model'!$B$18</f>
        <v>0</v>
      </c>
      <c r="K179" s="18">
        <f>D179*'Simple model'!$B$19</f>
        <v>2559.8973740424813</v>
      </c>
      <c r="L179" s="18">
        <f>E179*'Simple model'!$B$20</f>
        <v>2444.2288204254355</v>
      </c>
      <c r="M179" s="18">
        <f>'Simple model'!$B$17</f>
        <v>6678.3969336061591</v>
      </c>
      <c r="N179" s="18">
        <f t="shared" si="17"/>
        <v>11682.523128074077</v>
      </c>
      <c r="O179" s="18">
        <f t="shared" si="19"/>
        <v>-794.11312807407739</v>
      </c>
      <c r="P179" s="19">
        <f t="shared" si="18"/>
        <v>-7.2931964177880643E-2</v>
      </c>
      <c r="Q179" s="19">
        <f>ABS((F179-N179)/F179)</f>
        <v>7.2931964177880643E-2</v>
      </c>
    </row>
    <row r="180" spans="1:17">
      <c r="A180" t="str">
        <f>Data!A179</f>
        <v>5/30/2021</v>
      </c>
      <c r="B180">
        <f>Data!B179</f>
        <v>178</v>
      </c>
      <c r="C180">
        <f>Data!C179</f>
        <v>0</v>
      </c>
      <c r="D180">
        <f>Data!D179</f>
        <v>0</v>
      </c>
      <c r="E180">
        <f>Data!E179</f>
        <v>1641.15</v>
      </c>
      <c r="F180" s="18">
        <f>Data!F179</f>
        <v>7715.63</v>
      </c>
      <c r="H180" t="str">
        <f t="shared" si="14"/>
        <v>5/30/2021</v>
      </c>
      <c r="I180">
        <f t="shared" si="16"/>
        <v>178</v>
      </c>
      <c r="J180" s="18">
        <f>C180*'Simple model'!$B$18</f>
        <v>0</v>
      </c>
      <c r="K180" s="18">
        <f>D180*'Simple model'!$B$19</f>
        <v>0</v>
      </c>
      <c r="L180" s="18">
        <f>E180*'Simple model'!$B$20</f>
        <v>1995.5059614470292</v>
      </c>
      <c r="M180" s="18">
        <f>'Simple model'!$B$17</f>
        <v>6678.3969336061591</v>
      </c>
      <c r="N180" s="18">
        <f t="shared" si="17"/>
        <v>8673.9028950531883</v>
      </c>
      <c r="O180" s="18">
        <f t="shared" si="19"/>
        <v>-958.27289505318822</v>
      </c>
      <c r="P180" s="19">
        <f t="shared" si="18"/>
        <v>-0.12419891765846576</v>
      </c>
      <c r="Q180" s="19">
        <f>ABS((F180-N180)/F180)</f>
        <v>0.12419891765846576</v>
      </c>
    </row>
    <row r="181" spans="1:17">
      <c r="A181" t="str">
        <f>Data!A180</f>
        <v>6/6/2021</v>
      </c>
      <c r="B181">
        <f>Data!B180</f>
        <v>179</v>
      </c>
      <c r="C181">
        <f>Data!C180</f>
        <v>0</v>
      </c>
      <c r="D181">
        <f>Data!D180</f>
        <v>5936.74</v>
      </c>
      <c r="E181">
        <f>Data!E180</f>
        <v>2265.29</v>
      </c>
      <c r="F181" s="18">
        <f>Data!F180</f>
        <v>10581.72</v>
      </c>
      <c r="H181" t="str">
        <f t="shared" si="14"/>
        <v>6/6/2021</v>
      </c>
      <c r="I181">
        <f t="shared" si="16"/>
        <v>179</v>
      </c>
      <c r="J181" s="18">
        <f>C181*'Simple model'!$B$18</f>
        <v>0</v>
      </c>
      <c r="K181" s="18">
        <f>D181*'Simple model'!$B$19</f>
        <v>2899.1028699024364</v>
      </c>
      <c r="L181" s="18">
        <f>E181*'Simple model'!$B$20</f>
        <v>2754.4098342054904</v>
      </c>
      <c r="M181" s="18">
        <f>'Simple model'!$B$17</f>
        <v>6678.3969336061591</v>
      </c>
      <c r="N181" s="18">
        <f t="shared" si="17"/>
        <v>12331.909637714085</v>
      </c>
      <c r="O181" s="18">
        <f t="shared" si="19"/>
        <v>-1750.1896377140856</v>
      </c>
      <c r="P181" s="19">
        <f t="shared" si="18"/>
        <v>-0.16539746257830351</v>
      </c>
      <c r="Q181" s="19">
        <f>ABS((F181-N181)/F181)</f>
        <v>0.16539746257830351</v>
      </c>
    </row>
    <row r="182" spans="1:17">
      <c r="A182" t="str">
        <f>Data!A181</f>
        <v>6/13/2021</v>
      </c>
      <c r="B182">
        <f>Data!B181</f>
        <v>180</v>
      </c>
      <c r="C182">
        <f>Data!C181</f>
        <v>0</v>
      </c>
      <c r="D182">
        <f>Data!D181</f>
        <v>6412.33</v>
      </c>
      <c r="E182">
        <f>Data!E181</f>
        <v>1807.08</v>
      </c>
      <c r="F182" s="18">
        <f>Data!F181</f>
        <v>11218.58</v>
      </c>
      <c r="H182" t="str">
        <f t="shared" si="14"/>
        <v>6/13/2021</v>
      </c>
      <c r="I182">
        <f t="shared" si="16"/>
        <v>180</v>
      </c>
      <c r="J182" s="18">
        <f>C182*'Simple model'!$B$18</f>
        <v>0</v>
      </c>
      <c r="K182" s="18">
        <f>D182*'Simple model'!$B$19</f>
        <v>3131.3489062619365</v>
      </c>
      <c r="L182" s="18">
        <f>E182*'Simple model'!$B$20</f>
        <v>2197.2634511237225</v>
      </c>
      <c r="M182" s="18">
        <f>'Simple model'!$B$17</f>
        <v>6678.3969336061591</v>
      </c>
      <c r="N182" s="18">
        <f t="shared" si="17"/>
        <v>12007.009290991817</v>
      </c>
      <c r="O182" s="18">
        <f t="shared" si="19"/>
        <v>-788.42929099181674</v>
      </c>
      <c r="P182" s="19">
        <f t="shared" si="18"/>
        <v>-7.0278884760086993E-2</v>
      </c>
      <c r="Q182" s="19">
        <f>ABS((F182-N182)/F182)</f>
        <v>7.0278884760086993E-2</v>
      </c>
    </row>
    <row r="183" spans="1:17">
      <c r="A183" t="str">
        <f>Data!A182</f>
        <v>6/20/2021</v>
      </c>
      <c r="B183">
        <f>Data!B182</f>
        <v>181</v>
      </c>
      <c r="C183">
        <f>Data!C182</f>
        <v>9292.01</v>
      </c>
      <c r="D183">
        <f>Data!D182</f>
        <v>0</v>
      </c>
      <c r="E183">
        <f>Data!E182</f>
        <v>2011.98</v>
      </c>
      <c r="F183" s="18">
        <f>Data!F182</f>
        <v>12789.7</v>
      </c>
      <c r="H183" t="str">
        <f t="shared" si="14"/>
        <v>6/20/2021</v>
      </c>
      <c r="I183">
        <f t="shared" si="16"/>
        <v>181</v>
      </c>
      <c r="J183" s="18">
        <f>C183*'Simple model'!$B$18</f>
        <v>3342.1856614740741</v>
      </c>
      <c r="K183" s="18">
        <f>D183*'Simple model'!$B$19</f>
        <v>0</v>
      </c>
      <c r="L183" s="18">
        <f>E183*'Simple model'!$B$20</f>
        <v>2446.4053159748919</v>
      </c>
      <c r="M183" s="18">
        <f>'Simple model'!$B$17</f>
        <v>6678.3969336061591</v>
      </c>
      <c r="N183" s="18">
        <f t="shared" si="17"/>
        <v>12466.987911055126</v>
      </c>
      <c r="O183" s="18">
        <f t="shared" si="19"/>
        <v>322.71208894487427</v>
      </c>
      <c r="P183" s="19">
        <f t="shared" si="18"/>
        <v>2.5232185973468827E-2</v>
      </c>
      <c r="Q183" s="19">
        <f>ABS((F183-N183)/F183)</f>
        <v>2.5232185973468827E-2</v>
      </c>
    </row>
    <row r="184" spans="1:17">
      <c r="A184" t="str">
        <f>Data!A183</f>
        <v>6/27/2021</v>
      </c>
      <c r="B184">
        <f>Data!B183</f>
        <v>182</v>
      </c>
      <c r="C184">
        <f>Data!C183</f>
        <v>0</v>
      </c>
      <c r="D184">
        <f>Data!D183</f>
        <v>0</v>
      </c>
      <c r="E184">
        <f>Data!E183</f>
        <v>1957.5</v>
      </c>
      <c r="F184" s="18">
        <f>Data!F183</f>
        <v>9923.23</v>
      </c>
      <c r="H184" t="str">
        <f t="shared" si="14"/>
        <v>6/27/2021</v>
      </c>
      <c r="I184">
        <f t="shared" si="16"/>
        <v>182</v>
      </c>
      <c r="J184" s="18">
        <f>C184*'Simple model'!$B$18</f>
        <v>0</v>
      </c>
      <c r="K184" s="18">
        <f>D184*'Simple model'!$B$19</f>
        <v>0</v>
      </c>
      <c r="L184" s="18">
        <f>E184*'Simple model'!$B$20</f>
        <v>2380.1620324361329</v>
      </c>
      <c r="M184" s="18">
        <f>'Simple model'!$B$17</f>
        <v>6678.3969336061591</v>
      </c>
      <c r="N184" s="18">
        <f t="shared" si="17"/>
        <v>9058.558966042292</v>
      </c>
      <c r="O184" s="18">
        <f t="shared" si="19"/>
        <v>864.67103395770755</v>
      </c>
      <c r="P184" s="19">
        <f t="shared" si="18"/>
        <v>8.7136046827263655E-2</v>
      </c>
      <c r="Q184" s="19">
        <f>ABS((F184-N184)/F184)</f>
        <v>8.7136046827263655E-2</v>
      </c>
    </row>
    <row r="185" spans="1:17">
      <c r="A185" t="str">
        <f>Data!A184</f>
        <v>7/4/2021</v>
      </c>
      <c r="B185">
        <f>Data!B184</f>
        <v>183</v>
      </c>
      <c r="C185">
        <f>Data!C184</f>
        <v>0</v>
      </c>
      <c r="D185">
        <f>Data!D184</f>
        <v>2760.4</v>
      </c>
      <c r="E185">
        <f>Data!E184</f>
        <v>1847.58</v>
      </c>
      <c r="F185" s="18">
        <f>Data!F184</f>
        <v>9781.83</v>
      </c>
      <c r="H185" t="str">
        <f t="shared" si="14"/>
        <v>7/4/2021</v>
      </c>
      <c r="I185">
        <f t="shared" si="16"/>
        <v>183</v>
      </c>
      <c r="J185" s="18">
        <f>C185*'Simple model'!$B$18</f>
        <v>0</v>
      </c>
      <c r="K185" s="18">
        <f>D185*'Simple model'!$B$19</f>
        <v>1347.9929324980858</v>
      </c>
      <c r="L185" s="18">
        <f>E185*'Simple model'!$B$20</f>
        <v>2246.5081828292978</v>
      </c>
      <c r="M185" s="18">
        <f>'Simple model'!$B$17</f>
        <v>6678.3969336061591</v>
      </c>
      <c r="N185" s="18">
        <f t="shared" si="17"/>
        <v>10272.898048933543</v>
      </c>
      <c r="O185" s="18">
        <f t="shared" si="19"/>
        <v>-491.06804893354274</v>
      </c>
      <c r="P185" s="19">
        <f t="shared" si="18"/>
        <v>-5.0202063308557067E-2</v>
      </c>
      <c r="Q185" s="19">
        <f>ABS((F185-N185)/F185)</f>
        <v>5.0202063308557067E-2</v>
      </c>
    </row>
    <row r="186" spans="1:17">
      <c r="A186" t="str">
        <f>Data!A185</f>
        <v>7/11/2021</v>
      </c>
      <c r="B186">
        <f>Data!B185</f>
        <v>184</v>
      </c>
      <c r="C186">
        <f>Data!C185</f>
        <v>5553.19</v>
      </c>
      <c r="D186">
        <f>Data!D185</f>
        <v>0</v>
      </c>
      <c r="E186">
        <f>Data!E185</f>
        <v>1822.44</v>
      </c>
      <c r="F186" s="18">
        <f>Data!F185</f>
        <v>11570.62</v>
      </c>
      <c r="H186" t="str">
        <f t="shared" si="14"/>
        <v>7/11/2021</v>
      </c>
      <c r="I186">
        <f t="shared" si="16"/>
        <v>184</v>
      </c>
      <c r="J186" s="18">
        <f>C186*'Simple model'!$B$18</f>
        <v>1997.3925978815359</v>
      </c>
      <c r="K186" s="18">
        <f>D186*'Simple model'!$B$19</f>
        <v>0</v>
      </c>
      <c r="L186" s="18">
        <f>E186*'Simple model'!$B$20</f>
        <v>2215.9399715928002</v>
      </c>
      <c r="M186" s="18">
        <f>'Simple model'!$B$17</f>
        <v>6678.3969336061591</v>
      </c>
      <c r="N186" s="18">
        <f t="shared" si="17"/>
        <v>10891.729503080496</v>
      </c>
      <c r="O186" s="18">
        <f t="shared" si="19"/>
        <v>678.89049691950459</v>
      </c>
      <c r="P186" s="19">
        <f t="shared" si="18"/>
        <v>5.8673649028271997E-2</v>
      </c>
      <c r="Q186" s="19">
        <f>ABS((F186-N186)/F186)</f>
        <v>5.8673649028271997E-2</v>
      </c>
    </row>
    <row r="187" spans="1:17">
      <c r="A187" t="str">
        <f>Data!A186</f>
        <v>7/18/2021</v>
      </c>
      <c r="B187">
        <f>Data!B186</f>
        <v>185</v>
      </c>
      <c r="C187">
        <f>Data!C186</f>
        <v>11250.46</v>
      </c>
      <c r="D187">
        <f>Data!D186</f>
        <v>0</v>
      </c>
      <c r="E187">
        <f>Data!E186</f>
        <v>2187.2800000000002</v>
      </c>
      <c r="F187" s="18">
        <f>Data!F186</f>
        <v>12294.54</v>
      </c>
      <c r="H187" t="str">
        <f t="shared" si="14"/>
        <v>7/18/2021</v>
      </c>
      <c r="I187">
        <f t="shared" si="16"/>
        <v>185</v>
      </c>
      <c r="J187" s="18">
        <f>C187*'Simple model'!$B$18</f>
        <v>4046.6084406912614</v>
      </c>
      <c r="K187" s="18">
        <f>D187*'Simple model'!$B$19</f>
        <v>0</v>
      </c>
      <c r="L187" s="18">
        <f>E187*'Simple model'!$B$20</f>
        <v>2659.5559695054435</v>
      </c>
      <c r="M187" s="18">
        <f>'Simple model'!$B$17</f>
        <v>6678.3969336061591</v>
      </c>
      <c r="N187" s="18">
        <f t="shared" si="17"/>
        <v>13384.561343802863</v>
      </c>
      <c r="O187" s="18">
        <f t="shared" si="19"/>
        <v>-1090.0213438028622</v>
      </c>
      <c r="P187" s="19">
        <f t="shared" si="18"/>
        <v>-8.8658977383689191E-2</v>
      </c>
      <c r="Q187" s="19">
        <f>ABS((F187-N187)/F187)</f>
        <v>8.8658977383689191E-2</v>
      </c>
    </row>
    <row r="188" spans="1:17">
      <c r="A188" t="str">
        <f>Data!A187</f>
        <v>7/25/2021</v>
      </c>
      <c r="B188">
        <f>Data!B187</f>
        <v>186</v>
      </c>
      <c r="C188">
        <f>Data!C187</f>
        <v>0</v>
      </c>
      <c r="D188">
        <f>Data!D187</f>
        <v>0</v>
      </c>
      <c r="E188">
        <f>Data!E187</f>
        <v>1894.87</v>
      </c>
      <c r="F188" s="18">
        <f>Data!F187</f>
        <v>9745.9</v>
      </c>
      <c r="H188" t="str">
        <f t="shared" si="14"/>
        <v>7/25/2021</v>
      </c>
      <c r="I188">
        <f t="shared" si="16"/>
        <v>186</v>
      </c>
      <c r="J188" s="18">
        <f>C188*'Simple model'!$B$18</f>
        <v>0</v>
      </c>
      <c r="K188" s="18">
        <f>D188*'Simple model'!$B$19</f>
        <v>0</v>
      </c>
      <c r="L188" s="18">
        <f>E188*'Simple model'!$B$20</f>
        <v>2304.0090065911904</v>
      </c>
      <c r="M188" s="18">
        <f>'Simple model'!$B$17</f>
        <v>6678.3969336061591</v>
      </c>
      <c r="N188" s="18">
        <f t="shared" si="17"/>
        <v>8982.40594019735</v>
      </c>
      <c r="O188" s="18">
        <f t="shared" si="19"/>
        <v>763.49405980264964</v>
      </c>
      <c r="P188" s="19">
        <f t="shared" si="18"/>
        <v>7.8340026041991986E-2</v>
      </c>
      <c r="Q188" s="19">
        <f>ABS((F188-N188)/F188)</f>
        <v>7.8340026041991986E-2</v>
      </c>
    </row>
    <row r="189" spans="1:17">
      <c r="A189" t="str">
        <f>Data!A188</f>
        <v>8/1/2021</v>
      </c>
      <c r="B189">
        <f>Data!B188</f>
        <v>187</v>
      </c>
      <c r="C189">
        <f>Data!C188</f>
        <v>0</v>
      </c>
      <c r="D189">
        <f>Data!D188</f>
        <v>3720.31</v>
      </c>
      <c r="E189">
        <f>Data!E188</f>
        <v>2054.23</v>
      </c>
      <c r="F189" s="18">
        <f>Data!F188</f>
        <v>11918.41</v>
      </c>
      <c r="H189" t="str">
        <f t="shared" si="14"/>
        <v>8/1/2021</v>
      </c>
      <c r="I189">
        <f t="shared" si="16"/>
        <v>187</v>
      </c>
      <c r="J189" s="18">
        <f>C189*'Simple model'!$B$18</f>
        <v>0</v>
      </c>
      <c r="K189" s="18">
        <f>D189*'Simple model'!$B$19</f>
        <v>1816.7481476242403</v>
      </c>
      <c r="L189" s="18">
        <f>E189*'Simple model'!$B$20</f>
        <v>2497.7779064578685</v>
      </c>
      <c r="M189" s="18">
        <f>'Simple model'!$B$17</f>
        <v>6678.3969336061591</v>
      </c>
      <c r="N189" s="18">
        <f t="shared" si="17"/>
        <v>10992.922987688267</v>
      </c>
      <c r="O189" s="18">
        <f t="shared" si="19"/>
        <v>925.48701231173254</v>
      </c>
      <c r="P189" s="19">
        <f t="shared" si="18"/>
        <v>7.7651885806221843E-2</v>
      </c>
      <c r="Q189" s="19">
        <f>ABS((F189-N189)/F189)</f>
        <v>7.7651885806221843E-2</v>
      </c>
    </row>
    <row r="190" spans="1:17">
      <c r="A190" t="str">
        <f>Data!A189</f>
        <v>8/8/2021</v>
      </c>
      <c r="B190">
        <f>Data!B189</f>
        <v>188</v>
      </c>
      <c r="C190">
        <f>Data!C189</f>
        <v>0</v>
      </c>
      <c r="D190">
        <f>Data!D189</f>
        <v>4414.57</v>
      </c>
      <c r="E190">
        <f>Data!E189</f>
        <v>1839.7</v>
      </c>
      <c r="F190" s="18">
        <f>Data!F189</f>
        <v>10983.4</v>
      </c>
      <c r="H190" t="str">
        <f t="shared" si="14"/>
        <v>8/8/2021</v>
      </c>
      <c r="I190">
        <f t="shared" si="16"/>
        <v>188</v>
      </c>
      <c r="J190" s="18">
        <f>C190*'Simple model'!$B$18</f>
        <v>0</v>
      </c>
      <c r="K190" s="18">
        <f>D190*'Simple model'!$B$19</f>
        <v>2155.7778437973025</v>
      </c>
      <c r="L190" s="18">
        <f>E190*'Simple model'!$B$20</f>
        <v>2236.9267387344848</v>
      </c>
      <c r="M190" s="18">
        <f>'Simple model'!$B$17</f>
        <v>6678.3969336061591</v>
      </c>
      <c r="N190" s="18">
        <f t="shared" si="17"/>
        <v>11071.101516137947</v>
      </c>
      <c r="O190" s="18">
        <f t="shared" si="19"/>
        <v>-87.701516137947692</v>
      </c>
      <c r="P190" s="19">
        <f t="shared" si="18"/>
        <v>-7.9849150661860345E-3</v>
      </c>
      <c r="Q190" s="19">
        <f>ABS((F190-N190)/F190)</f>
        <v>7.9849150661860345E-3</v>
      </c>
    </row>
    <row r="191" spans="1:17">
      <c r="A191" t="str">
        <f>Data!A190</f>
        <v>8/15/2021</v>
      </c>
      <c r="B191">
        <f>Data!B190</f>
        <v>189</v>
      </c>
      <c r="C191">
        <f>Data!C190</f>
        <v>8520.8700000000008</v>
      </c>
      <c r="D191">
        <f>Data!D190</f>
        <v>0</v>
      </c>
      <c r="E191">
        <f>Data!E190</f>
        <v>0</v>
      </c>
      <c r="F191" s="18">
        <f>Data!F190</f>
        <v>8944.74</v>
      </c>
      <c r="H191" t="str">
        <f t="shared" si="14"/>
        <v>8/15/2021</v>
      </c>
      <c r="I191">
        <f t="shared" si="16"/>
        <v>189</v>
      </c>
      <c r="J191" s="18">
        <f>C191*'Simple model'!$B$18</f>
        <v>3064.8190797561124</v>
      </c>
      <c r="K191" s="18">
        <f>D191*'Simple model'!$B$19</f>
        <v>0</v>
      </c>
      <c r="L191" s="18">
        <f>E191*'Simple model'!$B$20</f>
        <v>0</v>
      </c>
      <c r="M191" s="18">
        <f>'Simple model'!$B$17</f>
        <v>6678.3969336061591</v>
      </c>
      <c r="N191" s="18">
        <f t="shared" si="17"/>
        <v>9743.216013362271</v>
      </c>
      <c r="O191" s="18">
        <f t="shared" si="19"/>
        <v>-798.47601336227126</v>
      </c>
      <c r="P191" s="19">
        <f t="shared" si="18"/>
        <v>-8.9267660475572386E-2</v>
      </c>
      <c r="Q191" s="19">
        <f>ABS((F191-N191)/F191)</f>
        <v>8.9267660475572386E-2</v>
      </c>
    </row>
    <row r="192" spans="1:17">
      <c r="A192" t="str">
        <f>Data!A191</f>
        <v>8/22/2021</v>
      </c>
      <c r="B192">
        <f>Data!B191</f>
        <v>190</v>
      </c>
      <c r="C192">
        <f>Data!C191</f>
        <v>13086.03</v>
      </c>
      <c r="D192">
        <f>Data!D191</f>
        <v>0</v>
      </c>
      <c r="E192">
        <f>Data!E191</f>
        <v>2094.4499999999998</v>
      </c>
      <c r="F192" s="18">
        <f>Data!F191</f>
        <v>13131.49</v>
      </c>
      <c r="H192" t="str">
        <f t="shared" si="14"/>
        <v>8/22/2021</v>
      </c>
      <c r="I192">
        <f t="shared" si="16"/>
        <v>190</v>
      </c>
      <c r="J192" s="18">
        <f>C192*'Simple model'!$B$18</f>
        <v>4706.8332719852406</v>
      </c>
      <c r="K192" s="18">
        <f>D192*'Simple model'!$B$19</f>
        <v>0</v>
      </c>
      <c r="L192" s="18">
        <f>E192*'Simple model'!$B$20</f>
        <v>2546.6821807590591</v>
      </c>
      <c r="M192" s="18">
        <f>'Simple model'!$B$17</f>
        <v>6678.3969336061591</v>
      </c>
      <c r="N192" s="18">
        <f t="shared" si="17"/>
        <v>13931.912386350457</v>
      </c>
      <c r="O192" s="18">
        <f t="shared" si="19"/>
        <v>-800.4223863504576</v>
      </c>
      <c r="P192" s="19">
        <f t="shared" si="18"/>
        <v>-6.0954422259047347E-2</v>
      </c>
      <c r="Q192" s="19">
        <f>ABS((F192-N192)/F192)</f>
        <v>6.0954422259047347E-2</v>
      </c>
    </row>
    <row r="193" spans="1:17">
      <c r="A193" t="str">
        <f>Data!A192</f>
        <v>8/29/2021</v>
      </c>
      <c r="B193">
        <f>Data!B192</f>
        <v>191</v>
      </c>
      <c r="C193">
        <f>Data!C192</f>
        <v>7414.29</v>
      </c>
      <c r="D193">
        <f>Data!D192</f>
        <v>0</v>
      </c>
      <c r="E193">
        <f>Data!E192</f>
        <v>2186.08</v>
      </c>
      <c r="F193" s="18">
        <f>Data!F192</f>
        <v>14669.4</v>
      </c>
      <c r="H193" t="str">
        <f t="shared" si="14"/>
        <v>8/29/2021</v>
      </c>
      <c r="I193">
        <f t="shared" si="16"/>
        <v>191</v>
      </c>
      <c r="J193" s="18">
        <f>C193*'Simple model'!$B$18</f>
        <v>2666.8001571253808</v>
      </c>
      <c r="K193" s="18">
        <f>D193*'Simple model'!$B$19</f>
        <v>0</v>
      </c>
      <c r="L193" s="18">
        <f>E193*'Simple model'!$B$20</f>
        <v>2658.0968663437961</v>
      </c>
      <c r="M193" s="18">
        <f>'Simple model'!$B$17</f>
        <v>6678.3969336061591</v>
      </c>
      <c r="N193" s="18">
        <f t="shared" si="17"/>
        <v>12003.293957075337</v>
      </c>
      <c r="O193" s="18">
        <f t="shared" si="19"/>
        <v>2666.1060429246627</v>
      </c>
      <c r="P193" s="19">
        <f t="shared" si="18"/>
        <v>0.18174608661054051</v>
      </c>
      <c r="Q193" s="19">
        <f>ABS((F193-N193)/F193)</f>
        <v>0.18174608661054051</v>
      </c>
    </row>
    <row r="194" spans="1:17">
      <c r="A194" t="str">
        <f>Data!A193</f>
        <v>9/5/2021</v>
      </c>
      <c r="B194">
        <f>Data!B193</f>
        <v>192</v>
      </c>
      <c r="C194">
        <f>Data!C193</f>
        <v>10534.1</v>
      </c>
      <c r="D194">
        <f>Data!D193</f>
        <v>0</v>
      </c>
      <c r="E194">
        <f>Data!E193</f>
        <v>1964.94</v>
      </c>
      <c r="F194" s="18">
        <f>Data!F193</f>
        <v>13843.33</v>
      </c>
      <c r="H194" t="str">
        <f t="shared" si="14"/>
        <v>9/5/2021</v>
      </c>
      <c r="I194">
        <f t="shared" si="16"/>
        <v>192</v>
      </c>
      <c r="J194" s="18">
        <f>C194*'Simple model'!$B$18</f>
        <v>3788.9453386871132</v>
      </c>
      <c r="K194" s="18">
        <f>D194*'Simple model'!$B$19</f>
        <v>0</v>
      </c>
      <c r="L194" s="18">
        <f>E194*'Simple model'!$B$20</f>
        <v>2389.2084720383423</v>
      </c>
      <c r="M194" s="18">
        <f>'Simple model'!$B$17</f>
        <v>6678.3969336061591</v>
      </c>
      <c r="N194" s="18">
        <f t="shared" si="17"/>
        <v>12856.550744331615</v>
      </c>
      <c r="O194" s="18">
        <f t="shared" si="19"/>
        <v>986.7792556683853</v>
      </c>
      <c r="P194" s="19">
        <f t="shared" si="18"/>
        <v>7.1281928240415085E-2</v>
      </c>
      <c r="Q194" s="19">
        <f>ABS((F194-N194)/F194)</f>
        <v>7.1281928240415085E-2</v>
      </c>
    </row>
    <row r="195" spans="1:17">
      <c r="A195" t="str">
        <f>Data!A194</f>
        <v>9/12/2021</v>
      </c>
      <c r="B195">
        <f>Data!B194</f>
        <v>193</v>
      </c>
      <c r="C195">
        <f>Data!C194</f>
        <v>0</v>
      </c>
      <c r="D195">
        <f>Data!D194</f>
        <v>5213.4799999999996</v>
      </c>
      <c r="E195">
        <f>Data!E194</f>
        <v>1715.62</v>
      </c>
      <c r="F195" s="18">
        <f>Data!F194</f>
        <v>14024.53</v>
      </c>
      <c r="H195" t="str">
        <f t="shared" ref="H195:H202" si="20">A195</f>
        <v>9/12/2021</v>
      </c>
      <c r="I195">
        <f t="shared" si="16"/>
        <v>193</v>
      </c>
      <c r="J195" s="18">
        <f>C195*'Simple model'!$B$18</f>
        <v>0</v>
      </c>
      <c r="K195" s="18">
        <f>D195*'Simple model'!$B$19</f>
        <v>2545.9115322852194</v>
      </c>
      <c r="L195" s="18">
        <f>E195*'Simple model'!$B$20</f>
        <v>2086.0554718202188</v>
      </c>
      <c r="M195" s="18">
        <f>'Simple model'!$B$17</f>
        <v>6678.3969336061591</v>
      </c>
      <c r="N195" s="18">
        <f t="shared" si="17"/>
        <v>11310.363937711598</v>
      </c>
      <c r="O195" s="18">
        <f t="shared" ref="O195:O202" si="21">F195-N195</f>
        <v>2714.1660622884028</v>
      </c>
      <c r="P195" s="19">
        <f t="shared" si="18"/>
        <v>0.19352991239552433</v>
      </c>
      <c r="Q195" s="19">
        <f>ABS((F195-N195)/F195)</f>
        <v>0.19352991239552433</v>
      </c>
    </row>
    <row r="196" spans="1:17">
      <c r="A196" t="str">
        <f>Data!A195</f>
        <v>9/19/2021</v>
      </c>
      <c r="B196">
        <f>Data!B195</f>
        <v>194</v>
      </c>
      <c r="C196">
        <f>Data!C195</f>
        <v>7663.81</v>
      </c>
      <c r="D196">
        <f>Data!D195</f>
        <v>0</v>
      </c>
      <c r="E196">
        <f>Data!E195</f>
        <v>2399.59</v>
      </c>
      <c r="F196" s="18">
        <f>Data!F195</f>
        <v>13315.79</v>
      </c>
      <c r="H196" t="str">
        <f t="shared" si="20"/>
        <v>9/19/2021</v>
      </c>
      <c r="I196">
        <f t="shared" ref="I196:I202" si="22">B196</f>
        <v>194</v>
      </c>
      <c r="J196" s="18">
        <f>C196*'Simple model'!$B$18</f>
        <v>2756.5484641387197</v>
      </c>
      <c r="K196" s="18">
        <f>D196*'Simple model'!$B$19</f>
        <v>0</v>
      </c>
      <c r="L196" s="18">
        <f>E196*'Simple model'!$B$20</f>
        <v>2917.7077963797806</v>
      </c>
      <c r="M196" s="18">
        <f>'Simple model'!$B$17</f>
        <v>6678.3969336061591</v>
      </c>
      <c r="N196" s="18">
        <f t="shared" ref="N196:N202" si="23">SUM(J196:M196)</f>
        <v>12352.653194124659</v>
      </c>
      <c r="O196" s="18">
        <f t="shared" si="21"/>
        <v>963.13680587534145</v>
      </c>
      <c r="P196" s="19">
        <f t="shared" ref="P196:P202" si="24">(O196/F196)</f>
        <v>7.2330429202874288E-2</v>
      </c>
      <c r="Q196" s="19">
        <f>ABS((F196-N196)/F196)</f>
        <v>7.2330429202874288E-2</v>
      </c>
    </row>
    <row r="197" spans="1:17">
      <c r="A197" t="str">
        <f>Data!A196</f>
        <v>9/26/2021</v>
      </c>
      <c r="B197">
        <f>Data!B196</f>
        <v>195</v>
      </c>
      <c r="C197">
        <f>Data!C196</f>
        <v>0</v>
      </c>
      <c r="D197">
        <f>Data!D196</f>
        <v>4757.9799999999996</v>
      </c>
      <c r="E197">
        <f>Data!E196</f>
        <v>0</v>
      </c>
      <c r="F197" s="18">
        <f>Data!F196</f>
        <v>10237.24</v>
      </c>
      <c r="H197" t="str">
        <f t="shared" si="20"/>
        <v>9/26/2021</v>
      </c>
      <c r="I197">
        <f t="shared" si="22"/>
        <v>195</v>
      </c>
      <c r="J197" s="18">
        <f>C197*'Simple model'!$B$18</f>
        <v>0</v>
      </c>
      <c r="K197" s="18">
        <f>D197*'Simple model'!$B$19</f>
        <v>2323.4760951192729</v>
      </c>
      <c r="L197" s="18">
        <f>E197*'Simple model'!$B$20</f>
        <v>0</v>
      </c>
      <c r="M197" s="18">
        <f>'Simple model'!$B$17</f>
        <v>6678.3969336061591</v>
      </c>
      <c r="N197" s="18">
        <f t="shared" si="23"/>
        <v>9001.873028725433</v>
      </c>
      <c r="O197" s="18">
        <f t="shared" si="21"/>
        <v>1235.3669712745668</v>
      </c>
      <c r="P197" s="19">
        <f t="shared" si="24"/>
        <v>0.12067383115708598</v>
      </c>
      <c r="Q197" s="19">
        <f>ABS((F197-N197)/F197)</f>
        <v>0.12067383115708598</v>
      </c>
    </row>
    <row r="198" spans="1:17">
      <c r="A198" t="str">
        <f>Data!A197</f>
        <v>10/3/2021</v>
      </c>
      <c r="B198">
        <f>Data!B197</f>
        <v>196</v>
      </c>
      <c r="C198">
        <f>Data!C197</f>
        <v>0</v>
      </c>
      <c r="D198">
        <f>Data!D197</f>
        <v>0</v>
      </c>
      <c r="E198">
        <f>Data!E197</f>
        <v>1691.68</v>
      </c>
      <c r="F198" s="18">
        <f>Data!F197</f>
        <v>9030.17</v>
      </c>
      <c r="H198" t="str">
        <f t="shared" si="20"/>
        <v>10/3/2021</v>
      </c>
      <c r="I198">
        <f t="shared" si="22"/>
        <v>196</v>
      </c>
      <c r="J198" s="18">
        <f>C198*'Simple model'!$B$18</f>
        <v>0</v>
      </c>
      <c r="K198" s="18">
        <f>D198*'Simple model'!$B$19</f>
        <v>0</v>
      </c>
      <c r="L198" s="18">
        <f>E198*'Simple model'!$B$20</f>
        <v>2056.9463637453678</v>
      </c>
      <c r="M198" s="18">
        <f>'Simple model'!$B$17</f>
        <v>6678.3969336061591</v>
      </c>
      <c r="N198" s="18">
        <f t="shared" si="23"/>
        <v>8735.3432973515264</v>
      </c>
      <c r="O198" s="18">
        <f t="shared" si="21"/>
        <v>294.82670264847366</v>
      </c>
      <c r="P198" s="19">
        <f t="shared" si="24"/>
        <v>3.2649075559870261E-2</v>
      </c>
      <c r="Q198" s="19">
        <f>ABS((F198-N198)/F198)</f>
        <v>3.2649075559870261E-2</v>
      </c>
    </row>
    <row r="199" spans="1:17">
      <c r="A199" t="str">
        <f>Data!A198</f>
        <v>10/10/2021</v>
      </c>
      <c r="B199">
        <f>Data!B198</f>
        <v>197</v>
      </c>
      <c r="C199">
        <f>Data!C198</f>
        <v>11543.58</v>
      </c>
      <c r="D199">
        <f>Data!D198</f>
        <v>4615.3500000000004</v>
      </c>
      <c r="E199">
        <f>Data!E198</f>
        <v>2518.88</v>
      </c>
      <c r="F199" s="18">
        <f>Data!F198</f>
        <v>15904.11</v>
      </c>
      <c r="H199" t="str">
        <f t="shared" si="20"/>
        <v>10/10/2021</v>
      </c>
      <c r="I199">
        <f t="shared" si="22"/>
        <v>197</v>
      </c>
      <c r="J199" s="18">
        <f>C199*'Simple model'!$B$18</f>
        <v>4152.0389622997491</v>
      </c>
      <c r="K199" s="18">
        <f>D199*'Simple model'!$B$19</f>
        <v>2253.8252358372119</v>
      </c>
      <c r="L199" s="18">
        <f>E199*'Simple model'!$B$20</f>
        <v>3062.7548098404736</v>
      </c>
      <c r="M199" s="18">
        <f>'Simple model'!$B$17</f>
        <v>6678.3969336061591</v>
      </c>
      <c r="N199" s="18">
        <f t="shared" si="23"/>
        <v>16147.015941583595</v>
      </c>
      <c r="O199" s="18">
        <f t="shared" si="21"/>
        <v>-242.90594158359454</v>
      </c>
      <c r="P199" s="19">
        <f t="shared" si="24"/>
        <v>-1.5273155277698314E-2</v>
      </c>
      <c r="Q199" s="19">
        <f>ABS((F199-N199)/F199)</f>
        <v>1.5273155277698314E-2</v>
      </c>
    </row>
    <row r="200" spans="1:17">
      <c r="A200" t="str">
        <f>Data!A199</f>
        <v>10/17/2021</v>
      </c>
      <c r="B200">
        <f>Data!B199</f>
        <v>198</v>
      </c>
      <c r="C200">
        <f>Data!C199</f>
        <v>0</v>
      </c>
      <c r="D200">
        <f>Data!D199</f>
        <v>4556.16</v>
      </c>
      <c r="E200">
        <f>Data!E199</f>
        <v>1919.19</v>
      </c>
      <c r="F200" s="18">
        <f>Data!F199</f>
        <v>12839.29</v>
      </c>
      <c r="H200" t="str">
        <f t="shared" si="20"/>
        <v>10/17/2021</v>
      </c>
      <c r="I200">
        <f t="shared" si="22"/>
        <v>198</v>
      </c>
      <c r="J200" s="18">
        <f>C200*'Simple model'!$B$18</f>
        <v>0</v>
      </c>
      <c r="K200" s="18">
        <f>D200*'Simple model'!$B$19</f>
        <v>2224.9208373172287</v>
      </c>
      <c r="L200" s="18">
        <f>E200*'Simple model'!$B$20</f>
        <v>2333.5801640005629</v>
      </c>
      <c r="M200" s="18">
        <f>'Simple model'!$B$17</f>
        <v>6678.3969336061591</v>
      </c>
      <c r="N200" s="18">
        <f t="shared" si="23"/>
        <v>11236.897934923951</v>
      </c>
      <c r="O200" s="18">
        <f t="shared" si="21"/>
        <v>1602.3920650760501</v>
      </c>
      <c r="P200" s="19">
        <f t="shared" si="24"/>
        <v>0.12480379094763418</v>
      </c>
      <c r="Q200" s="19">
        <f>ABS((F200-N200)/F200)</f>
        <v>0.12480379094763418</v>
      </c>
    </row>
    <row r="201" spans="1:17">
      <c r="A201" t="str">
        <f>Data!A200</f>
        <v>10/24/2021</v>
      </c>
      <c r="B201">
        <f>Data!B200</f>
        <v>199</v>
      </c>
      <c r="C201">
        <f>Data!C200</f>
        <v>0</v>
      </c>
      <c r="D201">
        <f>Data!D200</f>
        <v>0</v>
      </c>
      <c r="E201">
        <f>Data!E200</f>
        <v>1707.65</v>
      </c>
      <c r="F201" s="18">
        <f>Data!F200</f>
        <v>9063.4500000000007</v>
      </c>
      <c r="H201" t="str">
        <f t="shared" si="20"/>
        <v>10/24/2021</v>
      </c>
      <c r="I201">
        <f t="shared" si="22"/>
        <v>199</v>
      </c>
      <c r="J201" s="18">
        <f>C201*'Simple model'!$B$18</f>
        <v>0</v>
      </c>
      <c r="K201" s="18">
        <f>D201*'Simple model'!$B$19</f>
        <v>0</v>
      </c>
      <c r="L201" s="18">
        <f>E201*'Simple model'!$B$20</f>
        <v>2076.3645949882821</v>
      </c>
      <c r="M201" s="18">
        <f>'Simple model'!$B$17</f>
        <v>6678.3969336061591</v>
      </c>
      <c r="N201" s="18">
        <f t="shared" si="23"/>
        <v>8754.7615285944412</v>
      </c>
      <c r="O201" s="18">
        <f t="shared" si="21"/>
        <v>308.68847140555954</v>
      </c>
      <c r="P201" s="19">
        <f t="shared" si="24"/>
        <v>3.4058605873652913E-2</v>
      </c>
      <c r="Q201" s="19">
        <f>ABS((F201-N201)/F201)</f>
        <v>3.4058605873652913E-2</v>
      </c>
    </row>
    <row r="202" spans="1:17">
      <c r="A202" t="str">
        <f>Data!A201</f>
        <v>10/31/2021</v>
      </c>
      <c r="B202">
        <f>Data!B201</f>
        <v>200</v>
      </c>
      <c r="C202">
        <f>Data!C201</f>
        <v>0</v>
      </c>
      <c r="D202">
        <f>Data!D201</f>
        <v>0</v>
      </c>
      <c r="E202">
        <f>Data!E201</f>
        <v>1863.31</v>
      </c>
      <c r="F202" s="18">
        <f>Data!F201</f>
        <v>7250.21</v>
      </c>
      <c r="H202" t="str">
        <f t="shared" si="20"/>
        <v>10/31/2021</v>
      </c>
      <c r="I202">
        <f t="shared" si="22"/>
        <v>200</v>
      </c>
      <c r="J202" s="18">
        <f>C202*'Simple model'!$B$18</f>
        <v>0</v>
      </c>
      <c r="K202" s="18">
        <f>D202*'Simple model'!$B$19</f>
        <v>0</v>
      </c>
      <c r="L202" s="18">
        <f>E202*'Simple model'!$B$20</f>
        <v>2265.6345934398828</v>
      </c>
      <c r="M202" s="18">
        <f>'Simple model'!$B$17</f>
        <v>6678.3969336061591</v>
      </c>
      <c r="N202" s="18">
        <f t="shared" si="23"/>
        <v>8944.0315270460414</v>
      </c>
      <c r="O202" s="18">
        <f t="shared" si="21"/>
        <v>-1693.8215270460414</v>
      </c>
      <c r="P202" s="19">
        <f t="shared" si="24"/>
        <v>-0.2336237884207549</v>
      </c>
      <c r="Q202" s="19">
        <f>ABS((F202-N202)/F202)</f>
        <v>0.2336237884207549</v>
      </c>
    </row>
    <row r="204" spans="1:17">
      <c r="H204" s="4" t="s">
        <v>244</v>
      </c>
      <c r="J204">
        <f>SUM(J3:J202)</f>
        <v>211940.64499618977</v>
      </c>
      <c r="K204">
        <f t="shared" ref="K204:N204" si="25">SUM(K3:K202)</f>
        <v>216193.08816718022</v>
      </c>
      <c r="L204">
        <f t="shared" si="25"/>
        <v>369815.18011539814</v>
      </c>
      <c r="M204">
        <f t="shared" si="25"/>
        <v>1335679.3867212289</v>
      </c>
      <c r="N204">
        <f t="shared" si="25"/>
        <v>2133628.2999999998</v>
      </c>
      <c r="Q204" s="21" t="s">
        <v>243</v>
      </c>
    </row>
    <row r="205" spans="1:17">
      <c r="Q205" s="20">
        <f>AVERAGE(Q3:Q202)</f>
        <v>0.10829960781452802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78E5-D590-44ED-9513-2B6D8205FBC9}">
  <dimension ref="A1:AF227"/>
  <sheetViews>
    <sheetView zoomScale="80" zoomScaleNormal="80" workbookViewId="0">
      <selection activeCell="I20" sqref="I20"/>
    </sheetView>
  </sheetViews>
  <sheetFormatPr defaultRowHeight="15"/>
  <cols>
    <col min="3" max="3" width="10.5703125" customWidth="1"/>
    <col min="4" max="4" width="11.140625" customWidth="1"/>
    <col min="5" max="6" width="10.28515625" customWidth="1"/>
    <col min="7" max="7" width="6.42578125" customWidth="1"/>
    <col min="8" max="8" width="6.28515625" customWidth="1"/>
    <col min="9" max="9" width="12.85546875" customWidth="1"/>
    <col min="10" max="10" width="13.140625" customWidth="1"/>
    <col min="11" max="11" width="14.140625" customWidth="1"/>
    <col min="14" max="14" width="12.28515625" customWidth="1"/>
    <col min="15" max="15" width="12.140625" customWidth="1"/>
    <col min="16" max="16" width="13.28515625" customWidth="1"/>
    <col min="20" max="20" width="22" customWidth="1"/>
    <col min="21" max="21" width="13" bestFit="1" customWidth="1"/>
    <col min="22" max="22" width="10.28515625" customWidth="1"/>
    <col min="23" max="23" width="11.5703125" customWidth="1"/>
    <col min="24" max="24" width="11.85546875" customWidth="1"/>
  </cols>
  <sheetData>
    <row r="1" spans="1:32">
      <c r="A1" s="25" t="s">
        <v>248</v>
      </c>
      <c r="B1" s="26" t="s">
        <v>250</v>
      </c>
      <c r="C1" s="27"/>
      <c r="D1" s="35" t="s">
        <v>249</v>
      </c>
      <c r="E1" s="36"/>
      <c r="F1" s="37" t="s">
        <v>259</v>
      </c>
    </row>
    <row r="2" spans="1:32">
      <c r="A2" s="28" t="s">
        <v>255</v>
      </c>
      <c r="B2" s="29"/>
      <c r="C2" s="30"/>
      <c r="D2" s="38" t="s">
        <v>251</v>
      </c>
      <c r="E2" s="29"/>
      <c r="F2" s="30"/>
      <c r="H2" s="29"/>
      <c r="I2" s="41" t="s">
        <v>1</v>
      </c>
      <c r="J2" s="41" t="s">
        <v>2</v>
      </c>
      <c r="K2" s="41" t="s">
        <v>3</v>
      </c>
    </row>
    <row r="3" spans="1:32">
      <c r="A3" s="28" t="s">
        <v>256</v>
      </c>
      <c r="B3" s="29"/>
      <c r="C3" s="30"/>
      <c r="D3" s="28" t="s">
        <v>254</v>
      </c>
      <c r="E3" s="29"/>
      <c r="F3" s="30"/>
      <c r="H3" s="41" t="s">
        <v>260</v>
      </c>
      <c r="I3" s="46">
        <v>0.46134243510068135</v>
      </c>
      <c r="J3" s="46">
        <v>0.17700772505653822</v>
      </c>
      <c r="K3" s="46">
        <v>2.0838639713870226E-2</v>
      </c>
    </row>
    <row r="4" spans="1:32">
      <c r="A4" s="31" t="s">
        <v>257</v>
      </c>
      <c r="B4" s="32"/>
      <c r="C4" s="33"/>
      <c r="D4" s="31" t="s">
        <v>258</v>
      </c>
      <c r="E4" s="32"/>
      <c r="F4" s="33"/>
      <c r="H4" s="41" t="s">
        <v>261</v>
      </c>
      <c r="I4" s="46">
        <v>0.72993084816412568</v>
      </c>
      <c r="J4" s="46">
        <v>0.82148729419744659</v>
      </c>
      <c r="K4" s="46">
        <v>0.87014115709770568</v>
      </c>
    </row>
    <row r="5" spans="1:32">
      <c r="K5" s="34"/>
      <c r="L5" s="29"/>
    </row>
    <row r="6" spans="1:32" ht="15.75">
      <c r="C6" s="23" t="s">
        <v>252</v>
      </c>
      <c r="J6" s="23" t="s">
        <v>253</v>
      </c>
      <c r="N6" s="23" t="s">
        <v>262</v>
      </c>
      <c r="S6" s="23"/>
      <c r="T6" s="53" t="s">
        <v>285</v>
      </c>
      <c r="U6" s="54"/>
      <c r="V6" s="54"/>
      <c r="W6" s="54"/>
      <c r="X6" s="54"/>
      <c r="Y6" s="54"/>
    </row>
    <row r="7" spans="1:32">
      <c r="A7" s="17" t="str">
        <f>Data!B1</f>
        <v>Week</v>
      </c>
      <c r="B7" s="17" t="str">
        <f>Data!C1</f>
        <v>TikTok</v>
      </c>
      <c r="C7" s="17" t="str">
        <f>Data!D1</f>
        <v>Facebook</v>
      </c>
      <c r="D7" s="17" t="str">
        <f>Data!E1</f>
        <v>Google Ads</v>
      </c>
      <c r="E7" s="17" t="str">
        <f>Data!F1</f>
        <v>Sales</v>
      </c>
      <c r="I7" s="24" t="s">
        <v>286</v>
      </c>
      <c r="J7" s="24" t="s">
        <v>287</v>
      </c>
      <c r="K7" s="24" t="s">
        <v>288</v>
      </c>
      <c r="N7" s="42" t="s">
        <v>289</v>
      </c>
      <c r="O7" s="42" t="s">
        <v>290</v>
      </c>
      <c r="P7" s="42" t="s">
        <v>291</v>
      </c>
      <c r="Q7" s="17" t="str">
        <f>E7</f>
        <v>Sales</v>
      </c>
      <c r="T7" s="4"/>
      <c r="U7" s="42" t="s">
        <v>291</v>
      </c>
      <c r="V7" s="42" t="s">
        <v>290</v>
      </c>
      <c r="W7" s="42" t="s">
        <v>289</v>
      </c>
      <c r="X7" s="59" t="s">
        <v>269</v>
      </c>
    </row>
    <row r="8" spans="1:32">
      <c r="A8">
        <f>Data!B2</f>
        <v>1</v>
      </c>
      <c r="B8">
        <f>Data!C2</f>
        <v>13528.1</v>
      </c>
      <c r="C8">
        <f>Data!D2</f>
        <v>0</v>
      </c>
      <c r="D8">
        <f>Data!E2</f>
        <v>0</v>
      </c>
      <c r="E8">
        <f>Data!F2</f>
        <v>9779.7999999999993</v>
      </c>
      <c r="I8">
        <f>B8</f>
        <v>13528.1</v>
      </c>
      <c r="J8">
        <f t="shared" ref="J8:K8" si="0">C8</f>
        <v>0</v>
      </c>
      <c r="K8">
        <f t="shared" si="0"/>
        <v>0</v>
      </c>
      <c r="N8" s="18">
        <f>I8^$I$4</f>
        <v>1036.3756128742498</v>
      </c>
      <c r="O8">
        <f>J8^$J$4</f>
        <v>0</v>
      </c>
      <c r="P8">
        <f>K8^$K$4</f>
        <v>0</v>
      </c>
      <c r="Q8">
        <f t="shared" ref="Q8:Q71" si="1">E8</f>
        <v>9779.7999999999993</v>
      </c>
      <c r="T8" s="39" t="s">
        <v>270</v>
      </c>
      <c r="U8" s="12">
        <f t="array" ref="U8:X13">LINEST(Q8:Q207,N8:P207,,TRUE)</f>
        <v>3.4658909939639493</v>
      </c>
      <c r="V8" s="12">
        <v>2.4667460805711965</v>
      </c>
      <c r="W8" s="12">
        <v>5.1151818151923925</v>
      </c>
      <c r="X8" s="12">
        <v>4769.5751453319517</v>
      </c>
    </row>
    <row r="9" spans="1:32">
      <c r="A9">
        <f>Data!B3</f>
        <v>2</v>
      </c>
      <c r="B9">
        <f>Data!C3</f>
        <v>0</v>
      </c>
      <c r="C9">
        <f>Data!D3</f>
        <v>5349.65</v>
      </c>
      <c r="D9">
        <f>Data!E3</f>
        <v>2218.9299999999998</v>
      </c>
      <c r="E9">
        <f>Data!F3</f>
        <v>13245.19</v>
      </c>
      <c r="I9">
        <f>B9+I8*$I$3</f>
        <v>6241.0865962855278</v>
      </c>
      <c r="J9">
        <f>C9+J8*$J$3</f>
        <v>5349.65</v>
      </c>
      <c r="K9">
        <f>D9+K8*$K$3</f>
        <v>2218.9299999999998</v>
      </c>
      <c r="N9">
        <f t="shared" ref="N9:N72" si="2">I9^$I$4</f>
        <v>589.22003156972937</v>
      </c>
      <c r="O9">
        <f t="shared" ref="O9:O72" si="3">J9^$J$4</f>
        <v>1155.5052406728053</v>
      </c>
      <c r="P9">
        <f t="shared" ref="P9:P72" si="4">K9^$K$4</f>
        <v>815.86305176501401</v>
      </c>
      <c r="Q9">
        <f t="shared" si="1"/>
        <v>13245.19</v>
      </c>
      <c r="T9" s="39" t="s">
        <v>274</v>
      </c>
      <c r="U9" s="12">
        <v>0.12160212788335614</v>
      </c>
      <c r="V9" s="12">
        <v>7.5039424232507382E-2</v>
      </c>
      <c r="W9" s="12">
        <v>9.8300724307599577E-2</v>
      </c>
      <c r="X9" s="12">
        <v>104.80511453862597</v>
      </c>
    </row>
    <row r="10" spans="1:32">
      <c r="A10">
        <f>Data!B4</f>
        <v>3</v>
      </c>
      <c r="B10">
        <f>Data!C4</f>
        <v>0</v>
      </c>
      <c r="C10">
        <f>Data!D4</f>
        <v>4235.8599999999997</v>
      </c>
      <c r="D10">
        <f>Data!E4</f>
        <v>2046.96</v>
      </c>
      <c r="E10">
        <f>Data!F4</f>
        <v>12022.66</v>
      </c>
      <c r="I10">
        <f t="shared" ref="I10:I73" si="5">B10+I9*$I$3</f>
        <v>2879.2780880045884</v>
      </c>
      <c r="J10">
        <f t="shared" ref="J10:J73" si="6">C10+J9*$J$3</f>
        <v>5182.7893763487091</v>
      </c>
      <c r="K10">
        <f t="shared" ref="K10:K73" si="7">D10+K9*$K$3</f>
        <v>2093.1994828202983</v>
      </c>
      <c r="N10">
        <f t="shared" si="2"/>
        <v>334.99461130716372</v>
      </c>
      <c r="O10">
        <f t="shared" si="3"/>
        <v>1125.8143186642726</v>
      </c>
      <c r="P10">
        <f t="shared" si="4"/>
        <v>775.48605802575139</v>
      </c>
      <c r="Q10">
        <f t="shared" si="1"/>
        <v>12022.66</v>
      </c>
      <c r="T10" s="39" t="s">
        <v>235</v>
      </c>
      <c r="U10" s="52">
        <v>0.95975409720055427</v>
      </c>
      <c r="V10" s="12">
        <v>545.92974647010283</v>
      </c>
      <c r="W10" s="12" t="e">
        <v>#N/A</v>
      </c>
      <c r="X10" s="12" t="e">
        <v>#N/A</v>
      </c>
    </row>
    <row r="11" spans="1:32">
      <c r="A11">
        <f>Data!B5</f>
        <v>4</v>
      </c>
      <c r="B11">
        <f>Data!C5</f>
        <v>0</v>
      </c>
      <c r="C11">
        <f>Data!D5</f>
        <v>3562.21</v>
      </c>
      <c r="D11">
        <f>Data!E5</f>
        <v>0</v>
      </c>
      <c r="E11">
        <f>Data!F5</f>
        <v>8846.9500000000007</v>
      </c>
      <c r="I11">
        <f t="shared" si="5"/>
        <v>1328.3331644520706</v>
      </c>
      <c r="J11">
        <f t="shared" si="6"/>
        <v>4479.6037569546797</v>
      </c>
      <c r="K11">
        <f t="shared" si="7"/>
        <v>43.619429871751684</v>
      </c>
      <c r="N11" s="18">
        <f>I11^$I$4</f>
        <v>190.45752620777478</v>
      </c>
      <c r="O11">
        <f t="shared" si="3"/>
        <v>998.72734198025762</v>
      </c>
      <c r="P11">
        <f t="shared" si="4"/>
        <v>26.714868407440381</v>
      </c>
      <c r="Q11">
        <f t="shared" si="1"/>
        <v>8846.9500000000007</v>
      </c>
      <c r="T11" s="39" t="s">
        <v>280</v>
      </c>
      <c r="U11" s="12">
        <v>1558.0203198050738</v>
      </c>
      <c r="V11" s="12">
        <v>196</v>
      </c>
      <c r="W11" s="12" t="e">
        <v>#N/A</v>
      </c>
      <c r="X11" s="12" t="e">
        <v>#N/A</v>
      </c>
    </row>
    <row r="12" spans="1:32">
      <c r="A12">
        <f>Data!B6</f>
        <v>5</v>
      </c>
      <c r="B12">
        <f>Data!C6</f>
        <v>0</v>
      </c>
      <c r="C12">
        <f>Data!D6</f>
        <v>0</v>
      </c>
      <c r="D12">
        <f>Data!E6</f>
        <v>2187.29</v>
      </c>
      <c r="E12">
        <f>Data!F6</f>
        <v>9797.07</v>
      </c>
      <c r="I12">
        <f>B12+I11*$I$3</f>
        <v>612.81645671331205</v>
      </c>
      <c r="J12">
        <f t="shared" si="6"/>
        <v>792.92447017326958</v>
      </c>
      <c r="K12">
        <f t="shared" si="7"/>
        <v>2188.1989695836219</v>
      </c>
      <c r="N12">
        <f t="shared" si="2"/>
        <v>108.28254564347237</v>
      </c>
      <c r="O12">
        <f t="shared" si="3"/>
        <v>240.81420631913383</v>
      </c>
      <c r="P12">
        <f t="shared" si="4"/>
        <v>806.02219509546933</v>
      </c>
      <c r="Q12">
        <f t="shared" si="1"/>
        <v>9797.07</v>
      </c>
      <c r="T12" s="39" t="s">
        <v>275</v>
      </c>
      <c r="U12" s="12">
        <v>1393053800.7908914</v>
      </c>
      <c r="V12" s="12">
        <v>58415700.463858522</v>
      </c>
      <c r="W12" s="12" t="e">
        <v>#N/A</v>
      </c>
      <c r="X12" s="12" t="e">
        <v>#N/A</v>
      </c>
    </row>
    <row r="13" spans="1:32">
      <c r="A13">
        <f>Data!B7</f>
        <v>6</v>
      </c>
      <c r="B13">
        <f>Data!C7</f>
        <v>8045.44</v>
      </c>
      <c r="C13">
        <f>Data!D7</f>
        <v>4310.55</v>
      </c>
      <c r="D13">
        <f>Data!E7</f>
        <v>1992.98</v>
      </c>
      <c r="E13">
        <f>Data!F7</f>
        <v>13527.65</v>
      </c>
      <c r="I13">
        <f t="shared" si="5"/>
        <v>8328.1582364098904</v>
      </c>
      <c r="J13">
        <f t="shared" si="6"/>
        <v>4450.9037566070319</v>
      </c>
      <c r="K13">
        <f t="shared" si="7"/>
        <v>2038.5790899494152</v>
      </c>
      <c r="N13">
        <f t="shared" si="2"/>
        <v>727.32687240703638</v>
      </c>
      <c r="O13">
        <f t="shared" si="3"/>
        <v>993.46790810940001</v>
      </c>
      <c r="P13">
        <f t="shared" si="4"/>
        <v>757.84801401777463</v>
      </c>
      <c r="Q13">
        <f t="shared" si="1"/>
        <v>13527.65</v>
      </c>
      <c r="U13" t="e">
        <v>#N/A</v>
      </c>
      <c r="V13" t="e">
        <v>#N/A</v>
      </c>
      <c r="W13" t="e">
        <v>#N/A</v>
      </c>
      <c r="X13" t="e">
        <v>#N/A</v>
      </c>
    </row>
    <row r="14" spans="1:32">
      <c r="A14">
        <f>Data!B8</f>
        <v>7</v>
      </c>
      <c r="B14">
        <f>Data!C8</f>
        <v>0</v>
      </c>
      <c r="C14">
        <f>Data!D8</f>
        <v>0</v>
      </c>
      <c r="D14">
        <f>Data!E8</f>
        <v>2253.02</v>
      </c>
      <c r="E14">
        <f>Data!F8</f>
        <v>9635.43</v>
      </c>
      <c r="I14">
        <f t="shared" si="5"/>
        <v>3842.1328006891345</v>
      </c>
      <c r="J14">
        <f t="shared" si="6"/>
        <v>787.84434840261065</v>
      </c>
      <c r="K14">
        <f t="shared" si="7"/>
        <v>2295.5012151836854</v>
      </c>
      <c r="N14">
        <f t="shared" si="2"/>
        <v>413.51374675118518</v>
      </c>
      <c r="O14">
        <f t="shared" si="3"/>
        <v>239.54604599142411</v>
      </c>
      <c r="P14">
        <f t="shared" si="4"/>
        <v>840.30676560307836</v>
      </c>
      <c r="Q14">
        <f t="shared" si="1"/>
        <v>9635.43</v>
      </c>
    </row>
    <row r="15" spans="1:32">
      <c r="A15">
        <f>Data!B9</f>
        <v>8</v>
      </c>
      <c r="B15">
        <f>Data!C9</f>
        <v>9697.2900000000009</v>
      </c>
      <c r="C15">
        <f>Data!D9</f>
        <v>4478.8100000000004</v>
      </c>
      <c r="D15">
        <f>Data!E9</f>
        <v>2042.3</v>
      </c>
      <c r="E15">
        <f>Data!F9</f>
        <v>15355.11</v>
      </c>
      <c r="I15">
        <f t="shared" si="5"/>
        <v>11469.828902250127</v>
      </c>
      <c r="J15">
        <f t="shared" si="6"/>
        <v>4618.2645358093969</v>
      </c>
      <c r="K15">
        <f t="shared" si="7"/>
        <v>2090.1351227859641</v>
      </c>
      <c r="N15">
        <f t="shared" si="2"/>
        <v>918.74680120270443</v>
      </c>
      <c r="O15">
        <f t="shared" si="3"/>
        <v>1024.0538126924625</v>
      </c>
      <c r="P15">
        <f t="shared" si="4"/>
        <v>774.49810981642861</v>
      </c>
      <c r="Q15">
        <f t="shared" si="1"/>
        <v>15355.11</v>
      </c>
      <c r="T15" s="40" t="s">
        <v>273</v>
      </c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</row>
    <row r="16" spans="1:32">
      <c r="A16">
        <f>Data!B10</f>
        <v>9</v>
      </c>
      <c r="B16">
        <f>Data!C10</f>
        <v>0</v>
      </c>
      <c r="C16">
        <f>Data!D10</f>
        <v>3156.93</v>
      </c>
      <c r="D16">
        <f>Data!E10</f>
        <v>1859.02</v>
      </c>
      <c r="E16">
        <f>Data!F10</f>
        <v>12199.37</v>
      </c>
      <c r="J16">
        <f t="shared" si="6"/>
        <v>3974.3984991929105</v>
      </c>
      <c r="K16">
        <f t="shared" si="7"/>
        <v>1902.5755727770427</v>
      </c>
      <c r="N16">
        <f t="shared" si="2"/>
        <v>0</v>
      </c>
      <c r="O16">
        <f t="shared" si="3"/>
        <v>905.22331639375193</v>
      </c>
      <c r="P16">
        <f t="shared" si="4"/>
        <v>713.65837997670928</v>
      </c>
      <c r="Q16">
        <f t="shared" si="1"/>
        <v>12199.37</v>
      </c>
    </row>
    <row r="17" spans="1:25" ht="15.75">
      <c r="A17">
        <f>Data!B11</f>
        <v>10</v>
      </c>
      <c r="B17">
        <f>Data!C11</f>
        <v>0</v>
      </c>
      <c r="C17">
        <f>Data!D11</f>
        <v>4522.03</v>
      </c>
      <c r="D17">
        <f>Data!E11</f>
        <v>2135.9899999999998</v>
      </c>
      <c r="E17">
        <f>Data!F11</f>
        <v>11368.23</v>
      </c>
      <c r="I17">
        <f t="shared" si="5"/>
        <v>0</v>
      </c>
      <c r="J17">
        <f t="shared" si="6"/>
        <v>5225.5292368102564</v>
      </c>
      <c r="K17">
        <f t="shared" si="7"/>
        <v>2175.637086889511</v>
      </c>
      <c r="N17">
        <f t="shared" si="2"/>
        <v>0</v>
      </c>
      <c r="O17">
        <f t="shared" si="3"/>
        <v>1133.4354318068231</v>
      </c>
      <c r="P17">
        <f t="shared" si="4"/>
        <v>801.99440492895826</v>
      </c>
      <c r="Q17">
        <f t="shared" si="1"/>
        <v>11368.23</v>
      </c>
      <c r="T17" s="53" t="s">
        <v>276</v>
      </c>
      <c r="U17" s="54"/>
      <c r="V17" s="54"/>
      <c r="W17" s="54"/>
      <c r="X17" s="54"/>
    </row>
    <row r="18" spans="1:25">
      <c r="A18">
        <f>Data!B12</f>
        <v>11</v>
      </c>
      <c r="B18">
        <f>Data!C12</f>
        <v>0</v>
      </c>
      <c r="C18">
        <f>Data!D12</f>
        <v>4520.34</v>
      </c>
      <c r="D18">
        <f>Data!E12</f>
        <v>0</v>
      </c>
      <c r="E18">
        <f>Data!F12</f>
        <v>8640.44</v>
      </c>
      <c r="I18">
        <f t="shared" si="5"/>
        <v>0</v>
      </c>
      <c r="J18">
        <f t="shared" si="6"/>
        <v>5445.2990424242125</v>
      </c>
      <c r="K18">
        <f t="shared" si="7"/>
        <v>45.337317401824691</v>
      </c>
      <c r="N18">
        <f t="shared" si="2"/>
        <v>0</v>
      </c>
      <c r="O18">
        <f t="shared" si="3"/>
        <v>1172.4501492481761</v>
      </c>
      <c r="P18">
        <f t="shared" si="4"/>
        <v>27.628059549807027</v>
      </c>
      <c r="Q18">
        <f t="shared" si="1"/>
        <v>8640.44</v>
      </c>
    </row>
    <row r="19" spans="1:25">
      <c r="A19">
        <f>Data!B13</f>
        <v>12</v>
      </c>
      <c r="B19">
        <f>Data!C13</f>
        <v>0</v>
      </c>
      <c r="C19">
        <f>Data!D13</f>
        <v>0</v>
      </c>
      <c r="D19">
        <f>Data!E13</f>
        <v>0</v>
      </c>
      <c r="E19">
        <f>Data!F13</f>
        <v>4960.26</v>
      </c>
      <c r="I19">
        <f t="shared" si="5"/>
        <v>0</v>
      </c>
      <c r="J19">
        <f t="shared" si="6"/>
        <v>963.85999575205585</v>
      </c>
      <c r="K19">
        <f t="shared" si="7"/>
        <v>0.94476802293000373</v>
      </c>
      <c r="N19">
        <f t="shared" si="2"/>
        <v>0</v>
      </c>
      <c r="O19">
        <f t="shared" si="3"/>
        <v>282.70243566189538</v>
      </c>
      <c r="P19">
        <f t="shared" si="4"/>
        <v>0.95176433874909483</v>
      </c>
      <c r="Q19">
        <f t="shared" si="1"/>
        <v>4960.26</v>
      </c>
      <c r="T19" t="s">
        <v>277</v>
      </c>
      <c r="U19">
        <f>U8/U9</f>
        <v>28.501894286656892</v>
      </c>
      <c r="V19">
        <f t="shared" ref="V19:X19" si="8">V8/V9</f>
        <v>32.872668011524965</v>
      </c>
      <c r="W19">
        <f t="shared" si="8"/>
        <v>52.036054171748766</v>
      </c>
      <c r="X19">
        <f t="shared" si="8"/>
        <v>45.508992250317348</v>
      </c>
    </row>
    <row r="20" spans="1:25">
      <c r="A20">
        <f>Data!B14</f>
        <v>13</v>
      </c>
      <c r="B20">
        <f>Data!C14</f>
        <v>11522.08</v>
      </c>
      <c r="C20">
        <f>Data!D14</f>
        <v>5698.46</v>
      </c>
      <c r="D20">
        <f>Data!E14</f>
        <v>0</v>
      </c>
      <c r="E20">
        <f>Data!F14</f>
        <v>12726.46</v>
      </c>
      <c r="I20">
        <f t="shared" si="5"/>
        <v>11522.08</v>
      </c>
      <c r="J20">
        <f t="shared" si="6"/>
        <v>5869.0706651210758</v>
      </c>
      <c r="K20">
        <f t="shared" si="7"/>
        <v>1.9687680443023832E-2</v>
      </c>
      <c r="N20">
        <f t="shared" si="2"/>
        <v>921.79995943066479</v>
      </c>
      <c r="O20">
        <f t="shared" si="3"/>
        <v>1246.9005856823071</v>
      </c>
      <c r="P20">
        <f t="shared" si="4"/>
        <v>3.2787512813972797E-2</v>
      </c>
      <c r="Q20">
        <f t="shared" si="1"/>
        <v>12726.46</v>
      </c>
      <c r="R20" s="29"/>
      <c r="T20" t="s">
        <v>278</v>
      </c>
      <c r="U20" s="57">
        <f>_xlfn.T.DIST.2T(ABS(U19), $V$11)</f>
        <v>1.2260684025226653E-71</v>
      </c>
      <c r="V20" s="57">
        <f t="shared" ref="V20:X20" si="9">_xlfn.T.DIST.2T(ABS(V19), $V$11)</f>
        <v>1.0923610825389507E-81</v>
      </c>
      <c r="W20" s="57">
        <f t="shared" si="9"/>
        <v>1.0998975899305749E-116</v>
      </c>
      <c r="X20" s="57">
        <f t="shared" si="9"/>
        <v>3.8040672702885104E-106</v>
      </c>
      <c r="Y20" s="8" t="str">
        <f>IF(AND(U20&lt;0.05, V20&lt;0.05, W20&lt;0.05, X20&lt;0.05), "All stastically Significant", "Not All Significant")</f>
        <v>All stastically Significant</v>
      </c>
    </row>
    <row r="21" spans="1:25">
      <c r="A21">
        <f>Data!B15</f>
        <v>14</v>
      </c>
      <c r="B21">
        <f>Data!C15</f>
        <v>10243.35</v>
      </c>
      <c r="C21">
        <f>Data!D15</f>
        <v>0</v>
      </c>
      <c r="D21">
        <f>Data!E15</f>
        <v>0</v>
      </c>
      <c r="E21">
        <f>Data!F15</f>
        <v>11421.71</v>
      </c>
      <c r="I21">
        <f t="shared" si="5"/>
        <v>15558.974444624859</v>
      </c>
      <c r="J21">
        <f t="shared" si="6"/>
        <v>1038.8708466291453</v>
      </c>
      <c r="K21">
        <f t="shared" si="7"/>
        <v>4.102644795539826E-4</v>
      </c>
      <c r="N21">
        <f t="shared" si="2"/>
        <v>1147.7735782858947</v>
      </c>
      <c r="O21">
        <f t="shared" si="3"/>
        <v>300.65400463010803</v>
      </c>
      <c r="P21">
        <f t="shared" si="4"/>
        <v>1.1295033368652293E-3</v>
      </c>
      <c r="Q21">
        <f t="shared" si="1"/>
        <v>11421.71</v>
      </c>
      <c r="T21" t="s">
        <v>279</v>
      </c>
      <c r="U21" s="55">
        <f>_xlfn.F.DIST.RT($U$11,3,$V$11)</f>
        <v>2.0119643992250543E-136</v>
      </c>
      <c r="V21" s="55">
        <f t="shared" ref="V21:X21" si="10">_xlfn.F.DIST.RT($U$11,3,$V$11)</f>
        <v>2.0119643992250543E-136</v>
      </c>
      <c r="W21" s="55">
        <f t="shared" si="10"/>
        <v>2.0119643992250543E-136</v>
      </c>
      <c r="X21" s="55">
        <f t="shared" si="10"/>
        <v>2.0119643992250543E-136</v>
      </c>
      <c r="Y21" s="8" t="str">
        <f>IF(AND(U21&lt;0.05, V21&lt;0.05, W21&lt;0.05, X21&lt;0.05), "All stastically Significant", "Not All Significant")</f>
        <v>All stastically Significant</v>
      </c>
    </row>
    <row r="22" spans="1:25">
      <c r="A22">
        <f>Data!B16</f>
        <v>15</v>
      </c>
      <c r="B22">
        <f>Data!C16</f>
        <v>0</v>
      </c>
      <c r="C22">
        <f>Data!D16</f>
        <v>0</v>
      </c>
      <c r="D22">
        <f>Data!E16</f>
        <v>1839.37</v>
      </c>
      <c r="E22">
        <f>Data!F16</f>
        <v>10875.31</v>
      </c>
      <c r="I22">
        <f t="shared" si="5"/>
        <v>7178.0151579525036</v>
      </c>
      <c r="J22">
        <f t="shared" si="6"/>
        <v>183.88816518938484</v>
      </c>
      <c r="K22">
        <f t="shared" si="7"/>
        <v>1839.3700085493535</v>
      </c>
      <c r="N22">
        <f t="shared" si="2"/>
        <v>652.55412770367354</v>
      </c>
      <c r="O22">
        <f t="shared" si="3"/>
        <v>72.494015591995208</v>
      </c>
      <c r="P22">
        <f t="shared" si="4"/>
        <v>692.98358754468404</v>
      </c>
      <c r="Q22">
        <f t="shared" si="1"/>
        <v>10875.31</v>
      </c>
      <c r="T22" t="s">
        <v>213</v>
      </c>
      <c r="U22">
        <v>200</v>
      </c>
    </row>
    <row r="23" spans="1:25">
      <c r="A23">
        <f>Data!B17</f>
        <v>16</v>
      </c>
      <c r="B23">
        <f>Data!C17</f>
        <v>10667.35</v>
      </c>
      <c r="C23">
        <f>Data!D17</f>
        <v>0</v>
      </c>
      <c r="D23">
        <f>Data!E17</f>
        <v>1907.13</v>
      </c>
      <c r="E23">
        <f>Data!F17</f>
        <v>13048.08</v>
      </c>
      <c r="I23">
        <f t="shared" si="5"/>
        <v>13978.872992159409</v>
      </c>
      <c r="J23">
        <f t="shared" si="6"/>
        <v>32.549625784993914</v>
      </c>
      <c r="K23">
        <f t="shared" si="7"/>
        <v>1945.4599689086585</v>
      </c>
      <c r="N23">
        <f t="shared" si="2"/>
        <v>1061.4706959405626</v>
      </c>
      <c r="O23">
        <f t="shared" si="3"/>
        <v>17.479834679461831</v>
      </c>
      <c r="P23">
        <f t="shared" si="4"/>
        <v>727.63514739215998</v>
      </c>
      <c r="Q23">
        <f t="shared" si="1"/>
        <v>13048.08</v>
      </c>
      <c r="T23" t="s">
        <v>281</v>
      </c>
      <c r="U23">
        <f>SKEW('Final model'!P3:P202)</f>
        <v>0.56813092966242185</v>
      </c>
      <c r="V23" s="8" t="str">
        <f>IF(AND(U23&gt;=-2, U23&lt;=2), "PASS", "FAIL")</f>
        <v>PASS</v>
      </c>
    </row>
    <row r="24" spans="1:25">
      <c r="A24">
        <f>Data!B18</f>
        <v>17</v>
      </c>
      <c r="B24">
        <f>Data!C18</f>
        <v>0</v>
      </c>
      <c r="C24">
        <f>Data!D18</f>
        <v>0</v>
      </c>
      <c r="D24">
        <f>Data!E18</f>
        <v>2204.36</v>
      </c>
      <c r="E24">
        <f>Data!F18</f>
        <v>10775.86</v>
      </c>
      <c r="I24">
        <f t="shared" si="5"/>
        <v>6449.0473061659695</v>
      </c>
      <c r="J24">
        <f t="shared" si="6"/>
        <v>5.7615352116434098</v>
      </c>
      <c r="K24">
        <f t="shared" si="7"/>
        <v>2244.9007393698448</v>
      </c>
      <c r="N24">
        <f t="shared" si="2"/>
        <v>603.48756686571028</v>
      </c>
      <c r="O24">
        <f t="shared" si="3"/>
        <v>4.2147564585324879</v>
      </c>
      <c r="P24">
        <f t="shared" si="4"/>
        <v>824.16574457842808</v>
      </c>
      <c r="Q24">
        <f t="shared" si="1"/>
        <v>10775.86</v>
      </c>
      <c r="T24" t="s">
        <v>282</v>
      </c>
      <c r="U24">
        <f>KURT('Final model'!P3:P202)+3</f>
        <v>5.3642278313775238</v>
      </c>
      <c r="V24" s="8" t="str">
        <f>IF(AND(U24&gt;=-3, U24&lt;=3), "PASS", "FAIL")</f>
        <v>FAIL</v>
      </c>
    </row>
    <row r="25" spans="1:25">
      <c r="A25">
        <f>Data!B19</f>
        <v>18</v>
      </c>
      <c r="B25">
        <f>Data!C19</f>
        <v>9589.68</v>
      </c>
      <c r="C25">
        <f>Data!D19</f>
        <v>5160.93</v>
      </c>
      <c r="D25">
        <f>Data!E19</f>
        <v>1889.49</v>
      </c>
      <c r="E25">
        <f>Data!F19</f>
        <v>15013.62</v>
      </c>
      <c r="I25">
        <f t="shared" si="5"/>
        <v>12564.899188306099</v>
      </c>
      <c r="J25">
        <f t="shared" si="6"/>
        <v>5161.9498362406466</v>
      </c>
      <c r="K25">
        <f t="shared" si="7"/>
        <v>1936.270677701129</v>
      </c>
      <c r="N25">
        <f t="shared" si="2"/>
        <v>981.97993040720542</v>
      </c>
      <c r="O25">
        <f t="shared" si="3"/>
        <v>1122.0942729841561</v>
      </c>
      <c r="P25">
        <f t="shared" si="4"/>
        <v>724.64359573310605</v>
      </c>
      <c r="Q25">
        <f t="shared" si="1"/>
        <v>15013.62</v>
      </c>
      <c r="T25" t="s">
        <v>283</v>
      </c>
      <c r="U25">
        <f>(U22/6)*(U23^2 + ((U24 - 3)^2)/4)</f>
        <v>57.338868763470167</v>
      </c>
    </row>
    <row r="26" spans="1:25">
      <c r="A26">
        <f>Data!B20</f>
        <v>19</v>
      </c>
      <c r="B26">
        <f>Data!C20</f>
        <v>10626.14</v>
      </c>
      <c r="C26">
        <f>Data!D20</f>
        <v>0</v>
      </c>
      <c r="D26">
        <f>Data!E20</f>
        <v>1922.63</v>
      </c>
      <c r="E26">
        <f>Data!F20</f>
        <v>14158.32</v>
      </c>
      <c r="I26">
        <f t="shared" si="5"/>
        <v>16422.861188327712</v>
      </c>
      <c r="J26">
        <f t="shared" si="6"/>
        <v>913.70499736892691</v>
      </c>
      <c r="K26">
        <f t="shared" si="7"/>
        <v>1962.9792470411453</v>
      </c>
      <c r="N26">
        <f t="shared" si="2"/>
        <v>1193.9499841260542</v>
      </c>
      <c r="O26">
        <f t="shared" si="3"/>
        <v>270.56057284678485</v>
      </c>
      <c r="P26">
        <f t="shared" si="4"/>
        <v>733.33343202096103</v>
      </c>
      <c r="Q26">
        <f t="shared" si="1"/>
        <v>14158.32</v>
      </c>
      <c r="T26" t="s">
        <v>284</v>
      </c>
      <c r="U26" s="56">
        <f>_xlfn.CHISQ.DIST.RT(U25, 2)</f>
        <v>3.5401596577483277E-13</v>
      </c>
      <c r="V26" s="8" t="str">
        <f>IF(U26&gt;=0.05, "PASS", "FAIL")</f>
        <v>FAIL</v>
      </c>
    </row>
    <row r="27" spans="1:25" ht="15.75" thickBot="1">
      <c r="A27">
        <f>Data!B21</f>
        <v>20</v>
      </c>
      <c r="B27">
        <f>Data!C21</f>
        <v>8291.81</v>
      </c>
      <c r="C27">
        <f>Data!D21</f>
        <v>4605.1499999999996</v>
      </c>
      <c r="D27">
        <f>Data!E21</f>
        <v>1897.94</v>
      </c>
      <c r="E27">
        <f>Data!F21</f>
        <v>15918.14</v>
      </c>
      <c r="I27">
        <f t="shared" si="5"/>
        <v>15868.372771943576</v>
      </c>
      <c r="J27">
        <f t="shared" si="6"/>
        <v>4766.882842957064</v>
      </c>
      <c r="K27">
        <f t="shared" si="7"/>
        <v>1938.8458172948947</v>
      </c>
      <c r="N27">
        <f t="shared" si="2"/>
        <v>1164.3892123565172</v>
      </c>
      <c r="O27">
        <f t="shared" si="3"/>
        <v>1051.0488200302327</v>
      </c>
      <c r="P27">
        <f t="shared" si="4"/>
        <v>725.48211180586247</v>
      </c>
      <c r="Q27">
        <f t="shared" si="1"/>
        <v>15918.14</v>
      </c>
      <c r="T27" s="2"/>
      <c r="U27" s="2"/>
      <c r="V27" s="2"/>
      <c r="W27" s="2"/>
      <c r="X27" s="2"/>
      <c r="Y27" s="2"/>
    </row>
    <row r="28" spans="1:25">
      <c r="A28">
        <f>Data!B22</f>
        <v>21</v>
      </c>
      <c r="B28">
        <f>Data!C22</f>
        <v>0</v>
      </c>
      <c r="C28">
        <f>Data!D22</f>
        <v>0</v>
      </c>
      <c r="D28">
        <f>Data!E22</f>
        <v>2036.79</v>
      </c>
      <c r="E28">
        <f>Data!F22</f>
        <v>11128.75</v>
      </c>
      <c r="I28">
        <f t="shared" si="5"/>
        <v>7320.7537356937983</v>
      </c>
      <c r="J28">
        <f t="shared" si="6"/>
        <v>843.77508764287325</v>
      </c>
      <c r="K28">
        <f t="shared" si="7"/>
        <v>2077.1929094473526</v>
      </c>
      <c r="N28">
        <f t="shared" si="2"/>
        <v>662.00076491707841</v>
      </c>
      <c r="O28">
        <f t="shared" si="3"/>
        <v>253.43001714200182</v>
      </c>
      <c r="P28">
        <f t="shared" si="4"/>
        <v>770.32346775992153</v>
      </c>
      <c r="Q28">
        <f t="shared" si="1"/>
        <v>11128.75</v>
      </c>
      <c r="T28" s="66" t="s">
        <v>299</v>
      </c>
      <c r="U28" s="29"/>
      <c r="V28" s="29"/>
      <c r="W28" s="29"/>
      <c r="X28" s="29"/>
      <c r="Y28" s="29"/>
    </row>
    <row r="29" spans="1:25">
      <c r="A29">
        <f>Data!B23</f>
        <v>22</v>
      </c>
      <c r="B29">
        <f>Data!C23</f>
        <v>11307.24</v>
      </c>
      <c r="C29">
        <f>Data!D23</f>
        <v>0</v>
      </c>
      <c r="D29">
        <f>Data!E23</f>
        <v>1922.9</v>
      </c>
      <c r="E29">
        <f>Data!F23</f>
        <v>12170.36</v>
      </c>
      <c r="I29">
        <f t="shared" si="5"/>
        <v>14684.614355197387</v>
      </c>
      <c r="J29">
        <f t="shared" si="6"/>
        <v>149.35470872304614</v>
      </c>
      <c r="K29">
        <f t="shared" si="7"/>
        <v>1966.1858746561793</v>
      </c>
      <c r="N29">
        <f t="shared" si="2"/>
        <v>1100.3263469561273</v>
      </c>
      <c r="O29">
        <f t="shared" si="3"/>
        <v>61.107317152735014</v>
      </c>
      <c r="P29">
        <f t="shared" si="4"/>
        <v>734.37569659803182</v>
      </c>
      <c r="Q29">
        <f t="shared" si="1"/>
        <v>12170.36</v>
      </c>
      <c r="T29" s="60" t="s">
        <v>301</v>
      </c>
    </row>
    <row r="30" spans="1:25">
      <c r="A30">
        <f>Data!B24</f>
        <v>23</v>
      </c>
      <c r="B30">
        <f>Data!C24</f>
        <v>0</v>
      </c>
      <c r="C30">
        <f>Data!D24</f>
        <v>0</v>
      </c>
      <c r="D30">
        <f>Data!E24</f>
        <v>1679.63</v>
      </c>
      <c r="E30">
        <f>Data!F24</f>
        <v>10134.700000000001</v>
      </c>
      <c r="I30">
        <f t="shared" si="5"/>
        <v>6774.6357451411841</v>
      </c>
      <c r="J30">
        <f t="shared" si="6"/>
        <v>26.436937217548302</v>
      </c>
      <c r="K30">
        <f t="shared" si="7"/>
        <v>1720.602639052461</v>
      </c>
      <c r="N30">
        <f t="shared" si="2"/>
        <v>625.57852272538992</v>
      </c>
      <c r="O30">
        <f t="shared" si="3"/>
        <v>14.734261756817284</v>
      </c>
      <c r="P30">
        <f t="shared" si="4"/>
        <v>653.8811954646975</v>
      </c>
      <c r="Q30">
        <f t="shared" si="1"/>
        <v>10134.700000000001</v>
      </c>
      <c r="T30" s="65" t="s">
        <v>300</v>
      </c>
    </row>
    <row r="31" spans="1:25">
      <c r="A31">
        <f>Data!B25</f>
        <v>24</v>
      </c>
      <c r="B31">
        <f>Data!C25</f>
        <v>8515.67</v>
      </c>
      <c r="C31">
        <f>Data!D25</f>
        <v>4006.88</v>
      </c>
      <c r="D31">
        <f>Data!E25</f>
        <v>0</v>
      </c>
      <c r="E31">
        <f>Data!F25</f>
        <v>11093.55</v>
      </c>
      <c r="I31">
        <f t="shared" si="5"/>
        <v>11641.096951583553</v>
      </c>
      <c r="J31">
        <f t="shared" si="6"/>
        <v>4011.5595421143407</v>
      </c>
      <c r="K31">
        <f t="shared" si="7"/>
        <v>35.855018485948534</v>
      </c>
      <c r="N31">
        <f t="shared" si="2"/>
        <v>928.74049179962299</v>
      </c>
      <c r="O31">
        <f t="shared" si="3"/>
        <v>912.17054831672533</v>
      </c>
      <c r="P31">
        <f t="shared" si="4"/>
        <v>22.525679101711368</v>
      </c>
      <c r="Q31">
        <f t="shared" si="1"/>
        <v>11093.55</v>
      </c>
      <c r="T31" s="65" t="s">
        <v>293</v>
      </c>
    </row>
    <row r="32" spans="1:25">
      <c r="A32">
        <f>Data!B26</f>
        <v>25</v>
      </c>
      <c r="B32">
        <f>Data!C26</f>
        <v>0</v>
      </c>
      <c r="C32">
        <f>Data!D26</f>
        <v>0</v>
      </c>
      <c r="D32">
        <f>Data!E26</f>
        <v>0</v>
      </c>
      <c r="E32">
        <f>Data!F26</f>
        <v>8170.63</v>
      </c>
      <c r="I32">
        <f t="shared" si="5"/>
        <v>5370.5320148866749</v>
      </c>
      <c r="J32">
        <f t="shared" si="6"/>
        <v>710.0770284785076</v>
      </c>
      <c r="K32">
        <f t="shared" si="7"/>
        <v>0.74716981216283818</v>
      </c>
      <c r="N32">
        <f t="shared" si="2"/>
        <v>528.02525947188519</v>
      </c>
      <c r="O32">
        <f t="shared" si="3"/>
        <v>219.94353953005478</v>
      </c>
      <c r="P32">
        <f t="shared" si="4"/>
        <v>0.77599145305390682</v>
      </c>
      <c r="Q32">
        <f t="shared" si="1"/>
        <v>8170.63</v>
      </c>
    </row>
    <row r="33" spans="1:17">
      <c r="A33">
        <f>Data!B27</f>
        <v>26</v>
      </c>
      <c r="B33">
        <f>Data!C27</f>
        <v>0</v>
      </c>
      <c r="C33">
        <f>Data!D27</f>
        <v>0</v>
      </c>
      <c r="D33">
        <f>Data!E27</f>
        <v>0</v>
      </c>
      <c r="E33">
        <f>Data!F27</f>
        <v>6542.71</v>
      </c>
      <c r="I33">
        <f t="shared" si="5"/>
        <v>2477.6543175339871</v>
      </c>
      <c r="J33">
        <f t="shared" si="6"/>
        <v>125.68911942588734</v>
      </c>
      <c r="K33">
        <f t="shared" si="7"/>
        <v>1.5570002520741477E-2</v>
      </c>
      <c r="N33">
        <f t="shared" si="2"/>
        <v>300.20299222670832</v>
      </c>
      <c r="O33">
        <f t="shared" si="3"/>
        <v>53.033021807465644</v>
      </c>
      <c r="P33">
        <f t="shared" si="4"/>
        <v>2.6732278857997442E-2</v>
      </c>
      <c r="Q33">
        <f t="shared" si="1"/>
        <v>6542.71</v>
      </c>
    </row>
    <row r="34" spans="1:17">
      <c r="A34">
        <f>Data!B28</f>
        <v>27</v>
      </c>
      <c r="B34">
        <f>Data!C28</f>
        <v>0</v>
      </c>
      <c r="C34">
        <f>Data!D28</f>
        <v>5049.49</v>
      </c>
      <c r="D34">
        <f>Data!E28</f>
        <v>2162.5300000000002</v>
      </c>
      <c r="E34">
        <f>Data!F28</f>
        <v>11325.8</v>
      </c>
      <c r="I34">
        <f t="shared" si="5"/>
        <v>1143.0470761888464</v>
      </c>
      <c r="J34">
        <f t="shared" si="6"/>
        <v>5071.7379450939352</v>
      </c>
      <c r="K34">
        <f t="shared" si="7"/>
        <v>2162.530324457673</v>
      </c>
      <c r="N34">
        <f t="shared" si="2"/>
        <v>170.67713130240455</v>
      </c>
      <c r="O34">
        <f t="shared" si="3"/>
        <v>1105.9595390382019</v>
      </c>
      <c r="P34">
        <f t="shared" si="4"/>
        <v>797.78868591308537</v>
      </c>
      <c r="Q34">
        <f t="shared" si="1"/>
        <v>11325.8</v>
      </c>
    </row>
    <row r="35" spans="1:17">
      <c r="A35">
        <f>Data!B29</f>
        <v>28</v>
      </c>
      <c r="B35">
        <f>Data!C29</f>
        <v>0</v>
      </c>
      <c r="C35">
        <f>Data!D29</f>
        <v>0</v>
      </c>
      <c r="D35">
        <f>Data!E29</f>
        <v>2117.4499999999998</v>
      </c>
      <c r="E35">
        <f>Data!F29</f>
        <v>7793.24</v>
      </c>
      <c r="I35">
        <f t="shared" si="5"/>
        <v>527.33612156367644</v>
      </c>
      <c r="J35">
        <f t="shared" si="6"/>
        <v>897.73679574399944</v>
      </c>
      <c r="K35">
        <f t="shared" si="7"/>
        <v>2162.514190301692</v>
      </c>
      <c r="N35">
        <f t="shared" si="2"/>
        <v>97.036618234701777</v>
      </c>
      <c r="O35">
        <f t="shared" si="3"/>
        <v>266.67014851769659</v>
      </c>
      <c r="P35">
        <f t="shared" si="4"/>
        <v>797.78350672313479</v>
      </c>
      <c r="Q35">
        <f t="shared" si="1"/>
        <v>7793.24</v>
      </c>
    </row>
    <row r="36" spans="1:17">
      <c r="A36">
        <f>Data!B30</f>
        <v>29</v>
      </c>
      <c r="B36">
        <f>Data!C30</f>
        <v>13065.56</v>
      </c>
      <c r="C36">
        <f>Data!D30</f>
        <v>5643.31</v>
      </c>
      <c r="D36">
        <f>Data!E30</f>
        <v>1898.93</v>
      </c>
      <c r="E36">
        <f>Data!F30</f>
        <v>15010.94</v>
      </c>
      <c r="I36">
        <f t="shared" si="5"/>
        <v>13308.842530438735</v>
      </c>
      <c r="J36">
        <f t="shared" si="6"/>
        <v>5802.2163479141918</v>
      </c>
      <c r="K36">
        <f t="shared" si="7"/>
        <v>1943.9938540878288</v>
      </c>
      <c r="N36" s="18">
        <f>I36^$I$4</f>
        <v>1024.0878587168611</v>
      </c>
      <c r="O36">
        <f t="shared" si="3"/>
        <v>1235.2207666379988</v>
      </c>
      <c r="P36">
        <f t="shared" si="4"/>
        <v>727.15798047995759</v>
      </c>
      <c r="Q36">
        <f t="shared" si="1"/>
        <v>15010.94</v>
      </c>
    </row>
    <row r="37" spans="1:17">
      <c r="A37">
        <f>Data!B31</f>
        <v>30</v>
      </c>
      <c r="B37">
        <f>Data!C31</f>
        <v>0</v>
      </c>
      <c r="C37">
        <f>Data!D31</f>
        <v>3429.38</v>
      </c>
      <c r="D37">
        <f>Data!E31</f>
        <v>0</v>
      </c>
      <c r="E37">
        <f>Data!F31</f>
        <v>10634.31</v>
      </c>
      <c r="I37">
        <f t="shared" si="5"/>
        <v>6139.9338213641195</v>
      </c>
      <c r="J37">
        <f t="shared" si="6"/>
        <v>4456.4171160301466</v>
      </c>
      <c r="K37">
        <f t="shared" si="7"/>
        <v>40.510187531314273</v>
      </c>
      <c r="N37">
        <f t="shared" si="2"/>
        <v>582.23396319587175</v>
      </c>
      <c r="O37">
        <f t="shared" si="3"/>
        <v>994.47873037485442</v>
      </c>
      <c r="P37">
        <f t="shared" si="4"/>
        <v>25.050005166304469</v>
      </c>
      <c r="Q37">
        <f t="shared" si="1"/>
        <v>10634.31</v>
      </c>
    </row>
    <row r="38" spans="1:17">
      <c r="A38">
        <f>Data!B32</f>
        <v>31</v>
      </c>
      <c r="B38">
        <f>Data!C32</f>
        <v>0</v>
      </c>
      <c r="C38">
        <f>Data!D32</f>
        <v>4793.1000000000004</v>
      </c>
      <c r="D38">
        <f>Data!E32</f>
        <v>1898.5</v>
      </c>
      <c r="E38">
        <f>Data!F32</f>
        <v>11751.39</v>
      </c>
      <c r="I38">
        <f t="shared" si="5"/>
        <v>2832.6120205051548</v>
      </c>
      <c r="J38">
        <f t="shared" si="6"/>
        <v>5581.920255611516</v>
      </c>
      <c r="K38">
        <f t="shared" si="7"/>
        <v>1899.3441772027063</v>
      </c>
      <c r="N38">
        <f t="shared" si="2"/>
        <v>331.02275846090021</v>
      </c>
      <c r="O38">
        <f t="shared" si="3"/>
        <v>1196.5618285676426</v>
      </c>
      <c r="P38">
        <f t="shared" si="4"/>
        <v>712.60356518497747</v>
      </c>
      <c r="Q38">
        <f t="shared" si="1"/>
        <v>11751.39</v>
      </c>
    </row>
    <row r="39" spans="1:17">
      <c r="A39">
        <f>Data!B33</f>
        <v>32</v>
      </c>
      <c r="B39">
        <f>Data!C33</f>
        <v>0</v>
      </c>
      <c r="C39">
        <f>Data!D33</f>
        <v>5880.18</v>
      </c>
      <c r="D39">
        <f>Data!E33</f>
        <v>0</v>
      </c>
      <c r="E39">
        <f>Data!F33</f>
        <v>9151.2000000000007</v>
      </c>
      <c r="I39">
        <f t="shared" si="5"/>
        <v>1306.8041272353091</v>
      </c>
      <c r="J39">
        <f t="shared" si="6"/>
        <v>6868.2230058928053</v>
      </c>
      <c r="K39">
        <f t="shared" si="7"/>
        <v>39.579749001364483</v>
      </c>
      <c r="N39">
        <f t="shared" si="2"/>
        <v>188.19937266730787</v>
      </c>
      <c r="O39">
        <f t="shared" si="3"/>
        <v>1418.7925994684917</v>
      </c>
      <c r="P39">
        <f t="shared" si="4"/>
        <v>24.548617313707229</v>
      </c>
      <c r="Q39">
        <f t="shared" si="1"/>
        <v>9151.2000000000007</v>
      </c>
    </row>
    <row r="40" spans="1:17">
      <c r="A40">
        <f>Data!B34</f>
        <v>33</v>
      </c>
      <c r="B40">
        <f>Data!C34</f>
        <v>0</v>
      </c>
      <c r="C40">
        <f>Data!D34</f>
        <v>0</v>
      </c>
      <c r="D40">
        <f>Data!E34</f>
        <v>2499.44</v>
      </c>
      <c r="E40">
        <f>Data!F34</f>
        <v>9141.4599999999991</v>
      </c>
      <c r="I40">
        <f t="shared" si="5"/>
        <v>602.88419825835808</v>
      </c>
      <c r="J40">
        <f t="shared" si="6"/>
        <v>1215.7285294540641</v>
      </c>
      <c r="K40">
        <f t="shared" si="7"/>
        <v>2500.2647881294047</v>
      </c>
      <c r="N40">
        <f t="shared" si="2"/>
        <v>106.9986971199499</v>
      </c>
      <c r="O40">
        <f t="shared" si="3"/>
        <v>342.10079108780366</v>
      </c>
      <c r="P40">
        <f t="shared" si="4"/>
        <v>905.16441878292028</v>
      </c>
      <c r="Q40">
        <f t="shared" si="1"/>
        <v>9141.4599999999991</v>
      </c>
    </row>
    <row r="41" spans="1:17">
      <c r="A41">
        <f>Data!B35</f>
        <v>34</v>
      </c>
      <c r="B41">
        <f>Data!C35</f>
        <v>0</v>
      </c>
      <c r="C41">
        <f>Data!D35</f>
        <v>5387.28</v>
      </c>
      <c r="D41">
        <f>Data!E35</f>
        <v>0</v>
      </c>
      <c r="E41">
        <f>Data!F35</f>
        <v>7399.92</v>
      </c>
      <c r="I41">
        <f t="shared" si="5"/>
        <v>278.13606410823286</v>
      </c>
      <c r="J41">
        <f t="shared" si="6"/>
        <v>5602.4733412849946</v>
      </c>
      <c r="K41">
        <f t="shared" si="7"/>
        <v>52.102117109104739</v>
      </c>
      <c r="N41">
        <f t="shared" si="2"/>
        <v>60.832940211790323</v>
      </c>
      <c r="O41">
        <f t="shared" si="3"/>
        <v>1200.1799809350941</v>
      </c>
      <c r="P41">
        <f t="shared" si="4"/>
        <v>31.182183205774656</v>
      </c>
      <c r="Q41">
        <f t="shared" si="1"/>
        <v>7399.92</v>
      </c>
    </row>
    <row r="42" spans="1:17">
      <c r="A42">
        <f>Data!B36</f>
        <v>35</v>
      </c>
      <c r="B42">
        <f>Data!C36</f>
        <v>9304.18</v>
      </c>
      <c r="C42">
        <f>Data!D36</f>
        <v>2744.44</v>
      </c>
      <c r="D42">
        <f>Data!E36</f>
        <v>0</v>
      </c>
      <c r="E42">
        <f>Data!F36</f>
        <v>10893.16</v>
      </c>
      <c r="I42">
        <f t="shared" si="5"/>
        <v>9432.4959691050117</v>
      </c>
      <c r="J42">
        <f t="shared" si="6"/>
        <v>3736.1210608307592</v>
      </c>
      <c r="K42">
        <f t="shared" si="7"/>
        <v>1.0857372467665074</v>
      </c>
      <c r="N42">
        <f t="shared" si="2"/>
        <v>796.53082254821163</v>
      </c>
      <c r="O42">
        <f t="shared" si="3"/>
        <v>860.3960578127685</v>
      </c>
      <c r="P42">
        <f t="shared" si="4"/>
        <v>1.074201028345638</v>
      </c>
      <c r="Q42">
        <f t="shared" si="1"/>
        <v>10893.16</v>
      </c>
    </row>
    <row r="43" spans="1:17">
      <c r="A43">
        <f>Data!B37</f>
        <v>36</v>
      </c>
      <c r="B43">
        <f>Data!C37</f>
        <v>0</v>
      </c>
      <c r="C43">
        <f>Data!D37</f>
        <v>3977.49</v>
      </c>
      <c r="D43">
        <f>Data!E37</f>
        <v>1743.09</v>
      </c>
      <c r="E43">
        <f>Data!F37</f>
        <v>11550.47</v>
      </c>
      <c r="I43">
        <f t="shared" si="5"/>
        <v>4351.610659464267</v>
      </c>
      <c r="J43">
        <f t="shared" si="6"/>
        <v>4638.8122895134729</v>
      </c>
      <c r="K43">
        <f t="shared" si="7"/>
        <v>1743.1126252873091</v>
      </c>
      <c r="N43">
        <f t="shared" si="2"/>
        <v>452.85889650229205</v>
      </c>
      <c r="O43">
        <f t="shared" si="3"/>
        <v>1027.795237086252</v>
      </c>
      <c r="P43">
        <f t="shared" si="4"/>
        <v>661.31850648350917</v>
      </c>
      <c r="Q43">
        <f t="shared" si="1"/>
        <v>11550.47</v>
      </c>
    </row>
    <row r="44" spans="1:17">
      <c r="A44">
        <f>Data!B38</f>
        <v>37</v>
      </c>
      <c r="B44">
        <f>Data!C38</f>
        <v>0</v>
      </c>
      <c r="C44">
        <f>Data!D38</f>
        <v>0</v>
      </c>
      <c r="D44">
        <f>Data!E38</f>
        <v>1979.13</v>
      </c>
      <c r="E44">
        <f>Data!F38</f>
        <v>8672.09</v>
      </c>
      <c r="I44">
        <f t="shared" si="5"/>
        <v>2007.5826582473267</v>
      </c>
      <c r="J44">
        <f t="shared" si="6"/>
        <v>821.10561033109138</v>
      </c>
      <c r="K44">
        <f t="shared" si="7"/>
        <v>2015.4540959790609</v>
      </c>
      <c r="N44">
        <f t="shared" si="2"/>
        <v>257.467977805543</v>
      </c>
      <c r="O44">
        <f t="shared" si="3"/>
        <v>247.8230883183374</v>
      </c>
      <c r="P44">
        <f t="shared" si="4"/>
        <v>750.3620623019832</v>
      </c>
      <c r="Q44">
        <f t="shared" si="1"/>
        <v>8672.09</v>
      </c>
    </row>
    <row r="45" spans="1:17">
      <c r="A45">
        <f>Data!B39</f>
        <v>38</v>
      </c>
      <c r="B45">
        <f>Data!C39</f>
        <v>0</v>
      </c>
      <c r="C45">
        <f>Data!D39</f>
        <v>3343.28</v>
      </c>
      <c r="D45">
        <f>Data!E39</f>
        <v>1802.4</v>
      </c>
      <c r="E45">
        <f>Data!F39</f>
        <v>9427.2199999999993</v>
      </c>
      <c r="I45">
        <f t="shared" si="5"/>
        <v>926.18307222172064</v>
      </c>
      <c r="J45">
        <f t="shared" si="6"/>
        <v>3488.6220361158671</v>
      </c>
      <c r="K45">
        <f t="shared" si="7"/>
        <v>1844.3993217659518</v>
      </c>
      <c r="N45">
        <f t="shared" si="2"/>
        <v>146.38060576323468</v>
      </c>
      <c r="O45">
        <f t="shared" si="3"/>
        <v>813.28953262292225</v>
      </c>
      <c r="P45">
        <f t="shared" si="4"/>
        <v>694.63203539725771</v>
      </c>
      <c r="Q45">
        <f t="shared" si="1"/>
        <v>9427.2199999999993</v>
      </c>
    </row>
    <row r="46" spans="1:17">
      <c r="A46">
        <f>Data!B40</f>
        <v>39</v>
      </c>
      <c r="B46">
        <f>Data!C40</f>
        <v>0</v>
      </c>
      <c r="C46">
        <f>Data!D40</f>
        <v>0</v>
      </c>
      <c r="D46">
        <f>Data!E40</f>
        <v>1764.47</v>
      </c>
      <c r="E46">
        <f>Data!F40</f>
        <v>8036.91</v>
      </c>
      <c r="I46">
        <f t="shared" si="5"/>
        <v>427.28755388779882</v>
      </c>
      <c r="J46">
        <f t="shared" si="6"/>
        <v>617.51305019497795</v>
      </c>
      <c r="K46">
        <f t="shared" si="7"/>
        <v>1802.9047729547874</v>
      </c>
      <c r="N46">
        <f t="shared" si="2"/>
        <v>83.223094095976734</v>
      </c>
      <c r="O46">
        <f t="shared" si="3"/>
        <v>196.10124312599439</v>
      </c>
      <c r="P46">
        <f t="shared" si="4"/>
        <v>681.01382686386376</v>
      </c>
      <c r="Q46">
        <f t="shared" si="1"/>
        <v>8036.91</v>
      </c>
    </row>
    <row r="47" spans="1:17">
      <c r="A47">
        <f>Data!B41</f>
        <v>40</v>
      </c>
      <c r="B47">
        <f>Data!C41</f>
        <v>9395.39</v>
      </c>
      <c r="C47">
        <f>Data!D41</f>
        <v>0</v>
      </c>
      <c r="D47">
        <f>Data!E41</f>
        <v>1771.96</v>
      </c>
      <c r="E47">
        <f>Data!F41</f>
        <v>11240.58</v>
      </c>
      <c r="I47">
        <f t="shared" si="5"/>
        <v>9592.5158805988103</v>
      </c>
      <c r="J47">
        <f t="shared" si="6"/>
        <v>109.30458020773695</v>
      </c>
      <c r="K47">
        <f t="shared" si="7"/>
        <v>1809.5300830020219</v>
      </c>
      <c r="N47">
        <f t="shared" si="2"/>
        <v>806.37190250023025</v>
      </c>
      <c r="O47">
        <f t="shared" si="3"/>
        <v>47.2841417638042</v>
      </c>
      <c r="P47">
        <f t="shared" si="4"/>
        <v>683.19091276921347</v>
      </c>
      <c r="Q47">
        <f t="shared" si="1"/>
        <v>11240.58</v>
      </c>
    </row>
    <row r="48" spans="1:17">
      <c r="A48">
        <f>Data!B42</f>
        <v>41</v>
      </c>
      <c r="B48">
        <f>Data!C42</f>
        <v>7902.89</v>
      </c>
      <c r="C48">
        <f>Data!D42</f>
        <v>0</v>
      </c>
      <c r="D48">
        <f>Data!E42</f>
        <v>2351</v>
      </c>
      <c r="E48">
        <f>Data!F42</f>
        <v>12386.83</v>
      </c>
      <c r="I48">
        <f t="shared" si="5"/>
        <v>12328.324635097411</v>
      </c>
      <c r="J48">
        <f t="shared" si="6"/>
        <v>19.34775508083143</v>
      </c>
      <c r="K48">
        <f t="shared" si="7"/>
        <v>2388.708145451089</v>
      </c>
      <c r="N48">
        <f t="shared" si="2"/>
        <v>968.4497060300157</v>
      </c>
      <c r="O48">
        <f t="shared" si="3"/>
        <v>11.401202902640676</v>
      </c>
      <c r="P48">
        <f t="shared" si="4"/>
        <v>869.91884777637244</v>
      </c>
      <c r="Q48">
        <f t="shared" si="1"/>
        <v>12386.83</v>
      </c>
    </row>
    <row r="49" spans="1:17">
      <c r="A49">
        <f>Data!B43</f>
        <v>42</v>
      </c>
      <c r="B49">
        <f>Data!C43</f>
        <v>7159.96</v>
      </c>
      <c r="C49">
        <f>Data!D43</f>
        <v>0</v>
      </c>
      <c r="D49">
        <f>Data!E43</f>
        <v>1973.4</v>
      </c>
      <c r="E49">
        <f>Data!F43</f>
        <v>12513.84</v>
      </c>
      <c r="I49">
        <f t="shared" si="5"/>
        <v>12847.539307867559</v>
      </c>
      <c r="J49">
        <f t="shared" si="6"/>
        <v>3.4247021118090504</v>
      </c>
      <c r="K49">
        <f t="shared" si="7"/>
        <v>2023.1774284246424</v>
      </c>
      <c r="N49">
        <f t="shared" si="2"/>
        <v>998.05490829476889</v>
      </c>
      <c r="O49">
        <f t="shared" si="3"/>
        <v>2.7490702543889043</v>
      </c>
      <c r="P49">
        <f t="shared" si="4"/>
        <v>752.86346999644081</v>
      </c>
      <c r="Q49">
        <f t="shared" si="1"/>
        <v>12513.84</v>
      </c>
    </row>
    <row r="50" spans="1:17">
      <c r="A50">
        <f>Data!B44</f>
        <v>43</v>
      </c>
      <c r="B50">
        <f>Data!C44</f>
        <v>6587.46</v>
      </c>
      <c r="C50">
        <f>Data!D44</f>
        <v>5567.29</v>
      </c>
      <c r="D50">
        <f>Data!E44</f>
        <v>0</v>
      </c>
      <c r="E50">
        <f>Data!F44</f>
        <v>12235.08</v>
      </c>
      <c r="I50">
        <f t="shared" si="5"/>
        <v>12514.575069343342</v>
      </c>
      <c r="J50">
        <f t="shared" si="6"/>
        <v>5567.896198729808</v>
      </c>
      <c r="K50">
        <f t="shared" si="7"/>
        <v>42.160265508175591</v>
      </c>
      <c r="N50">
        <f t="shared" si="2"/>
        <v>979.10758464507467</v>
      </c>
      <c r="O50">
        <f t="shared" si="3"/>
        <v>1194.0916775421315</v>
      </c>
      <c r="P50">
        <f t="shared" si="4"/>
        <v>25.935538520095449</v>
      </c>
      <c r="Q50">
        <f t="shared" si="1"/>
        <v>12235.08</v>
      </c>
    </row>
    <row r="51" spans="1:17">
      <c r="A51">
        <f>Data!B45</f>
        <v>44</v>
      </c>
      <c r="B51">
        <f>Data!C45</f>
        <v>13901.55</v>
      </c>
      <c r="C51">
        <f>Data!D45</f>
        <v>0</v>
      </c>
      <c r="D51">
        <f>Data!E45</f>
        <v>0</v>
      </c>
      <c r="E51">
        <f>Data!F45</f>
        <v>11895.78</v>
      </c>
      <c r="I51">
        <f t="shared" si="5"/>
        <v>19675.054536741136</v>
      </c>
      <c r="J51">
        <f t="shared" si="6"/>
        <v>985.56063948811016</v>
      </c>
      <c r="K51">
        <f t="shared" si="7"/>
        <v>0.8785625831659809</v>
      </c>
      <c r="N51">
        <f t="shared" si="2"/>
        <v>1362.2653416302721</v>
      </c>
      <c r="O51">
        <f t="shared" si="3"/>
        <v>287.92066414186115</v>
      </c>
      <c r="P51">
        <f t="shared" si="4"/>
        <v>0.893458356175171</v>
      </c>
      <c r="Q51">
        <f t="shared" si="1"/>
        <v>11895.78</v>
      </c>
    </row>
    <row r="52" spans="1:17">
      <c r="A52">
        <f>Data!B46</f>
        <v>45</v>
      </c>
      <c r="B52">
        <f>Data!C46</f>
        <v>0</v>
      </c>
      <c r="C52">
        <f>Data!D46</f>
        <v>0</v>
      </c>
      <c r="D52">
        <f>Data!E46</f>
        <v>0</v>
      </c>
      <c r="E52">
        <f>Data!F46</f>
        <v>10047.41</v>
      </c>
      <c r="I52">
        <f t="shared" si="5"/>
        <v>9076.9375707188628</v>
      </c>
      <c r="J52">
        <f t="shared" si="6"/>
        <v>174.45184670105738</v>
      </c>
      <c r="K52">
        <f t="shared" si="7"/>
        <v>1.8308049136683022E-2</v>
      </c>
      <c r="N52">
        <f t="shared" si="2"/>
        <v>774.50107628027604</v>
      </c>
      <c r="O52">
        <f t="shared" si="3"/>
        <v>69.423738896267082</v>
      </c>
      <c r="P52">
        <f t="shared" si="4"/>
        <v>3.0778918802889799E-2</v>
      </c>
      <c r="Q52">
        <f t="shared" si="1"/>
        <v>10047.41</v>
      </c>
    </row>
    <row r="53" spans="1:17">
      <c r="A53">
        <f>Data!B47</f>
        <v>46</v>
      </c>
      <c r="B53">
        <f>Data!C47</f>
        <v>0</v>
      </c>
      <c r="C53">
        <f>Data!D47</f>
        <v>0</v>
      </c>
      <c r="D53">
        <f>Data!E47</f>
        <v>2144.0100000000002</v>
      </c>
      <c r="E53">
        <f>Data!F47</f>
        <v>9705.39</v>
      </c>
      <c r="I53">
        <f t="shared" si="5"/>
        <v>4187.5764821323028</v>
      </c>
      <c r="J53">
        <f t="shared" si="6"/>
        <v>30.87932451646612</v>
      </c>
      <c r="K53">
        <f t="shared" si="7"/>
        <v>2144.01038151484</v>
      </c>
      <c r="N53">
        <f t="shared" si="2"/>
        <v>440.3341249520754</v>
      </c>
      <c r="O53">
        <f t="shared" si="3"/>
        <v>16.739526274371112</v>
      </c>
      <c r="P53">
        <f t="shared" si="4"/>
        <v>791.84032612115811</v>
      </c>
      <c r="Q53">
        <f t="shared" si="1"/>
        <v>9705.39</v>
      </c>
    </row>
    <row r="54" spans="1:17">
      <c r="A54">
        <f>Data!B48</f>
        <v>47</v>
      </c>
      <c r="B54">
        <f>Data!C48</f>
        <v>0</v>
      </c>
      <c r="C54">
        <f>Data!D48</f>
        <v>4708.16</v>
      </c>
      <c r="D54">
        <f>Data!E48</f>
        <v>0</v>
      </c>
      <c r="E54">
        <f>Data!F48</f>
        <v>8847.19</v>
      </c>
      <c r="I54">
        <f t="shared" si="5"/>
        <v>1931.9067314372614</v>
      </c>
      <c r="J54">
        <f t="shared" si="6"/>
        <v>4713.6258789839421</v>
      </c>
      <c r="K54">
        <f t="shared" si="7"/>
        <v>44.678259883185198</v>
      </c>
      <c r="N54">
        <f t="shared" si="2"/>
        <v>250.34715578257436</v>
      </c>
      <c r="O54">
        <f t="shared" si="3"/>
        <v>1041.3927493012252</v>
      </c>
      <c r="P54">
        <f t="shared" si="4"/>
        <v>27.278259735430296</v>
      </c>
      <c r="Q54">
        <f t="shared" si="1"/>
        <v>8847.19</v>
      </c>
    </row>
    <row r="55" spans="1:17">
      <c r="A55">
        <f>Data!B49</f>
        <v>48</v>
      </c>
      <c r="B55">
        <f>Data!C49</f>
        <v>0</v>
      </c>
      <c r="C55">
        <f>Data!D49</f>
        <v>4238.51</v>
      </c>
      <c r="D55">
        <f>Data!E49</f>
        <v>2060.7199999999998</v>
      </c>
      <c r="E55">
        <f>Data!F49</f>
        <v>10379.07</v>
      </c>
      <c r="I55">
        <f t="shared" si="5"/>
        <v>891.27055586866425</v>
      </c>
      <c r="J55">
        <f t="shared" si="6"/>
        <v>5072.858193606573</v>
      </c>
      <c r="K55">
        <f t="shared" si="7"/>
        <v>2061.6510341607482</v>
      </c>
      <c r="N55">
        <f t="shared" si="2"/>
        <v>142.3321402020473</v>
      </c>
      <c r="O55">
        <f t="shared" si="3"/>
        <v>1106.1602121098658</v>
      </c>
      <c r="P55">
        <f t="shared" si="4"/>
        <v>765.30581089181942</v>
      </c>
      <c r="Q55">
        <f t="shared" si="1"/>
        <v>10379.07</v>
      </c>
    </row>
    <row r="56" spans="1:17">
      <c r="A56">
        <f>Data!B50</f>
        <v>49</v>
      </c>
      <c r="B56">
        <f>Data!C50</f>
        <v>0</v>
      </c>
      <c r="C56">
        <f>Data!D50</f>
        <v>5857.92</v>
      </c>
      <c r="D56">
        <f>Data!E50</f>
        <v>2154.54</v>
      </c>
      <c r="E56">
        <f>Data!F50</f>
        <v>11312.48</v>
      </c>
      <c r="I56">
        <f t="shared" si="5"/>
        <v>411.1809285779874</v>
      </c>
      <c r="J56">
        <f t="shared" si="6"/>
        <v>6755.8550883847192</v>
      </c>
      <c r="K56">
        <f t="shared" si="7"/>
        <v>2197.5020031166036</v>
      </c>
      <c r="N56">
        <f t="shared" si="2"/>
        <v>80.921383233487319</v>
      </c>
      <c r="O56">
        <f t="shared" si="3"/>
        <v>1399.6960216709688</v>
      </c>
      <c r="P56">
        <f t="shared" si="4"/>
        <v>809.00314569880584</v>
      </c>
      <c r="Q56">
        <f t="shared" si="1"/>
        <v>11312.48</v>
      </c>
    </row>
    <row r="57" spans="1:17">
      <c r="A57">
        <f>Data!B51</f>
        <v>50</v>
      </c>
      <c r="B57">
        <f>Data!C51</f>
        <v>0</v>
      </c>
      <c r="C57">
        <f>Data!D51</f>
        <v>0</v>
      </c>
      <c r="D57">
        <f>Data!E51</f>
        <v>1667.68</v>
      </c>
      <c r="E57">
        <f>Data!F51</f>
        <v>8226.23</v>
      </c>
      <c r="I57">
        <f t="shared" si="5"/>
        <v>189.69521085712805</v>
      </c>
      <c r="J57">
        <f t="shared" si="6"/>
        <v>1195.8385400066172</v>
      </c>
      <c r="K57">
        <f t="shared" si="7"/>
        <v>1713.4729525134551</v>
      </c>
      <c r="N57">
        <f t="shared" si="2"/>
        <v>46.006968314572774</v>
      </c>
      <c r="O57">
        <f t="shared" si="3"/>
        <v>337.49620379713883</v>
      </c>
      <c r="P57">
        <f t="shared" si="4"/>
        <v>651.52291515992727</v>
      </c>
      <c r="Q57">
        <f t="shared" si="1"/>
        <v>8226.23</v>
      </c>
    </row>
    <row r="58" spans="1:17">
      <c r="A58">
        <f>Data!B52</f>
        <v>51</v>
      </c>
      <c r="B58">
        <f>Data!C52</f>
        <v>8209.07</v>
      </c>
      <c r="C58">
        <f>Data!D52</f>
        <v>6466.58</v>
      </c>
      <c r="D58">
        <f>Data!E52</f>
        <v>2089.64</v>
      </c>
      <c r="E58">
        <f>Data!F52</f>
        <v>13966.11</v>
      </c>
      <c r="I58">
        <f t="shared" si="5"/>
        <v>8296.5844505037639</v>
      </c>
      <c r="J58">
        <f t="shared" si="6"/>
        <v>6678.2526595015033</v>
      </c>
      <c r="K58">
        <f t="shared" si="7"/>
        <v>2125.3464455168892</v>
      </c>
      <c r="N58">
        <f t="shared" si="2"/>
        <v>725.31309400629141</v>
      </c>
      <c r="O58">
        <f t="shared" si="3"/>
        <v>1386.4746466376591</v>
      </c>
      <c r="P58">
        <f t="shared" si="4"/>
        <v>785.83896321288671</v>
      </c>
      <c r="Q58">
        <f t="shared" si="1"/>
        <v>13966.11</v>
      </c>
    </row>
    <row r="59" spans="1:17">
      <c r="A59">
        <f>Data!B53</f>
        <v>52</v>
      </c>
      <c r="B59">
        <f>Data!C53</f>
        <v>0</v>
      </c>
      <c r="C59">
        <f>Data!D53</f>
        <v>5852.55</v>
      </c>
      <c r="D59">
        <f>Data!E53</f>
        <v>2339.2399999999998</v>
      </c>
      <c r="E59">
        <f>Data!F53</f>
        <v>13460.32</v>
      </c>
      <c r="I59">
        <f t="shared" si="5"/>
        <v>3827.5664734138545</v>
      </c>
      <c r="J59">
        <f t="shared" si="6"/>
        <v>7034.6523106111372</v>
      </c>
      <c r="K59">
        <f t="shared" si="7"/>
        <v>2383.5293288452808</v>
      </c>
      <c r="N59">
        <f t="shared" si="2"/>
        <v>412.36883504338203</v>
      </c>
      <c r="O59">
        <f t="shared" si="3"/>
        <v>1446.9747216409883</v>
      </c>
      <c r="P59">
        <f t="shared" si="4"/>
        <v>868.27751336817244</v>
      </c>
      <c r="Q59">
        <f t="shared" si="1"/>
        <v>13460.32</v>
      </c>
    </row>
    <row r="60" spans="1:17">
      <c r="A60">
        <f>Data!B54</f>
        <v>53</v>
      </c>
      <c r="B60">
        <f>Data!C54</f>
        <v>8978.39</v>
      </c>
      <c r="C60">
        <f>Data!D54</f>
        <v>4401.3500000000004</v>
      </c>
      <c r="D60">
        <f>Data!E54</f>
        <v>1997.03</v>
      </c>
      <c r="E60">
        <f>Data!F54</f>
        <v>15742.61</v>
      </c>
      <c r="I60">
        <f t="shared" si="5"/>
        <v>10744.208837354474</v>
      </c>
      <c r="J60">
        <f t="shared" si="6"/>
        <v>5646.5378020649978</v>
      </c>
      <c r="K60">
        <f t="shared" si="7"/>
        <v>2046.6995089312497</v>
      </c>
      <c r="N60">
        <f t="shared" si="2"/>
        <v>875.9485115102176</v>
      </c>
      <c r="O60">
        <f t="shared" si="3"/>
        <v>1207.929091184111</v>
      </c>
      <c r="P60">
        <f t="shared" si="4"/>
        <v>760.47410959871331</v>
      </c>
      <c r="Q60">
        <f t="shared" si="1"/>
        <v>15742.61</v>
      </c>
    </row>
    <row r="61" spans="1:17">
      <c r="A61">
        <f>Data!B55</f>
        <v>54</v>
      </c>
      <c r="B61">
        <f>Data!C55</f>
        <v>0</v>
      </c>
      <c r="C61">
        <f>Data!D55</f>
        <v>0</v>
      </c>
      <c r="D61">
        <f>Data!E55</f>
        <v>2164.2800000000002</v>
      </c>
      <c r="E61">
        <f>Data!F55</f>
        <v>10440.98</v>
      </c>
      <c r="I61">
        <f t="shared" si="5"/>
        <v>4956.7594682553736</v>
      </c>
      <c r="J61">
        <f t="shared" si="6"/>
        <v>999.48081078927078</v>
      </c>
      <c r="K61">
        <f t="shared" si="7"/>
        <v>2206.9304336691735</v>
      </c>
      <c r="N61">
        <f t="shared" si="2"/>
        <v>498.01095586772789</v>
      </c>
      <c r="O61">
        <f t="shared" si="3"/>
        <v>291.25715613886206</v>
      </c>
      <c r="P61">
        <f t="shared" si="4"/>
        <v>812.02260541716225</v>
      </c>
      <c r="Q61">
        <f t="shared" si="1"/>
        <v>10440.98</v>
      </c>
    </row>
    <row r="62" spans="1:17">
      <c r="A62">
        <f>Data!B56</f>
        <v>55</v>
      </c>
      <c r="B62">
        <f>Data!C56</f>
        <v>0</v>
      </c>
      <c r="C62">
        <f>Data!D56</f>
        <v>0</v>
      </c>
      <c r="D62">
        <f>Data!E56</f>
        <v>2134.11</v>
      </c>
      <c r="E62">
        <f>Data!F56</f>
        <v>8535.49</v>
      </c>
      <c r="I62">
        <f t="shared" si="5"/>
        <v>2286.7634832932927</v>
      </c>
      <c r="J62">
        <f t="shared" si="6"/>
        <v>176.91582455547314</v>
      </c>
      <c r="K62">
        <f t="shared" si="7"/>
        <v>2180.0994281808075</v>
      </c>
      <c r="N62">
        <f t="shared" si="2"/>
        <v>283.13868783986766</v>
      </c>
      <c r="O62">
        <f t="shared" si="3"/>
        <v>70.228237419912915</v>
      </c>
      <c r="P62">
        <f t="shared" si="4"/>
        <v>803.42553656934911</v>
      </c>
      <c r="Q62">
        <f t="shared" si="1"/>
        <v>8535.49</v>
      </c>
    </row>
    <row r="63" spans="1:17">
      <c r="A63">
        <f>Data!B57</f>
        <v>56</v>
      </c>
      <c r="B63">
        <f>Data!C57</f>
        <v>0</v>
      </c>
      <c r="C63">
        <f>Data!D57</f>
        <v>0</v>
      </c>
      <c r="D63">
        <f>Data!E57</f>
        <v>1858.5</v>
      </c>
      <c r="E63">
        <f>Data!F57</f>
        <v>7801.58</v>
      </c>
      <c r="I63">
        <f t="shared" si="5"/>
        <v>1054.9810338818438</v>
      </c>
      <c r="J63">
        <f t="shared" si="6"/>
        <v>31.315467631065943</v>
      </c>
      <c r="K63">
        <f t="shared" si="7"/>
        <v>1903.9303065242743</v>
      </c>
      <c r="N63">
        <f t="shared" si="2"/>
        <v>160.97540748275125</v>
      </c>
      <c r="O63">
        <f t="shared" si="3"/>
        <v>16.93350781999753</v>
      </c>
      <c r="P63">
        <f t="shared" si="4"/>
        <v>714.10053243077482</v>
      </c>
      <c r="Q63">
        <f t="shared" si="1"/>
        <v>7801.58</v>
      </c>
    </row>
    <row r="64" spans="1:17">
      <c r="A64">
        <f>Data!B58</f>
        <v>57</v>
      </c>
      <c r="B64">
        <f>Data!C58</f>
        <v>0</v>
      </c>
      <c r="C64">
        <f>Data!D58</f>
        <v>3231.46</v>
      </c>
      <c r="D64">
        <f>Data!E58</f>
        <v>2007.95</v>
      </c>
      <c r="E64">
        <f>Data!F58</f>
        <v>9570.01</v>
      </c>
      <c r="I64">
        <f t="shared" si="5"/>
        <v>486.70751915608423</v>
      </c>
      <c r="J64">
        <f t="shared" si="6"/>
        <v>3237.0030796844567</v>
      </c>
      <c r="K64">
        <f t="shared" si="7"/>
        <v>2047.6253176979778</v>
      </c>
      <c r="N64">
        <f t="shared" si="2"/>
        <v>91.520809155170184</v>
      </c>
      <c r="O64">
        <f t="shared" si="3"/>
        <v>764.7825459483571</v>
      </c>
      <c r="P64">
        <f t="shared" si="4"/>
        <v>760.773424676177</v>
      </c>
      <c r="Q64">
        <f t="shared" si="1"/>
        <v>9570.01</v>
      </c>
    </row>
    <row r="65" spans="1:17">
      <c r="A65">
        <f>Data!B59</f>
        <v>58</v>
      </c>
      <c r="B65">
        <f>Data!C59</f>
        <v>0</v>
      </c>
      <c r="C65">
        <f>Data!D59</f>
        <v>0</v>
      </c>
      <c r="D65">
        <f>Data!E59</f>
        <v>1686.6</v>
      </c>
      <c r="E65">
        <f>Data!F59</f>
        <v>7854.78</v>
      </c>
      <c r="I65">
        <f t="shared" si="5"/>
        <v>224.53883206927941</v>
      </c>
      <c r="J65">
        <f t="shared" si="6"/>
        <v>572.97455113595379</v>
      </c>
      <c r="K65">
        <f t="shared" si="7"/>
        <v>1729.2697262645072</v>
      </c>
      <c r="N65">
        <f t="shared" si="2"/>
        <v>52.03315611618865</v>
      </c>
      <c r="O65">
        <f t="shared" si="3"/>
        <v>184.40518654882388</v>
      </c>
      <c r="P65">
        <f t="shared" si="4"/>
        <v>656.74629255739899</v>
      </c>
      <c r="Q65">
        <f t="shared" si="1"/>
        <v>7854.78</v>
      </c>
    </row>
    <row r="66" spans="1:17">
      <c r="A66">
        <f>Data!B60</f>
        <v>59</v>
      </c>
      <c r="B66">
        <f>Data!C60</f>
        <v>0</v>
      </c>
      <c r="C66">
        <f>Data!D60</f>
        <v>0</v>
      </c>
      <c r="D66">
        <f>Data!E60</f>
        <v>1909.74</v>
      </c>
      <c r="E66">
        <f>Data!F60</f>
        <v>8067.55</v>
      </c>
      <c r="I66">
        <f t="shared" si="5"/>
        <v>103.58929156150433</v>
      </c>
      <c r="J66">
        <f t="shared" si="6"/>
        <v>101.42092181186631</v>
      </c>
      <c r="K66">
        <f t="shared" si="7"/>
        <v>1945.7756287937291</v>
      </c>
      <c r="N66">
        <f t="shared" si="2"/>
        <v>29.582882411160504</v>
      </c>
      <c r="O66">
        <f t="shared" si="3"/>
        <v>44.463976075629098</v>
      </c>
      <c r="P66">
        <f t="shared" si="4"/>
        <v>727.73787706379653</v>
      </c>
      <c r="Q66">
        <f t="shared" si="1"/>
        <v>8067.55</v>
      </c>
    </row>
    <row r="67" spans="1:17">
      <c r="A67">
        <f>Data!B61</f>
        <v>60</v>
      </c>
      <c r="B67">
        <f>Data!C61</f>
        <v>0</v>
      </c>
      <c r="C67">
        <f>Data!D61</f>
        <v>0</v>
      </c>
      <c r="D67">
        <f>Data!E61</f>
        <v>2053.14</v>
      </c>
      <c r="E67">
        <f>Data!F61</f>
        <v>7848.26</v>
      </c>
      <c r="I67">
        <f t="shared" si="5"/>
        <v>47.790136019338867</v>
      </c>
      <c r="J67">
        <f t="shared" si="6"/>
        <v>17.952286643055491</v>
      </c>
      <c r="K67">
        <f t="shared" si="7"/>
        <v>2093.6873172924616</v>
      </c>
      <c r="N67">
        <f t="shared" si="2"/>
        <v>16.819024581141484</v>
      </c>
      <c r="O67">
        <f t="shared" si="3"/>
        <v>10.721201531555995</v>
      </c>
      <c r="P67">
        <f t="shared" si="4"/>
        <v>775.64331829000525</v>
      </c>
      <c r="Q67">
        <f t="shared" si="1"/>
        <v>7848.26</v>
      </c>
    </row>
    <row r="68" spans="1:17">
      <c r="A68">
        <f>Data!B62</f>
        <v>61</v>
      </c>
      <c r="B68">
        <f>Data!C62</f>
        <v>8655.08</v>
      </c>
      <c r="C68">
        <f>Data!D62</f>
        <v>4814.95</v>
      </c>
      <c r="D68">
        <f>Data!E62</f>
        <v>2144.62</v>
      </c>
      <c r="E68">
        <f>Data!F62</f>
        <v>14012.71</v>
      </c>
      <c r="I68">
        <f t="shared" si="5"/>
        <v>8677.1276177249547</v>
      </c>
      <c r="J68">
        <f t="shared" si="6"/>
        <v>4818.1276934182497</v>
      </c>
      <c r="K68">
        <f t="shared" si="7"/>
        <v>2188.2495956785569</v>
      </c>
      <c r="N68">
        <f t="shared" si="2"/>
        <v>749.44906651089866</v>
      </c>
      <c r="O68">
        <f t="shared" si="3"/>
        <v>1060.3219068874696</v>
      </c>
      <c r="P68">
        <f t="shared" si="4"/>
        <v>806.03842155158452</v>
      </c>
      <c r="Q68">
        <f t="shared" si="1"/>
        <v>14012.71</v>
      </c>
    </row>
    <row r="69" spans="1:17">
      <c r="A69">
        <f>Data!B63</f>
        <v>62</v>
      </c>
      <c r="B69">
        <f>Data!C63</f>
        <v>9280.89</v>
      </c>
      <c r="C69">
        <f>Data!D63</f>
        <v>4192.3500000000004</v>
      </c>
      <c r="D69">
        <f>Data!E63</f>
        <v>2004.92</v>
      </c>
      <c r="E69">
        <f>Data!F63</f>
        <v>16127.45</v>
      </c>
      <c r="I69">
        <f t="shared" si="5"/>
        <v>13284.017184840604</v>
      </c>
      <c r="J69">
        <f t="shared" si="6"/>
        <v>5045.195822043871</v>
      </c>
      <c r="K69">
        <f t="shared" si="7"/>
        <v>2050.5201449283677</v>
      </c>
      <c r="N69">
        <f t="shared" si="2"/>
        <v>1022.69315031765</v>
      </c>
      <c r="O69">
        <f t="shared" si="3"/>
        <v>1101.2026592597288</v>
      </c>
      <c r="P69">
        <f t="shared" si="4"/>
        <v>761.70921242827501</v>
      </c>
      <c r="Q69">
        <f t="shared" si="1"/>
        <v>16127.45</v>
      </c>
    </row>
    <row r="70" spans="1:17">
      <c r="A70">
        <f>Data!B64</f>
        <v>63</v>
      </c>
      <c r="B70">
        <f>Data!C64</f>
        <v>0</v>
      </c>
      <c r="C70">
        <f>Data!D64</f>
        <v>0</v>
      </c>
      <c r="D70">
        <f>Data!E64</f>
        <v>2144</v>
      </c>
      <c r="E70">
        <f>Data!F64</f>
        <v>11636.97</v>
      </c>
      <c r="I70">
        <f t="shared" si="5"/>
        <v>6128.4808359736626</v>
      </c>
      <c r="J70">
        <f t="shared" si="6"/>
        <v>893.03863492473681</v>
      </c>
      <c r="K70">
        <f t="shared" si="7"/>
        <v>2186.7300505261951</v>
      </c>
      <c r="N70">
        <f t="shared" si="2"/>
        <v>581.44101697366693</v>
      </c>
      <c r="O70">
        <f t="shared" si="3"/>
        <v>265.52316457097004</v>
      </c>
      <c r="P70">
        <f t="shared" si="4"/>
        <v>805.55136230413973</v>
      </c>
      <c r="Q70">
        <f t="shared" si="1"/>
        <v>11636.97</v>
      </c>
    </row>
    <row r="71" spans="1:17">
      <c r="A71">
        <f>Data!B65</f>
        <v>64</v>
      </c>
      <c r="B71">
        <f>Data!C65</f>
        <v>0</v>
      </c>
      <c r="C71">
        <f>Data!D65</f>
        <v>0</v>
      </c>
      <c r="D71">
        <f>Data!E65</f>
        <v>1779.42</v>
      </c>
      <c r="E71">
        <f>Data!F65</f>
        <v>8193.65</v>
      </c>
      <c r="I71">
        <f t="shared" si="5"/>
        <v>2827.3282723359489</v>
      </c>
      <c r="J71">
        <f t="shared" si="6"/>
        <v>158.07473715562404</v>
      </c>
      <c r="K71">
        <f t="shared" si="7"/>
        <v>1824.9884796744086</v>
      </c>
      <c r="N71">
        <f t="shared" si="2"/>
        <v>330.5719375497589</v>
      </c>
      <c r="O71">
        <f t="shared" si="3"/>
        <v>64.023229812373472</v>
      </c>
      <c r="P71">
        <f t="shared" si="4"/>
        <v>688.26654613766482</v>
      </c>
      <c r="Q71">
        <f t="shared" si="1"/>
        <v>8193.65</v>
      </c>
    </row>
    <row r="72" spans="1:17">
      <c r="A72">
        <f>Data!B66</f>
        <v>65</v>
      </c>
      <c r="B72">
        <f>Data!C66</f>
        <v>0</v>
      </c>
      <c r="C72">
        <f>Data!D66</f>
        <v>4690.8900000000003</v>
      </c>
      <c r="D72">
        <f>Data!E66</f>
        <v>0</v>
      </c>
      <c r="E72">
        <f>Data!F66</f>
        <v>9451.61</v>
      </c>
      <c r="I72">
        <f t="shared" si="5"/>
        <v>1304.366509988469</v>
      </c>
      <c r="J72">
        <f t="shared" si="6"/>
        <v>4718.8704496128275</v>
      </c>
      <c r="K72">
        <f t="shared" si="7"/>
        <v>38.03027740989878</v>
      </c>
      <c r="N72">
        <f t="shared" si="2"/>
        <v>187.94306336381274</v>
      </c>
      <c r="O72">
        <f t="shared" si="3"/>
        <v>1042.3445085722774</v>
      </c>
      <c r="P72">
        <f t="shared" si="4"/>
        <v>23.710226662386546</v>
      </c>
      <c r="Q72">
        <f t="shared" ref="Q72:Q135" si="11">E72</f>
        <v>9451.61</v>
      </c>
    </row>
    <row r="73" spans="1:17">
      <c r="A73">
        <f>Data!B67</f>
        <v>66</v>
      </c>
      <c r="B73">
        <f>Data!C67</f>
        <v>0</v>
      </c>
      <c r="C73">
        <f>Data!D67</f>
        <v>4766.53</v>
      </c>
      <c r="D73">
        <f>Data!E67</f>
        <v>2003.86</v>
      </c>
      <c r="E73">
        <f>Data!F67</f>
        <v>11454.02</v>
      </c>
      <c r="I73">
        <f t="shared" si="5"/>
        <v>601.75962198185755</v>
      </c>
      <c r="J73">
        <f t="shared" si="6"/>
        <v>5601.80652312249</v>
      </c>
      <c r="K73">
        <f t="shared" si="7"/>
        <v>2004.6524992491634</v>
      </c>
      <c r="N73">
        <f t="shared" ref="N73:N136" si="12">I73^$I$4</f>
        <v>106.85297526580662</v>
      </c>
      <c r="O73">
        <f t="shared" ref="O73:O136" si="13">J73^$J$4</f>
        <v>1200.062631915717</v>
      </c>
      <c r="P73">
        <f t="shared" ref="P73:P136" si="14">K73^$K$4</f>
        <v>746.86158687326292</v>
      </c>
      <c r="Q73">
        <f t="shared" si="11"/>
        <v>11454.02</v>
      </c>
    </row>
    <row r="74" spans="1:17">
      <c r="A74">
        <f>Data!B68</f>
        <v>67</v>
      </c>
      <c r="B74">
        <f>Data!C68</f>
        <v>0</v>
      </c>
      <c r="C74">
        <f>Data!D68</f>
        <v>0</v>
      </c>
      <c r="D74">
        <f>Data!E68</f>
        <v>0</v>
      </c>
      <c r="E74">
        <f>Data!F68</f>
        <v>5526.84</v>
      </c>
      <c r="I74">
        <f t="shared" ref="I74:I137" si="15">B74+I73*$I$3</f>
        <v>277.61724935037563</v>
      </c>
      <c r="J74">
        <f t="shared" ref="J74:J137" si="16">C74+J73*$J$3</f>
        <v>991.56302886478807</v>
      </c>
      <c r="K74">
        <f t="shared" ref="K74:K137" si="17">D74+K73*$K$3</f>
        <v>41.774231183362822</v>
      </c>
      <c r="N74">
        <f t="shared" si="12"/>
        <v>60.750091643730499</v>
      </c>
      <c r="O74">
        <f t="shared" si="13"/>
        <v>289.36038705521634</v>
      </c>
      <c r="P74">
        <f t="shared" si="14"/>
        <v>25.728778493692495</v>
      </c>
      <c r="Q74">
        <f t="shared" si="11"/>
        <v>5526.84</v>
      </c>
    </row>
    <row r="75" spans="1:17">
      <c r="A75">
        <f>Data!B69</f>
        <v>68</v>
      </c>
      <c r="B75">
        <f>Data!C69</f>
        <v>0</v>
      </c>
      <c r="C75">
        <f>Data!D69</f>
        <v>0</v>
      </c>
      <c r="D75">
        <f>Data!E69</f>
        <v>1957.17</v>
      </c>
      <c r="E75">
        <f>Data!F69</f>
        <v>7677.52</v>
      </c>
      <c r="I75">
        <f t="shared" si="15"/>
        <v>128.07661784125534</v>
      </c>
      <c r="J75">
        <f t="shared" si="16"/>
        <v>175.51431598952669</v>
      </c>
      <c r="K75">
        <f t="shared" si="17"/>
        <v>1958.0405181529541</v>
      </c>
      <c r="N75">
        <f t="shared" si="12"/>
        <v>34.538800866714446</v>
      </c>
      <c r="O75">
        <f t="shared" si="13"/>
        <v>69.770886427055203</v>
      </c>
      <c r="P75">
        <f t="shared" si="14"/>
        <v>731.7277421024304</v>
      </c>
      <c r="Q75">
        <f t="shared" si="11"/>
        <v>7677.52</v>
      </c>
    </row>
    <row r="76" spans="1:17">
      <c r="A76">
        <f>Data!B70</f>
        <v>69</v>
      </c>
      <c r="B76">
        <f>Data!C70</f>
        <v>0</v>
      </c>
      <c r="C76">
        <f>Data!D70</f>
        <v>0</v>
      </c>
      <c r="D76">
        <f>Data!E70</f>
        <v>1900.2</v>
      </c>
      <c r="E76">
        <f>Data!F70</f>
        <v>8084.98</v>
      </c>
      <c r="I76">
        <f t="shared" si="15"/>
        <v>59.087178754344109</v>
      </c>
      <c r="J76">
        <f t="shared" si="16"/>
        <v>31.067389788160511</v>
      </c>
      <c r="K76">
        <f t="shared" si="17"/>
        <v>1941.0029009029492</v>
      </c>
      <c r="N76">
        <f t="shared" si="12"/>
        <v>19.63665787216414</v>
      </c>
      <c r="O76">
        <f t="shared" si="13"/>
        <v>16.823230858784143</v>
      </c>
      <c r="P76">
        <f t="shared" si="14"/>
        <v>726.18438932046399</v>
      </c>
      <c r="Q76">
        <f t="shared" si="11"/>
        <v>8084.98</v>
      </c>
    </row>
    <row r="77" spans="1:17">
      <c r="A77">
        <f>Data!B71</f>
        <v>70</v>
      </c>
      <c r="B77">
        <f>Data!C71</f>
        <v>0</v>
      </c>
      <c r="C77">
        <f>Data!D71</f>
        <v>0</v>
      </c>
      <c r="D77">
        <f>Data!E71</f>
        <v>2004.27</v>
      </c>
      <c r="E77">
        <f>Data!F71</f>
        <v>7456.56</v>
      </c>
      <c r="I77">
        <f t="shared" si="15"/>
        <v>27.259422929758355</v>
      </c>
      <c r="J77">
        <f t="shared" si="16"/>
        <v>5.4991679898470194</v>
      </c>
      <c r="K77">
        <f t="shared" si="17"/>
        <v>2044.7178601354935</v>
      </c>
      <c r="N77">
        <f t="shared" si="12"/>
        <v>11.164207288969108</v>
      </c>
      <c r="O77">
        <f t="shared" si="13"/>
        <v>4.0564354420785955</v>
      </c>
      <c r="P77">
        <f t="shared" si="14"/>
        <v>759.8333810756825</v>
      </c>
      <c r="Q77">
        <f t="shared" si="11"/>
        <v>7456.56</v>
      </c>
    </row>
    <row r="78" spans="1:17">
      <c r="A78">
        <f>Data!B72</f>
        <v>71</v>
      </c>
      <c r="B78">
        <f>Data!C72</f>
        <v>0</v>
      </c>
      <c r="C78">
        <f>Data!D72</f>
        <v>0</v>
      </c>
      <c r="D78">
        <f>Data!E72</f>
        <v>0</v>
      </c>
      <c r="E78">
        <f>Data!F72</f>
        <v>5365.18</v>
      </c>
      <c r="I78">
        <f t="shared" si="15"/>
        <v>12.575928553854069</v>
      </c>
      <c r="J78">
        <f t="shared" si="16"/>
        <v>0.97339521558655717</v>
      </c>
      <c r="K78">
        <f t="shared" si="17"/>
        <v>42.60913880387924</v>
      </c>
      <c r="N78">
        <f t="shared" si="12"/>
        <v>6.3472880773542011</v>
      </c>
      <c r="O78">
        <f t="shared" si="13"/>
        <v>0.97809205817083966</v>
      </c>
      <c r="P78">
        <f t="shared" si="14"/>
        <v>26.175646327794212</v>
      </c>
      <c r="Q78">
        <f t="shared" si="11"/>
        <v>5365.18</v>
      </c>
    </row>
    <row r="79" spans="1:17">
      <c r="A79">
        <f>Data!B73</f>
        <v>72</v>
      </c>
      <c r="B79">
        <f>Data!C73</f>
        <v>0</v>
      </c>
      <c r="C79">
        <f>Data!D73</f>
        <v>0</v>
      </c>
      <c r="D79">
        <f>Data!E73</f>
        <v>2038.55</v>
      </c>
      <c r="E79">
        <f>Data!F73</f>
        <v>8134.16</v>
      </c>
      <c r="I79">
        <f t="shared" si="15"/>
        <v>5.8018095026872265</v>
      </c>
      <c r="J79">
        <f t="shared" si="16"/>
        <v>0.17229847269189505</v>
      </c>
      <c r="K79">
        <f t="shared" si="17"/>
        <v>2039.4379164920522</v>
      </c>
      <c r="N79">
        <f t="shared" si="12"/>
        <v>3.6086812878089209</v>
      </c>
      <c r="O79">
        <f t="shared" si="13"/>
        <v>0.23583860458695138</v>
      </c>
      <c r="P79">
        <f t="shared" si="14"/>
        <v>758.12581760077035</v>
      </c>
      <c r="Q79">
        <f t="shared" si="11"/>
        <v>8134.16</v>
      </c>
    </row>
    <row r="80" spans="1:17">
      <c r="A80">
        <f>Data!B74</f>
        <v>73</v>
      </c>
      <c r="B80">
        <f>Data!C74</f>
        <v>0</v>
      </c>
      <c r="C80">
        <f>Data!D74</f>
        <v>5929.51</v>
      </c>
      <c r="D80">
        <f>Data!E74</f>
        <v>1926.99</v>
      </c>
      <c r="E80">
        <f>Data!F74</f>
        <v>10065.530000000001</v>
      </c>
      <c r="I80">
        <f t="shared" si="15"/>
        <v>2.6766209239599981</v>
      </c>
      <c r="J80">
        <f t="shared" si="16"/>
        <v>5929.5404981606825</v>
      </c>
      <c r="K80">
        <f t="shared" si="17"/>
        <v>1969.4891119605841</v>
      </c>
      <c r="N80">
        <f t="shared" si="12"/>
        <v>2.0516763188115101</v>
      </c>
      <c r="O80">
        <f t="shared" si="13"/>
        <v>1257.4445553937983</v>
      </c>
      <c r="P80">
        <f t="shared" si="14"/>
        <v>735.44913187310135</v>
      </c>
      <c r="Q80">
        <f t="shared" si="11"/>
        <v>10065.530000000001</v>
      </c>
    </row>
    <row r="81" spans="1:17">
      <c r="A81">
        <f>Data!B75</f>
        <v>74</v>
      </c>
      <c r="B81">
        <f>Data!C75</f>
        <v>7530.35</v>
      </c>
      <c r="C81">
        <f>Data!D75</f>
        <v>0</v>
      </c>
      <c r="D81">
        <f>Data!E75</f>
        <v>1641.73</v>
      </c>
      <c r="E81">
        <f>Data!F75</f>
        <v>10878.94</v>
      </c>
      <c r="I81">
        <f t="shared" si="15"/>
        <v>7531.5848388149016</v>
      </c>
      <c r="J81">
        <f t="shared" si="16"/>
        <v>1049.5744742100349</v>
      </c>
      <c r="K81">
        <f t="shared" si="17"/>
        <v>1682.7714740245369</v>
      </c>
      <c r="N81">
        <f t="shared" si="12"/>
        <v>675.86344572681344</v>
      </c>
      <c r="O81">
        <f t="shared" si="13"/>
        <v>303.19637789936439</v>
      </c>
      <c r="P81">
        <f t="shared" si="14"/>
        <v>641.35317540102506</v>
      </c>
      <c r="Q81">
        <f t="shared" si="11"/>
        <v>10878.94</v>
      </c>
    </row>
    <row r="82" spans="1:17">
      <c r="A82">
        <f>Data!B76</f>
        <v>75</v>
      </c>
      <c r="B82">
        <f>Data!C76</f>
        <v>0</v>
      </c>
      <c r="C82">
        <f>Data!D76</f>
        <v>2905.4</v>
      </c>
      <c r="D82">
        <f>Data!E76</f>
        <v>1988.28</v>
      </c>
      <c r="E82">
        <f>Data!F76</f>
        <v>11524.63</v>
      </c>
      <c r="I82">
        <f t="shared" si="15"/>
        <v>3474.6396897062391</v>
      </c>
      <c r="J82">
        <f t="shared" si="16"/>
        <v>3091.1827899573304</v>
      </c>
      <c r="K82">
        <f t="shared" si="17"/>
        <v>2023.3466684679756</v>
      </c>
      <c r="N82">
        <f t="shared" si="12"/>
        <v>384.25477778614891</v>
      </c>
      <c r="O82">
        <f t="shared" si="13"/>
        <v>736.36491085196235</v>
      </c>
      <c r="P82">
        <f t="shared" si="14"/>
        <v>752.91826900914236</v>
      </c>
      <c r="Q82">
        <f t="shared" si="11"/>
        <v>11524.63</v>
      </c>
    </row>
    <row r="83" spans="1:17">
      <c r="A83">
        <f>Data!B77</f>
        <v>76</v>
      </c>
      <c r="B83">
        <f>Data!C77</f>
        <v>0</v>
      </c>
      <c r="C83">
        <f>Data!D77</f>
        <v>0</v>
      </c>
      <c r="D83">
        <f>Data!E77</f>
        <v>0</v>
      </c>
      <c r="E83">
        <f>Data!F77</f>
        <v>6563.85</v>
      </c>
      <c r="I83">
        <f t="shared" si="15"/>
        <v>1602.9987355465521</v>
      </c>
      <c r="J83">
        <f t="shared" si="16"/>
        <v>547.16323338426992</v>
      </c>
      <c r="K83">
        <f t="shared" si="17"/>
        <v>42.163792240463771</v>
      </c>
      <c r="N83">
        <f t="shared" si="12"/>
        <v>218.46385565755867</v>
      </c>
      <c r="O83">
        <f t="shared" si="13"/>
        <v>177.55309593955261</v>
      </c>
      <c r="P83">
        <f t="shared" si="14"/>
        <v>25.937426301826719</v>
      </c>
      <c r="Q83">
        <f t="shared" si="11"/>
        <v>6563.85</v>
      </c>
    </row>
    <row r="84" spans="1:17">
      <c r="A84">
        <f>Data!B78</f>
        <v>77</v>
      </c>
      <c r="B84">
        <f>Data!C78</f>
        <v>8258.41</v>
      </c>
      <c r="C84">
        <f>Data!D78</f>
        <v>4869.8900000000003</v>
      </c>
      <c r="D84">
        <f>Data!E78</f>
        <v>1673.52</v>
      </c>
      <c r="E84">
        <f>Data!F78</f>
        <v>14165.57</v>
      </c>
      <c r="I84">
        <f t="shared" si="15"/>
        <v>8997.9413401203601</v>
      </c>
      <c r="J84">
        <f t="shared" si="16"/>
        <v>4966.7421191759295</v>
      </c>
      <c r="K84">
        <f t="shared" si="17"/>
        <v>1674.3986360754695</v>
      </c>
      <c r="N84">
        <f t="shared" si="12"/>
        <v>769.57520867204425</v>
      </c>
      <c r="O84">
        <f t="shared" si="13"/>
        <v>1087.1159486853346</v>
      </c>
      <c r="P84">
        <f t="shared" si="14"/>
        <v>638.5755412018965</v>
      </c>
      <c r="Q84">
        <f t="shared" si="11"/>
        <v>14165.57</v>
      </c>
    </row>
    <row r="85" spans="1:17">
      <c r="A85">
        <f>Data!B79</f>
        <v>78</v>
      </c>
      <c r="B85">
        <f>Data!C79</f>
        <v>8842.2999999999993</v>
      </c>
      <c r="C85">
        <f>Data!D79</f>
        <v>5093.95</v>
      </c>
      <c r="D85">
        <f>Data!E79</f>
        <v>1986.57</v>
      </c>
      <c r="E85">
        <f>Data!F79</f>
        <v>15624.56</v>
      </c>
      <c r="I85">
        <f t="shared" si="15"/>
        <v>12993.432168744213</v>
      </c>
      <c r="J85">
        <f t="shared" si="16"/>
        <v>5973.1017234578212</v>
      </c>
      <c r="K85">
        <f t="shared" si="17"/>
        <v>2021.4621899145723</v>
      </c>
      <c r="N85">
        <f t="shared" si="12"/>
        <v>1006.315039781247</v>
      </c>
      <c r="O85">
        <f t="shared" si="13"/>
        <v>1265.0283173613432</v>
      </c>
      <c r="P85">
        <f t="shared" si="14"/>
        <v>752.30805142489226</v>
      </c>
      <c r="Q85">
        <f t="shared" si="11"/>
        <v>15624.56</v>
      </c>
    </row>
    <row r="86" spans="1:17">
      <c r="A86">
        <f>Data!B80</f>
        <v>79</v>
      </c>
      <c r="B86">
        <f>Data!C80</f>
        <v>0</v>
      </c>
      <c r="C86">
        <f>Data!D80</f>
        <v>0</v>
      </c>
      <c r="D86">
        <f>Data!E80</f>
        <v>2297.87</v>
      </c>
      <c r="E86">
        <f>Data!F80</f>
        <v>11305.04</v>
      </c>
      <c r="I86">
        <f t="shared" si="15"/>
        <v>5994.4216370439826</v>
      </c>
      <c r="J86">
        <f t="shared" si="16"/>
        <v>1057.2851476005567</v>
      </c>
      <c r="K86">
        <f t="shared" si="17"/>
        <v>2339.9945222708407</v>
      </c>
      <c r="N86">
        <f t="shared" si="12"/>
        <v>572.12942117053149</v>
      </c>
      <c r="O86">
        <f t="shared" si="13"/>
        <v>305.02498270706513</v>
      </c>
      <c r="P86">
        <f t="shared" si="14"/>
        <v>854.4615016351695</v>
      </c>
      <c r="Q86">
        <f t="shared" si="11"/>
        <v>11305.04</v>
      </c>
    </row>
    <row r="87" spans="1:17">
      <c r="A87">
        <f>Data!B81</f>
        <v>80</v>
      </c>
      <c r="B87">
        <f>Data!C81</f>
        <v>0</v>
      </c>
      <c r="C87">
        <f>Data!D81</f>
        <v>0</v>
      </c>
      <c r="D87">
        <f>Data!E81</f>
        <v>2104.2600000000002</v>
      </c>
      <c r="E87">
        <f>Data!F81</f>
        <v>8245.57</v>
      </c>
      <c r="I87">
        <f t="shared" si="15"/>
        <v>2765.4810750540837</v>
      </c>
      <c r="J87">
        <f t="shared" si="16"/>
        <v>187.14763871284077</v>
      </c>
      <c r="K87">
        <f t="shared" si="17"/>
        <v>2153.0223027820321</v>
      </c>
      <c r="N87">
        <f t="shared" si="12"/>
        <v>325.27793149159652</v>
      </c>
      <c r="O87">
        <f t="shared" si="13"/>
        <v>73.547950507158021</v>
      </c>
      <c r="P87">
        <f t="shared" si="14"/>
        <v>794.73566548975259</v>
      </c>
      <c r="Q87">
        <f t="shared" si="11"/>
        <v>8245.57</v>
      </c>
    </row>
    <row r="88" spans="1:17">
      <c r="A88">
        <f>Data!B82</f>
        <v>81</v>
      </c>
      <c r="B88">
        <f>Data!C82</f>
        <v>0</v>
      </c>
      <c r="C88">
        <f>Data!D82</f>
        <v>0</v>
      </c>
      <c r="D88">
        <f>Data!E82</f>
        <v>2122.39</v>
      </c>
      <c r="E88">
        <f>Data!F82</f>
        <v>7676.64</v>
      </c>
      <c r="I88">
        <f t="shared" si="15"/>
        <v>1275.8337733903011</v>
      </c>
      <c r="J88">
        <f t="shared" si="16"/>
        <v>33.12657777826287</v>
      </c>
      <c r="K88">
        <f t="shared" si="17"/>
        <v>2167.256056063602</v>
      </c>
      <c r="N88">
        <f t="shared" si="12"/>
        <v>184.93321406017122</v>
      </c>
      <c r="O88">
        <f t="shared" si="13"/>
        <v>17.733960594953164</v>
      </c>
      <c r="P88">
        <f t="shared" si="14"/>
        <v>799.30546682671468</v>
      </c>
      <c r="Q88">
        <f t="shared" si="11"/>
        <v>7676.64</v>
      </c>
    </row>
    <row r="89" spans="1:17">
      <c r="A89">
        <f>Data!B83</f>
        <v>82</v>
      </c>
      <c r="B89">
        <f>Data!C83</f>
        <v>0</v>
      </c>
      <c r="C89">
        <f>Data!D83</f>
        <v>0</v>
      </c>
      <c r="D89">
        <f>Data!E83</f>
        <v>0</v>
      </c>
      <c r="E89">
        <f>Data!F83</f>
        <v>5023.53</v>
      </c>
      <c r="I89">
        <f t="shared" si="15"/>
        <v>588.59625979957241</v>
      </c>
      <c r="J89">
        <f t="shared" si="16"/>
        <v>5.8636601714387826</v>
      </c>
      <c r="K89">
        <f t="shared" si="17"/>
        <v>45.162668120012732</v>
      </c>
      <c r="N89">
        <f t="shared" si="12"/>
        <v>105.14175832893427</v>
      </c>
      <c r="O89">
        <f t="shared" si="13"/>
        <v>4.2760315714405088</v>
      </c>
      <c r="P89">
        <f t="shared" si="14"/>
        <v>27.535427803802389</v>
      </c>
      <c r="Q89">
        <f t="shared" si="11"/>
        <v>5023.53</v>
      </c>
    </row>
    <row r="90" spans="1:17">
      <c r="A90">
        <f>Data!B84</f>
        <v>83</v>
      </c>
      <c r="B90">
        <f>Data!C84</f>
        <v>0</v>
      </c>
      <c r="C90">
        <f>Data!D84</f>
        <v>0</v>
      </c>
      <c r="D90">
        <f>Data!E84</f>
        <v>2095.38</v>
      </c>
      <c r="E90">
        <f>Data!F84</f>
        <v>8058.85</v>
      </c>
      <c r="I90">
        <f t="shared" si="15"/>
        <v>271.544431787088</v>
      </c>
      <c r="J90">
        <f t="shared" si="16"/>
        <v>1.0379131474510097</v>
      </c>
      <c r="K90">
        <f t="shared" si="17"/>
        <v>2096.3211285694701</v>
      </c>
      <c r="N90">
        <f t="shared" si="12"/>
        <v>59.777197950516133</v>
      </c>
      <c r="O90">
        <f t="shared" si="13"/>
        <v>1.0310413120664923</v>
      </c>
      <c r="P90">
        <f t="shared" si="14"/>
        <v>776.49228202596987</v>
      </c>
      <c r="Q90">
        <f t="shared" si="11"/>
        <v>8058.85</v>
      </c>
    </row>
    <row r="91" spans="1:17">
      <c r="A91">
        <f>Data!B85</f>
        <v>84</v>
      </c>
      <c r="B91">
        <f>Data!C85</f>
        <v>0</v>
      </c>
      <c r="C91">
        <f>Data!D85</f>
        <v>3583.09</v>
      </c>
      <c r="D91">
        <f>Data!E85</f>
        <v>2029.69</v>
      </c>
      <c r="E91">
        <f>Data!F85</f>
        <v>9902.44</v>
      </c>
      <c r="I91">
        <f t="shared" si="15"/>
        <v>125.27496939868604</v>
      </c>
      <c r="J91">
        <f t="shared" si="16"/>
        <v>3583.2737186450368</v>
      </c>
      <c r="K91">
        <f t="shared" si="17"/>
        <v>2073.3744807228331</v>
      </c>
      <c r="N91">
        <f t="shared" si="12"/>
        <v>33.985672786982853</v>
      </c>
      <c r="O91">
        <f t="shared" si="13"/>
        <v>831.37286793907424</v>
      </c>
      <c r="P91">
        <f t="shared" si="14"/>
        <v>769.09115040211418</v>
      </c>
      <c r="Q91">
        <f t="shared" si="11"/>
        <v>9902.44</v>
      </c>
    </row>
    <row r="92" spans="1:17">
      <c r="A92">
        <f>Data!B86</f>
        <v>85</v>
      </c>
      <c r="B92">
        <f>Data!C86</f>
        <v>0</v>
      </c>
      <c r="C92">
        <f>Data!D86</f>
        <v>0</v>
      </c>
      <c r="D92">
        <f>Data!E86</f>
        <v>2105.81</v>
      </c>
      <c r="E92">
        <f>Data!F86</f>
        <v>8058.05</v>
      </c>
      <c r="I92">
        <f t="shared" si="15"/>
        <v>57.794659439553158</v>
      </c>
      <c r="J92">
        <f t="shared" si="16"/>
        <v>634.26712919223996</v>
      </c>
      <c r="K92">
        <f t="shared" si="17"/>
        <v>2149.0163037957159</v>
      </c>
      <c r="N92">
        <f t="shared" si="12"/>
        <v>19.322182945744679</v>
      </c>
      <c r="O92">
        <f t="shared" si="13"/>
        <v>200.4615163043849</v>
      </c>
      <c r="P92">
        <f t="shared" si="14"/>
        <v>793.44881757943585</v>
      </c>
      <c r="Q92">
        <f t="shared" si="11"/>
        <v>8058.05</v>
      </c>
    </row>
    <row r="93" spans="1:17">
      <c r="A93">
        <f>Data!B87</f>
        <v>86</v>
      </c>
      <c r="B93">
        <f>Data!C87</f>
        <v>0</v>
      </c>
      <c r="C93">
        <f>Data!D87</f>
        <v>0</v>
      </c>
      <c r="D93">
        <f>Data!E87</f>
        <v>2084.5300000000002</v>
      </c>
      <c r="E93">
        <f>Data!F87</f>
        <v>7498.36</v>
      </c>
      <c r="I93">
        <f t="shared" si="15"/>
        <v>26.663128921658032</v>
      </c>
      <c r="J93">
        <f t="shared" si="16"/>
        <v>112.27018161645982</v>
      </c>
      <c r="K93">
        <f t="shared" si="17"/>
        <v>2129.3125764940323</v>
      </c>
      <c r="N93">
        <f t="shared" si="12"/>
        <v>10.985416005412297</v>
      </c>
      <c r="O93">
        <f t="shared" si="13"/>
        <v>48.33549550235989</v>
      </c>
      <c r="P93">
        <f t="shared" si="14"/>
        <v>787.11483783893266</v>
      </c>
      <c r="Q93">
        <f t="shared" si="11"/>
        <v>7498.36</v>
      </c>
    </row>
    <row r="94" spans="1:17">
      <c r="A94">
        <f>Data!B88</f>
        <v>87</v>
      </c>
      <c r="B94">
        <f>Data!C88</f>
        <v>12357.56</v>
      </c>
      <c r="C94">
        <f>Data!D88</f>
        <v>4028.9</v>
      </c>
      <c r="D94">
        <f>Data!E88</f>
        <v>0</v>
      </c>
      <c r="E94">
        <f>Data!F88</f>
        <v>12216.8</v>
      </c>
      <c r="I94">
        <f t="shared" si="15"/>
        <v>12369.860832824121</v>
      </c>
      <c r="J94">
        <f t="shared" si="16"/>
        <v>4048.7726894396142</v>
      </c>
      <c r="K94">
        <f t="shared" si="17"/>
        <v>44.371977619771876</v>
      </c>
      <c r="N94">
        <f t="shared" si="12"/>
        <v>970.83029336296102</v>
      </c>
      <c r="O94">
        <f t="shared" si="13"/>
        <v>919.11601804738154</v>
      </c>
      <c r="P94">
        <f t="shared" si="14"/>
        <v>27.115470480466847</v>
      </c>
      <c r="Q94">
        <f t="shared" si="11"/>
        <v>12216.8</v>
      </c>
    </row>
    <row r="95" spans="1:17">
      <c r="A95">
        <f>Data!B89</f>
        <v>88</v>
      </c>
      <c r="B95">
        <f>Data!C89</f>
        <v>0</v>
      </c>
      <c r="C95">
        <f>Data!D89</f>
        <v>5314.82</v>
      </c>
      <c r="D95">
        <f>Data!E89</f>
        <v>0</v>
      </c>
      <c r="E95">
        <f>Data!F89</f>
        <v>11042.8</v>
      </c>
      <c r="I95">
        <f t="shared" si="15"/>
        <v>5706.7417184716223</v>
      </c>
      <c r="J95">
        <f t="shared" si="16"/>
        <v>6031.4840430287477</v>
      </c>
      <c r="K95">
        <f t="shared" si="17"/>
        <v>0.92465165501033908</v>
      </c>
      <c r="N95">
        <f t="shared" si="12"/>
        <v>551.95495629013942</v>
      </c>
      <c r="O95">
        <f t="shared" si="13"/>
        <v>1275.1768892611383</v>
      </c>
      <c r="P95">
        <f t="shared" si="14"/>
        <v>0.934106059283211</v>
      </c>
      <c r="Q95">
        <f t="shared" si="11"/>
        <v>11042.8</v>
      </c>
    </row>
    <row r="96" spans="1:17">
      <c r="A96">
        <f>Data!B90</f>
        <v>89</v>
      </c>
      <c r="B96">
        <f>Data!C90</f>
        <v>0</v>
      </c>
      <c r="C96">
        <f>Data!D90</f>
        <v>5821.59</v>
      </c>
      <c r="D96">
        <f>Data!E90</f>
        <v>0</v>
      </c>
      <c r="E96">
        <f>Data!F90</f>
        <v>10713.92</v>
      </c>
      <c r="I96">
        <f t="shared" si="15"/>
        <v>2632.7621208903452</v>
      </c>
      <c r="J96">
        <f t="shared" si="16"/>
        <v>6889.2092691713306</v>
      </c>
      <c r="K96">
        <f t="shared" si="17"/>
        <v>1.9268482699594282E-2</v>
      </c>
      <c r="N96">
        <f t="shared" si="12"/>
        <v>313.80795990401793</v>
      </c>
      <c r="O96">
        <f t="shared" si="13"/>
        <v>1422.3529452243215</v>
      </c>
      <c r="P96">
        <f t="shared" si="14"/>
        <v>3.217919934740468E-2</v>
      </c>
      <c r="Q96">
        <f t="shared" si="11"/>
        <v>10713.92</v>
      </c>
    </row>
    <row r="97" spans="1:17">
      <c r="A97">
        <f>Data!B91</f>
        <v>90</v>
      </c>
      <c r="B97">
        <f>Data!C91</f>
        <v>0</v>
      </c>
      <c r="C97">
        <f>Data!D91</f>
        <v>0</v>
      </c>
      <c r="D97">
        <f>Data!E91</f>
        <v>1989.98</v>
      </c>
      <c r="E97">
        <f>Data!F91</f>
        <v>9130.06</v>
      </c>
      <c r="I97">
        <f t="shared" si="15"/>
        <v>1214.6048878923862</v>
      </c>
      <c r="J97">
        <f t="shared" si="16"/>
        <v>1219.4432601744336</v>
      </c>
      <c r="K97">
        <f t="shared" si="17"/>
        <v>1989.9804015289687</v>
      </c>
      <c r="N97">
        <f t="shared" si="12"/>
        <v>178.41208703153168</v>
      </c>
      <c r="O97">
        <f t="shared" si="13"/>
        <v>342.95926546952245</v>
      </c>
      <c r="P97">
        <f t="shared" si="14"/>
        <v>742.10287015608037</v>
      </c>
      <c r="Q97">
        <f t="shared" si="11"/>
        <v>9130.06</v>
      </c>
    </row>
    <row r="98" spans="1:17">
      <c r="A98">
        <f>Data!B92</f>
        <v>91</v>
      </c>
      <c r="B98">
        <f>Data!C92</f>
        <v>0</v>
      </c>
      <c r="C98">
        <f>Data!D92</f>
        <v>5800.56</v>
      </c>
      <c r="D98">
        <f>Data!E92</f>
        <v>0</v>
      </c>
      <c r="E98">
        <f>Data!F92</f>
        <v>7325.82</v>
      </c>
      <c r="I98">
        <f t="shared" si="15"/>
        <v>560.34877666546356</v>
      </c>
      <c r="J98">
        <f t="shared" si="16"/>
        <v>6016.4108773190055</v>
      </c>
      <c r="K98">
        <f t="shared" si="17"/>
        <v>41.468484625124987</v>
      </c>
      <c r="N98">
        <f t="shared" si="12"/>
        <v>101.43424280468454</v>
      </c>
      <c r="O98">
        <f t="shared" si="13"/>
        <v>1272.5584136573989</v>
      </c>
      <c r="P98">
        <f t="shared" si="14"/>
        <v>25.564844545980442</v>
      </c>
      <c r="Q98">
        <f t="shared" si="11"/>
        <v>7325.82</v>
      </c>
    </row>
    <row r="99" spans="1:17">
      <c r="A99">
        <f>Data!B93</f>
        <v>92</v>
      </c>
      <c r="B99">
        <f>Data!C93</f>
        <v>12444.89</v>
      </c>
      <c r="C99">
        <f>Data!D93</f>
        <v>5078.26</v>
      </c>
      <c r="D99">
        <f>Data!E93</f>
        <v>2262.4899999999998</v>
      </c>
      <c r="E99">
        <f>Data!F93</f>
        <v>15292.36</v>
      </c>
      <c r="I99">
        <f t="shared" si="15"/>
        <v>12703.402669132533</v>
      </c>
      <c r="J99">
        <f t="shared" si="16"/>
        <v>6143.2112023996488</v>
      </c>
      <c r="K99">
        <f t="shared" si="17"/>
        <v>2263.3541468105827</v>
      </c>
      <c r="N99">
        <f t="shared" si="12"/>
        <v>989.86929608331945</v>
      </c>
      <c r="O99">
        <f t="shared" si="13"/>
        <v>1294.5496890242086</v>
      </c>
      <c r="P99">
        <f t="shared" si="14"/>
        <v>830.05760643782492</v>
      </c>
      <c r="Q99">
        <f t="shared" si="11"/>
        <v>15292.36</v>
      </c>
    </row>
    <row r="100" spans="1:17">
      <c r="A100">
        <f>Data!B94</f>
        <v>93</v>
      </c>
      <c r="B100">
        <f>Data!C94</f>
        <v>0</v>
      </c>
      <c r="C100">
        <f>Data!D94</f>
        <v>0</v>
      </c>
      <c r="D100">
        <f>Data!E94</f>
        <v>1828.21</v>
      </c>
      <c r="E100">
        <f>Data!F94</f>
        <v>11571.92</v>
      </c>
      <c r="I100">
        <f t="shared" si="15"/>
        <v>5860.6187214420979</v>
      </c>
      <c r="J100">
        <f t="shared" si="16"/>
        <v>1087.3958394786025</v>
      </c>
      <c r="K100">
        <f t="shared" si="17"/>
        <v>1875.3752216102798</v>
      </c>
      <c r="N100">
        <f t="shared" si="12"/>
        <v>562.77937327235088</v>
      </c>
      <c r="O100">
        <f t="shared" si="13"/>
        <v>312.14320745932753</v>
      </c>
      <c r="P100">
        <f t="shared" si="14"/>
        <v>704.77214453212446</v>
      </c>
      <c r="Q100">
        <f t="shared" si="11"/>
        <v>11571.92</v>
      </c>
    </row>
    <row r="101" spans="1:17">
      <c r="A101">
        <f>Data!B95</f>
        <v>94</v>
      </c>
      <c r="B101">
        <f>Data!C95</f>
        <v>0</v>
      </c>
      <c r="C101">
        <f>Data!D95</f>
        <v>3840.58</v>
      </c>
      <c r="D101">
        <f>Data!E95</f>
        <v>1820.21</v>
      </c>
      <c r="E101">
        <f>Data!F95</f>
        <v>10464.299999999999</v>
      </c>
      <c r="I101">
        <f t="shared" si="15"/>
        <v>2703.7521121467394</v>
      </c>
      <c r="J101">
        <f t="shared" si="16"/>
        <v>4033.0574637820519</v>
      </c>
      <c r="K101">
        <f t="shared" si="17"/>
        <v>1859.2902685714562</v>
      </c>
      <c r="N101">
        <f t="shared" si="12"/>
        <v>319.96206391491228</v>
      </c>
      <c r="O101">
        <f t="shared" si="13"/>
        <v>916.18432109268383</v>
      </c>
      <c r="P101">
        <f t="shared" si="14"/>
        <v>699.50939575814175</v>
      </c>
      <c r="Q101">
        <f t="shared" si="11"/>
        <v>10464.299999999999</v>
      </c>
    </row>
    <row r="102" spans="1:17">
      <c r="A102">
        <f>Data!B96</f>
        <v>95</v>
      </c>
      <c r="B102">
        <f>Data!C96</f>
        <v>0</v>
      </c>
      <c r="C102">
        <f>Data!D96</f>
        <v>0</v>
      </c>
      <c r="D102">
        <f>Data!E96</f>
        <v>2014.92</v>
      </c>
      <c r="E102">
        <f>Data!F96</f>
        <v>9229.31</v>
      </c>
      <c r="I102">
        <f t="shared" si="15"/>
        <v>1247.3555833263872</v>
      </c>
      <c r="J102">
        <f t="shared" si="16"/>
        <v>713.88232668635283</v>
      </c>
      <c r="K102">
        <f t="shared" si="17"/>
        <v>2053.6650800302655</v>
      </c>
      <c r="N102">
        <f t="shared" si="12"/>
        <v>181.91093562902634</v>
      </c>
      <c r="O102">
        <f t="shared" si="13"/>
        <v>220.91134472047969</v>
      </c>
      <c r="P102">
        <f t="shared" si="14"/>
        <v>762.72565615727319</v>
      </c>
      <c r="Q102">
        <f t="shared" si="11"/>
        <v>9229.31</v>
      </c>
    </row>
    <row r="103" spans="1:17">
      <c r="A103">
        <f>Data!B97</f>
        <v>96</v>
      </c>
      <c r="B103">
        <f>Data!C97</f>
        <v>0</v>
      </c>
      <c r="C103">
        <f>Data!D97</f>
        <v>5194.29</v>
      </c>
      <c r="D103">
        <f>Data!E97</f>
        <v>1784.58</v>
      </c>
      <c r="E103">
        <f>Data!F97</f>
        <v>9964.76</v>
      </c>
      <c r="I103">
        <f t="shared" si="15"/>
        <v>575.45806224822627</v>
      </c>
      <c r="J103">
        <f t="shared" si="16"/>
        <v>5320.6526866048198</v>
      </c>
      <c r="K103">
        <f t="shared" si="17"/>
        <v>1827.3755866957072</v>
      </c>
      <c r="N103">
        <f t="shared" si="12"/>
        <v>103.42347494741691</v>
      </c>
      <c r="O103">
        <f t="shared" si="13"/>
        <v>1150.3575116760082</v>
      </c>
      <c r="P103">
        <f t="shared" si="14"/>
        <v>689.04983376626808</v>
      </c>
      <c r="Q103">
        <f t="shared" si="11"/>
        <v>9964.76</v>
      </c>
    </row>
    <row r="104" spans="1:17">
      <c r="A104">
        <f>Data!B98</f>
        <v>97</v>
      </c>
      <c r="B104">
        <f>Data!C98</f>
        <v>0</v>
      </c>
      <c r="C104">
        <f>Data!D98</f>
        <v>0</v>
      </c>
      <c r="D104">
        <f>Data!E98</f>
        <v>1915.07</v>
      </c>
      <c r="E104">
        <f>Data!F98</f>
        <v>8018.56</v>
      </c>
      <c r="I104">
        <f t="shared" si="15"/>
        <v>265.48322373591617</v>
      </c>
      <c r="J104">
        <f t="shared" si="16"/>
        <v>941.79662787187738</v>
      </c>
      <c r="K104">
        <f t="shared" si="17"/>
        <v>1953.150021473074</v>
      </c>
      <c r="N104">
        <f t="shared" si="12"/>
        <v>58.800286707404659</v>
      </c>
      <c r="O104">
        <f t="shared" si="13"/>
        <v>277.37543522963642</v>
      </c>
      <c r="P104">
        <f t="shared" si="14"/>
        <v>730.13721521102934</v>
      </c>
      <c r="Q104">
        <f t="shared" si="11"/>
        <v>8018.56</v>
      </c>
    </row>
    <row r="105" spans="1:17">
      <c r="A105">
        <f>Data!B99</f>
        <v>98</v>
      </c>
      <c r="B105">
        <f>Data!C99</f>
        <v>0</v>
      </c>
      <c r="C105">
        <f>Data!D99</f>
        <v>0</v>
      </c>
      <c r="D105">
        <f>Data!E99</f>
        <v>1834.01</v>
      </c>
      <c r="E105">
        <f>Data!F99</f>
        <v>7278.85</v>
      </c>
      <c r="I105">
        <f t="shared" si="15"/>
        <v>122.47867691670658</v>
      </c>
      <c r="J105">
        <f t="shared" si="16"/>
        <v>166.7052785655201</v>
      </c>
      <c r="K105">
        <f t="shared" si="17"/>
        <v>1874.7109896046152</v>
      </c>
      <c r="N105">
        <f t="shared" si="12"/>
        <v>33.430260573151827</v>
      </c>
      <c r="O105">
        <f t="shared" si="13"/>
        <v>66.881062007181598</v>
      </c>
      <c r="P105">
        <f t="shared" si="14"/>
        <v>704.5549344124945</v>
      </c>
      <c r="Q105">
        <f t="shared" si="11"/>
        <v>7278.85</v>
      </c>
    </row>
    <row r="106" spans="1:17">
      <c r="A106">
        <f>Data!B100</f>
        <v>99</v>
      </c>
      <c r="B106">
        <f>Data!C100</f>
        <v>0</v>
      </c>
      <c r="C106">
        <f>Data!D100</f>
        <v>0</v>
      </c>
      <c r="D106">
        <f>Data!E100</f>
        <v>2282.23</v>
      </c>
      <c r="E106">
        <f>Data!F100</f>
        <v>8467.44</v>
      </c>
      <c r="I106">
        <f t="shared" si="15"/>
        <v>56.504611056663023</v>
      </c>
      <c r="J106">
        <f t="shared" si="16"/>
        <v>29.508122113799196</v>
      </c>
      <c r="K106">
        <f t="shared" si="17"/>
        <v>2321.2964268800038</v>
      </c>
      <c r="N106">
        <f t="shared" si="12"/>
        <v>19.006409399838763</v>
      </c>
      <c r="O106">
        <f t="shared" si="13"/>
        <v>16.126433299708932</v>
      </c>
      <c r="P106">
        <f t="shared" si="14"/>
        <v>848.51733893700407</v>
      </c>
      <c r="Q106">
        <f t="shared" si="11"/>
        <v>8467.44</v>
      </c>
    </row>
    <row r="107" spans="1:17">
      <c r="A107">
        <f>Data!B101</f>
        <v>100</v>
      </c>
      <c r="B107">
        <f>Data!C101</f>
        <v>0</v>
      </c>
      <c r="C107">
        <f>Data!D101</f>
        <v>0</v>
      </c>
      <c r="D107">
        <f>Data!E101</f>
        <v>2157.16</v>
      </c>
      <c r="E107">
        <f>Data!F101</f>
        <v>7620.08</v>
      </c>
      <c r="I107">
        <f t="shared" si="15"/>
        <v>26.067974859297802</v>
      </c>
      <c r="J107">
        <f t="shared" si="16"/>
        <v>5.2231655660541234</v>
      </c>
      <c r="K107">
        <f t="shared" si="17"/>
        <v>2205.5326599088467</v>
      </c>
      <c r="N107">
        <f t="shared" si="12"/>
        <v>10.805886405934791</v>
      </c>
      <c r="O107">
        <f t="shared" si="13"/>
        <v>3.8884228683754469</v>
      </c>
      <c r="P107">
        <f t="shared" si="14"/>
        <v>811.57507358245755</v>
      </c>
      <c r="Q107">
        <f t="shared" si="11"/>
        <v>7620.08</v>
      </c>
    </row>
    <row r="108" spans="1:17">
      <c r="A108">
        <f>Data!B102</f>
        <v>101</v>
      </c>
      <c r="B108">
        <f>Data!C102</f>
        <v>0</v>
      </c>
      <c r="C108">
        <f>Data!D102</f>
        <v>4217.37</v>
      </c>
      <c r="D108">
        <f>Data!E102</f>
        <v>0</v>
      </c>
      <c r="E108">
        <f>Data!F102</f>
        <v>7353.99</v>
      </c>
      <c r="I108">
        <f t="shared" si="15"/>
        <v>12.02626299973179</v>
      </c>
      <c r="J108">
        <f t="shared" si="16"/>
        <v>4218.2945406544404</v>
      </c>
      <c r="K108">
        <f t="shared" si="17"/>
        <v>45.960300477014329</v>
      </c>
      <c r="N108">
        <f t="shared" si="12"/>
        <v>6.1435686542118191</v>
      </c>
      <c r="O108">
        <f t="shared" si="13"/>
        <v>950.61333854289694</v>
      </c>
      <c r="P108">
        <f t="shared" si="14"/>
        <v>27.958105847460807</v>
      </c>
      <c r="Q108">
        <f t="shared" si="11"/>
        <v>7353.99</v>
      </c>
    </row>
    <row r="109" spans="1:17">
      <c r="A109">
        <f>Data!B103</f>
        <v>102</v>
      </c>
      <c r="B109">
        <f>Data!C103</f>
        <v>7304.48</v>
      </c>
      <c r="C109">
        <f>Data!D103</f>
        <v>4889.6099999999997</v>
      </c>
      <c r="D109">
        <f>Data!E103</f>
        <v>1921.76</v>
      </c>
      <c r="E109">
        <f>Data!F103</f>
        <v>12947.48</v>
      </c>
      <c r="I109">
        <f t="shared" si="15"/>
        <v>7310.0282254574568</v>
      </c>
      <c r="J109">
        <f t="shared" si="16"/>
        <v>5636.2807202596568</v>
      </c>
      <c r="K109">
        <f t="shared" si="17"/>
        <v>1922.7177501427816</v>
      </c>
      <c r="N109">
        <f t="shared" si="12"/>
        <v>661.29267511855767</v>
      </c>
      <c r="O109">
        <f t="shared" si="13"/>
        <v>1206.1262630359915</v>
      </c>
      <c r="P109">
        <f t="shared" si="14"/>
        <v>720.22810405935888</v>
      </c>
      <c r="Q109">
        <f t="shared" si="11"/>
        <v>12947.48</v>
      </c>
    </row>
    <row r="110" spans="1:17">
      <c r="A110">
        <f>Data!B104</f>
        <v>103</v>
      </c>
      <c r="B110">
        <f>Data!C104</f>
        <v>0</v>
      </c>
      <c r="C110">
        <f>Data!D104</f>
        <v>0</v>
      </c>
      <c r="D110">
        <f>Data!E104</f>
        <v>2188.1799999999998</v>
      </c>
      <c r="E110">
        <f>Data!F104</f>
        <v>10250.780000000001</v>
      </c>
      <c r="I110">
        <f t="shared" si="15"/>
        <v>3372.4262221872555</v>
      </c>
      <c r="J110">
        <f t="shared" si="16"/>
        <v>997.66522807318859</v>
      </c>
      <c r="K110">
        <f t="shared" si="17"/>
        <v>2228.2468224666886</v>
      </c>
      <c r="N110">
        <f t="shared" si="12"/>
        <v>375.97072535270644</v>
      </c>
      <c r="O110">
        <f t="shared" si="13"/>
        <v>290.82245628498742</v>
      </c>
      <c r="P110">
        <f t="shared" si="14"/>
        <v>818.84302913367628</v>
      </c>
      <c r="Q110">
        <f t="shared" si="11"/>
        <v>10250.780000000001</v>
      </c>
    </row>
    <row r="111" spans="1:17">
      <c r="A111">
        <f>Data!B105</f>
        <v>104</v>
      </c>
      <c r="B111">
        <f>Data!C105</f>
        <v>11938.79</v>
      </c>
      <c r="C111">
        <f>Data!D105</f>
        <v>0</v>
      </c>
      <c r="D111">
        <f>Data!E105</f>
        <v>2081.04</v>
      </c>
      <c r="E111">
        <f>Data!F105</f>
        <v>13096.57</v>
      </c>
      <c r="I111">
        <f t="shared" si="15"/>
        <v>13494.633325541261</v>
      </c>
      <c r="J111">
        <f t="shared" si="16"/>
        <v>176.59445238924746</v>
      </c>
      <c r="K111">
        <f t="shared" si="17"/>
        <v>2127.4736327269593</v>
      </c>
      <c r="N111">
        <f t="shared" si="12"/>
        <v>1034.5035524409018</v>
      </c>
      <c r="O111">
        <f t="shared" si="13"/>
        <v>70.12342212559021</v>
      </c>
      <c r="P111">
        <f t="shared" si="14"/>
        <v>786.52330181117804</v>
      </c>
      <c r="Q111">
        <f t="shared" si="11"/>
        <v>13096.57</v>
      </c>
    </row>
    <row r="112" spans="1:17">
      <c r="A112">
        <f>Data!B106</f>
        <v>105</v>
      </c>
      <c r="B112">
        <f>Data!C106</f>
        <v>0</v>
      </c>
      <c r="C112">
        <f>Data!D106</f>
        <v>0</v>
      </c>
      <c r="D112">
        <f>Data!E106</f>
        <v>2099.61</v>
      </c>
      <c r="E112">
        <f>Data!F106</f>
        <v>10843.3</v>
      </c>
      <c r="I112">
        <f t="shared" si="15"/>
        <v>6225.6469991960112</v>
      </c>
      <c r="J112">
        <f t="shared" si="16"/>
        <v>31.258582275025844</v>
      </c>
      <c r="K112">
        <f t="shared" si="17"/>
        <v>2143.9436565331557</v>
      </c>
      <c r="N112">
        <f t="shared" si="12"/>
        <v>588.15569206392115</v>
      </c>
      <c r="O112">
        <f t="shared" si="13"/>
        <v>16.90823464397495</v>
      </c>
      <c r="P112">
        <f t="shared" si="14"/>
        <v>791.81888291192649</v>
      </c>
      <c r="Q112">
        <f t="shared" si="11"/>
        <v>10843.3</v>
      </c>
    </row>
    <row r="113" spans="1:17">
      <c r="A113">
        <f>Data!B107</f>
        <v>106</v>
      </c>
      <c r="B113">
        <f>Data!C107</f>
        <v>0</v>
      </c>
      <c r="C113">
        <f>Data!D107</f>
        <v>0</v>
      </c>
      <c r="D113">
        <f>Data!E107</f>
        <v>1994.76</v>
      </c>
      <c r="E113">
        <f>Data!F107</f>
        <v>9702.32</v>
      </c>
      <c r="I113">
        <f t="shared" si="15"/>
        <v>2872.1551466863375</v>
      </c>
      <c r="J113">
        <f t="shared" si="16"/>
        <v>5.5330105369949534</v>
      </c>
      <c r="K113">
        <f t="shared" si="17"/>
        <v>2039.4368694253319</v>
      </c>
      <c r="N113">
        <f t="shared" si="12"/>
        <v>334.38949270979123</v>
      </c>
      <c r="O113">
        <f t="shared" si="13"/>
        <v>4.0769316458014826</v>
      </c>
      <c r="P113">
        <f t="shared" si="14"/>
        <v>758.12547891661541</v>
      </c>
      <c r="Q113">
        <f t="shared" si="11"/>
        <v>9702.32</v>
      </c>
    </row>
    <row r="114" spans="1:17">
      <c r="A114">
        <f>Data!B108</f>
        <v>107</v>
      </c>
      <c r="B114">
        <f>Data!C108</f>
        <v>9172.76</v>
      </c>
      <c r="C114">
        <f>Data!D108</f>
        <v>0</v>
      </c>
      <c r="D114">
        <f>Data!E108</f>
        <v>1662.35</v>
      </c>
      <c r="E114">
        <f>Data!F108</f>
        <v>11509.72</v>
      </c>
      <c r="I114">
        <f t="shared" si="15"/>
        <v>10497.807049359229</v>
      </c>
      <c r="J114">
        <f t="shared" si="16"/>
        <v>0.97938560786733164</v>
      </c>
      <c r="K114">
        <f t="shared" si="17"/>
        <v>1704.8490901411378</v>
      </c>
      <c r="N114">
        <f t="shared" si="12"/>
        <v>861.23942341660108</v>
      </c>
      <c r="O114">
        <f t="shared" si="13"/>
        <v>0.98303412476360552</v>
      </c>
      <c r="P114">
        <f t="shared" si="14"/>
        <v>648.66870374642008</v>
      </c>
      <c r="Q114">
        <f t="shared" si="11"/>
        <v>11509.72</v>
      </c>
    </row>
    <row r="115" spans="1:17">
      <c r="A115">
        <f>Data!B109</f>
        <v>108</v>
      </c>
      <c r="B115">
        <f>Data!C109</f>
        <v>0</v>
      </c>
      <c r="C115">
        <f>Data!D109</f>
        <v>7021.04</v>
      </c>
      <c r="D115">
        <f>Data!E109</f>
        <v>0</v>
      </c>
      <c r="E115">
        <f>Data!F109</f>
        <v>10862.91</v>
      </c>
      <c r="I115">
        <f t="shared" si="15"/>
        <v>4843.0838673684857</v>
      </c>
      <c r="J115">
        <f t="shared" si="16"/>
        <v>7021.2133588184015</v>
      </c>
      <c r="K115">
        <f t="shared" si="17"/>
        <v>35.526735955970636</v>
      </c>
      <c r="N115">
        <f t="shared" si="12"/>
        <v>489.64826453919864</v>
      </c>
      <c r="O115">
        <f t="shared" si="13"/>
        <v>1444.7035045029538</v>
      </c>
      <c r="P115">
        <f t="shared" si="14"/>
        <v>22.346112971685557</v>
      </c>
      <c r="Q115">
        <f t="shared" si="11"/>
        <v>10862.91</v>
      </c>
    </row>
    <row r="116" spans="1:17">
      <c r="A116">
        <f>Data!B110</f>
        <v>109</v>
      </c>
      <c r="B116">
        <f>Data!C110</f>
        <v>13845.88</v>
      </c>
      <c r="C116">
        <f>Data!D110</f>
        <v>0</v>
      </c>
      <c r="D116">
        <f>Data!E110</f>
        <v>1893.5</v>
      </c>
      <c r="E116">
        <f>Data!F110</f>
        <v>14894.3</v>
      </c>
      <c r="I116">
        <f t="shared" si="15"/>
        <v>16080.200104768603</v>
      </c>
      <c r="J116">
        <f t="shared" si="16"/>
        <v>1242.8090037810209</v>
      </c>
      <c r="K116">
        <f t="shared" si="17"/>
        <v>1894.2403288507962</v>
      </c>
      <c r="N116">
        <f t="shared" si="12"/>
        <v>1175.714528573656</v>
      </c>
      <c r="O116">
        <f t="shared" si="13"/>
        <v>348.3484562598743</v>
      </c>
      <c r="P116">
        <f t="shared" si="14"/>
        <v>710.93705628190685</v>
      </c>
      <c r="Q116">
        <f t="shared" si="11"/>
        <v>14894.3</v>
      </c>
    </row>
    <row r="117" spans="1:17">
      <c r="A117">
        <f>Data!B111</f>
        <v>110</v>
      </c>
      <c r="B117">
        <f>Data!C111</f>
        <v>0</v>
      </c>
      <c r="C117">
        <f>Data!D111</f>
        <v>2798.56</v>
      </c>
      <c r="D117">
        <f>Data!E111</f>
        <v>2129.0100000000002</v>
      </c>
      <c r="E117">
        <f>Data!F111</f>
        <v>12071.16</v>
      </c>
      <c r="I117">
        <f t="shared" si="15"/>
        <v>7418.4786732401781</v>
      </c>
      <c r="J117">
        <f t="shared" si="16"/>
        <v>3018.5467944390612</v>
      </c>
      <c r="K117">
        <f t="shared" si="17"/>
        <v>2168.4833917444048</v>
      </c>
      <c r="N117">
        <f t="shared" si="12"/>
        <v>668.43964971531625</v>
      </c>
      <c r="O117">
        <f t="shared" si="13"/>
        <v>722.12066221496718</v>
      </c>
      <c r="P117">
        <f t="shared" si="14"/>
        <v>799.69932481950093</v>
      </c>
      <c r="Q117">
        <f t="shared" si="11"/>
        <v>12071.16</v>
      </c>
    </row>
    <row r="118" spans="1:17">
      <c r="A118">
        <f>Data!B112</f>
        <v>111</v>
      </c>
      <c r="B118">
        <f>Data!C112</f>
        <v>13735.12</v>
      </c>
      <c r="C118">
        <f>Data!D112</f>
        <v>5199.3</v>
      </c>
      <c r="D118">
        <f>Data!E112</f>
        <v>2202.37</v>
      </c>
      <c r="E118">
        <f>Data!F112</f>
        <v>16592.25</v>
      </c>
      <c r="I118">
        <f t="shared" si="15"/>
        <v>17157.579015855095</v>
      </c>
      <c r="J118">
        <f t="shared" si="16"/>
        <v>5733.6061010603644</v>
      </c>
      <c r="K118">
        <f t="shared" si="17"/>
        <v>2247.5582441260731</v>
      </c>
      <c r="N118">
        <f t="shared" si="12"/>
        <v>1232.707576209013</v>
      </c>
      <c r="O118">
        <f t="shared" si="13"/>
        <v>1223.2091691573507</v>
      </c>
      <c r="P118">
        <f t="shared" si="14"/>
        <v>825.01462752781231</v>
      </c>
      <c r="Q118">
        <f t="shared" si="11"/>
        <v>16592.25</v>
      </c>
    </row>
    <row r="119" spans="1:17">
      <c r="A119">
        <f>Data!B113</f>
        <v>112</v>
      </c>
      <c r="B119">
        <f>Data!C113</f>
        <v>0</v>
      </c>
      <c r="C119">
        <f>Data!D113</f>
        <v>0</v>
      </c>
      <c r="D119">
        <f>Data!E113</f>
        <v>1868.41</v>
      </c>
      <c r="E119">
        <f>Data!F113</f>
        <v>12441.24</v>
      </c>
      <c r="I119">
        <f t="shared" si="15"/>
        <v>7915.5192836069418</v>
      </c>
      <c r="J119">
        <f t="shared" si="16"/>
        <v>1014.8925723189831</v>
      </c>
      <c r="K119">
        <f t="shared" si="17"/>
        <v>1915.246056485282</v>
      </c>
      <c r="N119">
        <f t="shared" si="12"/>
        <v>700.84242425940761</v>
      </c>
      <c r="O119">
        <f t="shared" si="13"/>
        <v>294.94150490448612</v>
      </c>
      <c r="P119">
        <f t="shared" si="14"/>
        <v>717.79212795923013</v>
      </c>
      <c r="Q119">
        <f t="shared" si="11"/>
        <v>12441.24</v>
      </c>
    </row>
    <row r="120" spans="1:17">
      <c r="A120">
        <f>Data!B114</f>
        <v>113</v>
      </c>
      <c r="B120">
        <f>Data!C114</f>
        <v>0</v>
      </c>
      <c r="C120">
        <f>Data!D114</f>
        <v>4482.4799999999996</v>
      </c>
      <c r="D120">
        <f>Data!E114</f>
        <v>2093.6799999999998</v>
      </c>
      <c r="E120">
        <f>Data!F114</f>
        <v>12279.8</v>
      </c>
      <c r="I120">
        <f t="shared" si="15"/>
        <v>3651.7649413856275</v>
      </c>
      <c r="J120">
        <f t="shared" si="16"/>
        <v>4662.1238254029613</v>
      </c>
      <c r="K120">
        <f t="shared" si="17"/>
        <v>2133.5911225345076</v>
      </c>
      <c r="N120">
        <f t="shared" si="12"/>
        <v>398.45630311800807</v>
      </c>
      <c r="O120">
        <f t="shared" si="13"/>
        <v>1032.0363231061185</v>
      </c>
      <c r="P120">
        <f t="shared" si="14"/>
        <v>788.49086808202424</v>
      </c>
      <c r="Q120">
        <f t="shared" si="11"/>
        <v>12279.8</v>
      </c>
    </row>
    <row r="121" spans="1:17">
      <c r="A121">
        <f>Data!B115</f>
        <v>114</v>
      </c>
      <c r="B121">
        <f>Data!C115</f>
        <v>0</v>
      </c>
      <c r="C121">
        <f>Data!D115</f>
        <v>0</v>
      </c>
      <c r="D121">
        <f>Data!E115</f>
        <v>0</v>
      </c>
      <c r="E121">
        <f>Data!F115</f>
        <v>6790.08</v>
      </c>
      <c r="I121">
        <f t="shared" si="15"/>
        <v>1684.7141304741422</v>
      </c>
      <c r="J121">
        <f t="shared" si="16"/>
        <v>825.23193226646356</v>
      </c>
      <c r="K121">
        <f t="shared" si="17"/>
        <v>44.461136699208545</v>
      </c>
      <c r="N121">
        <f t="shared" si="12"/>
        <v>226.53797772336966</v>
      </c>
      <c r="O121">
        <f t="shared" si="13"/>
        <v>248.84570352158246</v>
      </c>
      <c r="P121">
        <f t="shared" si="14"/>
        <v>27.162873611043349</v>
      </c>
      <c r="Q121">
        <f t="shared" si="11"/>
        <v>6790.08</v>
      </c>
    </row>
    <row r="122" spans="1:17">
      <c r="A122">
        <f>Data!B116</f>
        <v>115</v>
      </c>
      <c r="B122">
        <f>Data!C116</f>
        <v>9463.99</v>
      </c>
      <c r="C122">
        <f>Data!D116</f>
        <v>4560.8100000000004</v>
      </c>
      <c r="D122">
        <f>Data!E116</f>
        <v>0</v>
      </c>
      <c r="E122">
        <f>Data!F116</f>
        <v>11909.22</v>
      </c>
      <c r="I122">
        <f t="shared" si="15"/>
        <v>10241.220119401467</v>
      </c>
      <c r="J122">
        <f t="shared" si="16"/>
        <v>4706.8824269744982</v>
      </c>
      <c r="K122">
        <f t="shared" si="17"/>
        <v>0.92650960894394019</v>
      </c>
      <c r="N122">
        <f t="shared" si="12"/>
        <v>845.82285948781634</v>
      </c>
      <c r="O122">
        <f t="shared" si="13"/>
        <v>1040.1687024367629</v>
      </c>
      <c r="P122">
        <f t="shared" si="14"/>
        <v>0.93573905884825237</v>
      </c>
      <c r="Q122">
        <f t="shared" si="11"/>
        <v>11909.22</v>
      </c>
    </row>
    <row r="123" spans="1:17">
      <c r="A123">
        <f>Data!B117</f>
        <v>116</v>
      </c>
      <c r="B123">
        <f>Data!C117</f>
        <v>0</v>
      </c>
      <c r="C123">
        <f>Data!D117</f>
        <v>5181.34</v>
      </c>
      <c r="D123">
        <f>Data!E117</f>
        <v>2336.38</v>
      </c>
      <c r="E123">
        <f>Data!F117</f>
        <v>13496.33</v>
      </c>
      <c r="I123">
        <f t="shared" si="15"/>
        <v>4724.7094282867638</v>
      </c>
      <c r="J123">
        <f t="shared" si="16"/>
        <v>6014.4945505073538</v>
      </c>
      <c r="K123">
        <f t="shared" si="17"/>
        <v>2336.3993071999325</v>
      </c>
      <c r="N123">
        <f t="shared" si="12"/>
        <v>480.88334555425473</v>
      </c>
      <c r="O123">
        <f t="shared" si="13"/>
        <v>1272.225429927506</v>
      </c>
      <c r="P123">
        <f t="shared" si="14"/>
        <v>853.31905586635958</v>
      </c>
      <c r="Q123">
        <f t="shared" si="11"/>
        <v>13496.33</v>
      </c>
    </row>
    <row r="124" spans="1:17">
      <c r="A124">
        <f>Data!B118</f>
        <v>117</v>
      </c>
      <c r="B124">
        <f>Data!C118</f>
        <v>0</v>
      </c>
      <c r="C124">
        <f>Data!D118</f>
        <v>4497.18</v>
      </c>
      <c r="D124">
        <f>Data!E118</f>
        <v>1829.48</v>
      </c>
      <c r="E124">
        <f>Data!F118</f>
        <v>12297.33</v>
      </c>
      <c r="I124">
        <f t="shared" si="15"/>
        <v>2179.7089527889634</v>
      </c>
      <c r="J124">
        <f t="shared" si="16"/>
        <v>5561.7919977502534</v>
      </c>
      <c r="K124">
        <f t="shared" si="17"/>
        <v>1878.1673833904754</v>
      </c>
      <c r="N124">
        <f t="shared" si="12"/>
        <v>273.40097212728898</v>
      </c>
      <c r="O124">
        <f t="shared" si="13"/>
        <v>1193.0161569505653</v>
      </c>
      <c r="P124">
        <f t="shared" si="14"/>
        <v>705.68509850767703</v>
      </c>
      <c r="Q124">
        <f t="shared" si="11"/>
        <v>12297.33</v>
      </c>
    </row>
    <row r="125" spans="1:17">
      <c r="A125">
        <f>Data!B119</f>
        <v>118</v>
      </c>
      <c r="B125">
        <f>Data!C119</f>
        <v>0</v>
      </c>
      <c r="C125">
        <f>Data!D119</f>
        <v>0</v>
      </c>
      <c r="D125">
        <f>Data!E119</f>
        <v>0</v>
      </c>
      <c r="E125">
        <f>Data!F119</f>
        <v>6378.02</v>
      </c>
      <c r="I125">
        <f t="shared" si="15"/>
        <v>1005.5922360904165</v>
      </c>
      <c r="J125">
        <f t="shared" si="16"/>
        <v>984.48014875943136</v>
      </c>
      <c r="K125">
        <f t="shared" si="17"/>
        <v>39.13845342481649</v>
      </c>
      <c r="N125">
        <f t="shared" si="12"/>
        <v>155.43913560573358</v>
      </c>
      <c r="O125">
        <f t="shared" si="13"/>
        <v>287.66133346495803</v>
      </c>
      <c r="P125">
        <f t="shared" si="14"/>
        <v>24.310281724108279</v>
      </c>
      <c r="Q125">
        <f t="shared" si="11"/>
        <v>6378.02</v>
      </c>
    </row>
    <row r="126" spans="1:17">
      <c r="A126">
        <f>Data!B120</f>
        <v>119</v>
      </c>
      <c r="B126">
        <f>Data!C120</f>
        <v>11228.16</v>
      </c>
      <c r="C126">
        <f>Data!D120</f>
        <v>4039.5</v>
      </c>
      <c r="D126">
        <f>Data!E120</f>
        <v>1997.77</v>
      </c>
      <c r="E126">
        <f>Data!F120</f>
        <v>14447.22</v>
      </c>
      <c r="I126">
        <f t="shared" si="15"/>
        <v>11692.082370916292</v>
      </c>
      <c r="J126">
        <f t="shared" si="16"/>
        <v>4213.7605914952292</v>
      </c>
      <c r="K126">
        <f t="shared" si="17"/>
        <v>1998.5855921298778</v>
      </c>
      <c r="N126">
        <f t="shared" si="12"/>
        <v>931.70786203621287</v>
      </c>
      <c r="O126">
        <f t="shared" si="13"/>
        <v>949.77390527033731</v>
      </c>
      <c r="P126">
        <f t="shared" si="14"/>
        <v>744.89440954829661</v>
      </c>
      <c r="Q126">
        <f t="shared" si="11"/>
        <v>14447.22</v>
      </c>
    </row>
    <row r="127" spans="1:17">
      <c r="A127">
        <f>Data!B121</f>
        <v>120</v>
      </c>
      <c r="B127">
        <f>Data!C121</f>
        <v>11844.41</v>
      </c>
      <c r="C127">
        <f>Data!D121</f>
        <v>0</v>
      </c>
      <c r="D127">
        <f>Data!E121</f>
        <v>2002.3</v>
      </c>
      <c r="E127">
        <f>Data!F121</f>
        <v>14199.63</v>
      </c>
      <c r="I127">
        <f t="shared" si="15"/>
        <v>17238.46375239627</v>
      </c>
      <c r="J127">
        <f t="shared" si="16"/>
        <v>745.86817623346337</v>
      </c>
      <c r="K127">
        <f t="shared" si="17"/>
        <v>2043.9478050917264</v>
      </c>
      <c r="N127">
        <f t="shared" si="12"/>
        <v>1236.9467024366679</v>
      </c>
      <c r="O127">
        <f t="shared" si="13"/>
        <v>229.0105012312977</v>
      </c>
      <c r="P127">
        <f t="shared" si="14"/>
        <v>759.584376641728</v>
      </c>
      <c r="Q127">
        <f t="shared" si="11"/>
        <v>14199.63</v>
      </c>
    </row>
    <row r="128" spans="1:17">
      <c r="A128">
        <f>Data!B122</f>
        <v>121</v>
      </c>
      <c r="B128">
        <f>Data!C122</f>
        <v>0</v>
      </c>
      <c r="C128">
        <f>Data!D122</f>
        <v>0</v>
      </c>
      <c r="D128">
        <f>Data!E122</f>
        <v>0</v>
      </c>
      <c r="E128">
        <f>Data!F122</f>
        <v>8818.6</v>
      </c>
      <c r="I128">
        <f t="shared" si="15"/>
        <v>7952.8348449253244</v>
      </c>
      <c r="J128">
        <f t="shared" si="16"/>
        <v>132.02442906715447</v>
      </c>
      <c r="K128">
        <f t="shared" si="17"/>
        <v>42.59309190426233</v>
      </c>
      <c r="N128">
        <f t="shared" si="12"/>
        <v>703.25253316071701</v>
      </c>
      <c r="O128">
        <f t="shared" si="13"/>
        <v>55.219257323438917</v>
      </c>
      <c r="P128">
        <f t="shared" si="14"/>
        <v>26.16706832614333</v>
      </c>
      <c r="Q128">
        <f t="shared" si="11"/>
        <v>8818.6</v>
      </c>
    </row>
    <row r="129" spans="1:17">
      <c r="A129">
        <f>Data!B123</f>
        <v>122</v>
      </c>
      <c r="B129">
        <f>Data!C123</f>
        <v>0</v>
      </c>
      <c r="C129">
        <f>Data!D123</f>
        <v>5251.48</v>
      </c>
      <c r="D129">
        <f>Data!E123</f>
        <v>1881.76</v>
      </c>
      <c r="E129">
        <f>Data!F123</f>
        <v>11735.1</v>
      </c>
      <c r="I129">
        <f t="shared" si="15"/>
        <v>3668.9801933113986</v>
      </c>
      <c r="J129">
        <f t="shared" si="16"/>
        <v>5274.8493438410651</v>
      </c>
      <c r="K129">
        <f t="shared" si="17"/>
        <v>1882.6475820964927</v>
      </c>
      <c r="N129">
        <f t="shared" si="12"/>
        <v>399.82654420171866</v>
      </c>
      <c r="O129">
        <f t="shared" si="13"/>
        <v>1142.216082457416</v>
      </c>
      <c r="P129">
        <f t="shared" si="14"/>
        <v>707.14962229500372</v>
      </c>
      <c r="Q129">
        <f t="shared" si="11"/>
        <v>11735.1</v>
      </c>
    </row>
    <row r="130" spans="1:17">
      <c r="A130">
        <f>Data!B124</f>
        <v>123</v>
      </c>
      <c r="B130">
        <f>Data!C124</f>
        <v>10596.48</v>
      </c>
      <c r="C130">
        <f>Data!D124</f>
        <v>0</v>
      </c>
      <c r="D130">
        <f>Data!E124</f>
        <v>0</v>
      </c>
      <c r="E130">
        <f>Data!F124</f>
        <v>10804.46</v>
      </c>
      <c r="I130">
        <f t="shared" si="15"/>
        <v>12289.136256718448</v>
      </c>
      <c r="J130">
        <f t="shared" si="16"/>
        <v>933.6890823692803</v>
      </c>
      <c r="K130">
        <f t="shared" si="17"/>
        <v>39.23181467149773</v>
      </c>
      <c r="N130">
        <f t="shared" si="12"/>
        <v>966.20169391473735</v>
      </c>
      <c r="O130">
        <f t="shared" si="13"/>
        <v>275.41236509710996</v>
      </c>
      <c r="P130">
        <f t="shared" si="14"/>
        <v>24.360733385815255</v>
      </c>
      <c r="Q130">
        <f t="shared" si="11"/>
        <v>10804.46</v>
      </c>
    </row>
    <row r="131" spans="1:17">
      <c r="A131">
        <f>Data!B125</f>
        <v>124</v>
      </c>
      <c r="B131">
        <f>Data!C125</f>
        <v>0</v>
      </c>
      <c r="C131">
        <f>Data!D125</f>
        <v>0</v>
      </c>
      <c r="D131">
        <f>Data!E125</f>
        <v>2065.39</v>
      </c>
      <c r="E131">
        <f>Data!F125</f>
        <v>10008.84</v>
      </c>
      <c r="I131">
        <f t="shared" si="15"/>
        <v>5669.5000459585608</v>
      </c>
      <c r="J131">
        <f t="shared" si="16"/>
        <v>165.27018038031304</v>
      </c>
      <c r="K131">
        <f t="shared" si="17"/>
        <v>2066.2075376512607</v>
      </c>
      <c r="N131">
        <f t="shared" si="12"/>
        <v>549.32341664454577</v>
      </c>
      <c r="O131">
        <f t="shared" si="13"/>
        <v>66.407724434410341</v>
      </c>
      <c r="P131">
        <f t="shared" si="14"/>
        <v>766.77737436106997</v>
      </c>
      <c r="Q131">
        <f t="shared" si="11"/>
        <v>10008.84</v>
      </c>
    </row>
    <row r="132" spans="1:17">
      <c r="A132">
        <f>Data!B126</f>
        <v>125</v>
      </c>
      <c r="B132">
        <f>Data!C126</f>
        <v>8610.86</v>
      </c>
      <c r="C132">
        <f>Data!D126</f>
        <v>0</v>
      </c>
      <c r="D132">
        <f>Data!E126</f>
        <v>2066.0100000000002</v>
      </c>
      <c r="E132">
        <f>Data!F126</f>
        <v>13038.94</v>
      </c>
      <c r="I132">
        <f t="shared" si="15"/>
        <v>11226.440957005947</v>
      </c>
      <c r="J132">
        <f t="shared" si="16"/>
        <v>29.254098648802927</v>
      </c>
      <c r="K132">
        <f t="shared" si="17"/>
        <v>2109.0669544511979</v>
      </c>
      <c r="N132">
        <f t="shared" si="12"/>
        <v>904.47516983190644</v>
      </c>
      <c r="O132">
        <f t="shared" si="13"/>
        <v>16.012301637225441</v>
      </c>
      <c r="P132">
        <f t="shared" si="14"/>
        <v>780.59872628815617</v>
      </c>
      <c r="Q132">
        <f t="shared" si="11"/>
        <v>13038.94</v>
      </c>
    </row>
    <row r="133" spans="1:17">
      <c r="A133">
        <f>Data!B127</f>
        <v>126</v>
      </c>
      <c r="B133">
        <f>Data!C127</f>
        <v>0</v>
      </c>
      <c r="C133">
        <f>Data!D127</f>
        <v>4290.2700000000004</v>
      </c>
      <c r="D133">
        <f>Data!E127</f>
        <v>2445.19</v>
      </c>
      <c r="E133">
        <f>Data!F127</f>
        <v>12997.57</v>
      </c>
      <c r="I133">
        <f t="shared" si="15"/>
        <v>5179.2336086191472</v>
      </c>
      <c r="J133">
        <f t="shared" si="16"/>
        <v>4295.4482014504047</v>
      </c>
      <c r="K133">
        <f t="shared" si="17"/>
        <v>2489.1400863962381</v>
      </c>
      <c r="N133">
        <f t="shared" si="12"/>
        <v>514.22947578278865</v>
      </c>
      <c r="O133">
        <f t="shared" si="13"/>
        <v>964.87334982004836</v>
      </c>
      <c r="P133">
        <f t="shared" si="14"/>
        <v>901.65895717331807</v>
      </c>
      <c r="Q133">
        <f t="shared" si="11"/>
        <v>12997.57</v>
      </c>
    </row>
    <row r="134" spans="1:17">
      <c r="A134">
        <f>Data!B128</f>
        <v>127</v>
      </c>
      <c r="B134">
        <f>Data!C128</f>
        <v>9129.69</v>
      </c>
      <c r="C134">
        <f>Data!D128</f>
        <v>0</v>
      </c>
      <c r="D134">
        <f>Data!E128</f>
        <v>2274.1999999999998</v>
      </c>
      <c r="E134">
        <f>Data!F128</f>
        <v>13131.68</v>
      </c>
      <c r="I134">
        <f t="shared" si="15"/>
        <v>11519.090244955647</v>
      </c>
      <c r="J134">
        <f t="shared" si="16"/>
        <v>760.3275142369348</v>
      </c>
      <c r="K134">
        <f t="shared" si="17"/>
        <v>2326.070293457763</v>
      </c>
      <c r="N134">
        <f t="shared" si="12"/>
        <v>921.62536180143161</v>
      </c>
      <c r="O134">
        <f t="shared" si="13"/>
        <v>232.6512954723855</v>
      </c>
      <c r="P134">
        <f t="shared" si="14"/>
        <v>850.03555001378436</v>
      </c>
      <c r="Q134">
        <f t="shared" si="11"/>
        <v>13131.68</v>
      </c>
    </row>
    <row r="135" spans="1:17">
      <c r="A135">
        <f>Data!B129</f>
        <v>128</v>
      </c>
      <c r="B135">
        <f>Data!C129</f>
        <v>13698.53</v>
      </c>
      <c r="C135">
        <f>Data!D129</f>
        <v>5994.39</v>
      </c>
      <c r="D135">
        <f>Data!E129</f>
        <v>0</v>
      </c>
      <c r="E135">
        <f>Data!F129</f>
        <v>14703.9</v>
      </c>
      <c r="I135">
        <f t="shared" si="15"/>
        <v>19012.775143752344</v>
      </c>
      <c r="J135">
        <f t="shared" si="16"/>
        <v>6128.973843592973</v>
      </c>
      <c r="K135">
        <f t="shared" si="17"/>
        <v>48.472140794502714</v>
      </c>
      <c r="N135">
        <f t="shared" si="12"/>
        <v>1328.6399900645772</v>
      </c>
      <c r="O135">
        <f t="shared" si="13"/>
        <v>1292.0845383510368</v>
      </c>
      <c r="P135">
        <f t="shared" si="14"/>
        <v>29.283038199392593</v>
      </c>
      <c r="Q135">
        <f t="shared" si="11"/>
        <v>14703.9</v>
      </c>
    </row>
    <row r="136" spans="1:17">
      <c r="A136">
        <f>Data!B130</f>
        <v>129</v>
      </c>
      <c r="B136">
        <f>Data!C130</f>
        <v>11344.59</v>
      </c>
      <c r="C136">
        <f>Data!D130</f>
        <v>6319.14</v>
      </c>
      <c r="D136">
        <f>Data!E130</f>
        <v>2064.9699999999998</v>
      </c>
      <c r="E136">
        <f>Data!F130</f>
        <v>17668.34</v>
      </c>
      <c r="I136">
        <f t="shared" si="15"/>
        <v>20115.989982840416</v>
      </c>
      <c r="J136">
        <f t="shared" si="16"/>
        <v>7404.0157169854192</v>
      </c>
      <c r="K136">
        <f t="shared" si="17"/>
        <v>2065.9800934781765</v>
      </c>
      <c r="N136">
        <f t="shared" si="12"/>
        <v>1384.4830145883666</v>
      </c>
      <c r="O136">
        <f t="shared" si="13"/>
        <v>1509.1007972433076</v>
      </c>
      <c r="P136">
        <f t="shared" si="14"/>
        <v>766.70392923542249</v>
      </c>
      <c r="Q136">
        <f t="shared" ref="Q136:Q199" si="18">E136</f>
        <v>17668.34</v>
      </c>
    </row>
    <row r="137" spans="1:17">
      <c r="A137">
        <f>Data!B131</f>
        <v>130</v>
      </c>
      <c r="B137">
        <f>Data!C131</f>
        <v>0</v>
      </c>
      <c r="C137">
        <f>Data!D131</f>
        <v>0</v>
      </c>
      <c r="D137">
        <f>Data!E131</f>
        <v>2199.42</v>
      </c>
      <c r="E137">
        <f>Data!F131</f>
        <v>13267.43</v>
      </c>
      <c r="I137">
        <f t="shared" si="15"/>
        <v>9280.3598031445108</v>
      </c>
      <c r="J137">
        <f t="shared" si="16"/>
        <v>1310.5679783464427</v>
      </c>
      <c r="K137">
        <f t="shared" si="17"/>
        <v>2242.4722148240198</v>
      </c>
      <c r="N137">
        <f t="shared" ref="N137:N200" si="19">I137^$I$4</f>
        <v>787.13269149695202</v>
      </c>
      <c r="O137">
        <f t="shared" ref="O137:O200" si="20">J137^$J$4</f>
        <v>363.87600045388831</v>
      </c>
      <c r="P137">
        <f t="shared" ref="P137:P200" si="21">K137^$K$4</f>
        <v>823.38989033210669</v>
      </c>
      <c r="Q137">
        <f t="shared" si="18"/>
        <v>13267.43</v>
      </c>
    </row>
    <row r="138" spans="1:17">
      <c r="A138">
        <f>Data!B132</f>
        <v>131</v>
      </c>
      <c r="B138">
        <f>Data!C132</f>
        <v>0</v>
      </c>
      <c r="C138">
        <f>Data!D132</f>
        <v>0</v>
      </c>
      <c r="D138">
        <f>Data!E132</f>
        <v>0</v>
      </c>
      <c r="E138">
        <f>Data!F132</f>
        <v>8106.56</v>
      </c>
      <c r="I138">
        <f t="shared" ref="I138:I201" si="22">B138+I137*$I$3</f>
        <v>4281.4237901931683</v>
      </c>
      <c r="J138">
        <f t="shared" ref="J138:J201" si="23">C138+J137*$J$3</f>
        <v>231.98065637905026</v>
      </c>
      <c r="K138">
        <f t="shared" ref="K138:K201" si="24">D138+K137*$K$3</f>
        <v>46.730070553082342</v>
      </c>
      <c r="N138">
        <f t="shared" si="19"/>
        <v>447.51569177426688</v>
      </c>
      <c r="O138">
        <f t="shared" si="20"/>
        <v>87.738170934761627</v>
      </c>
      <c r="P138">
        <f t="shared" si="21"/>
        <v>28.365116742703023</v>
      </c>
      <c r="Q138">
        <f t="shared" si="18"/>
        <v>8106.56</v>
      </c>
    </row>
    <row r="139" spans="1:17">
      <c r="A139">
        <f>Data!B133</f>
        <v>132</v>
      </c>
      <c r="B139">
        <f>Data!C133</f>
        <v>0</v>
      </c>
      <c r="C139">
        <f>Data!D133</f>
        <v>5496</v>
      </c>
      <c r="D139">
        <f>Data!E133</f>
        <v>1986.07</v>
      </c>
      <c r="E139">
        <f>Data!F133</f>
        <v>11182.44</v>
      </c>
      <c r="I139">
        <f t="shared" si="22"/>
        <v>1975.2024770657049</v>
      </c>
      <c r="J139">
        <f t="shared" si="23"/>
        <v>5537.0623682427786</v>
      </c>
      <c r="K139">
        <f t="shared" si="24"/>
        <v>1987.0437911040594</v>
      </c>
      <c r="N139">
        <f t="shared" si="19"/>
        <v>254.43015713568076</v>
      </c>
      <c r="O139">
        <f t="shared" si="20"/>
        <v>1188.656797637931</v>
      </c>
      <c r="P139">
        <f t="shared" si="21"/>
        <v>741.14986995383288</v>
      </c>
      <c r="Q139">
        <f t="shared" si="18"/>
        <v>11182.44</v>
      </c>
    </row>
    <row r="140" spans="1:17">
      <c r="A140">
        <f>Data!B134</f>
        <v>133</v>
      </c>
      <c r="B140">
        <f>Data!C134</f>
        <v>0</v>
      </c>
      <c r="C140">
        <f>Data!D134</f>
        <v>5771.41</v>
      </c>
      <c r="D140">
        <f>Data!E134</f>
        <v>2010.31</v>
      </c>
      <c r="E140">
        <f>Data!F134</f>
        <v>10886.67</v>
      </c>
      <c r="I140">
        <f t="shared" si="22"/>
        <v>911.24472058639003</v>
      </c>
      <c r="J140">
        <f t="shared" si="23"/>
        <v>6751.512813298822</v>
      </c>
      <c r="K140">
        <f t="shared" si="24"/>
        <v>2051.7172896585002</v>
      </c>
      <c r="N140">
        <f t="shared" si="19"/>
        <v>144.65348601170442</v>
      </c>
      <c r="O140">
        <f t="shared" si="20"/>
        <v>1398.9569330655524</v>
      </c>
      <c r="P140">
        <f t="shared" si="21"/>
        <v>762.09615372013366</v>
      </c>
      <c r="Q140">
        <f t="shared" si="18"/>
        <v>10886.67</v>
      </c>
    </row>
    <row r="141" spans="1:17">
      <c r="A141">
        <f>Data!B135</f>
        <v>134</v>
      </c>
      <c r="B141">
        <f>Data!C135</f>
        <v>0</v>
      </c>
      <c r="C141">
        <f>Data!D135</f>
        <v>6029.44</v>
      </c>
      <c r="D141">
        <f>Data!E135</f>
        <v>2173.46</v>
      </c>
      <c r="E141">
        <f>Data!F135</f>
        <v>11160.91</v>
      </c>
      <c r="I141">
        <f t="shared" si="22"/>
        <v>420.39585836796516</v>
      </c>
      <c r="J141">
        <f t="shared" si="23"/>
        <v>7224.5099237720924</v>
      </c>
      <c r="K141">
        <f t="shared" si="24"/>
        <v>2216.2149973939117</v>
      </c>
      <c r="N141">
        <f t="shared" si="19"/>
        <v>82.24115903123797</v>
      </c>
      <c r="O141">
        <f t="shared" si="20"/>
        <v>1478.9791949368062</v>
      </c>
      <c r="P141">
        <f t="shared" si="21"/>
        <v>814.99435512316984</v>
      </c>
      <c r="Q141">
        <f t="shared" si="18"/>
        <v>11160.91</v>
      </c>
    </row>
    <row r="142" spans="1:17">
      <c r="A142">
        <f>Data!B136</f>
        <v>135</v>
      </c>
      <c r="B142">
        <f>Data!C136</f>
        <v>0</v>
      </c>
      <c r="C142">
        <f>Data!D136</f>
        <v>0</v>
      </c>
      <c r="D142">
        <f>Data!E136</f>
        <v>1830.34</v>
      </c>
      <c r="E142">
        <f>Data!F136</f>
        <v>7160.31</v>
      </c>
      <c r="I142">
        <f t="shared" si="22"/>
        <v>193.94644900571819</v>
      </c>
      <c r="J142">
        <f t="shared" si="23"/>
        <v>1278.7940662552824</v>
      </c>
      <c r="K142">
        <f t="shared" si="24"/>
        <v>1876.5229058591674</v>
      </c>
      <c r="N142">
        <f t="shared" si="19"/>
        <v>46.757312424908335</v>
      </c>
      <c r="O142">
        <f t="shared" si="20"/>
        <v>356.61304744599573</v>
      </c>
      <c r="P142">
        <f t="shared" si="21"/>
        <v>705.14742454617146</v>
      </c>
      <c r="Q142">
        <f t="shared" si="18"/>
        <v>7160.31</v>
      </c>
    </row>
    <row r="143" spans="1:17">
      <c r="A143">
        <f>Data!B137</f>
        <v>136</v>
      </c>
      <c r="B143">
        <f>Data!C137</f>
        <v>11352.87</v>
      </c>
      <c r="C143">
        <f>Data!D137</f>
        <v>4575.68</v>
      </c>
      <c r="D143">
        <f>Data!E137</f>
        <v>1934.87</v>
      </c>
      <c r="E143">
        <f>Data!F137</f>
        <v>14452.13</v>
      </c>
      <c r="I143">
        <f t="shared" si="22"/>
        <v>11442.345727063428</v>
      </c>
      <c r="J143">
        <f t="shared" si="23"/>
        <v>4802.0364284836478</v>
      </c>
      <c r="K143">
        <f t="shared" si="24"/>
        <v>1973.9741847500238</v>
      </c>
      <c r="N143">
        <f t="shared" si="19"/>
        <v>917.1393856534313</v>
      </c>
      <c r="O143">
        <f t="shared" si="20"/>
        <v>1057.4119934151163</v>
      </c>
      <c r="P143">
        <f t="shared" si="21"/>
        <v>736.90624777111157</v>
      </c>
      <c r="Q143">
        <f t="shared" si="18"/>
        <v>14452.13</v>
      </c>
    </row>
    <row r="144" spans="1:17">
      <c r="A144">
        <f>Data!B138</f>
        <v>137</v>
      </c>
      <c r="B144">
        <f>Data!C138</f>
        <v>0</v>
      </c>
      <c r="C144">
        <f>Data!D138</f>
        <v>5862.6</v>
      </c>
      <c r="D144">
        <f>Data!E138</f>
        <v>0</v>
      </c>
      <c r="E144">
        <f>Data!F138</f>
        <v>11189.87</v>
      </c>
      <c r="I144">
        <f t="shared" si="22"/>
        <v>5278.8396409873185</v>
      </c>
      <c r="J144">
        <f t="shared" si="23"/>
        <v>6712.5975438445148</v>
      </c>
      <c r="K144">
        <f t="shared" si="24"/>
        <v>41.134936840486446</v>
      </c>
      <c r="N144">
        <f t="shared" si="19"/>
        <v>521.42957732268292</v>
      </c>
      <c r="O144">
        <f t="shared" si="20"/>
        <v>1392.3294592350101</v>
      </c>
      <c r="P144">
        <f t="shared" si="21"/>
        <v>25.385825101670857</v>
      </c>
      <c r="Q144">
        <f t="shared" si="18"/>
        <v>11189.87</v>
      </c>
    </row>
    <row r="145" spans="1:17">
      <c r="A145">
        <f>Data!B139</f>
        <v>138</v>
      </c>
      <c r="B145">
        <f>Data!C139</f>
        <v>9583.4</v>
      </c>
      <c r="C145">
        <f>Data!D139</f>
        <v>2344.38</v>
      </c>
      <c r="D145">
        <f>Data!E139</f>
        <v>2062.29</v>
      </c>
      <c r="E145">
        <f>Data!F139</f>
        <v>15012.92</v>
      </c>
      <c r="I145">
        <f t="shared" si="22"/>
        <v>12018.752734479096</v>
      </c>
      <c r="J145">
        <f t="shared" si="23"/>
        <v>3532.5616204560238</v>
      </c>
      <c r="K145">
        <f t="shared" si="24"/>
        <v>2063.1471961284715</v>
      </c>
      <c r="N145">
        <f t="shared" si="19"/>
        <v>950.6381359155987</v>
      </c>
      <c r="O145">
        <f t="shared" si="20"/>
        <v>821.69500168833349</v>
      </c>
      <c r="P145">
        <f t="shared" si="21"/>
        <v>765.78905627955737</v>
      </c>
      <c r="Q145">
        <f t="shared" si="18"/>
        <v>15012.92</v>
      </c>
    </row>
    <row r="146" spans="1:17">
      <c r="A146">
        <f>Data!B140</f>
        <v>139</v>
      </c>
      <c r="B146">
        <f>Data!C140</f>
        <v>0</v>
      </c>
      <c r="C146">
        <f>Data!D140</f>
        <v>0</v>
      </c>
      <c r="D146">
        <f>Data!E140</f>
        <v>0</v>
      </c>
      <c r="E146">
        <f>Data!F140</f>
        <v>8606.27</v>
      </c>
      <c r="I146">
        <f t="shared" si="22"/>
        <v>5544.7606533975586</v>
      </c>
      <c r="J146">
        <f t="shared" si="23"/>
        <v>625.29069605895904</v>
      </c>
      <c r="K146">
        <f t="shared" si="24"/>
        <v>42.993181096802772</v>
      </c>
      <c r="N146">
        <f t="shared" si="19"/>
        <v>540.47492578691367</v>
      </c>
      <c r="O146">
        <f t="shared" si="20"/>
        <v>198.1279788291678</v>
      </c>
      <c r="P146">
        <f t="shared" si="21"/>
        <v>26.380814528695215</v>
      </c>
      <c r="Q146">
        <f t="shared" si="18"/>
        <v>8606.27</v>
      </c>
    </row>
    <row r="147" spans="1:17">
      <c r="A147">
        <f>Data!B141</f>
        <v>140</v>
      </c>
      <c r="B147">
        <f>Data!C141</f>
        <v>0</v>
      </c>
      <c r="C147">
        <f>Data!D141</f>
        <v>0</v>
      </c>
      <c r="D147">
        <f>Data!E141</f>
        <v>0</v>
      </c>
      <c r="E147">
        <f>Data!F141</f>
        <v>5991.27</v>
      </c>
      <c r="I147">
        <f t="shared" si="22"/>
        <v>2558.0333818888748</v>
      </c>
      <c r="J147">
        <f t="shared" si="23"/>
        <v>110.68128360841563</v>
      </c>
      <c r="K147">
        <f t="shared" si="24"/>
        <v>0.89591941102944894</v>
      </c>
      <c r="N147">
        <f t="shared" si="19"/>
        <v>307.28111398878775</v>
      </c>
      <c r="O147">
        <f t="shared" si="20"/>
        <v>47.772830447154575</v>
      </c>
      <c r="P147">
        <f t="shared" si="21"/>
        <v>0.90879775506135674</v>
      </c>
      <c r="Q147">
        <f t="shared" si="18"/>
        <v>5991.27</v>
      </c>
    </row>
    <row r="148" spans="1:17">
      <c r="A148">
        <f>Data!B142</f>
        <v>141</v>
      </c>
      <c r="B148">
        <f>Data!C142</f>
        <v>0</v>
      </c>
      <c r="C148">
        <f>Data!D142</f>
        <v>0</v>
      </c>
      <c r="D148">
        <f>Data!E142</f>
        <v>2194.5100000000002</v>
      </c>
      <c r="E148">
        <f>Data!F142</f>
        <v>8239.06</v>
      </c>
      <c r="I148">
        <f t="shared" si="22"/>
        <v>1180.1293494694446</v>
      </c>
      <c r="J148">
        <f t="shared" si="23"/>
        <v>19.591442217863165</v>
      </c>
      <c r="K148">
        <f t="shared" si="24"/>
        <v>2194.5286697418192</v>
      </c>
      <c r="N148">
        <f t="shared" si="19"/>
        <v>174.70132009679378</v>
      </c>
      <c r="O148">
        <f t="shared" si="20"/>
        <v>11.519036041347809</v>
      </c>
      <c r="P148">
        <f t="shared" si="21"/>
        <v>808.05058552652281</v>
      </c>
      <c r="Q148">
        <f t="shared" si="18"/>
        <v>8239.06</v>
      </c>
    </row>
    <row r="149" spans="1:17">
      <c r="A149">
        <f>Data!B143</f>
        <v>142</v>
      </c>
      <c r="B149">
        <f>Data!C143</f>
        <v>0</v>
      </c>
      <c r="C149">
        <f>Data!D143</f>
        <v>0</v>
      </c>
      <c r="D149">
        <f>Data!E143</f>
        <v>0</v>
      </c>
      <c r="E149">
        <f>Data!F143</f>
        <v>5561.95</v>
      </c>
      <c r="I149">
        <f t="shared" si="22"/>
        <v>544.4437478180165</v>
      </c>
      <c r="J149">
        <f t="shared" si="23"/>
        <v>3.4678366175605784</v>
      </c>
      <c r="K149">
        <f t="shared" si="24"/>
        <v>45.730992290508667</v>
      </c>
      <c r="N149">
        <f t="shared" si="19"/>
        <v>99.3245268066688</v>
      </c>
      <c r="O149">
        <f t="shared" si="20"/>
        <v>2.7774823069913563</v>
      </c>
      <c r="P149">
        <f t="shared" si="21"/>
        <v>27.836690080351339</v>
      </c>
      <c r="Q149">
        <f t="shared" si="18"/>
        <v>5561.95</v>
      </c>
    </row>
    <row r="150" spans="1:17">
      <c r="A150">
        <f>Data!B144</f>
        <v>143</v>
      </c>
      <c r="B150">
        <f>Data!C144</f>
        <v>0</v>
      </c>
      <c r="C150">
        <f>Data!D144</f>
        <v>3970.06</v>
      </c>
      <c r="D150">
        <f>Data!E144</f>
        <v>2081.2800000000002</v>
      </c>
      <c r="E150">
        <f>Data!F144</f>
        <v>9797.26</v>
      </c>
      <c r="I150">
        <f t="shared" si="22"/>
        <v>251.175004393705</v>
      </c>
      <c r="J150">
        <f t="shared" si="23"/>
        <v>3970.6738338705422</v>
      </c>
      <c r="K150">
        <f t="shared" si="24"/>
        <v>2082.2329716720997</v>
      </c>
      <c r="N150">
        <f t="shared" si="19"/>
        <v>56.469874525863496</v>
      </c>
      <c r="O150">
        <f t="shared" si="20"/>
        <v>904.5263549272488</v>
      </c>
      <c r="P150">
        <f t="shared" si="21"/>
        <v>771.9495913245886</v>
      </c>
      <c r="Q150">
        <f t="shared" si="18"/>
        <v>9797.26</v>
      </c>
    </row>
    <row r="151" spans="1:17">
      <c r="A151">
        <f>Data!B145</f>
        <v>144</v>
      </c>
      <c r="B151">
        <f>Data!C145</f>
        <v>11270.06</v>
      </c>
      <c r="C151">
        <f>Data!D145</f>
        <v>4650.0600000000004</v>
      </c>
      <c r="D151">
        <f>Data!E145</f>
        <v>1961.36</v>
      </c>
      <c r="E151">
        <f>Data!F145</f>
        <v>14673.81</v>
      </c>
      <c r="I151">
        <f t="shared" si="22"/>
        <v>11385.937688163416</v>
      </c>
      <c r="J151">
        <f t="shared" si="23"/>
        <v>5352.8999422749475</v>
      </c>
      <c r="K151">
        <f t="shared" si="24"/>
        <v>2004.750902697016</v>
      </c>
      <c r="N151">
        <f t="shared" si="19"/>
        <v>913.83696333263629</v>
      </c>
      <c r="O151">
        <f t="shared" si="20"/>
        <v>1156.0818736874767</v>
      </c>
      <c r="P151">
        <f t="shared" si="21"/>
        <v>746.8934875330574</v>
      </c>
      <c r="Q151">
        <f t="shared" si="18"/>
        <v>14673.81</v>
      </c>
    </row>
    <row r="152" spans="1:17">
      <c r="A152">
        <f>Data!B146</f>
        <v>145</v>
      </c>
      <c r="B152">
        <f>Data!C146</f>
        <v>0</v>
      </c>
      <c r="C152">
        <f>Data!D146</f>
        <v>0</v>
      </c>
      <c r="D152">
        <f>Data!E146</f>
        <v>2151.15</v>
      </c>
      <c r="E152">
        <f>Data!F146</f>
        <v>11598.35</v>
      </c>
      <c r="I152">
        <f t="shared" si="22"/>
        <v>5252.8162189619325</v>
      </c>
      <c r="J152">
        <f t="shared" si="23"/>
        <v>947.50464123736322</v>
      </c>
      <c r="K152">
        <f t="shared" si="24"/>
        <v>2192.9262817773592</v>
      </c>
      <c r="N152">
        <f t="shared" si="19"/>
        <v>519.55202119347337</v>
      </c>
      <c r="O152">
        <f t="shared" si="20"/>
        <v>278.75569952854119</v>
      </c>
      <c r="P152">
        <f t="shared" si="21"/>
        <v>807.53716258489135</v>
      </c>
      <c r="Q152">
        <f t="shared" si="18"/>
        <v>11598.35</v>
      </c>
    </row>
    <row r="153" spans="1:17">
      <c r="A153">
        <f>Data!B147</f>
        <v>146</v>
      </c>
      <c r="B153">
        <f>Data!C147</f>
        <v>11888.96</v>
      </c>
      <c r="C153">
        <f>Data!D147</f>
        <v>0</v>
      </c>
      <c r="D153">
        <f>Data!E147</f>
        <v>1892.17</v>
      </c>
      <c r="E153">
        <f>Data!F147</f>
        <v>13368.12</v>
      </c>
      <c r="I153">
        <f t="shared" si="22"/>
        <v>14312.30702559225</v>
      </c>
      <c r="J153">
        <f t="shared" si="23"/>
        <v>167.71564102593709</v>
      </c>
      <c r="K153">
        <f t="shared" si="24"/>
        <v>1937.8676007050356</v>
      </c>
      <c r="N153">
        <f t="shared" si="19"/>
        <v>1079.8928488126217</v>
      </c>
      <c r="O153">
        <f t="shared" si="20"/>
        <v>67.213872813174277</v>
      </c>
      <c r="P153">
        <f t="shared" si="21"/>
        <v>725.16360229956445</v>
      </c>
      <c r="Q153">
        <f t="shared" si="18"/>
        <v>13368.12</v>
      </c>
    </row>
    <row r="154" spans="1:17">
      <c r="A154">
        <f>Data!B148</f>
        <v>147</v>
      </c>
      <c r="B154">
        <f>Data!C148</f>
        <v>8174.36</v>
      </c>
      <c r="C154">
        <f>Data!D148</f>
        <v>7696.22</v>
      </c>
      <c r="D154">
        <f>Data!E148</f>
        <v>0</v>
      </c>
      <c r="E154">
        <f>Data!F148</f>
        <v>14428.14</v>
      </c>
      <c r="I154">
        <f t="shared" si="22"/>
        <v>14777.234575095317</v>
      </c>
      <c r="J154">
        <f t="shared" si="23"/>
        <v>7725.9069640744001</v>
      </c>
      <c r="K154">
        <f t="shared" si="24"/>
        <v>40.382524744274363</v>
      </c>
      <c r="N154">
        <f t="shared" si="19"/>
        <v>1105.3878258448167</v>
      </c>
      <c r="O154">
        <f t="shared" si="20"/>
        <v>1562.7916905871859</v>
      </c>
      <c r="P154">
        <f t="shared" si="21"/>
        <v>24.981300448672929</v>
      </c>
      <c r="Q154">
        <f t="shared" si="18"/>
        <v>14428.14</v>
      </c>
    </row>
    <row r="155" spans="1:17">
      <c r="A155">
        <f>Data!B149</f>
        <v>148</v>
      </c>
      <c r="B155">
        <f>Data!C149</f>
        <v>0</v>
      </c>
      <c r="C155">
        <f>Data!D149</f>
        <v>4926.08</v>
      </c>
      <c r="D155">
        <f>Data!E149</f>
        <v>0</v>
      </c>
      <c r="E155">
        <f>Data!F149</f>
        <v>11172.84</v>
      </c>
      <c r="I155">
        <f t="shared" si="22"/>
        <v>6817.3653829284558</v>
      </c>
      <c r="J155">
        <f t="shared" si="23"/>
        <v>6293.6252157092749</v>
      </c>
      <c r="K155">
        <f t="shared" si="24"/>
        <v>0.84151688388238288</v>
      </c>
      <c r="N155">
        <f t="shared" si="19"/>
        <v>628.45617124734997</v>
      </c>
      <c r="O155">
        <f t="shared" si="20"/>
        <v>1320.5316130604435</v>
      </c>
      <c r="P155">
        <f t="shared" si="21"/>
        <v>0.86058562526841398</v>
      </c>
      <c r="Q155">
        <f t="shared" si="18"/>
        <v>11172.84</v>
      </c>
    </row>
    <row r="156" spans="1:17">
      <c r="A156">
        <f>Data!B150</f>
        <v>149</v>
      </c>
      <c r="B156">
        <f>Data!C150</f>
        <v>0</v>
      </c>
      <c r="C156">
        <f>Data!D150</f>
        <v>0</v>
      </c>
      <c r="D156">
        <f>Data!E150</f>
        <v>0</v>
      </c>
      <c r="E156">
        <f>Data!F150</f>
        <v>6340.56</v>
      </c>
      <c r="I156">
        <f t="shared" si="22"/>
        <v>3145.1399467313026</v>
      </c>
      <c r="J156">
        <f t="shared" si="23"/>
        <v>1114.0202817911634</v>
      </c>
      <c r="K156">
        <f t="shared" si="24"/>
        <v>1.7536067156363744E-2</v>
      </c>
      <c r="N156">
        <f t="shared" si="19"/>
        <v>357.30188983854987</v>
      </c>
      <c r="O156">
        <f t="shared" si="20"/>
        <v>318.40799680916581</v>
      </c>
      <c r="P156">
        <f t="shared" si="21"/>
        <v>2.9646479771551274E-2</v>
      </c>
      <c r="Q156">
        <f t="shared" si="18"/>
        <v>6340.56</v>
      </c>
    </row>
    <row r="157" spans="1:17">
      <c r="A157">
        <f>Data!B151</f>
        <v>150</v>
      </c>
      <c r="B157">
        <f>Data!C151</f>
        <v>0</v>
      </c>
      <c r="C157">
        <f>Data!D151</f>
        <v>0</v>
      </c>
      <c r="D157">
        <f>Data!E151</f>
        <v>1769.21</v>
      </c>
      <c r="E157">
        <f>Data!F151</f>
        <v>8095.38</v>
      </c>
      <c r="I157">
        <f t="shared" si="22"/>
        <v>1450.9865217574463</v>
      </c>
      <c r="J157">
        <f t="shared" si="23"/>
        <v>197.19019574669747</v>
      </c>
      <c r="K157">
        <f t="shared" si="24"/>
        <v>1769.2103654277855</v>
      </c>
      <c r="N157">
        <f t="shared" si="19"/>
        <v>203.1400856941423</v>
      </c>
      <c r="O157">
        <f t="shared" si="20"/>
        <v>76.774877200448444</v>
      </c>
      <c r="P157">
        <f t="shared" si="21"/>
        <v>669.92562562290232</v>
      </c>
      <c r="Q157">
        <f t="shared" si="18"/>
        <v>8095.38</v>
      </c>
    </row>
    <row r="158" spans="1:17">
      <c r="A158">
        <f>Data!B152</f>
        <v>151</v>
      </c>
      <c r="B158">
        <f>Data!C152</f>
        <v>0</v>
      </c>
      <c r="C158">
        <f>Data!D152</f>
        <v>3981.96</v>
      </c>
      <c r="D158">
        <f>Data!E152</f>
        <v>1930.41</v>
      </c>
      <c r="E158">
        <f>Data!F152</f>
        <v>9268.66</v>
      </c>
      <c r="I158">
        <f t="shared" si="22"/>
        <v>669.40165524584802</v>
      </c>
      <c r="J158">
        <f t="shared" si="23"/>
        <v>4016.8641879525762</v>
      </c>
      <c r="K158">
        <f t="shared" si="24"/>
        <v>1967.2779373831943</v>
      </c>
      <c r="N158">
        <f t="shared" si="19"/>
        <v>115.49307627359543</v>
      </c>
      <c r="O158">
        <f t="shared" si="20"/>
        <v>913.16130911099117</v>
      </c>
      <c r="P158">
        <f t="shared" si="21"/>
        <v>734.73060424801997</v>
      </c>
      <c r="Q158">
        <f t="shared" si="18"/>
        <v>9268.66</v>
      </c>
    </row>
    <row r="159" spans="1:17">
      <c r="A159">
        <f>Data!B153</f>
        <v>152</v>
      </c>
      <c r="B159">
        <f>Data!C153</f>
        <v>0</v>
      </c>
      <c r="C159">
        <f>Data!D153</f>
        <v>0</v>
      </c>
      <c r="D159">
        <f>Data!E153</f>
        <v>0</v>
      </c>
      <c r="E159">
        <f>Data!F153</f>
        <v>4532.33</v>
      </c>
      <c r="I159">
        <f t="shared" si="22"/>
        <v>308.82338969154631</v>
      </c>
      <c r="J159">
        <f t="shared" si="23"/>
        <v>711.01599177056426</v>
      </c>
      <c r="K159">
        <f t="shared" si="24"/>
        <v>40.995396154174138</v>
      </c>
      <c r="N159">
        <f t="shared" si="19"/>
        <v>65.662326672549867</v>
      </c>
      <c r="O159">
        <f t="shared" si="20"/>
        <v>220.18243283385715</v>
      </c>
      <c r="P159">
        <f t="shared" si="21"/>
        <v>25.310875939375343</v>
      </c>
      <c r="Q159">
        <f t="shared" si="18"/>
        <v>4532.33</v>
      </c>
    </row>
    <row r="160" spans="1:17">
      <c r="A160">
        <f>Data!B154</f>
        <v>153</v>
      </c>
      <c r="B160">
        <f>Data!C154</f>
        <v>0</v>
      </c>
      <c r="C160">
        <f>Data!D154</f>
        <v>5382.73</v>
      </c>
      <c r="D160">
        <f>Data!E154</f>
        <v>1793.47</v>
      </c>
      <c r="E160">
        <f>Data!F154</f>
        <v>10982.62</v>
      </c>
      <c r="I160">
        <f t="shared" si="22"/>
        <v>142.47333461634463</v>
      </c>
      <c r="J160">
        <f t="shared" si="23"/>
        <v>5508.5853231821256</v>
      </c>
      <c r="K160">
        <f t="shared" si="24"/>
        <v>1794.3242882903842</v>
      </c>
      <c r="N160">
        <f t="shared" si="19"/>
        <v>37.33159842273917</v>
      </c>
      <c r="O160">
        <f t="shared" si="20"/>
        <v>1183.632532444251</v>
      </c>
      <c r="P160">
        <f t="shared" si="21"/>
        <v>678.19272286998353</v>
      </c>
      <c r="Q160">
        <f t="shared" si="18"/>
        <v>10982.62</v>
      </c>
    </row>
    <row r="161" spans="1:17">
      <c r="A161">
        <f>Data!B155</f>
        <v>154</v>
      </c>
      <c r="B161">
        <f>Data!C155</f>
        <v>0</v>
      </c>
      <c r="C161">
        <f>Data!D155</f>
        <v>0</v>
      </c>
      <c r="D161">
        <f>Data!E155</f>
        <v>1912.65</v>
      </c>
      <c r="E161">
        <f>Data!F155</f>
        <v>8447.64</v>
      </c>
      <c r="I161">
        <f t="shared" si="22"/>
        <v>65.728995128818624</v>
      </c>
      <c r="J161">
        <f t="shared" si="23"/>
        <v>975.06215633630347</v>
      </c>
      <c r="K161">
        <f t="shared" si="24"/>
        <v>1950.04127737353</v>
      </c>
      <c r="N161">
        <f t="shared" si="19"/>
        <v>21.224472409371344</v>
      </c>
      <c r="O161">
        <f t="shared" si="20"/>
        <v>285.39874387428472</v>
      </c>
      <c r="P161">
        <f t="shared" si="21"/>
        <v>729.12589549461563</v>
      </c>
      <c r="Q161">
        <f t="shared" si="18"/>
        <v>8447.64</v>
      </c>
    </row>
    <row r="162" spans="1:17">
      <c r="A162">
        <f>Data!B156</f>
        <v>155</v>
      </c>
      <c r="B162">
        <f>Data!C156</f>
        <v>0</v>
      </c>
      <c r="C162">
        <f>Data!D156</f>
        <v>6096.35</v>
      </c>
      <c r="D162">
        <f>Data!E156</f>
        <v>0</v>
      </c>
      <c r="E162">
        <f>Data!F156</f>
        <v>7617.05</v>
      </c>
      <c r="I162">
        <f t="shared" si="22"/>
        <v>30.323574669450007</v>
      </c>
      <c r="J162">
        <f t="shared" si="23"/>
        <v>6268.9435340818118</v>
      </c>
      <c r="K162">
        <f t="shared" si="24"/>
        <v>40.636207606362269</v>
      </c>
      <c r="N162">
        <f t="shared" si="19"/>
        <v>12.066941896111606</v>
      </c>
      <c r="O162">
        <f t="shared" si="20"/>
        <v>1316.2758665784099</v>
      </c>
      <c r="P162">
        <f t="shared" si="21"/>
        <v>25.11779824924842</v>
      </c>
      <c r="Q162">
        <f t="shared" si="18"/>
        <v>7617.05</v>
      </c>
    </row>
    <row r="163" spans="1:17">
      <c r="A163">
        <f>Data!B157</f>
        <v>156</v>
      </c>
      <c r="B163">
        <f>Data!C157</f>
        <v>0</v>
      </c>
      <c r="C163">
        <f>Data!D157</f>
        <v>0</v>
      </c>
      <c r="D163">
        <f>Data!E157</f>
        <v>1918.79</v>
      </c>
      <c r="E163">
        <f>Data!F157</f>
        <v>7610.02</v>
      </c>
      <c r="I163">
        <f t="shared" si="22"/>
        <v>13.989551778961404</v>
      </c>
      <c r="J163">
        <f t="shared" si="23"/>
        <v>1109.6514334757164</v>
      </c>
      <c r="K163">
        <f t="shared" si="24"/>
        <v>1919.6368032896469</v>
      </c>
      <c r="N163">
        <f t="shared" si="19"/>
        <v>6.8605279752367938</v>
      </c>
      <c r="O163">
        <f t="shared" si="20"/>
        <v>317.38184665958181</v>
      </c>
      <c r="P163">
        <f t="shared" si="21"/>
        <v>719.22378048714404</v>
      </c>
      <c r="Q163">
        <f t="shared" si="18"/>
        <v>7610.02</v>
      </c>
    </row>
    <row r="164" spans="1:17">
      <c r="A164">
        <f>Data!B158</f>
        <v>157</v>
      </c>
      <c r="B164">
        <f>Data!C158</f>
        <v>0</v>
      </c>
      <c r="C164">
        <f>Data!D158</f>
        <v>0</v>
      </c>
      <c r="D164">
        <f>Data!E158</f>
        <v>1892.95</v>
      </c>
      <c r="E164">
        <f>Data!F158</f>
        <v>7849.88</v>
      </c>
      <c r="I164">
        <f t="shared" si="22"/>
        <v>6.4539738836731226</v>
      </c>
      <c r="J164">
        <f t="shared" si="23"/>
        <v>196.41687584526312</v>
      </c>
      <c r="K164">
        <f t="shared" si="24"/>
        <v>1932.9526197252385</v>
      </c>
      <c r="N164">
        <f t="shared" si="19"/>
        <v>3.9004782242444751</v>
      </c>
      <c r="O164">
        <f t="shared" si="20"/>
        <v>76.527450777390584</v>
      </c>
      <c r="P164">
        <f t="shared" si="21"/>
        <v>723.56295727036832</v>
      </c>
      <c r="Q164">
        <f t="shared" si="18"/>
        <v>7849.88</v>
      </c>
    </row>
    <row r="165" spans="1:17">
      <c r="A165">
        <f>Data!B159</f>
        <v>158</v>
      </c>
      <c r="B165">
        <f>Data!C159</f>
        <v>0</v>
      </c>
      <c r="C165">
        <f>Data!D159</f>
        <v>0</v>
      </c>
      <c r="D165">
        <f>Data!E159</f>
        <v>2005.08</v>
      </c>
      <c r="E165">
        <f>Data!F159</f>
        <v>7104.61</v>
      </c>
      <c r="I165">
        <f t="shared" si="22"/>
        <v>2.9774920275699599</v>
      </c>
      <c r="J165">
        <f t="shared" si="23"/>
        <v>34.767304356082541</v>
      </c>
      <c r="K165">
        <f t="shared" si="24"/>
        <v>2045.3601032264357</v>
      </c>
      <c r="N165">
        <f t="shared" si="19"/>
        <v>2.2175742789359045</v>
      </c>
      <c r="O165">
        <f t="shared" si="20"/>
        <v>18.452380891108319</v>
      </c>
      <c r="P165">
        <f t="shared" si="21"/>
        <v>760.04104701672168</v>
      </c>
      <c r="Q165">
        <f t="shared" si="18"/>
        <v>7104.61</v>
      </c>
    </row>
    <row r="166" spans="1:17">
      <c r="A166">
        <f>Data!B160</f>
        <v>159</v>
      </c>
      <c r="B166">
        <f>Data!C160</f>
        <v>0</v>
      </c>
      <c r="C166">
        <f>Data!D160</f>
        <v>0</v>
      </c>
      <c r="D166">
        <f>Data!E160</f>
        <v>2230.84</v>
      </c>
      <c r="E166">
        <f>Data!F160</f>
        <v>8447.4</v>
      </c>
      <c r="I166">
        <f t="shared" si="22"/>
        <v>1.3736434224919905</v>
      </c>
      <c r="J166">
        <f t="shared" si="23"/>
        <v>6.1540814504184418</v>
      </c>
      <c r="K166">
        <f t="shared" si="24"/>
        <v>2273.4625222762602</v>
      </c>
      <c r="N166">
        <f t="shared" si="19"/>
        <v>1.2607776277358009</v>
      </c>
      <c r="O166">
        <f t="shared" si="20"/>
        <v>4.4492578426659737</v>
      </c>
      <c r="P166">
        <f t="shared" si="21"/>
        <v>833.2823935693757</v>
      </c>
      <c r="Q166">
        <f t="shared" si="18"/>
        <v>8447.4</v>
      </c>
    </row>
    <row r="167" spans="1:17">
      <c r="A167">
        <f>Data!B161</f>
        <v>160</v>
      </c>
      <c r="B167">
        <f>Data!C161</f>
        <v>0</v>
      </c>
      <c r="C167">
        <f>Data!D161</f>
        <v>0</v>
      </c>
      <c r="D167">
        <f>Data!E161</f>
        <v>2034.5</v>
      </c>
      <c r="E167">
        <f>Data!F161</f>
        <v>7885.48</v>
      </c>
      <c r="I167">
        <f t="shared" si="22"/>
        <v>0.63372000149248886</v>
      </c>
      <c r="J167">
        <f t="shared" si="23"/>
        <v>1.0893199573512096</v>
      </c>
      <c r="K167">
        <f t="shared" si="24"/>
        <v>2081.8758664047018</v>
      </c>
      <c r="N167">
        <f t="shared" si="19"/>
        <v>0.71680134536997708</v>
      </c>
      <c r="O167">
        <f t="shared" si="20"/>
        <v>1.0728098161069155</v>
      </c>
      <c r="P167">
        <f t="shared" si="21"/>
        <v>771.83439186918054</v>
      </c>
      <c r="Q167">
        <f t="shared" si="18"/>
        <v>7885.48</v>
      </c>
    </row>
    <row r="168" spans="1:17">
      <c r="A168">
        <f>Data!B162</f>
        <v>161</v>
      </c>
      <c r="B168">
        <f>Data!C162</f>
        <v>0</v>
      </c>
      <c r="C168">
        <f>Data!D162</f>
        <v>3820.84</v>
      </c>
      <c r="D168">
        <f>Data!E162</f>
        <v>2004.21</v>
      </c>
      <c r="E168">
        <f>Data!F162</f>
        <v>9992.42</v>
      </c>
      <c r="I168">
        <f t="shared" si="22"/>
        <v>0.29236192866055222</v>
      </c>
      <c r="J168">
        <f t="shared" si="23"/>
        <v>3821.0328180475094</v>
      </c>
      <c r="K168">
        <f t="shared" si="24"/>
        <v>2047.593461109009</v>
      </c>
      <c r="N168">
        <f t="shared" si="19"/>
        <v>0.40752957335302442</v>
      </c>
      <c r="O168">
        <f t="shared" si="20"/>
        <v>876.42748004981388</v>
      </c>
      <c r="P168">
        <f t="shared" si="21"/>
        <v>760.76312569499839</v>
      </c>
      <c r="Q168">
        <f t="shared" si="18"/>
        <v>9992.42</v>
      </c>
    </row>
    <row r="169" spans="1:17">
      <c r="A169">
        <f>Data!B163</f>
        <v>162</v>
      </c>
      <c r="B169">
        <f>Data!C163</f>
        <v>0</v>
      </c>
      <c r="C169">
        <f>Data!D163</f>
        <v>6301.43</v>
      </c>
      <c r="D169">
        <f>Data!E163</f>
        <v>2019.89</v>
      </c>
      <c r="E169">
        <f>Data!F163</f>
        <v>11322.95</v>
      </c>
      <c r="I169">
        <f t="shared" si="22"/>
        <v>0.13487896409899083</v>
      </c>
      <c r="J169">
        <f t="shared" si="23"/>
        <v>6977.782326488963</v>
      </c>
      <c r="K169">
        <f t="shared" si="24"/>
        <v>2062.5590624165275</v>
      </c>
      <c r="N169">
        <f t="shared" si="19"/>
        <v>0.23169648638365173</v>
      </c>
      <c r="O169">
        <f t="shared" si="20"/>
        <v>1437.3582329501253</v>
      </c>
      <c r="P169">
        <f t="shared" si="21"/>
        <v>765.59910038891769</v>
      </c>
      <c r="Q169">
        <f t="shared" si="18"/>
        <v>11322.95</v>
      </c>
    </row>
    <row r="170" spans="1:17">
      <c r="A170">
        <f>Data!B164</f>
        <v>163</v>
      </c>
      <c r="B170">
        <f>Data!C164</f>
        <v>11898.84</v>
      </c>
      <c r="C170">
        <f>Data!D164</f>
        <v>5895.26</v>
      </c>
      <c r="D170">
        <f>Data!E164</f>
        <v>2045.48</v>
      </c>
      <c r="E170">
        <f>Data!F164</f>
        <v>15977.27</v>
      </c>
      <c r="I170">
        <f t="shared" si="22"/>
        <v>11898.902225389742</v>
      </c>
      <c r="J170">
        <f t="shared" si="23"/>
        <v>7130.3813755515303</v>
      </c>
      <c r="K170">
        <f t="shared" si="24"/>
        <v>2088.4609251902762</v>
      </c>
      <c r="N170">
        <f t="shared" si="19"/>
        <v>943.70923544844618</v>
      </c>
      <c r="O170">
        <f t="shared" si="20"/>
        <v>1463.1308745110978</v>
      </c>
      <c r="P170">
        <f t="shared" si="21"/>
        <v>773.95826987094267</v>
      </c>
      <c r="Q170">
        <f t="shared" si="18"/>
        <v>15977.27</v>
      </c>
    </row>
    <row r="171" spans="1:17">
      <c r="A171">
        <f>Data!B165</f>
        <v>164</v>
      </c>
      <c r="B171">
        <f>Data!C165</f>
        <v>10175.1</v>
      </c>
      <c r="C171">
        <f>Data!D165</f>
        <v>0</v>
      </c>
      <c r="D171">
        <f>Data!E165</f>
        <v>1796.65</v>
      </c>
      <c r="E171">
        <f>Data!F165</f>
        <v>14259.48</v>
      </c>
      <c r="I171">
        <f t="shared" si="22"/>
        <v>15664.56852768622</v>
      </c>
      <c r="J171">
        <f t="shared" si="23"/>
        <v>1262.1325860718862</v>
      </c>
      <c r="K171">
        <f t="shared" si="24"/>
        <v>1840.1706847765363</v>
      </c>
      <c r="N171">
        <f t="shared" si="19"/>
        <v>1153.4542476211193</v>
      </c>
      <c r="O171">
        <f t="shared" si="20"/>
        <v>352.79168345165334</v>
      </c>
      <c r="P171">
        <f t="shared" si="21"/>
        <v>693.24606271139305</v>
      </c>
      <c r="Q171">
        <f t="shared" si="18"/>
        <v>14259.48</v>
      </c>
    </row>
    <row r="172" spans="1:17">
      <c r="A172">
        <f>Data!B166</f>
        <v>165</v>
      </c>
      <c r="B172">
        <f>Data!C166</f>
        <v>0</v>
      </c>
      <c r="C172">
        <f>Data!D166</f>
        <v>3667.79</v>
      </c>
      <c r="D172">
        <f>Data!E166</f>
        <v>1977.04</v>
      </c>
      <c r="E172">
        <f>Data!F166</f>
        <v>12886.05</v>
      </c>
      <c r="I172">
        <f t="shared" si="22"/>
        <v>7226.7301893642561</v>
      </c>
      <c r="J172">
        <f t="shared" si="23"/>
        <v>3891.19721778031</v>
      </c>
      <c r="K172">
        <f t="shared" si="24"/>
        <v>2015.3866539120841</v>
      </c>
      <c r="N172">
        <f t="shared" si="19"/>
        <v>655.78381018892105</v>
      </c>
      <c r="O172">
        <f t="shared" si="20"/>
        <v>889.6266186411641</v>
      </c>
      <c r="P172">
        <f t="shared" si="21"/>
        <v>750.34021390974419</v>
      </c>
      <c r="Q172">
        <f t="shared" si="18"/>
        <v>12886.05</v>
      </c>
    </row>
    <row r="173" spans="1:17">
      <c r="A173">
        <f>Data!B167</f>
        <v>166</v>
      </c>
      <c r="B173">
        <f>Data!C167</f>
        <v>0</v>
      </c>
      <c r="C173">
        <f>Data!D167</f>
        <v>3031.38</v>
      </c>
      <c r="D173">
        <f>Data!E167</f>
        <v>0</v>
      </c>
      <c r="E173">
        <f>Data!F167</f>
        <v>9131.86</v>
      </c>
      <c r="I173">
        <f t="shared" si="22"/>
        <v>3333.9973033769138</v>
      </c>
      <c r="J173">
        <f t="shared" si="23"/>
        <v>3720.1519672656236</v>
      </c>
      <c r="K173">
        <f t="shared" si="24"/>
        <v>41.99791636501638</v>
      </c>
      <c r="N173">
        <f t="shared" si="19"/>
        <v>372.83872038517217</v>
      </c>
      <c r="O173">
        <f t="shared" si="20"/>
        <v>857.37384863672185</v>
      </c>
      <c r="P173">
        <f t="shared" si="21"/>
        <v>25.848614385719682</v>
      </c>
      <c r="Q173">
        <f t="shared" si="18"/>
        <v>9131.86</v>
      </c>
    </row>
    <row r="174" spans="1:17">
      <c r="A174">
        <f>Data!B168</f>
        <v>167</v>
      </c>
      <c r="B174">
        <f>Data!C168</f>
        <v>0</v>
      </c>
      <c r="C174">
        <f>Data!D168</f>
        <v>4339.9399999999996</v>
      </c>
      <c r="D174">
        <f>Data!E168</f>
        <v>1725.85</v>
      </c>
      <c r="E174">
        <f>Data!F168</f>
        <v>10953.39</v>
      </c>
      <c r="I174">
        <f t="shared" si="22"/>
        <v>1538.1144345590105</v>
      </c>
      <c r="J174">
        <f t="shared" si="23"/>
        <v>4998.4356365902931</v>
      </c>
      <c r="K174">
        <f t="shared" si="24"/>
        <v>1726.7251794478636</v>
      </c>
      <c r="N174">
        <f t="shared" si="19"/>
        <v>211.97338095066132</v>
      </c>
      <c r="O174">
        <f t="shared" si="20"/>
        <v>1092.8114078076994</v>
      </c>
      <c r="P174">
        <f t="shared" si="21"/>
        <v>655.90533018964925</v>
      </c>
      <c r="Q174">
        <f t="shared" si="18"/>
        <v>10953.39</v>
      </c>
    </row>
    <row r="175" spans="1:17">
      <c r="A175">
        <f>Data!B169</f>
        <v>168</v>
      </c>
      <c r="B175">
        <f>Data!C169</f>
        <v>0</v>
      </c>
      <c r="C175">
        <f>Data!D169</f>
        <v>0</v>
      </c>
      <c r="D175">
        <f>Data!E169</f>
        <v>2173.13</v>
      </c>
      <c r="E175">
        <f>Data!F169</f>
        <v>8574.23</v>
      </c>
      <c r="I175">
        <f t="shared" si="22"/>
        <v>709.59745870296149</v>
      </c>
      <c r="J175">
        <f t="shared" si="23"/>
        <v>884.76172087437726</v>
      </c>
      <c r="K175">
        <f t="shared" si="24"/>
        <v>2209.1126038993821</v>
      </c>
      <c r="N175">
        <f t="shared" si="19"/>
        <v>120.51514978174775</v>
      </c>
      <c r="O175">
        <f t="shared" si="20"/>
        <v>263.49985703396163</v>
      </c>
      <c r="P175">
        <f t="shared" si="21"/>
        <v>812.72120760415964</v>
      </c>
      <c r="Q175">
        <f t="shared" si="18"/>
        <v>8574.23</v>
      </c>
    </row>
    <row r="176" spans="1:17">
      <c r="A176">
        <f>Data!B170</f>
        <v>169</v>
      </c>
      <c r="B176">
        <f>Data!C170</f>
        <v>12376.06</v>
      </c>
      <c r="C176">
        <f>Data!D170</f>
        <v>5498.69</v>
      </c>
      <c r="D176">
        <f>Data!E170</f>
        <v>2216.2800000000002</v>
      </c>
      <c r="E176">
        <f>Data!F170</f>
        <v>14958.05</v>
      </c>
      <c r="I176">
        <f t="shared" si="22"/>
        <v>12703.427419539279</v>
      </c>
      <c r="J176">
        <f t="shared" si="23"/>
        <v>5655.2996594290807</v>
      </c>
      <c r="K176">
        <f t="shared" si="24"/>
        <v>2262.3149016400293</v>
      </c>
      <c r="N176">
        <f t="shared" si="19"/>
        <v>989.87070382099353</v>
      </c>
      <c r="O176">
        <f t="shared" si="20"/>
        <v>1209.4686493890331</v>
      </c>
      <c r="P176">
        <f t="shared" si="21"/>
        <v>829.72595919120624</v>
      </c>
      <c r="Q176">
        <f t="shared" si="18"/>
        <v>14958.05</v>
      </c>
    </row>
    <row r="177" spans="1:17">
      <c r="A177">
        <f>Data!B171</f>
        <v>170</v>
      </c>
      <c r="B177">
        <f>Data!C171</f>
        <v>0</v>
      </c>
      <c r="C177">
        <f>Data!D171</f>
        <v>6047.97</v>
      </c>
      <c r="D177">
        <f>Data!E171</f>
        <v>1873.72</v>
      </c>
      <c r="E177">
        <f>Data!F171</f>
        <v>13543.21</v>
      </c>
      <c r="I177">
        <f t="shared" si="22"/>
        <v>5860.6301398550158</v>
      </c>
      <c r="J177">
        <f t="shared" si="23"/>
        <v>7049.0017272285568</v>
      </c>
      <c r="K177">
        <f t="shared" si="24"/>
        <v>1920.8635651545965</v>
      </c>
      <c r="N177">
        <f t="shared" si="19"/>
        <v>562.78017362622495</v>
      </c>
      <c r="O177">
        <f t="shared" si="20"/>
        <v>1449.3989548045554</v>
      </c>
      <c r="P177">
        <f t="shared" si="21"/>
        <v>719.6237039943444</v>
      </c>
      <c r="Q177">
        <f t="shared" si="18"/>
        <v>13543.21</v>
      </c>
    </row>
    <row r="178" spans="1:17">
      <c r="A178">
        <f>Data!B172</f>
        <v>171</v>
      </c>
      <c r="B178">
        <f>Data!C172</f>
        <v>11841.72</v>
      </c>
      <c r="C178">
        <f>Data!D172</f>
        <v>0</v>
      </c>
      <c r="D178">
        <f>Data!E172</f>
        <v>1951.73</v>
      </c>
      <c r="E178">
        <f>Data!F172</f>
        <v>13867.08</v>
      </c>
      <c r="I178">
        <f t="shared" si="22"/>
        <v>14545.47737994516</v>
      </c>
      <c r="J178">
        <f t="shared" si="23"/>
        <v>1247.7277596563354</v>
      </c>
      <c r="K178">
        <f t="shared" si="24"/>
        <v>1991.7581837737569</v>
      </c>
      <c r="N178">
        <f t="shared" si="19"/>
        <v>1092.7065958510584</v>
      </c>
      <c r="O178">
        <f t="shared" si="20"/>
        <v>349.48062826534789</v>
      </c>
      <c r="P178">
        <f t="shared" si="21"/>
        <v>742.67971418783532</v>
      </c>
      <c r="Q178">
        <f t="shared" si="18"/>
        <v>13867.08</v>
      </c>
    </row>
    <row r="179" spans="1:17">
      <c r="A179">
        <f>Data!B173</f>
        <v>172</v>
      </c>
      <c r="B179">
        <f>Data!C173</f>
        <v>0</v>
      </c>
      <c r="C179">
        <f>Data!D173</f>
        <v>6742.67</v>
      </c>
      <c r="D179">
        <f>Data!E173</f>
        <v>1824.36</v>
      </c>
      <c r="E179">
        <f>Data!F173</f>
        <v>13854.92</v>
      </c>
      <c r="I179">
        <f t="shared" si="22"/>
        <v>6710.4459541657779</v>
      </c>
      <c r="J179">
        <f t="shared" si="23"/>
        <v>6963.5274522266591</v>
      </c>
      <c r="K179">
        <f t="shared" si="24"/>
        <v>1865.8655311888137</v>
      </c>
      <c r="N179">
        <f t="shared" si="19"/>
        <v>621.24639648572474</v>
      </c>
      <c r="O179">
        <f t="shared" si="20"/>
        <v>1434.9456009086987</v>
      </c>
      <c r="P179">
        <f t="shared" si="21"/>
        <v>701.66143194269171</v>
      </c>
      <c r="Q179">
        <f t="shared" si="18"/>
        <v>13854.92</v>
      </c>
    </row>
    <row r="180" spans="1:17">
      <c r="A180">
        <f>Data!B174</f>
        <v>173</v>
      </c>
      <c r="B180">
        <f>Data!C174</f>
        <v>0</v>
      </c>
      <c r="C180">
        <f>Data!D174</f>
        <v>0</v>
      </c>
      <c r="D180">
        <f>Data!E174</f>
        <v>2139.88</v>
      </c>
      <c r="E180">
        <f>Data!F174</f>
        <v>10895.22</v>
      </c>
      <c r="I180">
        <f t="shared" si="22"/>
        <v>3095.8134771063551</v>
      </c>
      <c r="J180">
        <f t="shared" si="23"/>
        <v>1232.5981526873925</v>
      </c>
      <c r="K180">
        <f t="shared" si="24"/>
        <v>2178.7620995589727</v>
      </c>
      <c r="N180">
        <f t="shared" si="19"/>
        <v>353.20285116966988</v>
      </c>
      <c r="O180">
        <f t="shared" si="20"/>
        <v>345.99562009467036</v>
      </c>
      <c r="P180">
        <f t="shared" si="21"/>
        <v>802.99667761496312</v>
      </c>
      <c r="Q180">
        <f t="shared" si="18"/>
        <v>10895.22</v>
      </c>
    </row>
    <row r="181" spans="1:17">
      <c r="A181">
        <f>Data!B175</f>
        <v>174</v>
      </c>
      <c r="B181">
        <f>Data!C175</f>
        <v>0</v>
      </c>
      <c r="C181">
        <f>Data!D175</f>
        <v>0</v>
      </c>
      <c r="D181">
        <f>Data!E175</f>
        <v>1787.76</v>
      </c>
      <c r="E181">
        <f>Data!F175</f>
        <v>7854.4</v>
      </c>
      <c r="I181">
        <f t="shared" si="22"/>
        <v>1428.2301281457533</v>
      </c>
      <c r="J181">
        <f t="shared" si="23"/>
        <v>218.17939491608689</v>
      </c>
      <c r="K181">
        <f t="shared" si="24"/>
        <v>1833.162438414945</v>
      </c>
      <c r="N181">
        <f t="shared" si="19"/>
        <v>200.80962204382087</v>
      </c>
      <c r="O181">
        <f t="shared" si="20"/>
        <v>83.426834472948386</v>
      </c>
      <c r="P181">
        <f t="shared" si="21"/>
        <v>690.94813739717722</v>
      </c>
      <c r="Q181">
        <f t="shared" si="18"/>
        <v>7854.4</v>
      </c>
    </row>
    <row r="182" spans="1:17">
      <c r="A182">
        <f>Data!B176</f>
        <v>175</v>
      </c>
      <c r="B182">
        <f>Data!C176</f>
        <v>0</v>
      </c>
      <c r="C182">
        <f>Data!D176</f>
        <v>0</v>
      </c>
      <c r="D182">
        <f>Data!E176</f>
        <v>1955.5</v>
      </c>
      <c r="E182">
        <f>Data!F176</f>
        <v>7405.54</v>
      </c>
      <c r="I182">
        <f t="shared" si="22"/>
        <v>658.90316520292004</v>
      </c>
      <c r="J182">
        <f t="shared" si="23"/>
        <v>38.619438348308584</v>
      </c>
      <c r="K182">
        <f t="shared" si="24"/>
        <v>1993.7006115911288</v>
      </c>
      <c r="N182">
        <f t="shared" si="19"/>
        <v>114.16811662715399</v>
      </c>
      <c r="O182">
        <f t="shared" si="20"/>
        <v>20.115967676909726</v>
      </c>
      <c r="P182">
        <f t="shared" si="21"/>
        <v>743.3099049902429</v>
      </c>
      <c r="Q182">
        <f t="shared" si="18"/>
        <v>7405.54</v>
      </c>
    </row>
    <row r="183" spans="1:17">
      <c r="A183">
        <f>Data!B177</f>
        <v>176</v>
      </c>
      <c r="B183">
        <f>Data!C177</f>
        <v>0</v>
      </c>
      <c r="C183">
        <f>Data!D177</f>
        <v>4111.03</v>
      </c>
      <c r="D183">
        <f>Data!E177</f>
        <v>0</v>
      </c>
      <c r="E183">
        <f>Data!F177</f>
        <v>7705.26</v>
      </c>
      <c r="I183">
        <f t="shared" si="22"/>
        <v>303.97999073026165</v>
      </c>
      <c r="J183">
        <f t="shared" si="23"/>
        <v>4117.8659389249951</v>
      </c>
      <c r="K183">
        <f t="shared" si="24"/>
        <v>41.546008742270253</v>
      </c>
      <c r="N183">
        <f t="shared" si="19"/>
        <v>64.909035341678276</v>
      </c>
      <c r="O183">
        <f t="shared" si="20"/>
        <v>931.98149219252343</v>
      </c>
      <c r="P183">
        <f t="shared" si="21"/>
        <v>25.606425921201978</v>
      </c>
      <c r="Q183">
        <f t="shared" si="18"/>
        <v>7705.26</v>
      </c>
    </row>
    <row r="184" spans="1:17">
      <c r="A184">
        <f>Data!B178</f>
        <v>177</v>
      </c>
      <c r="B184">
        <f>Data!C178</f>
        <v>0</v>
      </c>
      <c r="C184">
        <f>Data!D178</f>
        <v>5242.12</v>
      </c>
      <c r="D184">
        <f>Data!E178</f>
        <v>2010.19</v>
      </c>
      <c r="E184">
        <f>Data!F178</f>
        <v>10888.41</v>
      </c>
      <c r="I184">
        <f t="shared" si="22"/>
        <v>140.23886914538144</v>
      </c>
      <c r="J184">
        <f t="shared" si="23"/>
        <v>5971.014081936919</v>
      </c>
      <c r="K184">
        <f t="shared" si="24"/>
        <v>2011.0557623077295</v>
      </c>
      <c r="N184">
        <f t="shared" si="19"/>
        <v>36.903322866807883</v>
      </c>
      <c r="O184">
        <f t="shared" si="20"/>
        <v>1264.6650966015079</v>
      </c>
      <c r="P184">
        <f t="shared" si="21"/>
        <v>748.93698827313426</v>
      </c>
      <c r="Q184">
        <f t="shared" si="18"/>
        <v>10888.41</v>
      </c>
    </row>
    <row r="185" spans="1:17">
      <c r="A185">
        <f>Data!B179</f>
        <v>178</v>
      </c>
      <c r="B185">
        <f>Data!C179</f>
        <v>0</v>
      </c>
      <c r="C185">
        <f>Data!D179</f>
        <v>0</v>
      </c>
      <c r="D185">
        <f>Data!E179</f>
        <v>1641.15</v>
      </c>
      <c r="E185">
        <f>Data!F179</f>
        <v>7715.63</v>
      </c>
      <c r="I185">
        <f t="shared" si="22"/>
        <v>64.698141387296076</v>
      </c>
      <c r="J185">
        <f t="shared" si="23"/>
        <v>1056.915618924208</v>
      </c>
      <c r="K185">
        <f t="shared" si="24"/>
        <v>1683.0576664752334</v>
      </c>
      <c r="N185">
        <f t="shared" si="19"/>
        <v>20.980981021257225</v>
      </c>
      <c r="O185">
        <f t="shared" si="20"/>
        <v>304.93740252845004</v>
      </c>
      <c r="P185">
        <f t="shared" si="21"/>
        <v>641.44808610551559</v>
      </c>
      <c r="Q185">
        <f t="shared" si="18"/>
        <v>7715.63</v>
      </c>
    </row>
    <row r="186" spans="1:17">
      <c r="A186">
        <f>Data!B180</f>
        <v>179</v>
      </c>
      <c r="B186">
        <f>Data!C180</f>
        <v>0</v>
      </c>
      <c r="C186">
        <f>Data!D180</f>
        <v>5936.74</v>
      </c>
      <c r="D186">
        <f>Data!E180</f>
        <v>2265.29</v>
      </c>
      <c r="E186">
        <f>Data!F180</f>
        <v>10581.72</v>
      </c>
      <c r="I186">
        <f t="shared" si="22"/>
        <v>29.847998094103346</v>
      </c>
      <c r="J186">
        <f t="shared" si="23"/>
        <v>6123.8222292824967</v>
      </c>
      <c r="K186">
        <f t="shared" si="24"/>
        <v>2300.3626323293447</v>
      </c>
      <c r="N186">
        <f t="shared" si="19"/>
        <v>11.928507527713387</v>
      </c>
      <c r="O186">
        <f t="shared" si="20"/>
        <v>1291.1923019346809</v>
      </c>
      <c r="P186">
        <f t="shared" si="21"/>
        <v>841.85505898421741</v>
      </c>
      <c r="Q186">
        <f t="shared" si="18"/>
        <v>10581.72</v>
      </c>
    </row>
    <row r="187" spans="1:17">
      <c r="A187">
        <f>Data!B181</f>
        <v>180</v>
      </c>
      <c r="B187">
        <f>Data!C181</f>
        <v>0</v>
      </c>
      <c r="C187">
        <f>Data!D181</f>
        <v>6412.33</v>
      </c>
      <c r="D187">
        <f>Data!E181</f>
        <v>1807.08</v>
      </c>
      <c r="E187">
        <f>Data!F181</f>
        <v>11218.58</v>
      </c>
      <c r="I187">
        <f t="shared" si="22"/>
        <v>13.770148123614133</v>
      </c>
      <c r="J187">
        <f t="shared" si="23"/>
        <v>7496.293841455953</v>
      </c>
      <c r="K187">
        <f t="shared" si="24"/>
        <v>1855.0164281063612</v>
      </c>
      <c r="N187">
        <f t="shared" si="19"/>
        <v>6.7818226275764886</v>
      </c>
      <c r="O187">
        <f t="shared" si="20"/>
        <v>1524.5344771766222</v>
      </c>
      <c r="P187">
        <f t="shared" si="21"/>
        <v>698.11006866362266</v>
      </c>
      <c r="Q187">
        <f t="shared" si="18"/>
        <v>11218.58</v>
      </c>
    </row>
    <row r="188" spans="1:17">
      <c r="A188">
        <f>Data!B182</f>
        <v>181</v>
      </c>
      <c r="B188">
        <f>Data!C182</f>
        <v>9292.01</v>
      </c>
      <c r="C188">
        <f>Data!D182</f>
        <v>0</v>
      </c>
      <c r="D188">
        <f>Data!E182</f>
        <v>2011.98</v>
      </c>
      <c r="E188">
        <f>Data!F182</f>
        <v>12789.7</v>
      </c>
      <c r="I188">
        <f t="shared" si="22"/>
        <v>9298.3627536670447</v>
      </c>
      <c r="J188">
        <f t="shared" si="23"/>
        <v>1326.9019192314561</v>
      </c>
      <c r="K188">
        <f t="shared" si="24"/>
        <v>2050.6360190086189</v>
      </c>
      <c r="N188">
        <f t="shared" si="19"/>
        <v>788.24697283064836</v>
      </c>
      <c r="O188">
        <f t="shared" si="20"/>
        <v>367.59738588863144</v>
      </c>
      <c r="P188">
        <f t="shared" si="21"/>
        <v>761.74666654721943</v>
      </c>
      <c r="Q188">
        <f t="shared" si="18"/>
        <v>12789.7</v>
      </c>
    </row>
    <row r="189" spans="1:17">
      <c r="A189">
        <f>Data!B183</f>
        <v>182</v>
      </c>
      <c r="B189">
        <f>Data!C183</f>
        <v>0</v>
      </c>
      <c r="C189">
        <f>Data!D183</f>
        <v>0</v>
      </c>
      <c r="D189">
        <f>Data!E183</f>
        <v>1957.5</v>
      </c>
      <c r="E189">
        <f>Data!F183</f>
        <v>9923.23</v>
      </c>
      <c r="I189">
        <f t="shared" si="22"/>
        <v>4289.7293152262309</v>
      </c>
      <c r="J189">
        <f t="shared" si="23"/>
        <v>234.87189009631447</v>
      </c>
      <c r="K189">
        <f t="shared" si="24"/>
        <v>2000.2324651844058</v>
      </c>
      <c r="N189">
        <f t="shared" si="19"/>
        <v>448.14920425223619</v>
      </c>
      <c r="O189">
        <f t="shared" si="20"/>
        <v>88.635475376330575</v>
      </c>
      <c r="P189">
        <f t="shared" si="21"/>
        <v>745.42848002136861</v>
      </c>
      <c r="Q189">
        <f t="shared" si="18"/>
        <v>9923.23</v>
      </c>
    </row>
    <row r="190" spans="1:17">
      <c r="A190">
        <f>Data!B184</f>
        <v>183</v>
      </c>
      <c r="B190">
        <f>Data!C184</f>
        <v>0</v>
      </c>
      <c r="C190">
        <f>Data!D184</f>
        <v>2760.4</v>
      </c>
      <c r="D190">
        <f>Data!E184</f>
        <v>1847.58</v>
      </c>
      <c r="E190">
        <f>Data!F184</f>
        <v>9781.83</v>
      </c>
      <c r="I190">
        <f t="shared" si="22"/>
        <v>1979.0341682092476</v>
      </c>
      <c r="J190">
        <f t="shared" si="23"/>
        <v>2801.9741389456781</v>
      </c>
      <c r="K190">
        <f t="shared" si="24"/>
        <v>1889.2621236859643</v>
      </c>
      <c r="N190">
        <f t="shared" si="19"/>
        <v>254.79033373346215</v>
      </c>
      <c r="O190">
        <f t="shared" si="20"/>
        <v>679.27866434400119</v>
      </c>
      <c r="P190">
        <f t="shared" si="21"/>
        <v>709.31101057209298</v>
      </c>
      <c r="Q190">
        <f t="shared" si="18"/>
        <v>9781.83</v>
      </c>
    </row>
    <row r="191" spans="1:17">
      <c r="A191">
        <f>Data!B185</f>
        <v>184</v>
      </c>
      <c r="B191">
        <f>Data!C185</f>
        <v>5553.19</v>
      </c>
      <c r="C191">
        <f>Data!D185</f>
        <v>0</v>
      </c>
      <c r="D191">
        <f>Data!E185</f>
        <v>1822.44</v>
      </c>
      <c r="E191">
        <f>Data!F185</f>
        <v>11570.62</v>
      </c>
      <c r="I191">
        <f t="shared" si="22"/>
        <v>6466.2024423091052</v>
      </c>
      <c r="J191">
        <f t="shared" si="23"/>
        <v>495.97106800202704</v>
      </c>
      <c r="K191">
        <f t="shared" si="24"/>
        <v>1861.8096527205532</v>
      </c>
      <c r="N191">
        <f t="shared" si="19"/>
        <v>604.65893336125055</v>
      </c>
      <c r="O191">
        <f t="shared" si="20"/>
        <v>163.78839904310507</v>
      </c>
      <c r="P191">
        <f t="shared" si="21"/>
        <v>700.33408868131107</v>
      </c>
      <c r="Q191">
        <f t="shared" si="18"/>
        <v>11570.62</v>
      </c>
    </row>
    <row r="192" spans="1:17">
      <c r="A192">
        <f>Data!B186</f>
        <v>185</v>
      </c>
      <c r="B192">
        <f>Data!C186</f>
        <v>11250.46</v>
      </c>
      <c r="C192">
        <f>Data!D186</f>
        <v>0</v>
      </c>
      <c r="D192">
        <f>Data!E186</f>
        <v>2187.2800000000002</v>
      </c>
      <c r="E192">
        <f>Data!F186</f>
        <v>12294.54</v>
      </c>
      <c r="I192">
        <f t="shared" si="22"/>
        <v>14233.593580588855</v>
      </c>
      <c r="J192">
        <f t="shared" si="23"/>
        <v>87.790710440900426</v>
      </c>
      <c r="K192">
        <f t="shared" si="24"/>
        <v>2226.0775805688495</v>
      </c>
      <c r="N192">
        <f t="shared" si="19"/>
        <v>1075.5544964622545</v>
      </c>
      <c r="O192">
        <f t="shared" si="20"/>
        <v>39.49283419200377</v>
      </c>
      <c r="P192">
        <f t="shared" si="21"/>
        <v>818.14934379387194</v>
      </c>
      <c r="Q192">
        <f t="shared" si="18"/>
        <v>12294.54</v>
      </c>
    </row>
    <row r="193" spans="1:17">
      <c r="A193">
        <f>Data!B187</f>
        <v>186</v>
      </c>
      <c r="B193">
        <f>Data!C187</f>
        <v>0</v>
      </c>
      <c r="C193">
        <f>Data!D187</f>
        <v>0</v>
      </c>
      <c r="D193">
        <f>Data!E187</f>
        <v>1894.87</v>
      </c>
      <c r="E193">
        <f>Data!F187</f>
        <v>9745.9</v>
      </c>
      <c r="I193">
        <f t="shared" si="22"/>
        <v>6566.5607227022883</v>
      </c>
      <c r="J193">
        <f t="shared" si="23"/>
        <v>15.539633936241062</v>
      </c>
      <c r="K193">
        <f t="shared" si="24"/>
        <v>1941.258428676598</v>
      </c>
      <c r="N193">
        <f t="shared" si="19"/>
        <v>611.4947577769268</v>
      </c>
      <c r="O193">
        <f t="shared" si="20"/>
        <v>9.5225544765635828</v>
      </c>
      <c r="P193">
        <f t="shared" si="21"/>
        <v>726.26757428469853</v>
      </c>
      <c r="Q193">
        <f t="shared" si="18"/>
        <v>9745.9</v>
      </c>
    </row>
    <row r="194" spans="1:17">
      <c r="A194">
        <f>Data!B188</f>
        <v>187</v>
      </c>
      <c r="B194">
        <f>Data!C188</f>
        <v>0</v>
      </c>
      <c r="C194">
        <f>Data!D188</f>
        <v>3720.31</v>
      </c>
      <c r="D194">
        <f>Data!E188</f>
        <v>2054.23</v>
      </c>
      <c r="E194">
        <f>Data!F188</f>
        <v>11918.41</v>
      </c>
      <c r="I194">
        <f t="shared" si="22"/>
        <v>3029.4331140479635</v>
      </c>
      <c r="J194">
        <f t="shared" si="23"/>
        <v>3723.0606352512655</v>
      </c>
      <c r="K194">
        <f t="shared" si="24"/>
        <v>2094.6831849867053</v>
      </c>
      <c r="N194">
        <f t="shared" si="19"/>
        <v>347.65866352527081</v>
      </c>
      <c r="O194">
        <f t="shared" si="20"/>
        <v>857.9244968741134</v>
      </c>
      <c r="P194">
        <f t="shared" si="21"/>
        <v>775.9643353980922</v>
      </c>
      <c r="Q194">
        <f t="shared" si="18"/>
        <v>11918.41</v>
      </c>
    </row>
    <row r="195" spans="1:17">
      <c r="A195">
        <f>Data!B189</f>
        <v>188</v>
      </c>
      <c r="B195">
        <f>Data!C189</f>
        <v>0</v>
      </c>
      <c r="C195">
        <f>Data!D189</f>
        <v>4414.57</v>
      </c>
      <c r="D195">
        <f>Data!E189</f>
        <v>1839.7</v>
      </c>
      <c r="E195">
        <f>Data!F189</f>
        <v>10983.4</v>
      </c>
      <c r="I195">
        <f t="shared" si="22"/>
        <v>1397.6060498095276</v>
      </c>
      <c r="J195">
        <f t="shared" si="23"/>
        <v>5073.5804932933761</v>
      </c>
      <c r="K195">
        <f t="shared" si="24"/>
        <v>1883.3503482066401</v>
      </c>
      <c r="N195">
        <f t="shared" si="19"/>
        <v>197.65753473273332</v>
      </c>
      <c r="O195">
        <f t="shared" si="20"/>
        <v>1106.2895953637226</v>
      </c>
      <c r="P195">
        <f t="shared" si="21"/>
        <v>707.37930710752346</v>
      </c>
      <c r="Q195">
        <f t="shared" si="18"/>
        <v>10983.4</v>
      </c>
    </row>
    <row r="196" spans="1:17">
      <c r="A196">
        <f>Data!B190</f>
        <v>189</v>
      </c>
      <c r="B196">
        <f>Data!C190</f>
        <v>8520.8700000000008</v>
      </c>
      <c r="C196">
        <f>Data!D190</f>
        <v>0</v>
      </c>
      <c r="D196">
        <f>Data!E190</f>
        <v>0</v>
      </c>
      <c r="E196">
        <f>Data!F190</f>
        <v>8944.74</v>
      </c>
      <c r="I196">
        <f t="shared" si="22"/>
        <v>9165.6449783305725</v>
      </c>
      <c r="J196">
        <f t="shared" si="23"/>
        <v>898.06294100908951</v>
      </c>
      <c r="K196">
        <f t="shared" si="24"/>
        <v>39.246459361270212</v>
      </c>
      <c r="N196">
        <f t="shared" si="19"/>
        <v>780.01871346709015</v>
      </c>
      <c r="O196">
        <f t="shared" si="20"/>
        <v>266.74973205239115</v>
      </c>
      <c r="P196">
        <f t="shared" si="21"/>
        <v>24.368645842110457</v>
      </c>
      <c r="Q196">
        <f t="shared" si="18"/>
        <v>8944.74</v>
      </c>
    </row>
    <row r="197" spans="1:17">
      <c r="A197">
        <f>Data!B191</f>
        <v>190</v>
      </c>
      <c r="B197">
        <f>Data!C191</f>
        <v>13086.03</v>
      </c>
      <c r="C197">
        <f>Data!D191</f>
        <v>0</v>
      </c>
      <c r="D197">
        <f>Data!E191</f>
        <v>2094.4499999999998</v>
      </c>
      <c r="E197">
        <f>Data!F191</f>
        <v>13131.49</v>
      </c>
      <c r="I197">
        <f t="shared" si="22"/>
        <v>17314.53097357136</v>
      </c>
      <c r="J197">
        <f t="shared" si="23"/>
        <v>158.96407814560303</v>
      </c>
      <c r="K197">
        <f t="shared" si="24"/>
        <v>2095.2678428266745</v>
      </c>
      <c r="N197">
        <f t="shared" si="19"/>
        <v>1240.9284463359161</v>
      </c>
      <c r="O197">
        <f t="shared" si="20"/>
        <v>64.318981077127646</v>
      </c>
      <c r="P197">
        <f t="shared" si="21"/>
        <v>776.15279012419023</v>
      </c>
      <c r="Q197">
        <f t="shared" si="18"/>
        <v>13131.49</v>
      </c>
    </row>
    <row r="198" spans="1:17">
      <c r="A198">
        <f>Data!B192</f>
        <v>191</v>
      </c>
      <c r="B198">
        <f>Data!C192</f>
        <v>7414.29</v>
      </c>
      <c r="C198">
        <f>Data!D192</f>
        <v>0</v>
      </c>
      <c r="D198">
        <f>Data!E192</f>
        <v>2186.08</v>
      </c>
      <c r="E198">
        <f>Data!F192</f>
        <v>14669.4</v>
      </c>
      <c r="I198">
        <f t="shared" si="22"/>
        <v>15402.217881973582</v>
      </c>
      <c r="J198">
        <f t="shared" si="23"/>
        <v>28.137869838262958</v>
      </c>
      <c r="K198">
        <f t="shared" si="24"/>
        <v>2229.742531680723</v>
      </c>
      <c r="N198">
        <f t="shared" si="19"/>
        <v>1139.3212631533215</v>
      </c>
      <c r="O198">
        <f t="shared" si="20"/>
        <v>15.50866160190704</v>
      </c>
      <c r="P198">
        <f t="shared" si="21"/>
        <v>819.32127950567281</v>
      </c>
      <c r="Q198">
        <f t="shared" si="18"/>
        <v>14669.4</v>
      </c>
    </row>
    <row r="199" spans="1:17">
      <c r="A199">
        <f>Data!B193</f>
        <v>192</v>
      </c>
      <c r="B199">
        <f>Data!C193</f>
        <v>10534.1</v>
      </c>
      <c r="C199">
        <f>Data!D193</f>
        <v>0</v>
      </c>
      <c r="D199">
        <f>Data!E193</f>
        <v>1964.94</v>
      </c>
      <c r="E199">
        <f>Data!F193</f>
        <v>13843.33</v>
      </c>
      <c r="I199">
        <f t="shared" si="22"/>
        <v>17639.796703620952</v>
      </c>
      <c r="J199">
        <f t="shared" si="23"/>
        <v>4.9806203280079089</v>
      </c>
      <c r="K199">
        <f t="shared" si="24"/>
        <v>2011.4048012723874</v>
      </c>
      <c r="N199">
        <f t="shared" si="19"/>
        <v>1257.9015648359036</v>
      </c>
      <c r="O199">
        <f t="shared" si="20"/>
        <v>3.7394650949779416</v>
      </c>
      <c r="P199">
        <f t="shared" si="21"/>
        <v>749.05009277620206</v>
      </c>
      <c r="Q199">
        <f t="shared" si="18"/>
        <v>13843.33</v>
      </c>
    </row>
    <row r="200" spans="1:17">
      <c r="A200">
        <f>Data!B194</f>
        <v>193</v>
      </c>
      <c r="B200">
        <f>Data!C194</f>
        <v>0</v>
      </c>
      <c r="C200">
        <f>Data!D194</f>
        <v>5213.4799999999996</v>
      </c>
      <c r="D200">
        <f>Data!E194</f>
        <v>1715.62</v>
      </c>
      <c r="E200">
        <f>Data!F194</f>
        <v>14024.53</v>
      </c>
      <c r="I200">
        <f t="shared" si="22"/>
        <v>8137.9867659294614</v>
      </c>
      <c r="J200">
        <f t="shared" si="23"/>
        <v>5214.3616082736307</v>
      </c>
      <c r="K200">
        <f t="shared" si="24"/>
        <v>1757.5349399724639</v>
      </c>
      <c r="N200">
        <f t="shared" si="19"/>
        <v>715.16619123124303</v>
      </c>
      <c r="O200">
        <f t="shared" si="20"/>
        <v>1131.445165377226</v>
      </c>
      <c r="P200">
        <f t="shared" si="21"/>
        <v>666.07708518632955</v>
      </c>
      <c r="Q200">
        <f t="shared" ref="Q200:Q207" si="25">E200</f>
        <v>14024.53</v>
      </c>
    </row>
    <row r="201" spans="1:17">
      <c r="A201">
        <f>Data!B195</f>
        <v>194</v>
      </c>
      <c r="B201">
        <f>Data!C195</f>
        <v>7663.81</v>
      </c>
      <c r="C201">
        <f>Data!D195</f>
        <v>0</v>
      </c>
      <c r="D201">
        <f>Data!E195</f>
        <v>2399.59</v>
      </c>
      <c r="E201">
        <f>Data!F195</f>
        <v>13315.79</v>
      </c>
      <c r="I201">
        <f t="shared" si="22"/>
        <v>11418.208631411017</v>
      </c>
      <c r="J201">
        <f t="shared" si="23"/>
        <v>922.98228590266729</v>
      </c>
      <c r="K201">
        <f t="shared" si="24"/>
        <v>2436.2146373986247</v>
      </c>
      <c r="N201">
        <f t="shared" ref="N201:N207" si="26">I201^$I$4</f>
        <v>915.72681295075949</v>
      </c>
      <c r="O201">
        <f t="shared" ref="O201:O207" si="27">J201^$J$4</f>
        <v>272.81527003525656</v>
      </c>
      <c r="P201">
        <f t="shared" ref="P201:P207" si="28">K201^$K$4</f>
        <v>884.95377437748732</v>
      </c>
      <c r="Q201">
        <f t="shared" si="25"/>
        <v>13315.79</v>
      </c>
    </row>
    <row r="202" spans="1:17">
      <c r="A202">
        <f>Data!B196</f>
        <v>195</v>
      </c>
      <c r="B202">
        <f>Data!C196</f>
        <v>0</v>
      </c>
      <c r="C202">
        <f>Data!D196</f>
        <v>4757.9799999999996</v>
      </c>
      <c r="D202">
        <f>Data!E196</f>
        <v>0</v>
      </c>
      <c r="E202">
        <f>Data!F196</f>
        <v>10237.24</v>
      </c>
      <c r="I202">
        <f t="shared" ref="I202:I207" si="29">B202+I201*$I$3</f>
        <v>5267.7041745027764</v>
      </c>
      <c r="J202">
        <f t="shared" ref="J202:J207" si="30">C202+J201*$J$3</f>
        <v>4921.3549946951143</v>
      </c>
      <c r="K202">
        <f t="shared" ref="K202:K207" si="31">D202+K201*$K$3</f>
        <v>50.767399094406933</v>
      </c>
      <c r="N202">
        <f t="shared" si="26"/>
        <v>520.6264745459257</v>
      </c>
      <c r="O202">
        <f t="shared" si="27"/>
        <v>1078.9483735736096</v>
      </c>
      <c r="P202">
        <f t="shared" si="28"/>
        <v>30.485942828358631</v>
      </c>
      <c r="Q202">
        <f t="shared" si="25"/>
        <v>10237.24</v>
      </c>
    </row>
    <row r="203" spans="1:17">
      <c r="A203">
        <f>Data!B197</f>
        <v>196</v>
      </c>
      <c r="B203">
        <f>Data!C197</f>
        <v>0</v>
      </c>
      <c r="C203">
        <f>Data!D197</f>
        <v>0</v>
      </c>
      <c r="D203">
        <f>Data!E197</f>
        <v>1691.68</v>
      </c>
      <c r="E203">
        <f>Data!F197</f>
        <v>9030.17</v>
      </c>
      <c r="I203">
        <f t="shared" si="29"/>
        <v>2430.2154712551355</v>
      </c>
      <c r="J203">
        <f t="shared" si="30"/>
        <v>871.11785180661388</v>
      </c>
      <c r="K203">
        <f t="shared" si="31"/>
        <v>1692.7379235389387</v>
      </c>
      <c r="N203">
        <f t="shared" si="26"/>
        <v>295.99649389396512</v>
      </c>
      <c r="O203">
        <f t="shared" si="27"/>
        <v>260.15718737235215</v>
      </c>
      <c r="P203">
        <f t="shared" si="28"/>
        <v>644.65714178520091</v>
      </c>
      <c r="Q203">
        <f t="shared" si="25"/>
        <v>9030.17</v>
      </c>
    </row>
    <row r="204" spans="1:17">
      <c r="A204">
        <f>Data!B198</f>
        <v>197</v>
      </c>
      <c r="B204">
        <f>Data!C198</f>
        <v>11543.58</v>
      </c>
      <c r="C204">
        <f>Data!D198</f>
        <v>4615.3500000000004</v>
      </c>
      <c r="D204">
        <f>Data!E198</f>
        <v>2518.88</v>
      </c>
      <c r="E204">
        <f>Data!F198</f>
        <v>15904.11</v>
      </c>
      <c r="I204">
        <f t="shared" si="29"/>
        <v>12664.741523328194</v>
      </c>
      <c r="J204">
        <f t="shared" si="30"/>
        <v>4769.5445892044281</v>
      </c>
      <c r="K204">
        <f t="shared" si="31"/>
        <v>2554.1543557186328</v>
      </c>
      <c r="N204">
        <f t="shared" si="26"/>
        <v>987.66944694109247</v>
      </c>
      <c r="O204">
        <f t="shared" si="27"/>
        <v>1051.5309168550336</v>
      </c>
      <c r="P204">
        <f t="shared" si="28"/>
        <v>922.11687223408001</v>
      </c>
      <c r="Q204">
        <f t="shared" si="25"/>
        <v>15904.11</v>
      </c>
    </row>
    <row r="205" spans="1:17">
      <c r="A205">
        <f>Data!B199</f>
        <v>198</v>
      </c>
      <c r="B205">
        <f>Data!C199</f>
        <v>0</v>
      </c>
      <c r="C205">
        <f>Data!D199</f>
        <v>4556.16</v>
      </c>
      <c r="D205">
        <f>Data!E199</f>
        <v>1919.19</v>
      </c>
      <c r="E205">
        <f>Data!F199</f>
        <v>12839.29</v>
      </c>
      <c r="I205">
        <f t="shared" si="29"/>
        <v>5842.7826942929414</v>
      </c>
      <c r="J205">
        <f t="shared" si="30"/>
        <v>5400.4062372907965</v>
      </c>
      <c r="K205">
        <f t="shared" si="31"/>
        <v>1972.415102392433</v>
      </c>
      <c r="N205">
        <f t="shared" si="26"/>
        <v>561.52867307743236</v>
      </c>
      <c r="O205">
        <f t="shared" si="27"/>
        <v>1164.5037433365296</v>
      </c>
      <c r="P205">
        <f t="shared" si="28"/>
        <v>736.39977999839766</v>
      </c>
      <c r="Q205">
        <f t="shared" si="25"/>
        <v>12839.29</v>
      </c>
    </row>
    <row r="206" spans="1:17">
      <c r="A206">
        <f>Data!B200</f>
        <v>199</v>
      </c>
      <c r="B206">
        <f>Data!C200</f>
        <v>0</v>
      </c>
      <c r="C206">
        <f>Data!D200</f>
        <v>0</v>
      </c>
      <c r="D206">
        <f>Data!E200</f>
        <v>1707.65</v>
      </c>
      <c r="E206">
        <f>Data!F200</f>
        <v>9063.4500000000007</v>
      </c>
      <c r="I206">
        <f t="shared" si="29"/>
        <v>2695.5235959492256</v>
      </c>
      <c r="J206">
        <f t="shared" si="30"/>
        <v>955.9136224439834</v>
      </c>
      <c r="K206">
        <f t="shared" si="31"/>
        <v>1748.7524476849524</v>
      </c>
      <c r="N206">
        <f t="shared" si="26"/>
        <v>319.25099198386727</v>
      </c>
      <c r="O206">
        <f t="shared" si="27"/>
        <v>280.7863897580072</v>
      </c>
      <c r="P206">
        <f t="shared" si="28"/>
        <v>663.17994729827888</v>
      </c>
      <c r="Q206">
        <f t="shared" si="25"/>
        <v>9063.4500000000007</v>
      </c>
    </row>
    <row r="207" spans="1:17">
      <c r="A207">
        <f>Data!B201</f>
        <v>200</v>
      </c>
      <c r="B207">
        <f>Data!C201</f>
        <v>0</v>
      </c>
      <c r="C207">
        <f>Data!D201</f>
        <v>0</v>
      </c>
      <c r="D207">
        <f>Data!E201</f>
        <v>1863.31</v>
      </c>
      <c r="E207">
        <f>Data!F201</f>
        <v>7250.21</v>
      </c>
      <c r="I207">
        <f t="shared" si="29"/>
        <v>1243.5594196265608</v>
      </c>
      <c r="J207">
        <f t="shared" si="30"/>
        <v>169.2040956593641</v>
      </c>
      <c r="K207">
        <f t="shared" si="31"/>
        <v>1899.7516222060553</v>
      </c>
      <c r="N207">
        <f t="shared" si="26"/>
        <v>181.5066634515899</v>
      </c>
      <c r="O207">
        <f t="shared" si="27"/>
        <v>67.703515016139505</v>
      </c>
      <c r="P207">
        <f t="shared" si="28"/>
        <v>712.73657907040797</v>
      </c>
      <c r="Q207">
        <f t="shared" si="25"/>
        <v>7250.21</v>
      </c>
    </row>
    <row r="225" spans="15:15">
      <c r="O225" s="60" t="s">
        <v>295</v>
      </c>
    </row>
    <row r="226" spans="15:15">
      <c r="O226" s="60" t="s">
        <v>294</v>
      </c>
    </row>
    <row r="227" spans="15:15">
      <c r="O227" s="60" t="s">
        <v>296</v>
      </c>
    </row>
  </sheetData>
  <scenarios current="0">
    <scenario name="Solve for adstock dim returns" count="6" user="Prashant Auti" comment="Created by Prashant Auti on 5/31/2025">
      <inputCells r="I3" val="0.461342435100681"/>
      <inputCells r="J3" val="0.177007725056538"/>
      <inputCells r="K3" val="0.0208386397138702"/>
      <inputCells r="I4" val="0.729930848164126"/>
      <inputCells r="J4" val="0.821487294197447"/>
      <inputCells r="K4" val="0.870141157097706"/>
    </scenario>
  </scenario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FB1A-D9E4-467A-AE17-0FEA18E2DB54}">
  <dimension ref="A1:V208"/>
  <sheetViews>
    <sheetView topLeftCell="C3" zoomScale="80" zoomScaleNormal="80" workbookViewId="0">
      <selection activeCell="I20" sqref="I20"/>
    </sheetView>
  </sheetViews>
  <sheetFormatPr defaultRowHeight="15"/>
  <cols>
    <col min="2" max="2" width="12.42578125" customWidth="1"/>
    <col min="3" max="3" width="10.85546875" customWidth="1"/>
    <col min="4" max="4" width="14.42578125" customWidth="1"/>
    <col min="5" max="5" width="15.28515625" customWidth="1"/>
    <col min="7" max="7" width="12.140625" customWidth="1"/>
    <col min="8" max="9" width="13.140625" customWidth="1"/>
    <col min="10" max="10" width="9.85546875" customWidth="1"/>
    <col min="11" max="11" width="12.140625" customWidth="1"/>
    <col min="12" max="12" width="11" customWidth="1"/>
    <col min="13" max="13" width="12.28515625" customWidth="1"/>
    <col min="14" max="14" width="9.42578125" customWidth="1"/>
    <col min="15" max="15" width="15" customWidth="1"/>
    <col min="17" max="17" width="11" customWidth="1"/>
  </cols>
  <sheetData>
    <row r="1" spans="1:18">
      <c r="B1" s="5" t="s">
        <v>266</v>
      </c>
      <c r="G1" s="5" t="s">
        <v>265</v>
      </c>
      <c r="L1" s="5" t="s">
        <v>267</v>
      </c>
    </row>
    <row r="2" spans="1:18">
      <c r="A2" s="17" t="s">
        <v>205</v>
      </c>
      <c r="B2" s="17" t="s">
        <v>1</v>
      </c>
      <c r="C2" s="17" t="s">
        <v>2</v>
      </c>
      <c r="D2" s="17" t="s">
        <v>3</v>
      </c>
      <c r="E2" s="17" t="s">
        <v>245</v>
      </c>
      <c r="G2" s="42" t="str">
        <f>'Adstock and dim returns'!N7</f>
        <v>TikTok_transformed</v>
      </c>
      <c r="H2" s="42" t="str">
        <f>'Adstock and dim returns'!O7</f>
        <v>Facebook_transformed</v>
      </c>
      <c r="I2" s="42" t="str">
        <f>'Adstock and dim returns'!P7</f>
        <v>Google Ads_transformed</v>
      </c>
      <c r="K2" s="15" t="s">
        <v>1</v>
      </c>
      <c r="L2" s="15" t="s">
        <v>2</v>
      </c>
      <c r="M2" s="15" t="s">
        <v>3</v>
      </c>
      <c r="N2" s="15" t="s">
        <v>242</v>
      </c>
      <c r="O2" s="15" t="s">
        <v>232</v>
      </c>
      <c r="P2" s="44" t="s">
        <v>241</v>
      </c>
      <c r="Q2" s="44" t="s">
        <v>246</v>
      </c>
      <c r="R2" s="44" t="s">
        <v>268</v>
      </c>
    </row>
    <row r="3" spans="1:18">
      <c r="A3">
        <f>Data!B2</f>
        <v>1</v>
      </c>
      <c r="B3">
        <f>Data!C2</f>
        <v>13528.1</v>
      </c>
      <c r="C3">
        <f>Data!D2</f>
        <v>0</v>
      </c>
      <c r="D3">
        <f>Data!E2</f>
        <v>0</v>
      </c>
      <c r="E3">
        <f>Data!F2</f>
        <v>9779.7999999999993</v>
      </c>
      <c r="G3" s="18">
        <f>'Adstock and dim returns'!N8</f>
        <v>1036.3756128742498</v>
      </c>
      <c r="H3">
        <f>'Adstock and dim returns'!O8</f>
        <v>0</v>
      </c>
      <c r="I3">
        <f>'Adstock and dim returns'!P8</f>
        <v>0</v>
      </c>
      <c r="K3">
        <f>G3*'Adstock and dim returns'!$W$8</f>
        <v>5301.2496886832332</v>
      </c>
      <c r="L3">
        <f>H3*'Adstock and dim returns'!$V$8</f>
        <v>0</v>
      </c>
      <c r="M3">
        <f>I3*'Adstock and dim returns'!$U$8</f>
        <v>0</v>
      </c>
      <c r="N3">
        <f>'Adstock and dim returns'!$X$8</f>
        <v>4769.5751453319517</v>
      </c>
      <c r="O3">
        <f>SUM(K3:N3)</f>
        <v>10070.824834015184</v>
      </c>
      <c r="P3">
        <f>E3-O3</f>
        <v>-291.02483401518475</v>
      </c>
      <c r="Q3" s="45">
        <f>(E3-O3)/E3</f>
        <v>-2.9757749035275238E-2</v>
      </c>
      <c r="R3" s="45">
        <f>ABS((E3-O3)/E3)</f>
        <v>2.9757749035275238E-2</v>
      </c>
    </row>
    <row r="4" spans="1:18">
      <c r="A4">
        <f>Data!B3</f>
        <v>2</v>
      </c>
      <c r="B4">
        <f>Data!C3</f>
        <v>0</v>
      </c>
      <c r="C4">
        <f>Data!D3</f>
        <v>5349.65</v>
      </c>
      <c r="D4">
        <f>Data!E3</f>
        <v>2218.9299999999998</v>
      </c>
      <c r="E4">
        <f>Data!F3</f>
        <v>13245.19</v>
      </c>
      <c r="G4">
        <f>'Adstock and dim returns'!N9</f>
        <v>589.22003156972937</v>
      </c>
      <c r="H4">
        <f>'Adstock and dim returns'!O9</f>
        <v>1155.5052406728053</v>
      </c>
      <c r="I4">
        <f>'Adstock and dim returns'!P9</f>
        <v>815.86305176501401</v>
      </c>
      <c r="K4">
        <f>G4*'Adstock and dim returns'!$W$8</f>
        <v>3013.967590632567</v>
      </c>
      <c r="L4">
        <f>H4*'Adstock and dim returns'!$V$8</f>
        <v>2850.3380235091195</v>
      </c>
      <c r="M4">
        <f>I4*'Adstock and dim returns'!$U$8</f>
        <v>2827.6924034203053</v>
      </c>
      <c r="N4">
        <f>'Adstock and dim returns'!$X$8</f>
        <v>4769.5751453319517</v>
      </c>
      <c r="O4">
        <f t="shared" ref="O4:O67" si="0">SUM(K4:N4)</f>
        <v>13461.573162893943</v>
      </c>
      <c r="P4">
        <f t="shared" ref="P4:P67" si="1">E4-O4</f>
        <v>-216.38316289394243</v>
      </c>
      <c r="Q4" s="45">
        <f t="shared" ref="Q4:Q67" si="2">(E4-O4)/E4</f>
        <v>-1.6336735289863145E-2</v>
      </c>
      <c r="R4" s="45">
        <f>ABS((E4-O4)/E4)</f>
        <v>1.6336735289863145E-2</v>
      </c>
    </row>
    <row r="5" spans="1:18">
      <c r="A5">
        <f>Data!B4</f>
        <v>3</v>
      </c>
      <c r="B5">
        <f>Data!C4</f>
        <v>0</v>
      </c>
      <c r="C5">
        <f>Data!D4</f>
        <v>4235.8599999999997</v>
      </c>
      <c r="D5">
        <f>Data!E4</f>
        <v>2046.96</v>
      </c>
      <c r="E5">
        <f>Data!F4</f>
        <v>12022.66</v>
      </c>
      <c r="G5">
        <f>'Adstock and dim returns'!N10</f>
        <v>334.99461130716372</v>
      </c>
      <c r="H5">
        <f>'Adstock and dim returns'!O10</f>
        <v>1125.8143186642726</v>
      </c>
      <c r="I5">
        <f>'Adstock and dim returns'!P10</f>
        <v>775.48605802575139</v>
      </c>
      <c r="K5">
        <f>G5*'Adstock and dim returns'!$W$8</f>
        <v>1713.5583439458476</v>
      </c>
      <c r="L5">
        <f>H5*'Adstock and dim returns'!$V$8</f>
        <v>2777.0980580160262</v>
      </c>
      <c r="M5">
        <f>I5*'Adstock and dim returns'!$U$8</f>
        <v>2687.7501444560562</v>
      </c>
      <c r="N5">
        <f>'Adstock and dim returns'!$X$8</f>
        <v>4769.5751453319517</v>
      </c>
      <c r="O5">
        <f t="shared" si="0"/>
        <v>11947.981691749881</v>
      </c>
      <c r="P5">
        <f t="shared" si="1"/>
        <v>74.678308250118789</v>
      </c>
      <c r="Q5" s="45">
        <f t="shared" si="2"/>
        <v>6.2114630414665962E-3</v>
      </c>
      <c r="R5" s="45">
        <f>ABS((E5-O5)/E5)</f>
        <v>6.2114630414665962E-3</v>
      </c>
    </row>
    <row r="6" spans="1:18">
      <c r="A6">
        <f>Data!B5</f>
        <v>4</v>
      </c>
      <c r="B6">
        <f>Data!C5</f>
        <v>0</v>
      </c>
      <c r="C6">
        <f>Data!D5</f>
        <v>3562.21</v>
      </c>
      <c r="D6">
        <f>Data!E5</f>
        <v>0</v>
      </c>
      <c r="E6">
        <f>Data!F5</f>
        <v>8846.9500000000007</v>
      </c>
      <c r="G6">
        <f>'Adstock and dim returns'!N11</f>
        <v>190.45752620777478</v>
      </c>
      <c r="H6">
        <f>'Adstock and dim returns'!O11</f>
        <v>998.72734198025762</v>
      </c>
      <c r="I6">
        <f>'Adstock and dim returns'!P11</f>
        <v>26.714868407440381</v>
      </c>
      <c r="K6">
        <f>G6*'Adstock and dim returns'!$W$8</f>
        <v>974.22487462453807</v>
      </c>
      <c r="L6">
        <f>H6*'Adstock and dim returns'!$V$8</f>
        <v>2463.6067563890897</v>
      </c>
      <c r="M6">
        <f>I6*'Adstock and dim returns'!$U$8</f>
        <v>92.59082181827965</v>
      </c>
      <c r="N6">
        <f>'Adstock and dim returns'!$X$8</f>
        <v>4769.5751453319517</v>
      </c>
      <c r="O6">
        <f t="shared" si="0"/>
        <v>8299.9975981638599</v>
      </c>
      <c r="P6">
        <f t="shared" si="1"/>
        <v>546.95240183614078</v>
      </c>
      <c r="Q6" s="45">
        <f t="shared" si="2"/>
        <v>6.1823837801292053E-2</v>
      </c>
      <c r="R6" s="45">
        <f>ABS((E6-O6)/E6)</f>
        <v>6.1823837801292053E-2</v>
      </c>
    </row>
    <row r="7" spans="1:18">
      <c r="A7">
        <f>Data!B6</f>
        <v>5</v>
      </c>
      <c r="B7">
        <f>Data!C6</f>
        <v>0</v>
      </c>
      <c r="C7">
        <f>Data!D6</f>
        <v>0</v>
      </c>
      <c r="D7">
        <f>Data!E6</f>
        <v>2187.29</v>
      </c>
      <c r="E7">
        <f>Data!F6</f>
        <v>9797.07</v>
      </c>
      <c r="G7">
        <f>'Adstock and dim returns'!N12</f>
        <v>108.28254564347237</v>
      </c>
      <c r="H7">
        <f>'Adstock and dim returns'!O12</f>
        <v>240.81420631913383</v>
      </c>
      <c r="I7">
        <f>'Adstock and dim returns'!P12</f>
        <v>806.02219509546933</v>
      </c>
      <c r="K7">
        <f>G7*'Adstock and dim returns'!$W$8</f>
        <v>553.88490837823008</v>
      </c>
      <c r="L7">
        <f>H7*'Adstock and dim returns'!$V$8</f>
        <v>594.02749958358686</v>
      </c>
      <c r="M7">
        <f>I7*'Adstock and dim returns'!$U$8</f>
        <v>2793.5850669164406</v>
      </c>
      <c r="N7">
        <f>'Adstock and dim returns'!$X$8</f>
        <v>4769.5751453319517</v>
      </c>
      <c r="O7">
        <f t="shared" si="0"/>
        <v>8711.0726202102087</v>
      </c>
      <c r="P7">
        <f t="shared" si="1"/>
        <v>1085.997379789791</v>
      </c>
      <c r="Q7" s="45">
        <f t="shared" si="2"/>
        <v>0.11084920081103748</v>
      </c>
      <c r="R7" s="45">
        <f>ABS((E7-O7)/E7)</f>
        <v>0.11084920081103748</v>
      </c>
    </row>
    <row r="8" spans="1:18">
      <c r="A8">
        <f>Data!B7</f>
        <v>6</v>
      </c>
      <c r="B8">
        <f>Data!C7</f>
        <v>8045.44</v>
      </c>
      <c r="C8">
        <f>Data!D7</f>
        <v>4310.55</v>
      </c>
      <c r="D8">
        <f>Data!E7</f>
        <v>1992.98</v>
      </c>
      <c r="E8">
        <f>Data!F7</f>
        <v>13527.65</v>
      </c>
      <c r="G8">
        <f>'Adstock and dim returns'!N13</f>
        <v>727.32687240703638</v>
      </c>
      <c r="H8">
        <f>'Adstock and dim returns'!O13</f>
        <v>993.46790810940001</v>
      </c>
      <c r="I8">
        <f>'Adstock and dim returns'!P13</f>
        <v>757.84801401777463</v>
      </c>
      <c r="K8">
        <f>G8*'Adstock and dim returns'!$W$8</f>
        <v>3720.4091914372298</v>
      </c>
      <c r="L8">
        <f>H8*'Adstock and dim returns'!$V$8</f>
        <v>2450.633068502128</v>
      </c>
      <c r="M8">
        <f>I8*'Adstock and dim returns'!$U$8</f>
        <v>2626.6186065776701</v>
      </c>
      <c r="N8">
        <f>'Adstock and dim returns'!$X$8</f>
        <v>4769.5751453319517</v>
      </c>
      <c r="O8">
        <f t="shared" si="0"/>
        <v>13567.23601184898</v>
      </c>
      <c r="P8">
        <f t="shared" si="1"/>
        <v>-39.586011848979979</v>
      </c>
      <c r="Q8" s="45">
        <f t="shared" si="2"/>
        <v>-2.9263036705547514E-3</v>
      </c>
      <c r="R8" s="45">
        <f>ABS((E8-O8)/E8)</f>
        <v>2.9263036705547514E-3</v>
      </c>
    </row>
    <row r="9" spans="1:18">
      <c r="A9">
        <f>Data!B8</f>
        <v>7</v>
      </c>
      <c r="B9">
        <f>Data!C8</f>
        <v>0</v>
      </c>
      <c r="C9">
        <f>Data!D8</f>
        <v>0</v>
      </c>
      <c r="D9">
        <f>Data!E8</f>
        <v>2253.02</v>
      </c>
      <c r="E9">
        <f>Data!F8</f>
        <v>9635.43</v>
      </c>
      <c r="G9">
        <f>'Adstock and dim returns'!N14</f>
        <v>413.51374675118518</v>
      </c>
      <c r="H9">
        <f>'Adstock and dim returns'!O14</f>
        <v>239.54604599142411</v>
      </c>
      <c r="I9">
        <f>'Adstock and dim returns'!P14</f>
        <v>840.30676560307836</v>
      </c>
      <c r="K9">
        <f>G9*'Adstock and dim returns'!$W$8</f>
        <v>2115.1979977137348</v>
      </c>
      <c r="L9">
        <f>H9*'Adstock and dim returns'!$V$8</f>
        <v>590.89927006567302</v>
      </c>
      <c r="M9">
        <f>I9*'Adstock and dim returns'!$U$8</f>
        <v>2912.4116510706845</v>
      </c>
      <c r="N9">
        <f>'Adstock and dim returns'!$X$8</f>
        <v>4769.5751453319517</v>
      </c>
      <c r="O9">
        <f t="shared" si="0"/>
        <v>10388.084064182043</v>
      </c>
      <c r="P9">
        <f t="shared" si="1"/>
        <v>-752.65406418204293</v>
      </c>
      <c r="Q9" s="45">
        <f t="shared" si="2"/>
        <v>-7.8113178569305455E-2</v>
      </c>
      <c r="R9" s="45">
        <f>ABS((E9-O9)/E9)</f>
        <v>7.8113178569305455E-2</v>
      </c>
    </row>
    <row r="10" spans="1:18">
      <c r="A10">
        <f>Data!B9</f>
        <v>8</v>
      </c>
      <c r="B10">
        <f>Data!C9</f>
        <v>9697.2900000000009</v>
      </c>
      <c r="C10">
        <f>Data!D9</f>
        <v>4478.8100000000004</v>
      </c>
      <c r="D10">
        <f>Data!E9</f>
        <v>2042.3</v>
      </c>
      <c r="E10">
        <f>Data!F9</f>
        <v>15355.11</v>
      </c>
      <c r="G10">
        <f>'Adstock and dim returns'!N15</f>
        <v>918.74680120270443</v>
      </c>
      <c r="H10">
        <f>'Adstock and dim returns'!O15</f>
        <v>1024.0538126924625</v>
      </c>
      <c r="I10">
        <f>'Adstock and dim returns'!P15</f>
        <v>774.49810981642861</v>
      </c>
      <c r="K10">
        <f>G10*'Adstock and dim returns'!$W$8</f>
        <v>4699.5569302782542</v>
      </c>
      <c r="L10">
        <f>H10*'Adstock and dim returns'!$V$8</f>
        <v>2526.080728753122</v>
      </c>
      <c r="M10">
        <f>I10*'Adstock and dim returns'!$U$8</f>
        <v>2684.3260236548617</v>
      </c>
      <c r="N10">
        <f>'Adstock and dim returns'!$X$8</f>
        <v>4769.5751453319517</v>
      </c>
      <c r="O10">
        <f t="shared" si="0"/>
        <v>14679.538828018189</v>
      </c>
      <c r="P10">
        <f t="shared" si="1"/>
        <v>675.57117198181186</v>
      </c>
      <c r="Q10" s="45">
        <f t="shared" si="2"/>
        <v>4.3996504875693621E-2</v>
      </c>
      <c r="R10" s="45">
        <f>ABS((E10-O10)/E10)</f>
        <v>4.3996504875693621E-2</v>
      </c>
    </row>
    <row r="11" spans="1:18">
      <c r="A11">
        <f>Data!B10</f>
        <v>9</v>
      </c>
      <c r="B11">
        <f>Data!C10</f>
        <v>0</v>
      </c>
      <c r="C11">
        <f>Data!D10</f>
        <v>3156.93</v>
      </c>
      <c r="D11">
        <f>Data!E10</f>
        <v>1859.02</v>
      </c>
      <c r="E11">
        <f>Data!F10</f>
        <v>12199.37</v>
      </c>
      <c r="G11">
        <f>'Adstock and dim returns'!N16</f>
        <v>0</v>
      </c>
      <c r="H11">
        <f>'Adstock and dim returns'!O16</f>
        <v>905.22331639375193</v>
      </c>
      <c r="I11">
        <f>'Adstock and dim returns'!P16</f>
        <v>713.65837997670928</v>
      </c>
      <c r="K11">
        <f>G11*'Adstock and dim returns'!$W$8</f>
        <v>0</v>
      </c>
      <c r="L11">
        <f>H11*'Adstock and dim returns'!$V$8</f>
        <v>2232.9560677559475</v>
      </c>
      <c r="M11">
        <f>I11*'Adstock and dim returns'!$U$8</f>
        <v>2473.4621519281786</v>
      </c>
      <c r="N11">
        <f>'Adstock and dim returns'!$X$8</f>
        <v>4769.5751453319517</v>
      </c>
      <c r="O11">
        <f t="shared" si="0"/>
        <v>9475.9933650160783</v>
      </c>
      <c r="P11">
        <f t="shared" si="1"/>
        <v>2723.3766349839225</v>
      </c>
      <c r="Q11" s="45">
        <f t="shared" si="2"/>
        <v>0.22323912095328877</v>
      </c>
      <c r="R11" s="45">
        <f>ABS((E11-O11)/E11)</f>
        <v>0.22323912095328877</v>
      </c>
    </row>
    <row r="12" spans="1:18">
      <c r="A12">
        <f>Data!B11</f>
        <v>10</v>
      </c>
      <c r="B12">
        <f>Data!C11</f>
        <v>0</v>
      </c>
      <c r="C12">
        <f>Data!D11</f>
        <v>4522.03</v>
      </c>
      <c r="D12">
        <f>Data!E11</f>
        <v>2135.9899999999998</v>
      </c>
      <c r="E12">
        <f>Data!F11</f>
        <v>11368.23</v>
      </c>
      <c r="G12">
        <f>'Adstock and dim returns'!N17</f>
        <v>0</v>
      </c>
      <c r="H12">
        <f>'Adstock and dim returns'!O17</f>
        <v>1133.4354318068231</v>
      </c>
      <c r="I12">
        <f>'Adstock and dim returns'!P17</f>
        <v>801.99440492895826</v>
      </c>
      <c r="K12">
        <f>G12*'Adstock and dim returns'!$W$8</f>
        <v>0</v>
      </c>
      <c r="L12">
        <f>H12*'Adstock and dim returns'!$V$8</f>
        <v>2795.8974089900025</v>
      </c>
      <c r="M12">
        <f>I12*'Adstock and dim returns'!$U$8</f>
        <v>2779.625185252753</v>
      </c>
      <c r="N12">
        <f>'Adstock and dim returns'!$X$8</f>
        <v>4769.5751453319517</v>
      </c>
      <c r="O12">
        <f t="shared" si="0"/>
        <v>10345.097739574707</v>
      </c>
      <c r="P12">
        <f t="shared" si="1"/>
        <v>1023.1322604252928</v>
      </c>
      <c r="Q12" s="45">
        <f t="shared" si="2"/>
        <v>8.999925761752646E-2</v>
      </c>
      <c r="R12" s="45">
        <f>ABS((E12-O12)/E12)</f>
        <v>8.999925761752646E-2</v>
      </c>
    </row>
    <row r="13" spans="1:18">
      <c r="A13">
        <f>Data!B12</f>
        <v>11</v>
      </c>
      <c r="B13">
        <f>Data!C12</f>
        <v>0</v>
      </c>
      <c r="C13">
        <f>Data!D12</f>
        <v>4520.34</v>
      </c>
      <c r="D13">
        <f>Data!E12</f>
        <v>0</v>
      </c>
      <c r="E13">
        <f>Data!F12</f>
        <v>8640.44</v>
      </c>
      <c r="G13">
        <f>'Adstock and dim returns'!N18</f>
        <v>0</v>
      </c>
      <c r="H13">
        <f>'Adstock and dim returns'!O18</f>
        <v>1172.4501492481761</v>
      </c>
      <c r="I13">
        <f>'Adstock and dim returns'!P18</f>
        <v>27.628059549807027</v>
      </c>
      <c r="K13">
        <f>G13*'Adstock and dim returns'!$W$8</f>
        <v>0</v>
      </c>
      <c r="L13">
        <f>H13*'Adstock and dim returns'!$V$8</f>
        <v>2892.1368103230529</v>
      </c>
      <c r="M13">
        <f>I13*'Adstock and dim returns'!$U$8</f>
        <v>95.755842774375864</v>
      </c>
      <c r="N13">
        <f>'Adstock and dim returns'!$X$8</f>
        <v>4769.5751453319517</v>
      </c>
      <c r="O13">
        <f t="shared" si="0"/>
        <v>7757.4677984293803</v>
      </c>
      <c r="P13">
        <f t="shared" si="1"/>
        <v>882.9722015706202</v>
      </c>
      <c r="Q13" s="45">
        <f t="shared" si="2"/>
        <v>0.10219065250966619</v>
      </c>
      <c r="R13" s="45">
        <f>ABS((E13-O13)/E13)</f>
        <v>0.10219065250966619</v>
      </c>
    </row>
    <row r="14" spans="1:18">
      <c r="A14">
        <f>Data!B13</f>
        <v>12</v>
      </c>
      <c r="B14">
        <f>Data!C13</f>
        <v>0</v>
      </c>
      <c r="C14">
        <f>Data!D13</f>
        <v>0</v>
      </c>
      <c r="D14">
        <f>Data!E13</f>
        <v>0</v>
      </c>
      <c r="E14">
        <f>Data!F13</f>
        <v>4960.26</v>
      </c>
      <c r="G14">
        <f>'Adstock and dim returns'!N19</f>
        <v>0</v>
      </c>
      <c r="H14">
        <f>'Adstock and dim returns'!O19</f>
        <v>282.70243566189538</v>
      </c>
      <c r="I14">
        <f>'Adstock and dim returns'!P19</f>
        <v>0.95176433874909483</v>
      </c>
      <c r="K14">
        <f>G14*'Adstock and dim returns'!$W$8</f>
        <v>0</v>
      </c>
      <c r="L14">
        <f>H14*'Adstock and dim returns'!$V$8</f>
        <v>697.35512513691128</v>
      </c>
      <c r="M14">
        <f>I14*'Adstock and dim returns'!$U$8</f>
        <v>3.2987114500465413</v>
      </c>
      <c r="N14">
        <f>'Adstock and dim returns'!$X$8</f>
        <v>4769.5751453319517</v>
      </c>
      <c r="O14">
        <f t="shared" si="0"/>
        <v>5470.22898191891</v>
      </c>
      <c r="P14">
        <f t="shared" si="1"/>
        <v>-509.96898191890978</v>
      </c>
      <c r="Q14" s="45">
        <f t="shared" si="2"/>
        <v>-0.10281093771675472</v>
      </c>
      <c r="R14" s="45">
        <f>ABS((E14-O14)/E14)</f>
        <v>0.10281093771675472</v>
      </c>
    </row>
    <row r="15" spans="1:18">
      <c r="A15">
        <f>Data!B14</f>
        <v>13</v>
      </c>
      <c r="B15">
        <f>Data!C14</f>
        <v>11522.08</v>
      </c>
      <c r="C15">
        <f>Data!D14</f>
        <v>5698.46</v>
      </c>
      <c r="D15">
        <f>Data!E14</f>
        <v>0</v>
      </c>
      <c r="E15">
        <f>Data!F14</f>
        <v>12726.46</v>
      </c>
      <c r="G15">
        <f>'Adstock and dim returns'!N20</f>
        <v>921.79995943066479</v>
      </c>
      <c r="H15">
        <f>'Adstock and dim returns'!O20</f>
        <v>1246.9005856823071</v>
      </c>
      <c r="I15">
        <f>'Adstock and dim returns'!P20</f>
        <v>3.2787512813972797E-2</v>
      </c>
      <c r="K15">
        <f>G15*'Adstock and dim returns'!$W$8</f>
        <v>4715.1743897248216</v>
      </c>
      <c r="L15">
        <f>H15*'Adstock and dim returns'!$V$8</f>
        <v>3075.7871325937604</v>
      </c>
      <c r="M15">
        <f>I15*'Adstock and dim returns'!$U$8</f>
        <v>0.11363794537642589</v>
      </c>
      <c r="N15">
        <f>'Adstock and dim returns'!$X$8</f>
        <v>4769.5751453319517</v>
      </c>
      <c r="O15">
        <f t="shared" si="0"/>
        <v>12560.650305595911</v>
      </c>
      <c r="P15">
        <f t="shared" si="1"/>
        <v>165.80969440408808</v>
      </c>
      <c r="Q15" s="45">
        <f t="shared" si="2"/>
        <v>1.3028736538211575E-2</v>
      </c>
      <c r="R15" s="45">
        <f>ABS((E15-O15)/E15)</f>
        <v>1.3028736538211575E-2</v>
      </c>
    </row>
    <row r="16" spans="1:18">
      <c r="A16">
        <f>Data!B15</f>
        <v>14</v>
      </c>
      <c r="B16">
        <f>Data!C15</f>
        <v>10243.35</v>
      </c>
      <c r="C16">
        <f>Data!D15</f>
        <v>0</v>
      </c>
      <c r="D16">
        <f>Data!E15</f>
        <v>0</v>
      </c>
      <c r="E16">
        <f>Data!F15</f>
        <v>11421.71</v>
      </c>
      <c r="G16">
        <f>'Adstock and dim returns'!N21</f>
        <v>1147.7735782858947</v>
      </c>
      <c r="H16">
        <f>'Adstock and dim returns'!O21</f>
        <v>300.65400463010803</v>
      </c>
      <c r="K16">
        <f>G16*'Adstock and dim returns'!$W$8</f>
        <v>5871.0705356063108</v>
      </c>
      <c r="L16">
        <f>H16*'Adstock and dim returns'!$V$8</f>
        <v>741.63708752935338</v>
      </c>
      <c r="M16">
        <f>I16*'Adstock and dim returns'!$U$8</f>
        <v>0</v>
      </c>
      <c r="N16">
        <f>'Adstock and dim returns'!$X$8</f>
        <v>4769.5751453319517</v>
      </c>
      <c r="O16">
        <f t="shared" si="0"/>
        <v>11382.282768467616</v>
      </c>
      <c r="P16">
        <f t="shared" si="1"/>
        <v>39.427231532383303</v>
      </c>
      <c r="Q16" s="45">
        <f t="shared" si="2"/>
        <v>3.4519552267027707E-3</v>
      </c>
      <c r="R16" s="45">
        <f>ABS((E16-O16)/E16)</f>
        <v>3.4519552267027707E-3</v>
      </c>
    </row>
    <row r="17" spans="1:18">
      <c r="A17">
        <f>Data!B16</f>
        <v>15</v>
      </c>
      <c r="B17">
        <f>Data!C16</f>
        <v>0</v>
      </c>
      <c r="C17">
        <f>Data!D16</f>
        <v>0</v>
      </c>
      <c r="D17">
        <f>Data!E16</f>
        <v>1839.37</v>
      </c>
      <c r="E17">
        <f>Data!F16</f>
        <v>10875.31</v>
      </c>
      <c r="G17">
        <f>'Adstock and dim returns'!N22</f>
        <v>652.55412770367354</v>
      </c>
      <c r="H17">
        <f>'Adstock and dim returns'!O22</f>
        <v>72.494015591995208</v>
      </c>
      <c r="I17">
        <f>'Adstock and dim returns'!P22</f>
        <v>692.98358754468404</v>
      </c>
      <c r="K17">
        <f>G17*'Adstock and dim returns'!$W$8</f>
        <v>3337.933007458565</v>
      </c>
      <c r="L17">
        <f>H17*'Adstock and dim returns'!$V$8</f>
        <v>178.82432882642138</v>
      </c>
      <c r="M17">
        <f>I17*'Adstock and dim returns'!$U$8</f>
        <v>2401.8055750359486</v>
      </c>
      <c r="N17">
        <f>'Adstock and dim returns'!$X$8</f>
        <v>4769.5751453319517</v>
      </c>
      <c r="O17">
        <f t="shared" si="0"/>
        <v>10688.138056652886</v>
      </c>
      <c r="P17">
        <f t="shared" si="1"/>
        <v>187.17194334711348</v>
      </c>
      <c r="Q17" s="45">
        <f t="shared" si="2"/>
        <v>1.7210722576838131E-2</v>
      </c>
      <c r="R17" s="45">
        <f>ABS((E17-O17)/E17)</f>
        <v>1.7210722576838131E-2</v>
      </c>
    </row>
    <row r="18" spans="1:18">
      <c r="A18">
        <f>Data!B17</f>
        <v>16</v>
      </c>
      <c r="B18">
        <f>Data!C17</f>
        <v>10667.35</v>
      </c>
      <c r="C18">
        <f>Data!D17</f>
        <v>0</v>
      </c>
      <c r="D18">
        <f>Data!E17</f>
        <v>1907.13</v>
      </c>
      <c r="E18">
        <f>Data!F17</f>
        <v>13048.08</v>
      </c>
      <c r="G18">
        <f>'Adstock and dim returns'!N23</f>
        <v>1061.4706959405626</v>
      </c>
      <c r="H18">
        <f>'Adstock and dim returns'!O23</f>
        <v>17.479834679461831</v>
      </c>
      <c r="I18">
        <f>'Adstock and dim returns'!P23</f>
        <v>727.63514739215998</v>
      </c>
      <c r="K18">
        <f>G18*'Adstock and dim returns'!$W$8</f>
        <v>5429.6156012347792</v>
      </c>
      <c r="L18">
        <f>H18*'Adstock and dim returns'!$V$8</f>
        <v>43.118313684594952</v>
      </c>
      <c r="M18">
        <f>I18*'Adstock and dim returns'!$U$8</f>
        <v>2521.9041042381182</v>
      </c>
      <c r="N18">
        <f>'Adstock and dim returns'!$X$8</f>
        <v>4769.5751453319517</v>
      </c>
      <c r="O18">
        <f t="shared" si="0"/>
        <v>12764.213164489443</v>
      </c>
      <c r="P18">
        <f t="shared" si="1"/>
        <v>283.86683551055648</v>
      </c>
      <c r="Q18" s="45">
        <f t="shared" si="2"/>
        <v>2.1755448733496153E-2</v>
      </c>
      <c r="R18" s="45">
        <f>ABS((E18-O18)/E18)</f>
        <v>2.1755448733496153E-2</v>
      </c>
    </row>
    <row r="19" spans="1:18">
      <c r="A19">
        <f>Data!B18</f>
        <v>17</v>
      </c>
      <c r="B19">
        <f>Data!C18</f>
        <v>0</v>
      </c>
      <c r="C19">
        <f>Data!D18</f>
        <v>0</v>
      </c>
      <c r="D19">
        <f>Data!E18</f>
        <v>2204.36</v>
      </c>
      <c r="E19">
        <f>Data!F18</f>
        <v>10775.86</v>
      </c>
      <c r="G19">
        <f>'Adstock and dim returns'!N24</f>
        <v>603.48756686571028</v>
      </c>
      <c r="H19">
        <f>'Adstock and dim returns'!O24</f>
        <v>4.2147564585324879</v>
      </c>
      <c r="I19">
        <f>'Adstock and dim returns'!P24</f>
        <v>824.16574457842808</v>
      </c>
      <c r="K19">
        <f>G19*'Adstock and dim returns'!$W$8</f>
        <v>3086.9486277261844</v>
      </c>
      <c r="L19">
        <f>H19*'Adstock and dim returns'!$V$8</f>
        <v>10.396733974647152</v>
      </c>
      <c r="M19">
        <f>I19*'Adstock and dim returns'!$U$8</f>
        <v>2856.4686316679663</v>
      </c>
      <c r="N19">
        <f>'Adstock and dim returns'!$X$8</f>
        <v>4769.5751453319517</v>
      </c>
      <c r="O19">
        <f t="shared" si="0"/>
        <v>10723.38913870075</v>
      </c>
      <c r="P19">
        <f t="shared" si="1"/>
        <v>52.470861299250828</v>
      </c>
      <c r="Q19" s="45">
        <f t="shared" si="2"/>
        <v>4.8692968634754747E-3</v>
      </c>
      <c r="R19" s="45">
        <f>ABS((E19-O19)/E19)</f>
        <v>4.8692968634754747E-3</v>
      </c>
    </row>
    <row r="20" spans="1:18">
      <c r="A20">
        <f>Data!B19</f>
        <v>18</v>
      </c>
      <c r="B20">
        <f>Data!C19</f>
        <v>9589.68</v>
      </c>
      <c r="C20">
        <f>Data!D19</f>
        <v>5160.93</v>
      </c>
      <c r="D20">
        <f>Data!E19</f>
        <v>1889.49</v>
      </c>
      <c r="E20">
        <f>Data!F19</f>
        <v>15013.62</v>
      </c>
      <c r="G20">
        <f>'Adstock and dim returns'!N25</f>
        <v>981.97993040720542</v>
      </c>
      <c r="H20">
        <f>'Adstock and dim returns'!O25</f>
        <v>1122.0942729841561</v>
      </c>
      <c r="I20">
        <f>'Adstock and dim returns'!P25</f>
        <v>724.64359573310605</v>
      </c>
      <c r="K20">
        <f>G20*'Adstock and dim returns'!$W$8</f>
        <v>5023.0058829028285</v>
      </c>
      <c r="L20">
        <f>H20*'Adstock and dim returns'!$V$8</f>
        <v>2767.9216499150534</v>
      </c>
      <c r="M20">
        <f>I20*'Adstock and dim returns'!$U$8</f>
        <v>2511.5357122850251</v>
      </c>
      <c r="N20">
        <f>'Adstock and dim returns'!$X$8</f>
        <v>4769.5751453319517</v>
      </c>
      <c r="O20">
        <f t="shared" si="0"/>
        <v>15072.038390434858</v>
      </c>
      <c r="P20">
        <f t="shared" si="1"/>
        <v>-58.418390434857429</v>
      </c>
      <c r="Q20" s="45">
        <f t="shared" si="2"/>
        <v>-3.8910263104339543E-3</v>
      </c>
      <c r="R20" s="45">
        <f>ABS((E20-O20)/E20)</f>
        <v>3.8910263104339543E-3</v>
      </c>
    </row>
    <row r="21" spans="1:18">
      <c r="A21">
        <f>Data!B20</f>
        <v>19</v>
      </c>
      <c r="B21">
        <f>Data!C20</f>
        <v>10626.14</v>
      </c>
      <c r="C21">
        <f>Data!D20</f>
        <v>0</v>
      </c>
      <c r="D21">
        <f>Data!E20</f>
        <v>1922.63</v>
      </c>
      <c r="E21">
        <f>Data!F20</f>
        <v>14158.32</v>
      </c>
      <c r="G21">
        <f>'Adstock and dim returns'!N26</f>
        <v>1193.9499841260542</v>
      </c>
      <c r="H21">
        <f>'Adstock and dim returns'!O26</f>
        <v>270.56057284678485</v>
      </c>
      <c r="I21">
        <f>'Adstock and dim returns'!P26</f>
        <v>733.33343202096103</v>
      </c>
      <c r="K21">
        <f>G21*'Adstock and dim returns'!$W$8</f>
        <v>6107.2712470508386</v>
      </c>
      <c r="L21">
        <f>H21*'Adstock and dim returns'!$V$8</f>
        <v>667.40423262690422</v>
      </c>
      <c r="M21">
        <f>I21*'Adstock and dim returns'!$U$8</f>
        <v>2541.6537376141227</v>
      </c>
      <c r="N21">
        <f>'Adstock and dim returns'!$X$8</f>
        <v>4769.5751453319517</v>
      </c>
      <c r="O21">
        <f t="shared" si="0"/>
        <v>14085.904362623818</v>
      </c>
      <c r="P21">
        <f t="shared" si="1"/>
        <v>72.415637376181621</v>
      </c>
      <c r="Q21" s="45">
        <f t="shared" si="2"/>
        <v>5.1147055142263791E-3</v>
      </c>
      <c r="R21" s="45">
        <f>ABS((E21-O21)/E21)</f>
        <v>5.1147055142263791E-3</v>
      </c>
    </row>
    <row r="22" spans="1:18">
      <c r="A22">
        <f>Data!B21</f>
        <v>20</v>
      </c>
      <c r="B22">
        <f>Data!C21</f>
        <v>8291.81</v>
      </c>
      <c r="C22">
        <f>Data!D21</f>
        <v>4605.1499999999996</v>
      </c>
      <c r="D22">
        <f>Data!E21</f>
        <v>1897.94</v>
      </c>
      <c r="E22">
        <f>Data!F21</f>
        <v>15918.14</v>
      </c>
      <c r="G22">
        <f>'Adstock and dim returns'!N27</f>
        <v>1164.3892123565172</v>
      </c>
      <c r="H22">
        <f>'Adstock and dim returns'!O27</f>
        <v>1051.0488200302327</v>
      </c>
      <c r="I22">
        <f>'Adstock and dim returns'!P27</f>
        <v>725.48211180586247</v>
      </c>
      <c r="K22">
        <f>G22*'Adstock and dim returns'!$W$8</f>
        <v>5956.0625248522501</v>
      </c>
      <c r="L22">
        <f>H22*'Adstock and dim returns'!$V$8</f>
        <v>2592.6705572985575</v>
      </c>
      <c r="M22">
        <f>I22*'Adstock and dim returns'!$U$8</f>
        <v>2514.4419175898856</v>
      </c>
      <c r="N22">
        <f>'Adstock and dim returns'!$X$8</f>
        <v>4769.5751453319517</v>
      </c>
      <c r="O22">
        <f t="shared" si="0"/>
        <v>15832.750145072645</v>
      </c>
      <c r="P22">
        <f t="shared" si="1"/>
        <v>85.389854927354463</v>
      </c>
      <c r="Q22" s="45">
        <f t="shared" si="2"/>
        <v>5.3643110895716748E-3</v>
      </c>
      <c r="R22" s="45">
        <f>ABS((E22-O22)/E22)</f>
        <v>5.3643110895716748E-3</v>
      </c>
    </row>
    <row r="23" spans="1:18">
      <c r="A23">
        <f>Data!B22</f>
        <v>21</v>
      </c>
      <c r="B23">
        <f>Data!C22</f>
        <v>0</v>
      </c>
      <c r="C23">
        <f>Data!D22</f>
        <v>0</v>
      </c>
      <c r="D23">
        <f>Data!E22</f>
        <v>2036.79</v>
      </c>
      <c r="E23">
        <f>Data!F22</f>
        <v>11128.75</v>
      </c>
      <c r="G23">
        <f>'Adstock and dim returns'!N28</f>
        <v>662.00076491707841</v>
      </c>
      <c r="H23">
        <f>'Adstock and dim returns'!O28</f>
        <v>253.43001714200182</v>
      </c>
      <c r="I23">
        <f>'Adstock and dim returns'!P28</f>
        <v>770.32346775992153</v>
      </c>
      <c r="K23">
        <f>G23*'Adstock and dim returns'!$W$8</f>
        <v>3386.2542743472936</v>
      </c>
      <c r="L23">
        <f>H23*'Adstock and dim returns'!$V$8</f>
        <v>625.14750148412406</v>
      </c>
      <c r="M23">
        <f>I23*'Adstock and dim returns'!$U$8</f>
        <v>2669.8571693481908</v>
      </c>
      <c r="N23">
        <f>'Adstock and dim returns'!$X$8</f>
        <v>4769.5751453319517</v>
      </c>
      <c r="O23">
        <f t="shared" si="0"/>
        <v>11450.83409051156</v>
      </c>
      <c r="P23">
        <f t="shared" si="1"/>
        <v>-322.08409051156013</v>
      </c>
      <c r="Q23" s="45">
        <f t="shared" si="2"/>
        <v>-2.8941623319021465E-2</v>
      </c>
      <c r="R23" s="45">
        <f>ABS((E23-O23)/E23)</f>
        <v>2.8941623319021465E-2</v>
      </c>
    </row>
    <row r="24" spans="1:18">
      <c r="A24">
        <f>Data!B23</f>
        <v>22</v>
      </c>
      <c r="B24">
        <f>Data!C23</f>
        <v>11307.24</v>
      </c>
      <c r="C24">
        <f>Data!D23</f>
        <v>0</v>
      </c>
      <c r="D24">
        <f>Data!E23</f>
        <v>1922.9</v>
      </c>
      <c r="E24">
        <f>Data!F23</f>
        <v>12170.36</v>
      </c>
      <c r="G24">
        <f>'Adstock and dim returns'!N29</f>
        <v>1100.3263469561273</v>
      </c>
      <c r="H24">
        <f>'Adstock and dim returns'!O29</f>
        <v>61.107317152735014</v>
      </c>
      <c r="I24">
        <f>'Adstock and dim returns'!P29</f>
        <v>734.37569659803182</v>
      </c>
      <c r="K24">
        <f>G24*'Adstock and dim returns'!$W$8</f>
        <v>5628.3693207270571</v>
      </c>
      <c r="L24">
        <f>H24*'Adstock and dim returns'!$V$8</f>
        <v>150.73623508073015</v>
      </c>
      <c r="M24">
        <f>I24*'Adstock and dim returns'!$U$8</f>
        <v>2545.2661130251204</v>
      </c>
      <c r="N24">
        <f>'Adstock and dim returns'!$X$8</f>
        <v>4769.5751453319517</v>
      </c>
      <c r="O24">
        <f t="shared" si="0"/>
        <v>13093.946814164859</v>
      </c>
      <c r="P24">
        <f t="shared" si="1"/>
        <v>-923.58681416485888</v>
      </c>
      <c r="Q24" s="45">
        <f t="shared" si="2"/>
        <v>-7.5888208250607117E-2</v>
      </c>
      <c r="R24" s="45">
        <f>ABS((E24-O24)/E24)</f>
        <v>7.5888208250607117E-2</v>
      </c>
    </row>
    <row r="25" spans="1:18">
      <c r="A25">
        <f>Data!B24</f>
        <v>23</v>
      </c>
      <c r="B25">
        <f>Data!C24</f>
        <v>0</v>
      </c>
      <c r="C25">
        <f>Data!D24</f>
        <v>0</v>
      </c>
      <c r="D25">
        <f>Data!E24</f>
        <v>1679.63</v>
      </c>
      <c r="E25">
        <f>Data!F24</f>
        <v>10134.700000000001</v>
      </c>
      <c r="G25">
        <f>'Adstock and dim returns'!N30</f>
        <v>625.57852272538992</v>
      </c>
      <c r="H25">
        <f>'Adstock and dim returns'!O30</f>
        <v>14.734261756817284</v>
      </c>
      <c r="I25">
        <f>'Adstock and dim returns'!P30</f>
        <v>653.8811954646975</v>
      </c>
      <c r="K25">
        <f>G25*'Adstock and dim returns'!$W$8</f>
        <v>3199.9478834198353</v>
      </c>
      <c r="L25">
        <f>H25*'Adstock and dim returns'!$V$8</f>
        <v>36.345682438739111</v>
      </c>
      <c r="M25">
        <f>I25*'Adstock and dim returns'!$U$8</f>
        <v>2266.2809464834759</v>
      </c>
      <c r="N25">
        <f>'Adstock and dim returns'!$X$8</f>
        <v>4769.5751453319517</v>
      </c>
      <c r="O25">
        <f t="shared" si="0"/>
        <v>10272.149657674003</v>
      </c>
      <c r="P25">
        <f t="shared" si="1"/>
        <v>-137.44965767400208</v>
      </c>
      <c r="Q25" s="45">
        <f t="shared" si="2"/>
        <v>-1.3562281831134821E-2</v>
      </c>
      <c r="R25" s="45">
        <f>ABS((E25-O25)/E25)</f>
        <v>1.3562281831134821E-2</v>
      </c>
    </row>
    <row r="26" spans="1:18">
      <c r="A26">
        <f>Data!B25</f>
        <v>24</v>
      </c>
      <c r="B26">
        <f>Data!C25</f>
        <v>8515.67</v>
      </c>
      <c r="C26">
        <f>Data!D25</f>
        <v>4006.88</v>
      </c>
      <c r="D26">
        <f>Data!E25</f>
        <v>0</v>
      </c>
      <c r="E26">
        <f>Data!F25</f>
        <v>11093.55</v>
      </c>
      <c r="G26">
        <f>'Adstock and dim returns'!N31</f>
        <v>928.74049179962299</v>
      </c>
      <c r="H26">
        <f>'Adstock and dim returns'!O31</f>
        <v>912.17054831672533</v>
      </c>
      <c r="I26">
        <f>'Adstock and dim returns'!P31</f>
        <v>22.525679101711368</v>
      </c>
      <c r="K26">
        <f>G26*'Adstock and dim returns'!$W$8</f>
        <v>4750.6764746862709</v>
      </c>
      <c r="L26">
        <f>H26*'Adstock and dim returns'!$V$8</f>
        <v>2250.0931248727616</v>
      </c>
      <c r="M26">
        <f>I26*'Adstock and dim returns'!$U$8</f>
        <v>78.071548331543369</v>
      </c>
      <c r="N26">
        <f>'Adstock and dim returns'!$X$8</f>
        <v>4769.5751453319517</v>
      </c>
      <c r="O26">
        <f t="shared" si="0"/>
        <v>11848.416293222528</v>
      </c>
      <c r="P26">
        <f t="shared" si="1"/>
        <v>-754.86629322252884</v>
      </c>
      <c r="Q26" s="45">
        <f t="shared" si="2"/>
        <v>-6.8045512322252921E-2</v>
      </c>
      <c r="R26" s="45">
        <f>ABS((E26-O26)/E26)</f>
        <v>6.8045512322252921E-2</v>
      </c>
    </row>
    <row r="27" spans="1:18">
      <c r="A27">
        <f>Data!B26</f>
        <v>25</v>
      </c>
      <c r="B27">
        <f>Data!C26</f>
        <v>0</v>
      </c>
      <c r="C27">
        <f>Data!D26</f>
        <v>0</v>
      </c>
      <c r="D27">
        <f>Data!E26</f>
        <v>0</v>
      </c>
      <c r="E27">
        <f>Data!F26</f>
        <v>8170.63</v>
      </c>
      <c r="G27">
        <f>'Adstock and dim returns'!N32</f>
        <v>528.02525947188519</v>
      </c>
      <c r="H27">
        <f>'Adstock and dim returns'!O32</f>
        <v>219.94353953005478</v>
      </c>
      <c r="I27">
        <f>'Adstock and dim returns'!P32</f>
        <v>0.77599145305390682</v>
      </c>
      <c r="K27">
        <f>G27*'Adstock and dim returns'!$W$8</f>
        <v>2700.9452052128318</v>
      </c>
      <c r="L27">
        <f>H27*'Adstock and dim returns'!$V$8</f>
        <v>542.54486408271862</v>
      </c>
      <c r="M27">
        <f>I27*'Adstock and dim returns'!$U$8</f>
        <v>2.6895017885325343</v>
      </c>
      <c r="N27">
        <f>'Adstock and dim returns'!$X$8</f>
        <v>4769.5751453319517</v>
      </c>
      <c r="O27">
        <f t="shared" si="0"/>
        <v>8015.7547164160351</v>
      </c>
      <c r="P27">
        <f t="shared" si="1"/>
        <v>154.87528358396503</v>
      </c>
      <c r="Q27" s="45">
        <f t="shared" si="2"/>
        <v>1.895512140238452E-2</v>
      </c>
      <c r="R27" s="45">
        <f>ABS((E27-O27)/E27)</f>
        <v>1.895512140238452E-2</v>
      </c>
    </row>
    <row r="28" spans="1:18">
      <c r="A28">
        <f>Data!B27</f>
        <v>26</v>
      </c>
      <c r="B28">
        <f>Data!C27</f>
        <v>0</v>
      </c>
      <c r="C28">
        <f>Data!D27</f>
        <v>0</v>
      </c>
      <c r="D28">
        <f>Data!E27</f>
        <v>0</v>
      </c>
      <c r="E28">
        <f>Data!F27</f>
        <v>6542.71</v>
      </c>
      <c r="G28">
        <f>'Adstock and dim returns'!N33</f>
        <v>300.20299222670832</v>
      </c>
      <c r="H28">
        <f>'Adstock and dim returns'!O33</f>
        <v>53.033021807465644</v>
      </c>
      <c r="I28">
        <f>'Adstock and dim returns'!P33</f>
        <v>2.6732278857997442E-2</v>
      </c>
      <c r="K28">
        <f>G28*'Adstock and dim returns'!$W$8</f>
        <v>1535.5928867044015</v>
      </c>
      <c r="L28">
        <f>H28*'Adstock and dim returns'!$V$8</f>
        <v>130.81899868441266</v>
      </c>
      <c r="M28">
        <f>I28*'Adstock and dim returns'!$U$8</f>
        <v>9.2651164542066219E-2</v>
      </c>
      <c r="N28">
        <f>'Adstock and dim returns'!$X$8</f>
        <v>4769.5751453319517</v>
      </c>
      <c r="O28">
        <f t="shared" si="0"/>
        <v>6436.0796818853078</v>
      </c>
      <c r="P28">
        <f t="shared" si="1"/>
        <v>106.63031811469227</v>
      </c>
      <c r="Q28" s="45">
        <f t="shared" si="2"/>
        <v>1.6297576709756702E-2</v>
      </c>
      <c r="R28" s="45">
        <f>ABS((E28-O28)/E28)</f>
        <v>1.6297576709756702E-2</v>
      </c>
    </row>
    <row r="29" spans="1:18">
      <c r="A29">
        <f>Data!B28</f>
        <v>27</v>
      </c>
      <c r="B29">
        <f>Data!C28</f>
        <v>0</v>
      </c>
      <c r="C29">
        <f>Data!D28</f>
        <v>5049.49</v>
      </c>
      <c r="D29">
        <f>Data!E28</f>
        <v>2162.5300000000002</v>
      </c>
      <c r="E29">
        <f>Data!F28</f>
        <v>11325.8</v>
      </c>
      <c r="G29">
        <f>'Adstock and dim returns'!N34</f>
        <v>170.67713130240455</v>
      </c>
      <c r="H29">
        <f>'Adstock and dim returns'!O34</f>
        <v>1105.9595390382019</v>
      </c>
      <c r="I29">
        <f>'Adstock and dim returns'!P34</f>
        <v>797.78868591308537</v>
      </c>
      <c r="K29">
        <f>G29*'Adstock and dim returns'!$W$8</f>
        <v>873.04455830726397</v>
      </c>
      <c r="L29">
        <f>H29*'Adstock and dim returns'!$V$8</f>
        <v>2728.1213581928118</v>
      </c>
      <c r="M29">
        <f>I29*'Adstock and dim returns'!$U$8</f>
        <v>2765.0486215924966</v>
      </c>
      <c r="N29">
        <f>'Adstock and dim returns'!$X$8</f>
        <v>4769.5751453319517</v>
      </c>
      <c r="O29">
        <f t="shared" si="0"/>
        <v>11135.789683424524</v>
      </c>
      <c r="P29">
        <f t="shared" si="1"/>
        <v>190.01031657547537</v>
      </c>
      <c r="Q29" s="45">
        <f t="shared" si="2"/>
        <v>1.6776767784657629E-2</v>
      </c>
      <c r="R29" s="45">
        <f>ABS((E29-O29)/E29)</f>
        <v>1.6776767784657629E-2</v>
      </c>
    </row>
    <row r="30" spans="1:18">
      <c r="A30">
        <f>Data!B29</f>
        <v>28</v>
      </c>
      <c r="B30">
        <f>Data!C29</f>
        <v>0</v>
      </c>
      <c r="C30">
        <f>Data!D29</f>
        <v>0</v>
      </c>
      <c r="D30">
        <f>Data!E29</f>
        <v>2117.4499999999998</v>
      </c>
      <c r="E30">
        <f>Data!F29</f>
        <v>7793.24</v>
      </c>
      <c r="G30">
        <f>'Adstock and dim returns'!N35</f>
        <v>97.036618234701777</v>
      </c>
      <c r="H30">
        <f>'Adstock and dim returns'!O35</f>
        <v>266.67014851769659</v>
      </c>
      <c r="I30">
        <f>'Adstock and dim returns'!P35</f>
        <v>797.78350672313479</v>
      </c>
      <c r="K30">
        <f>G30*'Adstock and dim returns'!$W$8</f>
        <v>496.35994500191305</v>
      </c>
      <c r="L30">
        <f>H30*'Adstock and dim returns'!$V$8</f>
        <v>657.80754366136694</v>
      </c>
      <c r="M30">
        <f>I30*'Adstock and dim returns'!$U$8</f>
        <v>2765.0306710846908</v>
      </c>
      <c r="N30">
        <f>'Adstock and dim returns'!$X$8</f>
        <v>4769.5751453319517</v>
      </c>
      <c r="O30">
        <f t="shared" si="0"/>
        <v>8688.7733050799216</v>
      </c>
      <c r="P30">
        <f t="shared" si="1"/>
        <v>-895.53330507992177</v>
      </c>
      <c r="Q30" s="45">
        <f t="shared" si="2"/>
        <v>-0.11491155220164165</v>
      </c>
      <c r="R30" s="45">
        <f>ABS((E30-O30)/E30)</f>
        <v>0.11491155220164165</v>
      </c>
    </row>
    <row r="31" spans="1:18">
      <c r="A31">
        <f>Data!B30</f>
        <v>29</v>
      </c>
      <c r="B31">
        <f>Data!C30</f>
        <v>13065.56</v>
      </c>
      <c r="C31">
        <f>Data!D30</f>
        <v>5643.31</v>
      </c>
      <c r="D31">
        <f>Data!E30</f>
        <v>1898.93</v>
      </c>
      <c r="E31">
        <f>Data!F30</f>
        <v>15010.94</v>
      </c>
      <c r="G31">
        <f>'Adstock and dim returns'!N36</f>
        <v>1024.0878587168611</v>
      </c>
      <c r="H31">
        <f>'Adstock and dim returns'!O36</f>
        <v>1235.2207666379988</v>
      </c>
      <c r="I31">
        <f>'Adstock and dim returns'!P36</f>
        <v>727.15798047995759</v>
      </c>
      <c r="K31">
        <f>G31*'Adstock and dim returns'!$W$8</f>
        <v>5238.3955920678036</v>
      </c>
      <c r="L31">
        <f>H31*'Adstock and dim returns'!$V$8</f>
        <v>3046.975984744432</v>
      </c>
      <c r="M31">
        <f>I31*'Adstock and dim returns'!$U$8</f>
        <v>2520.2502957344982</v>
      </c>
      <c r="N31">
        <f>'Adstock and dim returns'!$X$8</f>
        <v>4769.5751453319517</v>
      </c>
      <c r="O31">
        <f t="shared" si="0"/>
        <v>15575.197017878685</v>
      </c>
      <c r="P31">
        <f t="shared" si="1"/>
        <v>-564.25701787868456</v>
      </c>
      <c r="Q31" s="45">
        <f t="shared" si="2"/>
        <v>-3.7589719090122577E-2</v>
      </c>
      <c r="R31" s="45">
        <f>ABS((E31-O31)/E31)</f>
        <v>3.7589719090122577E-2</v>
      </c>
    </row>
    <row r="32" spans="1:18">
      <c r="A32">
        <f>Data!B31</f>
        <v>30</v>
      </c>
      <c r="B32">
        <f>Data!C31</f>
        <v>0</v>
      </c>
      <c r="C32">
        <f>Data!D31</f>
        <v>3429.38</v>
      </c>
      <c r="D32">
        <f>Data!E31</f>
        <v>0</v>
      </c>
      <c r="E32">
        <f>Data!F31</f>
        <v>10634.31</v>
      </c>
      <c r="G32">
        <f>'Adstock and dim returns'!N37</f>
        <v>582.23396319587175</v>
      </c>
      <c r="H32">
        <f>'Adstock and dim returns'!O37</f>
        <v>994.47873037485442</v>
      </c>
      <c r="I32">
        <f>'Adstock and dim returns'!P37</f>
        <v>25.050005166304469</v>
      </c>
      <c r="K32">
        <f>G32*'Adstock and dim returns'!$W$8</f>
        <v>2978.2325807269199</v>
      </c>
      <c r="L32">
        <f>H32*'Adstock and dim returns'!$V$8</f>
        <v>2453.1265103635919</v>
      </c>
      <c r="M32">
        <f>I32*'Adstock and dim returns'!$U$8</f>
        <v>86.820587304645059</v>
      </c>
      <c r="N32">
        <f>'Adstock and dim returns'!$X$8</f>
        <v>4769.5751453319517</v>
      </c>
      <c r="O32">
        <f t="shared" si="0"/>
        <v>10287.754823727108</v>
      </c>
      <c r="P32">
        <f t="shared" si="1"/>
        <v>346.55517627289191</v>
      </c>
      <c r="Q32" s="45">
        <f t="shared" si="2"/>
        <v>3.2588402658272321E-2</v>
      </c>
      <c r="R32" s="45">
        <f>ABS((E32-O32)/E32)</f>
        <v>3.2588402658272321E-2</v>
      </c>
    </row>
    <row r="33" spans="1:18">
      <c r="A33">
        <f>Data!B32</f>
        <v>31</v>
      </c>
      <c r="B33">
        <f>Data!C32</f>
        <v>0</v>
      </c>
      <c r="C33">
        <f>Data!D32</f>
        <v>4793.1000000000004</v>
      </c>
      <c r="D33">
        <f>Data!E32</f>
        <v>1898.5</v>
      </c>
      <c r="E33">
        <f>Data!F32</f>
        <v>11751.39</v>
      </c>
      <c r="G33">
        <f>'Adstock and dim returns'!N38</f>
        <v>331.02275846090021</v>
      </c>
      <c r="H33">
        <f>'Adstock and dim returns'!O38</f>
        <v>1196.5618285676426</v>
      </c>
      <c r="I33">
        <f>'Adstock and dim returns'!P38</f>
        <v>712.60356518497747</v>
      </c>
      <c r="K33">
        <f>G33*'Adstock and dim returns'!$W$8</f>
        <v>1693.2415944940203</v>
      </c>
      <c r="L33">
        <f>H33*'Adstock and dim returns'!$V$8</f>
        <v>2951.6142007803364</v>
      </c>
      <c r="M33">
        <f>I33*'Adstock and dim returns'!$U$8</f>
        <v>2469.8062788412153</v>
      </c>
      <c r="N33">
        <f>'Adstock and dim returns'!$X$8</f>
        <v>4769.5751453319517</v>
      </c>
      <c r="O33">
        <f t="shared" si="0"/>
        <v>11884.237219447525</v>
      </c>
      <c r="P33">
        <f t="shared" si="1"/>
        <v>-132.84721944752528</v>
      </c>
      <c r="Q33" s="45">
        <f t="shared" si="2"/>
        <v>-1.1304809001107552E-2</v>
      </c>
      <c r="R33" s="45">
        <f>ABS((E33-O33)/E33)</f>
        <v>1.1304809001107552E-2</v>
      </c>
    </row>
    <row r="34" spans="1:18">
      <c r="A34">
        <f>Data!B33</f>
        <v>32</v>
      </c>
      <c r="B34">
        <f>Data!C33</f>
        <v>0</v>
      </c>
      <c r="C34">
        <f>Data!D33</f>
        <v>5880.18</v>
      </c>
      <c r="D34">
        <f>Data!E33</f>
        <v>0</v>
      </c>
      <c r="E34">
        <f>Data!F33</f>
        <v>9151.2000000000007</v>
      </c>
      <c r="G34">
        <f>'Adstock and dim returns'!N39</f>
        <v>188.19937266730787</v>
      </c>
      <c r="H34">
        <f>'Adstock and dim returns'!O39</f>
        <v>1418.7925994684917</v>
      </c>
      <c r="I34">
        <f>'Adstock and dim returns'!P39</f>
        <v>24.548617313707229</v>
      </c>
      <c r="K34">
        <f>G34*'Adstock and dim returns'!$W$8</f>
        <v>962.67400869842936</v>
      </c>
      <c r="L34">
        <f>H34*'Adstock and dim returns'!$V$8</f>
        <v>3499.8010838823216</v>
      </c>
      <c r="M34">
        <f>I34*'Adstock and dim returns'!$U$8</f>
        <v>85.082831661845361</v>
      </c>
      <c r="N34">
        <f>'Adstock and dim returns'!$X$8</f>
        <v>4769.5751453319517</v>
      </c>
      <c r="O34">
        <f t="shared" si="0"/>
        <v>9317.1330695745492</v>
      </c>
      <c r="P34">
        <f t="shared" si="1"/>
        <v>-165.93306957454843</v>
      </c>
      <c r="Q34" s="45">
        <f t="shared" si="2"/>
        <v>-1.8132383684604032E-2</v>
      </c>
      <c r="R34" s="45">
        <f>ABS((E34-O34)/E34)</f>
        <v>1.8132383684604032E-2</v>
      </c>
    </row>
    <row r="35" spans="1:18">
      <c r="A35">
        <f>Data!B34</f>
        <v>33</v>
      </c>
      <c r="B35">
        <f>Data!C34</f>
        <v>0</v>
      </c>
      <c r="C35">
        <f>Data!D34</f>
        <v>0</v>
      </c>
      <c r="D35">
        <f>Data!E34</f>
        <v>2499.44</v>
      </c>
      <c r="E35">
        <f>Data!F34</f>
        <v>9141.4599999999991</v>
      </c>
      <c r="G35">
        <f>'Adstock and dim returns'!N40</f>
        <v>106.9986971199499</v>
      </c>
      <c r="H35">
        <f>'Adstock and dim returns'!O40</f>
        <v>342.10079108780366</v>
      </c>
      <c r="I35">
        <f>'Adstock and dim returns'!P40</f>
        <v>905.16441878292028</v>
      </c>
      <c r="K35">
        <f>G35*'Adstock and dim returns'!$W$8</f>
        <v>547.31778975724637</v>
      </c>
      <c r="L35">
        <f>H35*'Adstock and dim returns'!$V$8</f>
        <v>843.8757855761454</v>
      </c>
      <c r="M35">
        <f>I35*'Adstock and dim returns'!$U$8</f>
        <v>3137.2012071163358</v>
      </c>
      <c r="N35">
        <f>'Adstock and dim returns'!$X$8</f>
        <v>4769.5751453319517</v>
      </c>
      <c r="O35">
        <f t="shared" si="0"/>
        <v>9297.9699277816799</v>
      </c>
      <c r="P35">
        <f t="shared" si="1"/>
        <v>-156.50992778168074</v>
      </c>
      <c r="Q35" s="45">
        <f t="shared" si="2"/>
        <v>-1.7120889637068998E-2</v>
      </c>
      <c r="R35" s="45">
        <f>ABS((E35-O35)/E35)</f>
        <v>1.7120889637068998E-2</v>
      </c>
    </row>
    <row r="36" spans="1:18">
      <c r="A36">
        <f>Data!B35</f>
        <v>34</v>
      </c>
      <c r="B36">
        <f>Data!C35</f>
        <v>0</v>
      </c>
      <c r="C36">
        <f>Data!D35</f>
        <v>5387.28</v>
      </c>
      <c r="D36">
        <f>Data!E35</f>
        <v>0</v>
      </c>
      <c r="E36">
        <f>Data!F35</f>
        <v>7399.92</v>
      </c>
      <c r="G36">
        <f>'Adstock and dim returns'!N41</f>
        <v>60.832940211790323</v>
      </c>
      <c r="H36">
        <f>'Adstock and dim returns'!O41</f>
        <v>1200.1799809350941</v>
      </c>
      <c r="I36">
        <f>'Adstock and dim returns'!P41</f>
        <v>31.182183205774656</v>
      </c>
      <c r="K36">
        <f>G36*'Adstock and dim returns'!$W$8</f>
        <v>311.17154953603591</v>
      </c>
      <c r="L36">
        <f>H36*'Adstock and dim returns'!$V$8</f>
        <v>2960.5392639516567</v>
      </c>
      <c r="M36">
        <f>I36*'Adstock and dim returns'!$U$8</f>
        <v>108.07404794502828</v>
      </c>
      <c r="N36">
        <f>'Adstock and dim returns'!$X$8</f>
        <v>4769.5751453319517</v>
      </c>
      <c r="O36">
        <f t="shared" si="0"/>
        <v>8149.360006764673</v>
      </c>
      <c r="P36">
        <f t="shared" si="1"/>
        <v>-749.44000676467294</v>
      </c>
      <c r="Q36" s="45">
        <f t="shared" si="2"/>
        <v>-0.1012767714738366</v>
      </c>
      <c r="R36" s="45">
        <f>ABS((E36-O36)/E36)</f>
        <v>0.1012767714738366</v>
      </c>
    </row>
    <row r="37" spans="1:18">
      <c r="A37">
        <f>Data!B36</f>
        <v>35</v>
      </c>
      <c r="B37">
        <f>Data!C36</f>
        <v>9304.18</v>
      </c>
      <c r="C37">
        <f>Data!D36</f>
        <v>2744.44</v>
      </c>
      <c r="D37">
        <f>Data!E36</f>
        <v>0</v>
      </c>
      <c r="E37">
        <f>Data!F36</f>
        <v>10893.16</v>
      </c>
      <c r="G37">
        <f>'Adstock and dim returns'!N42</f>
        <v>796.53082254821163</v>
      </c>
      <c r="H37">
        <f>'Adstock and dim returns'!O42</f>
        <v>860.3960578127685</v>
      </c>
      <c r="I37">
        <f>'Adstock and dim returns'!P42</f>
        <v>1.074201028345638</v>
      </c>
      <c r="K37">
        <f>G37*'Adstock and dim returns'!$W$8</f>
        <v>4074.3999787388507</v>
      </c>
      <c r="L37">
        <f>H37*'Adstock and dim returns'!$V$8</f>
        <v>2122.3786033485553</v>
      </c>
      <c r="M37">
        <f>I37*'Adstock and dim returns'!$U$8</f>
        <v>3.7230636698499597</v>
      </c>
      <c r="N37">
        <f>'Adstock and dim returns'!$X$8</f>
        <v>4769.5751453319517</v>
      </c>
      <c r="O37">
        <f t="shared" si="0"/>
        <v>10970.076791089206</v>
      </c>
      <c r="P37">
        <f t="shared" si="1"/>
        <v>-76.916791089206527</v>
      </c>
      <c r="Q37" s="45">
        <f t="shared" si="2"/>
        <v>-7.0610172887579483E-3</v>
      </c>
      <c r="R37" s="45">
        <f>ABS((E37-O37)/E37)</f>
        <v>7.0610172887579483E-3</v>
      </c>
    </row>
    <row r="38" spans="1:18">
      <c r="A38">
        <f>Data!B37</f>
        <v>36</v>
      </c>
      <c r="B38">
        <f>Data!C37</f>
        <v>0</v>
      </c>
      <c r="C38">
        <f>Data!D37</f>
        <v>3977.49</v>
      </c>
      <c r="D38">
        <f>Data!E37</f>
        <v>1743.09</v>
      </c>
      <c r="E38">
        <f>Data!F37</f>
        <v>11550.47</v>
      </c>
      <c r="G38">
        <f>'Adstock and dim returns'!N43</f>
        <v>452.85889650229205</v>
      </c>
      <c r="H38">
        <f>'Adstock and dim returns'!O43</f>
        <v>1027.795237086252</v>
      </c>
      <c r="I38">
        <f>'Adstock and dim returns'!P43</f>
        <v>661.31850648350917</v>
      </c>
      <c r="K38">
        <f>G38*'Adstock and dim returns'!$W$8</f>
        <v>2316.455592236618</v>
      </c>
      <c r="L38">
        <f>H38*'Adstock and dim returns'!$V$8</f>
        <v>2535.3098727122556</v>
      </c>
      <c r="M38">
        <f>I38*'Adstock and dim returns'!$U$8</f>
        <v>2292.0578557628842</v>
      </c>
      <c r="N38">
        <f>'Adstock and dim returns'!$X$8</f>
        <v>4769.5751453319517</v>
      </c>
      <c r="O38">
        <f t="shared" si="0"/>
        <v>11913.398466043709</v>
      </c>
      <c r="P38">
        <f t="shared" si="1"/>
        <v>-362.9284660437097</v>
      </c>
      <c r="Q38" s="45">
        <f t="shared" si="2"/>
        <v>-3.142109940493415E-2</v>
      </c>
      <c r="R38" s="45">
        <f>ABS((E38-O38)/E38)</f>
        <v>3.142109940493415E-2</v>
      </c>
    </row>
    <row r="39" spans="1:18">
      <c r="A39">
        <f>Data!B38</f>
        <v>37</v>
      </c>
      <c r="B39">
        <f>Data!C38</f>
        <v>0</v>
      </c>
      <c r="C39">
        <f>Data!D38</f>
        <v>0</v>
      </c>
      <c r="D39">
        <f>Data!E38</f>
        <v>1979.13</v>
      </c>
      <c r="E39">
        <f>Data!F38</f>
        <v>8672.09</v>
      </c>
      <c r="G39">
        <f>'Adstock and dim returns'!N44</f>
        <v>257.467977805543</v>
      </c>
      <c r="H39">
        <f>'Adstock and dim returns'!O44</f>
        <v>247.8230883183374</v>
      </c>
      <c r="I39">
        <f>'Adstock and dim returns'!P44</f>
        <v>750.3620623019832</v>
      </c>
      <c r="K39">
        <f>G39*'Adstock and dim returns'!$W$8</f>
        <v>1316.9955180652721</v>
      </c>
      <c r="L39">
        <f>H39*'Adstock and dim returns'!$V$8</f>
        <v>611.31663178430824</v>
      </c>
      <c r="M39">
        <f>I39*'Adstock and dim returns'!$U$8</f>
        <v>2600.6731139446592</v>
      </c>
      <c r="N39">
        <f>'Adstock and dim returns'!$X$8</f>
        <v>4769.5751453319517</v>
      </c>
      <c r="O39">
        <f t="shared" si="0"/>
        <v>9298.5604091261921</v>
      </c>
      <c r="P39">
        <f t="shared" si="1"/>
        <v>-626.47040912619195</v>
      </c>
      <c r="Q39" s="45">
        <f t="shared" si="2"/>
        <v>-7.2239841736673846E-2</v>
      </c>
      <c r="R39" s="45">
        <f>ABS((E39-O39)/E39)</f>
        <v>7.2239841736673846E-2</v>
      </c>
    </row>
    <row r="40" spans="1:18">
      <c r="A40">
        <f>Data!B39</f>
        <v>38</v>
      </c>
      <c r="B40">
        <f>Data!C39</f>
        <v>0</v>
      </c>
      <c r="C40">
        <f>Data!D39</f>
        <v>3343.28</v>
      </c>
      <c r="D40">
        <f>Data!E39</f>
        <v>1802.4</v>
      </c>
      <c r="E40">
        <f>Data!F39</f>
        <v>9427.2199999999993</v>
      </c>
      <c r="G40">
        <f>'Adstock and dim returns'!N45</f>
        <v>146.38060576323468</v>
      </c>
      <c r="H40">
        <f>'Adstock and dim returns'!O45</f>
        <v>813.28953262292225</v>
      </c>
      <c r="I40">
        <f>'Adstock and dim returns'!P45</f>
        <v>694.63203539725771</v>
      </c>
      <c r="K40">
        <f>G40*'Adstock and dim returns'!$W$8</f>
        <v>748.76341269694478</v>
      </c>
      <c r="L40">
        <f>H40*'Adstock and dim returns'!$V$8</f>
        <v>2006.1787669671737</v>
      </c>
      <c r="M40">
        <f>I40*'Adstock and dim returns'!$U$8</f>
        <v>2407.5189156022029</v>
      </c>
      <c r="N40">
        <f>'Adstock and dim returns'!$X$8</f>
        <v>4769.5751453319517</v>
      </c>
      <c r="O40">
        <f t="shared" si="0"/>
        <v>9932.0362405982742</v>
      </c>
      <c r="P40">
        <f t="shared" si="1"/>
        <v>-504.81624059827482</v>
      </c>
      <c r="Q40" s="45">
        <f t="shared" si="2"/>
        <v>-5.3548791753907816E-2</v>
      </c>
      <c r="R40" s="45">
        <f>ABS((E40-O40)/E40)</f>
        <v>5.3548791753907816E-2</v>
      </c>
    </row>
    <row r="41" spans="1:18">
      <c r="A41">
        <f>Data!B40</f>
        <v>39</v>
      </c>
      <c r="B41">
        <f>Data!C40</f>
        <v>0</v>
      </c>
      <c r="C41">
        <f>Data!D40</f>
        <v>0</v>
      </c>
      <c r="D41">
        <f>Data!E40</f>
        <v>1764.47</v>
      </c>
      <c r="E41">
        <f>Data!F40</f>
        <v>8036.91</v>
      </c>
      <c r="G41">
        <f>'Adstock and dim returns'!N46</f>
        <v>83.223094095976734</v>
      </c>
      <c r="H41">
        <f>'Adstock and dim returns'!O46</f>
        <v>196.10124312599439</v>
      </c>
      <c r="I41">
        <f>'Adstock and dim returns'!P46</f>
        <v>681.01382686386376</v>
      </c>
      <c r="K41">
        <f>G41*'Adstock and dim returns'!$W$8</f>
        <v>425.70125752378556</v>
      </c>
      <c r="L41">
        <f>H41*'Adstock and dim returns'!$V$8</f>
        <v>483.73197287618592</v>
      </c>
      <c r="M41">
        <f>I41*'Adstock and dim returns'!$U$8</f>
        <v>2360.3196892923897</v>
      </c>
      <c r="N41">
        <f>'Adstock and dim returns'!$X$8</f>
        <v>4769.5751453319517</v>
      </c>
      <c r="O41">
        <f t="shared" si="0"/>
        <v>8039.3280650243132</v>
      </c>
      <c r="P41">
        <f t="shared" si="1"/>
        <v>-2.4180650243133641</v>
      </c>
      <c r="Q41" s="45">
        <f t="shared" si="2"/>
        <v>-3.0086998912683658E-4</v>
      </c>
      <c r="R41" s="45">
        <f>ABS((E41-O41)/E41)</f>
        <v>3.0086998912683658E-4</v>
      </c>
    </row>
    <row r="42" spans="1:18">
      <c r="A42">
        <f>Data!B41</f>
        <v>40</v>
      </c>
      <c r="B42">
        <f>Data!C41</f>
        <v>9395.39</v>
      </c>
      <c r="C42">
        <f>Data!D41</f>
        <v>0</v>
      </c>
      <c r="D42">
        <f>Data!E41</f>
        <v>1771.96</v>
      </c>
      <c r="E42">
        <f>Data!F41</f>
        <v>11240.58</v>
      </c>
      <c r="G42">
        <f>'Adstock and dim returns'!N47</f>
        <v>806.37190250023025</v>
      </c>
      <c r="H42">
        <f>'Adstock and dim returns'!O47</f>
        <v>47.2841417638042</v>
      </c>
      <c r="I42">
        <f>'Adstock and dim returns'!P47</f>
        <v>683.19091276921347</v>
      </c>
      <c r="K42">
        <f>G42*'Adstock and dim returns'!$W$8</f>
        <v>4124.7388919512705</v>
      </c>
      <c r="L42">
        <f>H42*'Adstock and dim returns'!$V$8</f>
        <v>116.63797136903683</v>
      </c>
      <c r="M42">
        <f>I42*'Adstock and dim returns'!$U$8</f>
        <v>2367.865231724827</v>
      </c>
      <c r="N42">
        <f>'Adstock and dim returns'!$X$8</f>
        <v>4769.5751453319517</v>
      </c>
      <c r="O42">
        <f t="shared" si="0"/>
        <v>11378.817240377086</v>
      </c>
      <c r="P42">
        <f t="shared" si="1"/>
        <v>-138.23724037708598</v>
      </c>
      <c r="Q42" s="45">
        <f t="shared" si="2"/>
        <v>-1.229805226928557E-2</v>
      </c>
      <c r="R42" s="45">
        <f>ABS((E42-O42)/E42)</f>
        <v>1.229805226928557E-2</v>
      </c>
    </row>
    <row r="43" spans="1:18">
      <c r="A43">
        <f>Data!B42</f>
        <v>41</v>
      </c>
      <c r="B43">
        <f>Data!C42</f>
        <v>7902.89</v>
      </c>
      <c r="C43">
        <f>Data!D42</f>
        <v>0</v>
      </c>
      <c r="D43">
        <f>Data!E42</f>
        <v>2351</v>
      </c>
      <c r="E43">
        <f>Data!F42</f>
        <v>12386.83</v>
      </c>
      <c r="G43">
        <f>'Adstock and dim returns'!N48</f>
        <v>968.4497060300157</v>
      </c>
      <c r="H43">
        <f>'Adstock and dim returns'!O48</f>
        <v>11.401202902640676</v>
      </c>
      <c r="I43">
        <f>'Adstock and dim returns'!P48</f>
        <v>869.91884777637244</v>
      </c>
      <c r="K43">
        <f>G43*'Adstock and dim returns'!$W$8</f>
        <v>4953.7963252131549</v>
      </c>
      <c r="L43">
        <f>H43*'Adstock and dim returns'!$V$8</f>
        <v>28.123872573885837</v>
      </c>
      <c r="M43">
        <f>I43*'Adstock and dim returns'!$U$8</f>
        <v>3015.0438999876251</v>
      </c>
      <c r="N43">
        <f>'Adstock and dim returns'!$X$8</f>
        <v>4769.5751453319517</v>
      </c>
      <c r="O43">
        <f t="shared" si="0"/>
        <v>12766.539243106618</v>
      </c>
      <c r="P43">
        <f t="shared" si="1"/>
        <v>-379.70924310661758</v>
      </c>
      <c r="Q43" s="45">
        <f t="shared" si="2"/>
        <v>-3.0654270956057165E-2</v>
      </c>
      <c r="R43" s="45">
        <f>ABS((E43-O43)/E43)</f>
        <v>3.0654270956057165E-2</v>
      </c>
    </row>
    <row r="44" spans="1:18">
      <c r="A44">
        <f>Data!B43</f>
        <v>42</v>
      </c>
      <c r="B44">
        <f>Data!C43</f>
        <v>7159.96</v>
      </c>
      <c r="C44">
        <f>Data!D43</f>
        <v>0</v>
      </c>
      <c r="D44">
        <f>Data!E43</f>
        <v>1973.4</v>
      </c>
      <c r="E44">
        <f>Data!F43</f>
        <v>12513.84</v>
      </c>
      <c r="G44">
        <f>'Adstock and dim returns'!N49</f>
        <v>998.05490829476889</v>
      </c>
      <c r="H44">
        <f>'Adstock and dim returns'!O49</f>
        <v>2.7490702543889043</v>
      </c>
      <c r="I44">
        <f>'Adstock and dim returns'!P49</f>
        <v>752.86346999644081</v>
      </c>
      <c r="K44">
        <f>G44*'Adstock and dim returns'!$W$8</f>
        <v>5105.2323174729127</v>
      </c>
      <c r="L44">
        <f>H44*'Adstock and dim returns'!$V$8</f>
        <v>6.7812582752286916</v>
      </c>
      <c r="M44">
        <f>I44*'Adstock and dim returns'!$U$8</f>
        <v>2609.342720345112</v>
      </c>
      <c r="N44">
        <f>'Adstock and dim returns'!$X$8</f>
        <v>4769.5751453319517</v>
      </c>
      <c r="O44">
        <f t="shared" si="0"/>
        <v>12490.931441425204</v>
      </c>
      <c r="P44">
        <f t="shared" si="1"/>
        <v>22.908558574796189</v>
      </c>
      <c r="Q44" s="45">
        <f t="shared" si="2"/>
        <v>1.8306577816878103E-3</v>
      </c>
      <c r="R44" s="45">
        <f>ABS((E44-O44)/E44)</f>
        <v>1.8306577816878103E-3</v>
      </c>
    </row>
    <row r="45" spans="1:18">
      <c r="A45">
        <f>Data!B44</f>
        <v>43</v>
      </c>
      <c r="B45">
        <f>Data!C44</f>
        <v>6587.46</v>
      </c>
      <c r="C45">
        <f>Data!D44</f>
        <v>5567.29</v>
      </c>
      <c r="D45">
        <f>Data!E44</f>
        <v>0</v>
      </c>
      <c r="E45">
        <f>Data!F44</f>
        <v>12235.08</v>
      </c>
      <c r="G45">
        <f>'Adstock and dim returns'!N50</f>
        <v>979.10758464507467</v>
      </c>
      <c r="H45">
        <f>'Adstock and dim returns'!O50</f>
        <v>1194.0916775421315</v>
      </c>
      <c r="I45">
        <f>'Adstock and dim returns'!P50</f>
        <v>25.935538520095449</v>
      </c>
      <c r="K45">
        <f>G45*'Adstock and dim returns'!$W$8</f>
        <v>5008.3133120934317</v>
      </c>
      <c r="L45">
        <f>H45*'Adstock and dim returns'!$V$8</f>
        <v>2945.5209654197379</v>
      </c>
      <c r="M45">
        <f>I45*'Adstock and dim returns'!$U$8</f>
        <v>89.889749380403913</v>
      </c>
      <c r="N45">
        <f>'Adstock and dim returns'!$X$8</f>
        <v>4769.5751453319517</v>
      </c>
      <c r="O45">
        <f t="shared" si="0"/>
        <v>12813.299172225525</v>
      </c>
      <c r="P45">
        <f t="shared" si="1"/>
        <v>-578.21917222552474</v>
      </c>
      <c r="Q45" s="45">
        <f t="shared" si="2"/>
        <v>-4.7259124764654152E-2</v>
      </c>
      <c r="R45" s="45">
        <f>ABS((E45-O45)/E45)</f>
        <v>4.7259124764654152E-2</v>
      </c>
    </row>
    <row r="46" spans="1:18">
      <c r="A46">
        <f>Data!B45</f>
        <v>44</v>
      </c>
      <c r="B46">
        <f>Data!C45</f>
        <v>13901.55</v>
      </c>
      <c r="C46">
        <f>Data!D45</f>
        <v>0</v>
      </c>
      <c r="D46">
        <f>Data!E45</f>
        <v>0</v>
      </c>
      <c r="E46">
        <f>Data!F45</f>
        <v>11895.78</v>
      </c>
      <c r="G46">
        <f>'Adstock and dim returns'!N51</f>
        <v>1362.2653416302721</v>
      </c>
      <c r="H46">
        <f>'Adstock and dim returns'!O51</f>
        <v>287.92066414186115</v>
      </c>
      <c r="I46">
        <f>'Adstock and dim returns'!P51</f>
        <v>0.893458356175171</v>
      </c>
      <c r="K46">
        <f>G46*'Adstock and dim returns'!$W$8</f>
        <v>6968.2349029740199</v>
      </c>
      <c r="L46">
        <f>H46*'Adstock and dim returns'!$V$8</f>
        <v>710.22716978739186</v>
      </c>
      <c r="M46">
        <f>I46*'Adstock and dim returns'!$U$8</f>
        <v>3.0966292701493598</v>
      </c>
      <c r="N46">
        <f>'Adstock and dim returns'!$X$8</f>
        <v>4769.5751453319517</v>
      </c>
      <c r="O46">
        <f t="shared" si="0"/>
        <v>12451.133847363513</v>
      </c>
      <c r="P46">
        <f t="shared" si="1"/>
        <v>-555.35384736351261</v>
      </c>
      <c r="Q46" s="45">
        <f t="shared" si="2"/>
        <v>-4.6684946036620767E-2</v>
      </c>
      <c r="R46" s="45">
        <f>ABS((E46-O46)/E46)</f>
        <v>4.6684946036620767E-2</v>
      </c>
    </row>
    <row r="47" spans="1:18">
      <c r="A47">
        <f>Data!B46</f>
        <v>45</v>
      </c>
      <c r="B47">
        <f>Data!C46</f>
        <v>0</v>
      </c>
      <c r="C47">
        <f>Data!D46</f>
        <v>0</v>
      </c>
      <c r="D47">
        <f>Data!E46</f>
        <v>0</v>
      </c>
      <c r="E47">
        <f>Data!F46</f>
        <v>10047.41</v>
      </c>
      <c r="G47">
        <f>'Adstock and dim returns'!N52</f>
        <v>774.50107628027604</v>
      </c>
      <c r="H47">
        <f>'Adstock and dim returns'!O52</f>
        <v>69.423738896267082</v>
      </c>
      <c r="I47">
        <f>'Adstock and dim returns'!P52</f>
        <v>3.0778918802889799E-2</v>
      </c>
      <c r="K47">
        <f>G47*'Adstock and dim returns'!$W$8</f>
        <v>3961.7138212358041</v>
      </c>
      <c r="L47">
        <f>H47*'Adstock and dim returns'!$V$8</f>
        <v>171.25073582096493</v>
      </c>
      <c r="M47">
        <f>I47*'Adstock and dim returns'!$U$8</f>
        <v>0.10667637748288342</v>
      </c>
      <c r="N47">
        <f>'Adstock and dim returns'!$X$8</f>
        <v>4769.5751453319517</v>
      </c>
      <c r="O47">
        <f t="shared" si="0"/>
        <v>8902.6463787662033</v>
      </c>
      <c r="P47">
        <f t="shared" si="1"/>
        <v>1144.7636212337966</v>
      </c>
      <c r="Q47" s="45">
        <f t="shared" si="2"/>
        <v>0.11393619064353865</v>
      </c>
      <c r="R47" s="45">
        <f>ABS((E47-O47)/E47)</f>
        <v>0.11393619064353865</v>
      </c>
    </row>
    <row r="48" spans="1:18">
      <c r="A48">
        <f>Data!B47</f>
        <v>46</v>
      </c>
      <c r="B48">
        <f>Data!C47</f>
        <v>0</v>
      </c>
      <c r="C48">
        <f>Data!D47</f>
        <v>0</v>
      </c>
      <c r="D48">
        <f>Data!E47</f>
        <v>2144.0100000000002</v>
      </c>
      <c r="E48">
        <f>Data!F47</f>
        <v>9705.39</v>
      </c>
      <c r="G48">
        <f>'Adstock and dim returns'!N53</f>
        <v>440.3341249520754</v>
      </c>
      <c r="H48">
        <f>'Adstock and dim returns'!O53</f>
        <v>16.739526274371112</v>
      </c>
      <c r="I48">
        <f>'Adstock and dim returns'!P53</f>
        <v>791.84032612115811</v>
      </c>
      <c r="K48">
        <f>G48*'Adstock and dim returns'!$W$8</f>
        <v>2252.3891085635109</v>
      </c>
      <c r="L48">
        <f>H48*'Adstock and dim returns'!$V$8</f>
        <v>41.292160827923503</v>
      </c>
      <c r="M48">
        <f>I48*'Adstock and dim returns'!$U$8</f>
        <v>2744.4322549607987</v>
      </c>
      <c r="N48">
        <f>'Adstock and dim returns'!$X$8</f>
        <v>4769.5751453319517</v>
      </c>
      <c r="O48">
        <f t="shared" si="0"/>
        <v>9807.6886696841848</v>
      </c>
      <c r="P48">
        <f t="shared" si="1"/>
        <v>-102.29866968418537</v>
      </c>
      <c r="Q48" s="45">
        <f t="shared" si="2"/>
        <v>-1.0540397622783358E-2</v>
      </c>
      <c r="R48" s="45">
        <f>ABS((E48-O48)/E48)</f>
        <v>1.0540397622783358E-2</v>
      </c>
    </row>
    <row r="49" spans="1:22">
      <c r="A49">
        <f>Data!B48</f>
        <v>47</v>
      </c>
      <c r="B49">
        <f>Data!C48</f>
        <v>0</v>
      </c>
      <c r="C49">
        <f>Data!D48</f>
        <v>4708.16</v>
      </c>
      <c r="D49">
        <f>Data!E48</f>
        <v>0</v>
      </c>
      <c r="E49">
        <f>Data!F48</f>
        <v>8847.19</v>
      </c>
      <c r="G49">
        <f>'Adstock and dim returns'!N54</f>
        <v>250.34715578257436</v>
      </c>
      <c r="H49">
        <f>'Adstock and dim returns'!O54</f>
        <v>1041.3927493012252</v>
      </c>
      <c r="I49">
        <f>'Adstock and dim returns'!P54</f>
        <v>27.278259735430296</v>
      </c>
      <c r="K49">
        <f>G49*'Adstock and dim returns'!$W$8</f>
        <v>1280.5712187441613</v>
      </c>
      <c r="L49">
        <f>H49*'Adstock and dim returns'!$V$8</f>
        <v>2568.8514826740598</v>
      </c>
      <c r="M49">
        <f>I49*'Adstock and dim returns'!$U$8</f>
        <v>94.543474748037283</v>
      </c>
      <c r="N49">
        <f>'Adstock and dim returns'!$X$8</f>
        <v>4769.5751453319517</v>
      </c>
      <c r="O49">
        <f t="shared" si="0"/>
        <v>8713.5413214982109</v>
      </c>
      <c r="P49">
        <f t="shared" si="1"/>
        <v>133.64867850178962</v>
      </c>
      <c r="Q49" s="45">
        <f t="shared" si="2"/>
        <v>1.5106342070396319E-2</v>
      </c>
      <c r="R49" s="45">
        <f>ABS((E49-O49)/E49)</f>
        <v>1.5106342070396319E-2</v>
      </c>
    </row>
    <row r="50" spans="1:22">
      <c r="A50">
        <f>Data!B49</f>
        <v>48</v>
      </c>
      <c r="B50">
        <f>Data!C49</f>
        <v>0</v>
      </c>
      <c r="C50">
        <f>Data!D49</f>
        <v>4238.51</v>
      </c>
      <c r="D50">
        <f>Data!E49</f>
        <v>2060.7199999999998</v>
      </c>
      <c r="E50">
        <f>Data!F49</f>
        <v>10379.07</v>
      </c>
      <c r="G50">
        <f>'Adstock and dim returns'!N55</f>
        <v>142.3321402020473</v>
      </c>
      <c r="H50">
        <f>'Adstock and dim returns'!O55</f>
        <v>1106.1602121098658</v>
      </c>
      <c r="I50">
        <f>'Adstock and dim returns'!P55</f>
        <v>765.30581089181942</v>
      </c>
      <c r="K50">
        <f>G50*'Adstock and dim returns'!$W$8</f>
        <v>728.0547752789264</v>
      </c>
      <c r="L50">
        <f>H50*'Adstock and dim returns'!$V$8</f>
        <v>2728.6163677058148</v>
      </c>
      <c r="M50">
        <f>I50*'Adstock and dim returns'!$U$8</f>
        <v>2652.4665175982341</v>
      </c>
      <c r="N50">
        <f>'Adstock and dim returns'!$X$8</f>
        <v>4769.5751453319517</v>
      </c>
      <c r="O50">
        <f t="shared" si="0"/>
        <v>10878.712805914927</v>
      </c>
      <c r="P50">
        <f t="shared" si="1"/>
        <v>-499.64280591492752</v>
      </c>
      <c r="Q50" s="45">
        <f t="shared" si="2"/>
        <v>-4.8139458151349547E-2</v>
      </c>
      <c r="R50" s="45">
        <f>ABS((E50-O50)/E50)</f>
        <v>4.8139458151349547E-2</v>
      </c>
    </row>
    <row r="51" spans="1:22">
      <c r="A51">
        <f>Data!B50</f>
        <v>49</v>
      </c>
      <c r="B51">
        <f>Data!C50</f>
        <v>0</v>
      </c>
      <c r="C51">
        <f>Data!D50</f>
        <v>5857.92</v>
      </c>
      <c r="D51">
        <f>Data!E50</f>
        <v>2154.54</v>
      </c>
      <c r="E51">
        <f>Data!F50</f>
        <v>11312.48</v>
      </c>
      <c r="G51">
        <f>'Adstock and dim returns'!N56</f>
        <v>80.921383233487319</v>
      </c>
      <c r="H51">
        <f>'Adstock and dim returns'!O56</f>
        <v>1399.6960216709688</v>
      </c>
      <c r="I51">
        <f>'Adstock and dim returns'!P56</f>
        <v>809.00314569880584</v>
      </c>
      <c r="K51">
        <f>G51*'Adstock and dim returns'!$W$8</f>
        <v>413.92758797614891</v>
      </c>
      <c r="L51">
        <f>H51*'Adstock and dim returns'!$V$8</f>
        <v>3452.6946754479586</v>
      </c>
      <c r="M51">
        <f>I51*'Adstock and dim returns'!$U$8</f>
        <v>2803.9167167659957</v>
      </c>
      <c r="N51">
        <f>'Adstock and dim returns'!$X$8</f>
        <v>4769.5751453319517</v>
      </c>
      <c r="O51">
        <f t="shared" si="0"/>
        <v>11440.114125522055</v>
      </c>
      <c r="P51">
        <f t="shared" si="1"/>
        <v>-127.63412552205591</v>
      </c>
      <c r="Q51" s="45">
        <f t="shared" si="2"/>
        <v>-1.1282594578912486E-2</v>
      </c>
      <c r="R51" s="45">
        <f>ABS((E51-O51)/E51)</f>
        <v>1.1282594578912486E-2</v>
      </c>
    </row>
    <row r="52" spans="1:22">
      <c r="A52">
        <f>Data!B51</f>
        <v>50</v>
      </c>
      <c r="B52">
        <f>Data!C51</f>
        <v>0</v>
      </c>
      <c r="C52">
        <f>Data!D51</f>
        <v>0</v>
      </c>
      <c r="D52">
        <f>Data!E51</f>
        <v>1667.68</v>
      </c>
      <c r="E52">
        <f>Data!F51</f>
        <v>8226.23</v>
      </c>
      <c r="G52">
        <f>'Adstock and dim returns'!N57</f>
        <v>46.006968314572774</v>
      </c>
      <c r="H52">
        <f>'Adstock and dim returns'!O57</f>
        <v>337.49620379713883</v>
      </c>
      <c r="I52">
        <f>'Adstock and dim returns'!P57</f>
        <v>651.52291515992727</v>
      </c>
      <c r="K52">
        <f>G52*'Adstock and dim returns'!$W$8</f>
        <v>235.33400769483524</v>
      </c>
      <c r="L52">
        <f>H52*'Adstock and dim returns'!$V$8</f>
        <v>832.51743792424998</v>
      </c>
      <c r="M52">
        <f>I52*'Adstock and dim returns'!$U$8</f>
        <v>2258.1074040139301</v>
      </c>
      <c r="N52">
        <f>'Adstock and dim returns'!$X$8</f>
        <v>4769.5751453319517</v>
      </c>
      <c r="O52">
        <f t="shared" si="0"/>
        <v>8095.533994964967</v>
      </c>
      <c r="P52">
        <f t="shared" si="1"/>
        <v>130.69600503503261</v>
      </c>
      <c r="Q52" s="45">
        <f t="shared" si="2"/>
        <v>1.5887715883829243E-2</v>
      </c>
      <c r="R52" s="45">
        <f>ABS((E52-O52)/E52)</f>
        <v>1.5887715883829243E-2</v>
      </c>
    </row>
    <row r="53" spans="1:22">
      <c r="A53">
        <f>Data!B52</f>
        <v>51</v>
      </c>
      <c r="B53">
        <f>Data!C52</f>
        <v>8209.07</v>
      </c>
      <c r="C53">
        <f>Data!D52</f>
        <v>6466.58</v>
      </c>
      <c r="D53">
        <f>Data!E52</f>
        <v>2089.64</v>
      </c>
      <c r="E53">
        <f>Data!F52</f>
        <v>13966.11</v>
      </c>
      <c r="G53">
        <f>'Adstock and dim returns'!N58</f>
        <v>725.31309400629141</v>
      </c>
      <c r="H53">
        <f>'Adstock and dim returns'!O58</f>
        <v>1386.4746466376591</v>
      </c>
      <c r="I53">
        <f>'Adstock and dim returns'!P58</f>
        <v>785.83896321288671</v>
      </c>
      <c r="K53">
        <f>G53*'Adstock and dim returns'!$W$8</f>
        <v>3710.1083487819119</v>
      </c>
      <c r="L53">
        <f>H53*'Adstock and dim returns'!$V$8</f>
        <v>3420.0809004047801</v>
      </c>
      <c r="M53">
        <f>I53*'Adstock and dim returns'!$U$8</f>
        <v>2723.6321853055115</v>
      </c>
      <c r="N53">
        <f>'Adstock and dim returns'!$X$8</f>
        <v>4769.5751453319517</v>
      </c>
      <c r="O53">
        <f t="shared" si="0"/>
        <v>14623.396579824155</v>
      </c>
      <c r="P53">
        <f t="shared" si="1"/>
        <v>-657.28657982415461</v>
      </c>
      <c r="Q53" s="45">
        <f t="shared" si="2"/>
        <v>-4.7062967413557144E-2</v>
      </c>
      <c r="R53" s="45">
        <f>ABS((E53-O53)/E53)</f>
        <v>4.7062967413557144E-2</v>
      </c>
    </row>
    <row r="54" spans="1:22">
      <c r="A54">
        <f>Data!B53</f>
        <v>52</v>
      </c>
      <c r="B54">
        <f>Data!C53</f>
        <v>0</v>
      </c>
      <c r="C54">
        <f>Data!D53</f>
        <v>5852.55</v>
      </c>
      <c r="D54">
        <f>Data!E53</f>
        <v>2339.2399999999998</v>
      </c>
      <c r="E54">
        <f>Data!F53</f>
        <v>13460.32</v>
      </c>
      <c r="G54">
        <f>'Adstock and dim returns'!N59</f>
        <v>412.36883504338203</v>
      </c>
      <c r="H54">
        <f>'Adstock and dim returns'!O59</f>
        <v>1446.9747216409883</v>
      </c>
      <c r="I54">
        <f>'Adstock and dim returns'!P59</f>
        <v>868.27751336817244</v>
      </c>
      <c r="K54">
        <f>G54*'Adstock and dim returns'!$W$8</f>
        <v>2109.3415661659792</v>
      </c>
      <c r="L54">
        <f>H54*'Adstock and dim returns'!$V$8</f>
        <v>3569.3192232935057</v>
      </c>
      <c r="M54">
        <f>I54*'Adstock and dim returns'!$U$8</f>
        <v>3009.3552138441614</v>
      </c>
      <c r="N54">
        <f>'Adstock and dim returns'!$X$8</f>
        <v>4769.5751453319517</v>
      </c>
      <c r="O54">
        <f t="shared" si="0"/>
        <v>13457.591148635598</v>
      </c>
      <c r="P54">
        <f t="shared" si="1"/>
        <v>2.7288513644016348</v>
      </c>
      <c r="Q54" s="45">
        <f t="shared" si="2"/>
        <v>2.0273302301889069E-4</v>
      </c>
      <c r="R54" s="45">
        <f>ABS((E54-O54)/E54)</f>
        <v>2.0273302301889069E-4</v>
      </c>
    </row>
    <row r="55" spans="1:22">
      <c r="A55">
        <f>Data!B54</f>
        <v>53</v>
      </c>
      <c r="B55">
        <f>Data!C54</f>
        <v>8978.39</v>
      </c>
      <c r="C55">
        <f>Data!D54</f>
        <v>4401.3500000000004</v>
      </c>
      <c r="D55">
        <f>Data!E54</f>
        <v>1997.03</v>
      </c>
      <c r="E55">
        <f>Data!F54</f>
        <v>15742.61</v>
      </c>
      <c r="G55">
        <f>'Adstock and dim returns'!N60</f>
        <v>875.9485115102176</v>
      </c>
      <c r="H55">
        <f>'Adstock and dim returns'!O60</f>
        <v>1207.929091184111</v>
      </c>
      <c r="I55">
        <f>'Adstock and dim returns'!P60</f>
        <v>760.47410959871331</v>
      </c>
      <c r="K55">
        <f>G55*'Adstock and dim returns'!$W$8</f>
        <v>4480.6358971219088</v>
      </c>
      <c r="L55">
        <f>H55*'Adstock and dim returns'!$V$8</f>
        <v>2979.6543512863332</v>
      </c>
      <c r="M55">
        <f>I55*'Adstock and dim returns'!$U$8</f>
        <v>2635.720367600934</v>
      </c>
      <c r="N55">
        <f>'Adstock and dim returns'!$X$8</f>
        <v>4769.5751453319517</v>
      </c>
      <c r="O55">
        <f t="shared" si="0"/>
        <v>14865.585761341128</v>
      </c>
      <c r="P55">
        <f t="shared" si="1"/>
        <v>877.02423865887249</v>
      </c>
      <c r="Q55" s="45">
        <f t="shared" si="2"/>
        <v>5.5710218233118426E-2</v>
      </c>
      <c r="R55" s="45">
        <f>ABS((E55-O55)/E55)</f>
        <v>5.5710218233118426E-2</v>
      </c>
    </row>
    <row r="56" spans="1:22">
      <c r="A56">
        <f>Data!B55</f>
        <v>54</v>
      </c>
      <c r="B56">
        <f>Data!C55</f>
        <v>0</v>
      </c>
      <c r="C56">
        <f>Data!D55</f>
        <v>0</v>
      </c>
      <c r="D56">
        <f>Data!E55</f>
        <v>2164.2800000000002</v>
      </c>
      <c r="E56">
        <f>Data!F55</f>
        <v>10440.98</v>
      </c>
      <c r="G56">
        <f>'Adstock and dim returns'!N61</f>
        <v>498.01095586772789</v>
      </c>
      <c r="H56">
        <f>'Adstock and dim returns'!O61</f>
        <v>291.25715613886206</v>
      </c>
      <c r="I56">
        <f>'Adstock and dim returns'!P61</f>
        <v>812.02260541716225</v>
      </c>
      <c r="K56">
        <f>G56*'Adstock and dim returns'!$W$8</f>
        <v>2547.4165852211827</v>
      </c>
      <c r="L56">
        <f>H56*'Adstock and dim returns'!$V$8</f>
        <v>718.45744834385096</v>
      </c>
      <c r="M56">
        <f>I56*'Adstock and dim returns'!$U$8</f>
        <v>2814.3818350104843</v>
      </c>
      <c r="N56">
        <f>'Adstock and dim returns'!$X$8</f>
        <v>4769.5751453319517</v>
      </c>
      <c r="O56">
        <f t="shared" si="0"/>
        <v>10849.831013907469</v>
      </c>
      <c r="P56">
        <f t="shared" si="1"/>
        <v>-408.85101390746968</v>
      </c>
      <c r="Q56" s="45">
        <f t="shared" si="2"/>
        <v>-3.9158298733209883E-2</v>
      </c>
      <c r="R56" s="45">
        <f>ABS((E56-O56)/E56)</f>
        <v>3.9158298733209883E-2</v>
      </c>
    </row>
    <row r="57" spans="1:22">
      <c r="A57">
        <f>Data!B56</f>
        <v>55</v>
      </c>
      <c r="B57">
        <f>Data!C56</f>
        <v>0</v>
      </c>
      <c r="C57">
        <f>Data!D56</f>
        <v>0</v>
      </c>
      <c r="D57">
        <f>Data!E56</f>
        <v>2134.11</v>
      </c>
      <c r="E57">
        <f>Data!F56</f>
        <v>8535.49</v>
      </c>
      <c r="G57">
        <f>'Adstock and dim returns'!N62</f>
        <v>283.13868783986766</v>
      </c>
      <c r="H57">
        <f>'Adstock and dim returns'!O62</f>
        <v>70.228237419912915</v>
      </c>
      <c r="I57">
        <f>'Adstock and dim returns'!P62</f>
        <v>803.42553656934911</v>
      </c>
      <c r="K57">
        <f>G57*'Adstock and dim returns'!$W$8</f>
        <v>1448.3058672159264</v>
      </c>
      <c r="L57">
        <f>H57*'Adstock and dim returns'!$V$8</f>
        <v>173.23522940099363</v>
      </c>
      <c r="M57">
        <f>I57*'Adstock and dim returns'!$U$8</f>
        <v>2784.5853315163608</v>
      </c>
      <c r="N57">
        <f>'Adstock and dim returns'!$X$8</f>
        <v>4769.5751453319517</v>
      </c>
      <c r="O57">
        <f t="shared" si="0"/>
        <v>9175.7015734652323</v>
      </c>
      <c r="P57">
        <f t="shared" si="1"/>
        <v>-640.2115734652325</v>
      </c>
      <c r="Q57" s="45">
        <f t="shared" si="2"/>
        <v>-7.5005837212067786E-2</v>
      </c>
      <c r="R57" s="45">
        <f>ABS((E57-O57)/E57)</f>
        <v>7.5005837212067786E-2</v>
      </c>
      <c r="V57" t="s">
        <v>297</v>
      </c>
    </row>
    <row r="58" spans="1:22">
      <c r="A58">
        <f>Data!B57</f>
        <v>56</v>
      </c>
      <c r="B58">
        <f>Data!C57</f>
        <v>0</v>
      </c>
      <c r="C58">
        <f>Data!D57</f>
        <v>0</v>
      </c>
      <c r="D58">
        <f>Data!E57</f>
        <v>1858.5</v>
      </c>
      <c r="E58">
        <f>Data!F57</f>
        <v>7801.58</v>
      </c>
      <c r="G58">
        <f>'Adstock and dim returns'!N63</f>
        <v>160.97540748275125</v>
      </c>
      <c r="H58">
        <f>'Adstock and dim returns'!O63</f>
        <v>16.93350781999753</v>
      </c>
      <c r="I58">
        <f>'Adstock and dim returns'!P63</f>
        <v>714.10053243077482</v>
      </c>
      <c r="K58">
        <f>G58*'Adstock and dim returns'!$W$8</f>
        <v>823.41847704895463</v>
      </c>
      <c r="L58">
        <f>H58*'Adstock and dim returns'!$V$8</f>
        <v>41.770664045300613</v>
      </c>
      <c r="M58">
        <f>I58*'Adstock and dim returns'!$U$8</f>
        <v>2474.9946041366834</v>
      </c>
      <c r="N58">
        <f>'Adstock and dim returns'!$X$8</f>
        <v>4769.5751453319517</v>
      </c>
      <c r="O58">
        <f t="shared" si="0"/>
        <v>8109.7588905628909</v>
      </c>
      <c r="P58">
        <f t="shared" si="1"/>
        <v>-308.17889056289096</v>
      </c>
      <c r="Q58" s="45">
        <f t="shared" si="2"/>
        <v>-3.9502112464768799E-2</v>
      </c>
      <c r="R58" s="45">
        <f>ABS((E58-O58)/E58)</f>
        <v>3.9502112464768799E-2</v>
      </c>
    </row>
    <row r="59" spans="1:22">
      <c r="A59">
        <f>Data!B58</f>
        <v>57</v>
      </c>
      <c r="B59">
        <f>Data!C58</f>
        <v>0</v>
      </c>
      <c r="C59">
        <f>Data!D58</f>
        <v>3231.46</v>
      </c>
      <c r="D59">
        <f>Data!E58</f>
        <v>2007.95</v>
      </c>
      <c r="E59">
        <f>Data!F58</f>
        <v>9570.01</v>
      </c>
      <c r="G59">
        <f>'Adstock and dim returns'!N64</f>
        <v>91.520809155170184</v>
      </c>
      <c r="H59">
        <f>'Adstock and dim returns'!O64</f>
        <v>764.7825459483571</v>
      </c>
      <c r="I59">
        <f>'Adstock and dim returns'!P64</f>
        <v>760.773424676177</v>
      </c>
      <c r="K59">
        <f>G59*'Adstock and dim returns'!$W$8</f>
        <v>468.14557870221995</v>
      </c>
      <c r="L59">
        <f>H59*'Adstock and dim returns'!$V$8</f>
        <v>1886.5243477073709</v>
      </c>
      <c r="M59">
        <f>I59*'Adstock and dim returns'!$U$8</f>
        <v>2636.7577610322728</v>
      </c>
      <c r="N59">
        <f>'Adstock and dim returns'!$X$8</f>
        <v>4769.5751453319517</v>
      </c>
      <c r="O59">
        <f t="shared" si="0"/>
        <v>9761.0028327738146</v>
      </c>
      <c r="P59">
        <f t="shared" si="1"/>
        <v>-190.99283277381437</v>
      </c>
      <c r="Q59" s="45">
        <f t="shared" si="2"/>
        <v>-1.9957432936205329E-2</v>
      </c>
      <c r="R59" s="45">
        <f>ABS((E59-O59)/E59)</f>
        <v>1.9957432936205329E-2</v>
      </c>
    </row>
    <row r="60" spans="1:22">
      <c r="A60">
        <f>Data!B59</f>
        <v>58</v>
      </c>
      <c r="B60">
        <f>Data!C59</f>
        <v>0</v>
      </c>
      <c r="C60">
        <f>Data!D59</f>
        <v>0</v>
      </c>
      <c r="D60">
        <f>Data!E59</f>
        <v>1686.6</v>
      </c>
      <c r="E60">
        <f>Data!F59</f>
        <v>7854.78</v>
      </c>
      <c r="G60">
        <f>'Adstock and dim returns'!N65</f>
        <v>52.03315611618865</v>
      </c>
      <c r="H60">
        <f>'Adstock and dim returns'!O65</f>
        <v>184.40518654882388</v>
      </c>
      <c r="I60">
        <f>'Adstock and dim returns'!P65</f>
        <v>656.74629255739899</v>
      </c>
      <c r="K60">
        <f>G60*'Adstock and dim returns'!$W$8</f>
        <v>266.159053952595</v>
      </c>
      <c r="L60">
        <f>H60*'Adstock and dim returns'!$V$8</f>
        <v>454.8807711563116</v>
      </c>
      <c r="M60">
        <f>I60*'Adstock and dim returns'!$U$8</f>
        <v>2276.2110606939023</v>
      </c>
      <c r="N60">
        <f>'Adstock and dim returns'!$X$8</f>
        <v>4769.5751453319517</v>
      </c>
      <c r="O60">
        <f t="shared" si="0"/>
        <v>7766.8260311347603</v>
      </c>
      <c r="P60">
        <f t="shared" si="1"/>
        <v>87.953968865239403</v>
      </c>
      <c r="Q60" s="45">
        <f t="shared" si="2"/>
        <v>1.1197508888248863E-2</v>
      </c>
      <c r="R60" s="45">
        <f>ABS((E60-O60)/E60)</f>
        <v>1.1197508888248863E-2</v>
      </c>
    </row>
    <row r="61" spans="1:22">
      <c r="A61">
        <f>Data!B60</f>
        <v>59</v>
      </c>
      <c r="B61">
        <f>Data!C60</f>
        <v>0</v>
      </c>
      <c r="C61">
        <f>Data!D60</f>
        <v>0</v>
      </c>
      <c r="D61">
        <f>Data!E60</f>
        <v>1909.74</v>
      </c>
      <c r="E61">
        <f>Data!F60</f>
        <v>8067.55</v>
      </c>
      <c r="G61">
        <f>'Adstock and dim returns'!N66</f>
        <v>29.582882411160504</v>
      </c>
      <c r="H61">
        <f>'Adstock and dim returns'!O66</f>
        <v>44.463976075629098</v>
      </c>
      <c r="I61">
        <f>'Adstock and dim returns'!P66</f>
        <v>727.73787706379653</v>
      </c>
      <c r="K61">
        <f>G61*'Adstock and dim returns'!$W$8</f>
        <v>151.32182215054308</v>
      </c>
      <c r="L61">
        <f>H61*'Adstock and dim returns'!$V$8</f>
        <v>109.68133871116953</v>
      </c>
      <c r="M61">
        <f>I61*'Adstock and dim returns'!$U$8</f>
        <v>2522.2601540818559</v>
      </c>
      <c r="N61">
        <f>'Adstock and dim returns'!$X$8</f>
        <v>4769.5751453319517</v>
      </c>
      <c r="O61">
        <f t="shared" si="0"/>
        <v>7552.8384602755204</v>
      </c>
      <c r="P61">
        <f t="shared" si="1"/>
        <v>514.71153972447974</v>
      </c>
      <c r="Q61" s="45">
        <f t="shared" si="2"/>
        <v>6.3800229279580511E-2</v>
      </c>
      <c r="R61" s="45">
        <f>ABS((E61-O61)/E61)</f>
        <v>6.3800229279580511E-2</v>
      </c>
    </row>
    <row r="62" spans="1:22">
      <c r="A62">
        <f>Data!B61</f>
        <v>60</v>
      </c>
      <c r="B62">
        <f>Data!C61</f>
        <v>0</v>
      </c>
      <c r="C62">
        <f>Data!D61</f>
        <v>0</v>
      </c>
      <c r="D62">
        <f>Data!E61</f>
        <v>2053.14</v>
      </c>
      <c r="E62">
        <f>Data!F61</f>
        <v>7848.26</v>
      </c>
      <c r="G62">
        <f>'Adstock and dim returns'!N67</f>
        <v>16.819024581141484</v>
      </c>
      <c r="H62">
        <f>'Adstock and dim returns'!O67</f>
        <v>10.721201531555995</v>
      </c>
      <c r="I62">
        <f>'Adstock and dim returns'!P67</f>
        <v>775.64331829000525</v>
      </c>
      <c r="K62">
        <f>G62*'Adstock and dim returns'!$W$8</f>
        <v>86.032368686728759</v>
      </c>
      <c r="L62">
        <f>H62*'Adstock and dim returns'!$V$8</f>
        <v>26.446481856979659</v>
      </c>
      <c r="M62">
        <f>I62*'Adstock and dim returns'!$U$8</f>
        <v>2688.2951913896422</v>
      </c>
      <c r="N62">
        <f>'Adstock and dim returns'!$X$8</f>
        <v>4769.5751453319517</v>
      </c>
      <c r="O62">
        <f t="shared" si="0"/>
        <v>7570.349187265303</v>
      </c>
      <c r="P62">
        <f t="shared" si="1"/>
        <v>277.91081273469717</v>
      </c>
      <c r="Q62" s="45">
        <f t="shared" si="2"/>
        <v>3.5410500255432055E-2</v>
      </c>
      <c r="R62" s="45">
        <f>ABS((E62-O62)/E62)</f>
        <v>3.5410500255432055E-2</v>
      </c>
    </row>
    <row r="63" spans="1:22">
      <c r="A63">
        <f>Data!B62</f>
        <v>61</v>
      </c>
      <c r="B63">
        <f>Data!C62</f>
        <v>8655.08</v>
      </c>
      <c r="C63">
        <f>Data!D62</f>
        <v>4814.95</v>
      </c>
      <c r="D63">
        <f>Data!E62</f>
        <v>2144.62</v>
      </c>
      <c r="E63">
        <f>Data!F62</f>
        <v>14012.71</v>
      </c>
      <c r="G63">
        <f>'Adstock and dim returns'!N68</f>
        <v>749.44906651089866</v>
      </c>
      <c r="H63">
        <f>'Adstock and dim returns'!O68</f>
        <v>1060.3219068874696</v>
      </c>
      <c r="I63">
        <f>'Adstock and dim returns'!P68</f>
        <v>806.03842155158452</v>
      </c>
      <c r="K63">
        <f>G63*'Adstock and dim returns'!$W$8</f>
        <v>3833.5682364294626</v>
      </c>
      <c r="L63">
        <f>H63*'Adstock and dim returns'!$V$8</f>
        <v>2615.5449079584428</v>
      </c>
      <c r="M63">
        <f>I63*'Adstock and dim returns'!$U$8</f>
        <v>2793.6413060445539</v>
      </c>
      <c r="N63">
        <f>'Adstock and dim returns'!$X$8</f>
        <v>4769.5751453319517</v>
      </c>
      <c r="O63">
        <f t="shared" si="0"/>
        <v>14012.329595764411</v>
      </c>
      <c r="P63">
        <f t="shared" si="1"/>
        <v>0.38040423558777547</v>
      </c>
      <c r="Q63" s="45">
        <f t="shared" si="2"/>
        <v>2.7147085437989904E-5</v>
      </c>
      <c r="R63" s="45">
        <f>ABS((E63-O63)/E63)</f>
        <v>2.7147085437989904E-5</v>
      </c>
    </row>
    <row r="64" spans="1:22">
      <c r="A64">
        <f>Data!B63</f>
        <v>62</v>
      </c>
      <c r="B64">
        <f>Data!C63</f>
        <v>9280.89</v>
      </c>
      <c r="C64">
        <f>Data!D63</f>
        <v>4192.3500000000004</v>
      </c>
      <c r="D64">
        <f>Data!E63</f>
        <v>2004.92</v>
      </c>
      <c r="E64">
        <f>Data!F63</f>
        <v>16127.45</v>
      </c>
      <c r="G64">
        <f>'Adstock and dim returns'!N69</f>
        <v>1022.69315031765</v>
      </c>
      <c r="H64">
        <f>'Adstock and dim returns'!O69</f>
        <v>1101.2026592597288</v>
      </c>
      <c r="I64">
        <f>'Adstock and dim returns'!P69</f>
        <v>761.70921242827501</v>
      </c>
      <c r="K64">
        <f>G64*'Adstock and dim returns'!$W$8</f>
        <v>5231.2614050266629</v>
      </c>
      <c r="L64">
        <f>H64*'Adstock and dim returns'!$V$8</f>
        <v>2716.3873436435147</v>
      </c>
      <c r="M64">
        <f>I64*'Adstock and dim returns'!$U$8</f>
        <v>2640.0010993745309</v>
      </c>
      <c r="N64">
        <f>'Adstock and dim returns'!$X$8</f>
        <v>4769.5751453319517</v>
      </c>
      <c r="O64">
        <f t="shared" si="0"/>
        <v>15357.22499337666</v>
      </c>
      <c r="P64">
        <f t="shared" si="1"/>
        <v>770.22500662334096</v>
      </c>
      <c r="Q64" s="45">
        <f t="shared" si="2"/>
        <v>4.7758635532792908E-2</v>
      </c>
      <c r="R64" s="45">
        <f>ABS((E64-O64)/E64)</f>
        <v>4.7758635532792908E-2</v>
      </c>
    </row>
    <row r="65" spans="1:18">
      <c r="A65">
        <f>Data!B64</f>
        <v>63</v>
      </c>
      <c r="B65">
        <f>Data!C64</f>
        <v>0</v>
      </c>
      <c r="C65">
        <f>Data!D64</f>
        <v>0</v>
      </c>
      <c r="D65">
        <f>Data!E64</f>
        <v>2144</v>
      </c>
      <c r="E65">
        <f>Data!F64</f>
        <v>11636.97</v>
      </c>
      <c r="G65">
        <f>'Adstock and dim returns'!N70</f>
        <v>581.44101697366693</v>
      </c>
      <c r="H65">
        <f>'Adstock and dim returns'!O70</f>
        <v>265.52316457097004</v>
      </c>
      <c r="I65">
        <f>'Adstock and dim returns'!P70</f>
        <v>805.55136230413973</v>
      </c>
      <c r="K65">
        <f>G65*'Adstock and dim returns'!$W$8</f>
        <v>2974.1765166306723</v>
      </c>
      <c r="L65">
        <f>H65*'Adstock and dim returns'!$V$8</f>
        <v>654.9782255063011</v>
      </c>
      <c r="M65">
        <f>I65*'Adstock and dim returns'!$U$8</f>
        <v>2791.9532117853082</v>
      </c>
      <c r="N65">
        <f>'Adstock and dim returns'!$X$8</f>
        <v>4769.5751453319517</v>
      </c>
      <c r="O65">
        <f t="shared" si="0"/>
        <v>11190.683099254233</v>
      </c>
      <c r="P65">
        <f t="shared" si="1"/>
        <v>446.28690074576662</v>
      </c>
      <c r="Q65" s="45">
        <f t="shared" si="2"/>
        <v>3.8350782097553458E-2</v>
      </c>
      <c r="R65" s="45">
        <f>ABS((E65-O65)/E65)</f>
        <v>3.8350782097553458E-2</v>
      </c>
    </row>
    <row r="66" spans="1:18">
      <c r="A66">
        <f>Data!B65</f>
        <v>64</v>
      </c>
      <c r="B66">
        <f>Data!C65</f>
        <v>0</v>
      </c>
      <c r="C66">
        <f>Data!D65</f>
        <v>0</v>
      </c>
      <c r="D66">
        <f>Data!E65</f>
        <v>1779.42</v>
      </c>
      <c r="E66">
        <f>Data!F65</f>
        <v>8193.65</v>
      </c>
      <c r="G66">
        <f>'Adstock and dim returns'!N71</f>
        <v>330.5719375497589</v>
      </c>
      <c r="H66">
        <f>'Adstock and dim returns'!O71</f>
        <v>64.023229812373472</v>
      </c>
      <c r="I66">
        <f>'Adstock and dim returns'!P71</f>
        <v>688.26654613766482</v>
      </c>
      <c r="K66">
        <f>G66*'Adstock and dim returns'!$W$8</f>
        <v>1690.9355635674419</v>
      </c>
      <c r="L66">
        <f>H66*'Adstock and dim returns'!$V$8</f>
        <v>157.92905120518125</v>
      </c>
      <c r="M66">
        <f>I66*'Adstock and dim returns'!$U$8</f>
        <v>2385.4568237052054</v>
      </c>
      <c r="N66">
        <f>'Adstock and dim returns'!$X$8</f>
        <v>4769.5751453319517</v>
      </c>
      <c r="O66">
        <f t="shared" si="0"/>
        <v>9003.8965838097793</v>
      </c>
      <c r="P66">
        <f t="shared" si="1"/>
        <v>-810.24658380977962</v>
      </c>
      <c r="Q66" s="45">
        <f t="shared" si="2"/>
        <v>-9.8887136234740269E-2</v>
      </c>
      <c r="R66" s="45">
        <f>ABS((E66-O66)/E66)</f>
        <v>9.8887136234740269E-2</v>
      </c>
    </row>
    <row r="67" spans="1:18">
      <c r="A67">
        <f>Data!B66</f>
        <v>65</v>
      </c>
      <c r="B67">
        <f>Data!C66</f>
        <v>0</v>
      </c>
      <c r="C67">
        <f>Data!D66</f>
        <v>4690.8900000000003</v>
      </c>
      <c r="D67">
        <f>Data!E66</f>
        <v>0</v>
      </c>
      <c r="E67">
        <f>Data!F66</f>
        <v>9451.61</v>
      </c>
      <c r="G67">
        <f>'Adstock and dim returns'!N72</f>
        <v>187.94306336381274</v>
      </c>
      <c r="H67">
        <f>'Adstock and dim returns'!O72</f>
        <v>1042.3445085722774</v>
      </c>
      <c r="I67">
        <f>'Adstock and dim returns'!P72</f>
        <v>23.710226662386546</v>
      </c>
      <c r="K67">
        <f>G67*'Adstock and dim returns'!$W$8</f>
        <v>961.36294001012652</v>
      </c>
      <c r="L67">
        <f>H67*'Adstock and dim returns'!$V$8</f>
        <v>2571.1992311255754</v>
      </c>
      <c r="M67">
        <f>I67*'Adstock and dim returns'!$U$8</f>
        <v>82.177061054009442</v>
      </c>
      <c r="N67">
        <f>'Adstock and dim returns'!$X$8</f>
        <v>4769.5751453319517</v>
      </c>
      <c r="O67">
        <f t="shared" si="0"/>
        <v>8384.3143775216631</v>
      </c>
      <c r="P67">
        <f t="shared" si="1"/>
        <v>1067.2956224783375</v>
      </c>
      <c r="Q67" s="45">
        <f t="shared" si="2"/>
        <v>0.11292209713248191</v>
      </c>
      <c r="R67" s="45">
        <f>ABS((E67-O67)/E67)</f>
        <v>0.11292209713248191</v>
      </c>
    </row>
    <row r="68" spans="1:18">
      <c r="A68">
        <f>Data!B67</f>
        <v>66</v>
      </c>
      <c r="B68">
        <f>Data!C67</f>
        <v>0</v>
      </c>
      <c r="C68">
        <f>Data!D67</f>
        <v>4766.53</v>
      </c>
      <c r="D68">
        <f>Data!E67</f>
        <v>2003.86</v>
      </c>
      <c r="E68">
        <f>Data!F67</f>
        <v>11454.02</v>
      </c>
      <c r="G68">
        <f>'Adstock and dim returns'!N73</f>
        <v>106.85297526580662</v>
      </c>
      <c r="H68">
        <f>'Adstock and dim returns'!O73</f>
        <v>1200.062631915717</v>
      </c>
      <c r="I68">
        <f>'Adstock and dim returns'!P73</f>
        <v>746.86158687326292</v>
      </c>
      <c r="K68">
        <f>G68*'Adstock and dim returns'!$W$8</f>
        <v>546.57239597885655</v>
      </c>
      <c r="L68">
        <f>H68*'Adstock and dim returns'!$V$8</f>
        <v>2960.2497937180492</v>
      </c>
      <c r="M68">
        <f>I68*'Adstock and dim returns'!$U$8</f>
        <v>2588.5408476816656</v>
      </c>
      <c r="N68">
        <f>'Adstock and dim returns'!$X$8</f>
        <v>4769.5751453319517</v>
      </c>
      <c r="O68">
        <f t="shared" ref="O68:O131" si="3">SUM(K68:N68)</f>
        <v>10864.938182710523</v>
      </c>
      <c r="P68">
        <f t="shared" ref="P68:P131" si="4">E68-O68</f>
        <v>589.08181728947784</v>
      </c>
      <c r="Q68" s="45">
        <f t="shared" ref="Q68:Q131" si="5">(E68-O68)/E68</f>
        <v>5.1430136955363949E-2</v>
      </c>
      <c r="R68" s="45">
        <f>ABS((E68-O68)/E68)</f>
        <v>5.1430136955363949E-2</v>
      </c>
    </row>
    <row r="69" spans="1:18">
      <c r="A69">
        <f>Data!B68</f>
        <v>67</v>
      </c>
      <c r="B69">
        <f>Data!C68</f>
        <v>0</v>
      </c>
      <c r="C69">
        <f>Data!D68</f>
        <v>0</v>
      </c>
      <c r="D69">
        <f>Data!E68</f>
        <v>0</v>
      </c>
      <c r="E69">
        <f>Data!F68</f>
        <v>5526.84</v>
      </c>
      <c r="G69">
        <f>'Adstock and dim returns'!N74</f>
        <v>60.750091643730499</v>
      </c>
      <c r="H69">
        <f>'Adstock and dim returns'!O74</f>
        <v>289.36038705521634</v>
      </c>
      <c r="I69">
        <f>'Adstock and dim returns'!P74</f>
        <v>25.728778493692495</v>
      </c>
      <c r="K69">
        <f>G69*'Adstock and dim returns'!$W$8</f>
        <v>310.74776404728158</v>
      </c>
      <c r="L69">
        <f>H69*'Adstock and dim returns'!$V$8</f>
        <v>713.77860064101924</v>
      </c>
      <c r="M69">
        <f>I69*'Adstock and dim returns'!$U$8</f>
        <v>89.173141666982161</v>
      </c>
      <c r="N69">
        <f>'Adstock and dim returns'!$X$8</f>
        <v>4769.5751453319517</v>
      </c>
      <c r="O69">
        <f t="shared" si="3"/>
        <v>5883.2746516872348</v>
      </c>
      <c r="P69">
        <f t="shared" si="4"/>
        <v>-356.43465168723469</v>
      </c>
      <c r="Q69" s="45">
        <f t="shared" si="5"/>
        <v>-6.4491581389588742E-2</v>
      </c>
      <c r="R69" s="45">
        <f>ABS((E69-O69)/E69)</f>
        <v>6.4491581389588742E-2</v>
      </c>
    </row>
    <row r="70" spans="1:18">
      <c r="A70">
        <f>Data!B69</f>
        <v>68</v>
      </c>
      <c r="B70">
        <f>Data!C69</f>
        <v>0</v>
      </c>
      <c r="C70">
        <f>Data!D69</f>
        <v>0</v>
      </c>
      <c r="D70">
        <f>Data!E69</f>
        <v>1957.17</v>
      </c>
      <c r="E70">
        <f>Data!F69</f>
        <v>7677.52</v>
      </c>
      <c r="G70">
        <f>'Adstock and dim returns'!N75</f>
        <v>34.538800866714446</v>
      </c>
      <c r="H70">
        <f>'Adstock and dim returns'!O75</f>
        <v>69.770886427055203</v>
      </c>
      <c r="I70">
        <f>'Adstock and dim returns'!P75</f>
        <v>731.7277421024304</v>
      </c>
      <c r="K70">
        <f>G70*'Adstock and dim returns'!$W$8</f>
        <v>176.67224611196897</v>
      </c>
      <c r="L70">
        <f>H70*'Adstock and dim returns'!$V$8</f>
        <v>172.10706063191651</v>
      </c>
      <c r="M70">
        <f>I70*'Adstock and dim returns'!$U$8</f>
        <v>2536.088591386389</v>
      </c>
      <c r="N70">
        <f>'Adstock and dim returns'!$X$8</f>
        <v>4769.5751453319517</v>
      </c>
      <c r="O70">
        <f t="shared" si="3"/>
        <v>7654.4430434622263</v>
      </c>
      <c r="P70">
        <f t="shared" si="4"/>
        <v>23.076956537774095</v>
      </c>
      <c r="Q70" s="45">
        <f t="shared" si="5"/>
        <v>3.0057826665087287E-3</v>
      </c>
      <c r="R70" s="45">
        <f>ABS((E70-O70)/E70)</f>
        <v>3.0057826665087287E-3</v>
      </c>
    </row>
    <row r="71" spans="1:18">
      <c r="A71">
        <f>Data!B70</f>
        <v>69</v>
      </c>
      <c r="B71">
        <f>Data!C70</f>
        <v>0</v>
      </c>
      <c r="C71">
        <f>Data!D70</f>
        <v>0</v>
      </c>
      <c r="D71">
        <f>Data!E70</f>
        <v>1900.2</v>
      </c>
      <c r="E71">
        <f>Data!F70</f>
        <v>8084.98</v>
      </c>
      <c r="G71">
        <f>'Adstock and dim returns'!N76</f>
        <v>19.63665787216414</v>
      </c>
      <c r="H71">
        <f>'Adstock and dim returns'!O76</f>
        <v>16.823230858784143</v>
      </c>
      <c r="I71">
        <f>'Adstock and dim returns'!P76</f>
        <v>726.18438932046399</v>
      </c>
      <c r="K71">
        <f>G71*'Adstock and dim returns'!$W$8</f>
        <v>100.44507525884855</v>
      </c>
      <c r="L71">
        <f>H71*'Adstock and dim returns'!$V$8</f>
        <v>41.49863878345019</v>
      </c>
      <c r="M71">
        <f>I71*'Adstock and dim returns'!$U$8</f>
        <v>2516.8759349030065</v>
      </c>
      <c r="N71">
        <f>'Adstock and dim returns'!$X$8</f>
        <v>4769.5751453319517</v>
      </c>
      <c r="O71">
        <f t="shared" si="3"/>
        <v>7428.3947942772575</v>
      </c>
      <c r="P71">
        <f t="shared" si="4"/>
        <v>656.5852057227421</v>
      </c>
      <c r="Q71" s="45">
        <f t="shared" si="5"/>
        <v>8.1210492261297132E-2</v>
      </c>
      <c r="R71" s="45">
        <f>ABS((E71-O71)/E71)</f>
        <v>8.1210492261297132E-2</v>
      </c>
    </row>
    <row r="72" spans="1:18">
      <c r="A72">
        <f>Data!B71</f>
        <v>70</v>
      </c>
      <c r="B72">
        <f>Data!C71</f>
        <v>0</v>
      </c>
      <c r="C72">
        <f>Data!D71</f>
        <v>0</v>
      </c>
      <c r="D72">
        <f>Data!E71</f>
        <v>2004.27</v>
      </c>
      <c r="E72">
        <f>Data!F71</f>
        <v>7456.56</v>
      </c>
      <c r="G72">
        <f>'Adstock and dim returns'!N77</f>
        <v>11.164207288969108</v>
      </c>
      <c r="H72">
        <f>'Adstock and dim returns'!O77</f>
        <v>4.0564354420785955</v>
      </c>
      <c r="I72">
        <f>'Adstock and dim returns'!P77</f>
        <v>759.8333810756825</v>
      </c>
      <c r="K72">
        <f>G72*'Adstock and dim returns'!$W$8</f>
        <v>57.106950105573141</v>
      </c>
      <c r="L72">
        <f>H72*'Adstock and dim returns'!$V$8</f>
        <v>10.006196227837464</v>
      </c>
      <c r="M72">
        <f>I72*'Adstock and dim returns'!$U$8</f>
        <v>2633.4996723833856</v>
      </c>
      <c r="N72">
        <f>'Adstock and dim returns'!$X$8</f>
        <v>4769.5751453319517</v>
      </c>
      <c r="O72">
        <f t="shared" si="3"/>
        <v>7470.1879640487477</v>
      </c>
      <c r="P72">
        <f t="shared" si="4"/>
        <v>-13.627964048747344</v>
      </c>
      <c r="Q72" s="45">
        <f t="shared" si="5"/>
        <v>-1.8276476081125E-3</v>
      </c>
      <c r="R72" s="45">
        <f>ABS((E72-O72)/E72)</f>
        <v>1.8276476081125E-3</v>
      </c>
    </row>
    <row r="73" spans="1:18">
      <c r="A73">
        <f>Data!B72</f>
        <v>71</v>
      </c>
      <c r="B73">
        <f>Data!C72</f>
        <v>0</v>
      </c>
      <c r="C73">
        <f>Data!D72</f>
        <v>0</v>
      </c>
      <c r="D73">
        <f>Data!E72</f>
        <v>0</v>
      </c>
      <c r="E73">
        <f>Data!F72</f>
        <v>5365.18</v>
      </c>
      <c r="G73">
        <f>'Adstock and dim returns'!N78</f>
        <v>6.3472880773542011</v>
      </c>
      <c r="H73">
        <f>'Adstock and dim returns'!O78</f>
        <v>0.97809205817083966</v>
      </c>
      <c r="I73">
        <f>'Adstock and dim returns'!P78</f>
        <v>26.175646327794212</v>
      </c>
      <c r="K73">
        <f>G73*'Adstock and dim returns'!$W$8</f>
        <v>32.467532549069695</v>
      </c>
      <c r="L73">
        <f>H73*'Adstock and dim returns'!$V$8</f>
        <v>2.4127047509307333</v>
      </c>
      <c r="M73">
        <f>I73*'Adstock and dim returns'!$U$8</f>
        <v>90.721936868687479</v>
      </c>
      <c r="N73">
        <f>'Adstock and dim returns'!$X$8</f>
        <v>4769.5751453319517</v>
      </c>
      <c r="O73">
        <f t="shared" si="3"/>
        <v>4895.1773195006399</v>
      </c>
      <c r="P73">
        <f t="shared" si="4"/>
        <v>470.00268049936039</v>
      </c>
      <c r="Q73" s="45">
        <f t="shared" si="5"/>
        <v>8.760240672248841E-2</v>
      </c>
      <c r="R73" s="45">
        <f>ABS((E73-O73)/E73)</f>
        <v>8.760240672248841E-2</v>
      </c>
    </row>
    <row r="74" spans="1:18">
      <c r="A74">
        <f>Data!B73</f>
        <v>72</v>
      </c>
      <c r="B74">
        <f>Data!C73</f>
        <v>0</v>
      </c>
      <c r="C74">
        <f>Data!D73</f>
        <v>0</v>
      </c>
      <c r="D74">
        <f>Data!E73</f>
        <v>2038.55</v>
      </c>
      <c r="E74">
        <f>Data!F73</f>
        <v>8134.16</v>
      </c>
      <c r="G74">
        <f>'Adstock and dim returns'!N79</f>
        <v>3.6086812878089209</v>
      </c>
      <c r="H74">
        <f>'Adstock and dim returns'!O79</f>
        <v>0.23583860458695138</v>
      </c>
      <c r="I74">
        <f>'Adstock and dim returns'!P79</f>
        <v>758.12581760077035</v>
      </c>
      <c r="K74">
        <f>G74*'Adstock and dim returns'!$W$8</f>
        <v>18.459060900225257</v>
      </c>
      <c r="L74">
        <f>H74*'Adstock and dim returns'!$V$8</f>
        <v>0.58175395351224257</v>
      </c>
      <c r="M74">
        <f>I74*'Adstock and dim returns'!$U$8</f>
        <v>2627.5814435140655</v>
      </c>
      <c r="N74">
        <f>'Adstock and dim returns'!$X$8</f>
        <v>4769.5751453319517</v>
      </c>
      <c r="O74">
        <f t="shared" si="3"/>
        <v>7416.1974036997544</v>
      </c>
      <c r="P74">
        <f t="shared" si="4"/>
        <v>717.96259630024542</v>
      </c>
      <c r="Q74" s="45">
        <f t="shared" si="5"/>
        <v>8.8265118500280973E-2</v>
      </c>
      <c r="R74" s="45">
        <f>ABS((E74-O74)/E74)</f>
        <v>8.8265118500280973E-2</v>
      </c>
    </row>
    <row r="75" spans="1:18">
      <c r="A75">
        <f>Data!B74</f>
        <v>73</v>
      </c>
      <c r="B75">
        <f>Data!C74</f>
        <v>0</v>
      </c>
      <c r="C75">
        <f>Data!D74</f>
        <v>5929.51</v>
      </c>
      <c r="D75">
        <f>Data!E74</f>
        <v>1926.99</v>
      </c>
      <c r="E75">
        <f>Data!F74</f>
        <v>10065.530000000001</v>
      </c>
      <c r="G75">
        <f>'Adstock and dim returns'!N80</f>
        <v>2.0516763188115101</v>
      </c>
      <c r="H75">
        <f>'Adstock and dim returns'!O80</f>
        <v>1257.4445553937983</v>
      </c>
      <c r="I75">
        <f>'Adstock and dim returns'!P80</f>
        <v>735.44913187310135</v>
      </c>
      <c r="K75">
        <f>G75*'Adstock and dim returns'!$W$8</f>
        <v>10.494697396645506</v>
      </c>
      <c r="L75">
        <f>H75*'Adstock and dim returns'!$V$8</f>
        <v>3101.7964285532425</v>
      </c>
      <c r="M75">
        <f>I75*'Adstock and dim returns'!$U$8</f>
        <v>2548.9865226775869</v>
      </c>
      <c r="N75">
        <f>'Adstock and dim returns'!$X$8</f>
        <v>4769.5751453319517</v>
      </c>
      <c r="O75">
        <f t="shared" si="3"/>
        <v>10430.852793959426</v>
      </c>
      <c r="P75">
        <f t="shared" si="4"/>
        <v>-365.32279395942533</v>
      </c>
      <c r="Q75" s="45">
        <f t="shared" si="5"/>
        <v>-3.6294441918053526E-2</v>
      </c>
      <c r="R75" s="45">
        <f>ABS((E75-O75)/E75)</f>
        <v>3.6294441918053526E-2</v>
      </c>
    </row>
    <row r="76" spans="1:18">
      <c r="A76">
        <f>Data!B75</f>
        <v>74</v>
      </c>
      <c r="B76">
        <f>Data!C75</f>
        <v>7530.35</v>
      </c>
      <c r="C76">
        <f>Data!D75</f>
        <v>0</v>
      </c>
      <c r="D76">
        <f>Data!E75</f>
        <v>1641.73</v>
      </c>
      <c r="E76">
        <f>Data!F75</f>
        <v>10878.94</v>
      </c>
      <c r="G76">
        <f>'Adstock and dim returns'!N81</f>
        <v>675.86344572681344</v>
      </c>
      <c r="H76">
        <f>'Adstock and dim returns'!O81</f>
        <v>303.19637789936439</v>
      </c>
      <c r="I76">
        <f>'Adstock and dim returns'!P81</f>
        <v>641.35317540102506</v>
      </c>
      <c r="K76">
        <f>G76*'Adstock and dim returns'!$W$8</f>
        <v>3457.1644071350665</v>
      </c>
      <c r="L76">
        <f>H76*'Adstock and dim returns'!$V$8</f>
        <v>747.90847682664048</v>
      </c>
      <c r="M76">
        <f>I76*'Adstock and dim returns'!$U$8</f>
        <v>2222.8601945725936</v>
      </c>
      <c r="N76">
        <f>'Adstock and dim returns'!$X$8</f>
        <v>4769.5751453319517</v>
      </c>
      <c r="O76">
        <f t="shared" si="3"/>
        <v>11197.508223866253</v>
      </c>
      <c r="P76">
        <f t="shared" si="4"/>
        <v>-318.56822386625208</v>
      </c>
      <c r="Q76" s="45">
        <f t="shared" si="5"/>
        <v>-2.9283020576108709E-2</v>
      </c>
      <c r="R76" s="45">
        <f>ABS((E76-O76)/E76)</f>
        <v>2.9283020576108709E-2</v>
      </c>
    </row>
    <row r="77" spans="1:18">
      <c r="A77">
        <f>Data!B76</f>
        <v>75</v>
      </c>
      <c r="B77">
        <f>Data!C76</f>
        <v>0</v>
      </c>
      <c r="C77">
        <f>Data!D76</f>
        <v>2905.4</v>
      </c>
      <c r="D77">
        <f>Data!E76</f>
        <v>1988.28</v>
      </c>
      <c r="E77">
        <f>Data!F76</f>
        <v>11524.63</v>
      </c>
      <c r="G77">
        <f>'Adstock and dim returns'!N82</f>
        <v>384.25477778614891</v>
      </c>
      <c r="H77">
        <f>'Adstock and dim returns'!O82</f>
        <v>736.36491085196235</v>
      </c>
      <c r="I77">
        <f>'Adstock and dim returns'!P82</f>
        <v>752.91826900914236</v>
      </c>
      <c r="K77">
        <f>G77*'Adstock and dim returns'!$W$8</f>
        <v>1965.5330517325026</v>
      </c>
      <c r="L77">
        <f>H77*'Adstock and dim returns'!$V$8</f>
        <v>1816.4252577142365</v>
      </c>
      <c r="M77">
        <f>I77*'Adstock and dim returns'!$U$8</f>
        <v>2609.5326477497124</v>
      </c>
      <c r="N77">
        <f>'Adstock and dim returns'!$X$8</f>
        <v>4769.5751453319517</v>
      </c>
      <c r="O77">
        <f t="shared" si="3"/>
        <v>11161.066102528403</v>
      </c>
      <c r="P77">
        <f t="shared" si="4"/>
        <v>363.56389747159665</v>
      </c>
      <c r="Q77" s="45">
        <f t="shared" si="5"/>
        <v>3.154668717968357E-2</v>
      </c>
      <c r="R77" s="45">
        <f>ABS((E77-O77)/E77)</f>
        <v>3.154668717968357E-2</v>
      </c>
    </row>
    <row r="78" spans="1:18">
      <c r="A78">
        <f>Data!B77</f>
        <v>76</v>
      </c>
      <c r="B78">
        <f>Data!C77</f>
        <v>0</v>
      </c>
      <c r="C78">
        <f>Data!D77</f>
        <v>0</v>
      </c>
      <c r="D78">
        <f>Data!E77</f>
        <v>0</v>
      </c>
      <c r="E78">
        <f>Data!F77</f>
        <v>6563.85</v>
      </c>
      <c r="G78">
        <f>'Adstock and dim returns'!N83</f>
        <v>218.46385565755867</v>
      </c>
      <c r="H78">
        <f>'Adstock and dim returns'!O83</f>
        <v>177.55309593955261</v>
      </c>
      <c r="I78">
        <f>'Adstock and dim returns'!P83</f>
        <v>25.937426301826719</v>
      </c>
      <c r="K78">
        <f>G78*'Adstock and dim returns'!$W$8</f>
        <v>1117.4823417363598</v>
      </c>
      <c r="L78">
        <f>H78*'Adstock and dim returns'!$V$8</f>
        <v>437.97840350217302</v>
      </c>
      <c r="M78">
        <f>I78*'Adstock and dim returns'!$U$8</f>
        <v>89.89629222610489</v>
      </c>
      <c r="N78">
        <f>'Adstock and dim returns'!$X$8</f>
        <v>4769.5751453319517</v>
      </c>
      <c r="O78">
        <f t="shared" si="3"/>
        <v>6414.9321827965896</v>
      </c>
      <c r="P78">
        <f t="shared" si="4"/>
        <v>148.91781720341078</v>
      </c>
      <c r="Q78" s="45">
        <f t="shared" si="5"/>
        <v>2.2687571654350841E-2</v>
      </c>
      <c r="R78" s="45">
        <f>ABS((E78-O78)/E78)</f>
        <v>2.2687571654350841E-2</v>
      </c>
    </row>
    <row r="79" spans="1:18">
      <c r="A79">
        <f>Data!B78</f>
        <v>77</v>
      </c>
      <c r="B79">
        <f>Data!C78</f>
        <v>8258.41</v>
      </c>
      <c r="C79">
        <f>Data!D78</f>
        <v>4869.8900000000003</v>
      </c>
      <c r="D79">
        <f>Data!E78</f>
        <v>1673.52</v>
      </c>
      <c r="E79">
        <f>Data!F78</f>
        <v>14165.57</v>
      </c>
      <c r="G79">
        <f>'Adstock and dim returns'!N84</f>
        <v>769.57520867204425</v>
      </c>
      <c r="H79">
        <f>'Adstock and dim returns'!O84</f>
        <v>1087.1159486853346</v>
      </c>
      <c r="I79">
        <f>'Adstock and dim returns'!P84</f>
        <v>638.5755412018965</v>
      </c>
      <c r="K79">
        <f>G79*'Adstock and dim returns'!$W$8</f>
        <v>3936.5171128221314</v>
      </c>
      <c r="L79">
        <f>H79*'Adstock and dim returns'!$V$8</f>
        <v>2681.6390055459869</v>
      </c>
      <c r="M79">
        <f>I79*'Adstock and dim returns'!$U$8</f>
        <v>2213.2332172173078</v>
      </c>
      <c r="N79">
        <f>'Adstock and dim returns'!$X$8</f>
        <v>4769.5751453319517</v>
      </c>
      <c r="O79">
        <f t="shared" si="3"/>
        <v>13600.964480917379</v>
      </c>
      <c r="P79">
        <f t="shared" si="4"/>
        <v>564.60551908262096</v>
      </c>
      <c r="Q79" s="45">
        <f t="shared" si="5"/>
        <v>3.9857592675947455E-2</v>
      </c>
      <c r="R79" s="45">
        <f>ABS((E79-O79)/E79)</f>
        <v>3.9857592675947455E-2</v>
      </c>
    </row>
    <row r="80" spans="1:18">
      <c r="A80">
        <f>Data!B79</f>
        <v>78</v>
      </c>
      <c r="B80">
        <f>Data!C79</f>
        <v>8842.2999999999993</v>
      </c>
      <c r="C80">
        <f>Data!D79</f>
        <v>5093.95</v>
      </c>
      <c r="D80">
        <f>Data!E79</f>
        <v>1986.57</v>
      </c>
      <c r="E80">
        <f>Data!F79</f>
        <v>15624.56</v>
      </c>
      <c r="G80">
        <f>'Adstock and dim returns'!N85</f>
        <v>1006.315039781247</v>
      </c>
      <c r="H80">
        <f>'Adstock and dim returns'!O85</f>
        <v>1265.0283173613432</v>
      </c>
      <c r="I80">
        <f>'Adstock and dim returns'!P85</f>
        <v>752.30805142489226</v>
      </c>
      <c r="K80">
        <f>G80*'Adstock and dim returns'!$W$8</f>
        <v>5147.4843918436436</v>
      </c>
      <c r="L80">
        <f>H80*'Adstock and dim returns'!$V$8</f>
        <v>3120.5036436626688</v>
      </c>
      <c r="M80">
        <f>I80*'Adstock and dim returns'!$U$8</f>
        <v>2607.4177001201015</v>
      </c>
      <c r="N80">
        <f>'Adstock and dim returns'!$X$8</f>
        <v>4769.5751453319517</v>
      </c>
      <c r="O80">
        <f t="shared" si="3"/>
        <v>15644.980880958365</v>
      </c>
      <c r="P80">
        <f t="shared" si="4"/>
        <v>-20.42088095836516</v>
      </c>
      <c r="Q80" s="45">
        <f t="shared" si="5"/>
        <v>-1.3069731857002797E-3</v>
      </c>
      <c r="R80" s="45">
        <f>ABS((E80-O80)/E80)</f>
        <v>1.3069731857002797E-3</v>
      </c>
    </row>
    <row r="81" spans="1:18">
      <c r="A81">
        <f>Data!B80</f>
        <v>79</v>
      </c>
      <c r="B81">
        <f>Data!C80</f>
        <v>0</v>
      </c>
      <c r="C81">
        <f>Data!D80</f>
        <v>0</v>
      </c>
      <c r="D81">
        <f>Data!E80</f>
        <v>2297.87</v>
      </c>
      <c r="E81">
        <f>Data!F80</f>
        <v>11305.04</v>
      </c>
      <c r="G81">
        <f>'Adstock and dim returns'!N86</f>
        <v>572.12942117053149</v>
      </c>
      <c r="H81">
        <f>'Adstock and dim returns'!O86</f>
        <v>305.02498270706513</v>
      </c>
      <c r="I81">
        <f>'Adstock and dim returns'!P86</f>
        <v>854.4615016351695</v>
      </c>
      <c r="K81">
        <f>G81*'Adstock and dim returns'!$W$8</f>
        <v>2926.546011108052</v>
      </c>
      <c r="L81">
        <f>H81*'Adstock and dim returns'!$V$8</f>
        <v>752.41918056894986</v>
      </c>
      <c r="M81">
        <f>I81*'Adstock and dim returns'!$U$8</f>
        <v>2961.4704232062463</v>
      </c>
      <c r="N81">
        <f>'Adstock and dim returns'!$X$8</f>
        <v>4769.5751453319517</v>
      </c>
      <c r="O81">
        <f t="shared" si="3"/>
        <v>11410.0107602152</v>
      </c>
      <c r="P81">
        <f t="shared" si="4"/>
        <v>-104.97076021519933</v>
      </c>
      <c r="Q81" s="45">
        <f t="shared" si="5"/>
        <v>-9.2853063956606363E-3</v>
      </c>
      <c r="R81" s="45">
        <f>ABS((E81-O81)/E81)</f>
        <v>9.2853063956606363E-3</v>
      </c>
    </row>
    <row r="82" spans="1:18">
      <c r="A82">
        <f>Data!B81</f>
        <v>80</v>
      </c>
      <c r="B82">
        <f>Data!C81</f>
        <v>0</v>
      </c>
      <c r="C82">
        <f>Data!D81</f>
        <v>0</v>
      </c>
      <c r="D82">
        <f>Data!E81</f>
        <v>2104.2600000000002</v>
      </c>
      <c r="E82">
        <f>Data!F81</f>
        <v>8245.57</v>
      </c>
      <c r="G82">
        <f>'Adstock and dim returns'!N87</f>
        <v>325.27793149159652</v>
      </c>
      <c r="H82">
        <f>'Adstock and dim returns'!O87</f>
        <v>73.547950507158021</v>
      </c>
      <c r="I82">
        <f>'Adstock and dim returns'!P87</f>
        <v>794.73566548975259</v>
      </c>
      <c r="K82">
        <f>G82*'Adstock and dim returns'!$W$8</f>
        <v>1663.8557600492113</v>
      </c>
      <c r="L82">
        <f>H82*'Adstock and dim returns'!$V$8</f>
        <v>181.42411864757639</v>
      </c>
      <c r="M82">
        <f>I82*'Adstock and dim returns'!$U$8</f>
        <v>2754.4671856028795</v>
      </c>
      <c r="N82">
        <f>'Adstock and dim returns'!$X$8</f>
        <v>4769.5751453319517</v>
      </c>
      <c r="O82">
        <f t="shared" si="3"/>
        <v>9369.3222096316185</v>
      </c>
      <c r="P82">
        <f t="shared" si="4"/>
        <v>-1123.7522096316188</v>
      </c>
      <c r="Q82" s="45">
        <f t="shared" si="5"/>
        <v>-0.13628557026762478</v>
      </c>
      <c r="R82" s="45">
        <f>ABS((E82-O82)/E82)</f>
        <v>0.13628557026762478</v>
      </c>
    </row>
    <row r="83" spans="1:18">
      <c r="A83">
        <f>Data!B82</f>
        <v>81</v>
      </c>
      <c r="B83">
        <f>Data!C82</f>
        <v>0</v>
      </c>
      <c r="C83">
        <f>Data!D82</f>
        <v>0</v>
      </c>
      <c r="D83">
        <f>Data!E82</f>
        <v>2122.39</v>
      </c>
      <c r="E83">
        <f>Data!F82</f>
        <v>7676.64</v>
      </c>
      <c r="G83">
        <f>'Adstock and dim returns'!N88</f>
        <v>184.93321406017122</v>
      </c>
      <c r="H83">
        <f>'Adstock and dim returns'!O88</f>
        <v>17.733960594953164</v>
      </c>
      <c r="I83">
        <f>'Adstock and dim returns'!P88</f>
        <v>799.30546682671468</v>
      </c>
      <c r="K83">
        <f>G83*'Adstock and dim returns'!$W$8</f>
        <v>945.96701358566986</v>
      </c>
      <c r="L83">
        <f>H83*'Adstock and dim returns'!$V$8</f>
        <v>43.745177790604764</v>
      </c>
      <c r="M83">
        <f>I83*'Adstock and dim returns'!$U$8</f>
        <v>2770.3056189008607</v>
      </c>
      <c r="N83">
        <f>'Adstock and dim returns'!$X$8</f>
        <v>4769.5751453319517</v>
      </c>
      <c r="O83">
        <f t="shared" si="3"/>
        <v>8529.5929556090869</v>
      </c>
      <c r="P83">
        <f t="shared" si="4"/>
        <v>-852.95295560908653</v>
      </c>
      <c r="Q83" s="45">
        <f t="shared" si="5"/>
        <v>-0.11111019347124347</v>
      </c>
      <c r="R83" s="45">
        <f>ABS((E83-O83)/E83)</f>
        <v>0.11111019347124347</v>
      </c>
    </row>
    <row r="84" spans="1:18">
      <c r="A84">
        <f>Data!B83</f>
        <v>82</v>
      </c>
      <c r="B84">
        <f>Data!C83</f>
        <v>0</v>
      </c>
      <c r="C84">
        <f>Data!D83</f>
        <v>0</v>
      </c>
      <c r="D84">
        <f>Data!E83</f>
        <v>0</v>
      </c>
      <c r="E84">
        <f>Data!F83</f>
        <v>5023.53</v>
      </c>
      <c r="G84">
        <f>'Adstock and dim returns'!N89</f>
        <v>105.14175832893427</v>
      </c>
      <c r="H84">
        <f>'Adstock and dim returns'!O89</f>
        <v>4.2760315714405088</v>
      </c>
      <c r="I84">
        <f>'Adstock and dim returns'!P89</f>
        <v>27.535427803802389</v>
      </c>
      <c r="K84">
        <f>G84*'Adstock and dim returns'!$W$8</f>
        <v>537.81921022151789</v>
      </c>
      <c r="L84">
        <f>H84*'Adstock and dim returns'!$V$8</f>
        <v>10.54788411924957</v>
      </c>
      <c r="M84">
        <f>I84*'Adstock and dim returns'!$U$8</f>
        <v>95.434791240143227</v>
      </c>
      <c r="N84">
        <f>'Adstock and dim returns'!$X$8</f>
        <v>4769.5751453319517</v>
      </c>
      <c r="O84">
        <f t="shared" si="3"/>
        <v>5413.3770309128622</v>
      </c>
      <c r="P84">
        <f t="shared" si="4"/>
        <v>-389.84703091286246</v>
      </c>
      <c r="Q84" s="45">
        <f t="shared" si="5"/>
        <v>-7.7604200813543953E-2</v>
      </c>
      <c r="R84" s="45">
        <f>ABS((E84-O84)/E84)</f>
        <v>7.7604200813543953E-2</v>
      </c>
    </row>
    <row r="85" spans="1:18">
      <c r="A85">
        <f>Data!B84</f>
        <v>83</v>
      </c>
      <c r="B85">
        <f>Data!C84</f>
        <v>0</v>
      </c>
      <c r="C85">
        <f>Data!D84</f>
        <v>0</v>
      </c>
      <c r="D85">
        <f>Data!E84</f>
        <v>2095.38</v>
      </c>
      <c r="E85">
        <f>Data!F84</f>
        <v>8058.85</v>
      </c>
      <c r="G85">
        <f>'Adstock and dim returns'!N90</f>
        <v>59.777197950516133</v>
      </c>
      <c r="H85">
        <f>'Adstock and dim returns'!O90</f>
        <v>1.0310413120664923</v>
      </c>
      <c r="I85">
        <f>'Adstock and dim returns'!P90</f>
        <v>776.49228202596987</v>
      </c>
      <c r="K85">
        <f>G85*'Adstock and dim returns'!$W$8</f>
        <v>305.77123591963607</v>
      </c>
      <c r="L85">
        <f>H85*'Adstock and dim returns'!$V$8</f>
        <v>2.5433171154470036</v>
      </c>
      <c r="M85">
        <f>I85*'Adstock and dim returns'!$U$8</f>
        <v>2691.237607156324</v>
      </c>
      <c r="N85">
        <f>'Adstock and dim returns'!$X$8</f>
        <v>4769.5751453319517</v>
      </c>
      <c r="O85">
        <f t="shared" si="3"/>
        <v>7769.1273055233587</v>
      </c>
      <c r="P85">
        <f t="shared" si="4"/>
        <v>289.72269447664166</v>
      </c>
      <c r="Q85" s="45">
        <f t="shared" si="5"/>
        <v>3.5950873198612912E-2</v>
      </c>
      <c r="R85" s="45">
        <f>ABS((E85-O85)/E85)</f>
        <v>3.5950873198612912E-2</v>
      </c>
    </row>
    <row r="86" spans="1:18">
      <c r="A86">
        <f>Data!B85</f>
        <v>84</v>
      </c>
      <c r="B86">
        <f>Data!C85</f>
        <v>0</v>
      </c>
      <c r="C86">
        <f>Data!D85</f>
        <v>3583.09</v>
      </c>
      <c r="D86">
        <f>Data!E85</f>
        <v>2029.69</v>
      </c>
      <c r="E86">
        <f>Data!F85</f>
        <v>9902.44</v>
      </c>
      <c r="G86">
        <f>'Adstock and dim returns'!N91</f>
        <v>33.985672786982853</v>
      </c>
      <c r="H86">
        <f>'Adstock and dim returns'!O91</f>
        <v>831.37286793907424</v>
      </c>
      <c r="I86">
        <f>'Adstock and dim returns'!P91</f>
        <v>769.09115040211418</v>
      </c>
      <c r="K86">
        <f>G86*'Adstock and dim returns'!$W$8</f>
        <v>173.84289541705365</v>
      </c>
      <c r="L86">
        <f>H86*'Adstock and dim returns'!$V$8</f>
        <v>2050.7857634819461</v>
      </c>
      <c r="M86">
        <f>I86*'Adstock and dim returns'!$U$8</f>
        <v>2665.5860917160608</v>
      </c>
      <c r="N86">
        <f>'Adstock and dim returns'!$X$8</f>
        <v>4769.5751453319517</v>
      </c>
      <c r="O86">
        <f t="shared" si="3"/>
        <v>9659.7898959470112</v>
      </c>
      <c r="P86">
        <f t="shared" si="4"/>
        <v>242.65010405298926</v>
      </c>
      <c r="Q86" s="45">
        <f t="shared" si="5"/>
        <v>2.4504072133028753E-2</v>
      </c>
      <c r="R86" s="45">
        <f>ABS((E86-O86)/E86)</f>
        <v>2.4504072133028753E-2</v>
      </c>
    </row>
    <row r="87" spans="1:18">
      <c r="A87">
        <f>Data!B86</f>
        <v>85</v>
      </c>
      <c r="B87">
        <f>Data!C86</f>
        <v>0</v>
      </c>
      <c r="C87">
        <f>Data!D86</f>
        <v>0</v>
      </c>
      <c r="D87">
        <f>Data!E86</f>
        <v>2105.81</v>
      </c>
      <c r="E87">
        <f>Data!F86</f>
        <v>8058.05</v>
      </c>
      <c r="G87">
        <f>'Adstock and dim returns'!N92</f>
        <v>19.322182945744679</v>
      </c>
      <c r="H87">
        <f>'Adstock and dim returns'!O92</f>
        <v>200.4615163043849</v>
      </c>
      <c r="I87">
        <f>'Adstock and dim returns'!P92</f>
        <v>793.44881757943585</v>
      </c>
      <c r="K87">
        <f>G87*'Adstock and dim returns'!$W$8</f>
        <v>98.83647883389375</v>
      </c>
      <c r="L87">
        <f>H87*'Adstock and dim returns'!$V$8</f>
        <v>494.48765964920045</v>
      </c>
      <c r="M87">
        <f>I87*'Adstock and dim returns'!$U$8</f>
        <v>2750.007111019911</v>
      </c>
      <c r="N87">
        <f>'Adstock and dim returns'!$X$8</f>
        <v>4769.5751453319517</v>
      </c>
      <c r="O87">
        <f t="shared" si="3"/>
        <v>8112.9063948349567</v>
      </c>
      <c r="P87">
        <f t="shared" si="4"/>
        <v>-54.856394834956518</v>
      </c>
      <c r="Q87" s="45">
        <f t="shared" si="5"/>
        <v>-6.8076513343745095E-3</v>
      </c>
      <c r="R87" s="45">
        <f>ABS((E87-O87)/E87)</f>
        <v>6.8076513343745095E-3</v>
      </c>
    </row>
    <row r="88" spans="1:18">
      <c r="A88">
        <f>Data!B87</f>
        <v>86</v>
      </c>
      <c r="B88">
        <f>Data!C87</f>
        <v>0</v>
      </c>
      <c r="C88">
        <f>Data!D87</f>
        <v>0</v>
      </c>
      <c r="D88">
        <f>Data!E87</f>
        <v>2084.5300000000002</v>
      </c>
      <c r="E88">
        <f>Data!F87</f>
        <v>7498.36</v>
      </c>
      <c r="G88">
        <f>'Adstock and dim returns'!N93</f>
        <v>10.985416005412297</v>
      </c>
      <c r="H88">
        <f>'Adstock and dim returns'!O93</f>
        <v>48.33549550235989</v>
      </c>
      <c r="I88">
        <f>'Adstock and dim returns'!P93</f>
        <v>787.11483783893266</v>
      </c>
      <c r="K88">
        <f>G88*'Adstock and dim returns'!$W$8</f>
        <v>56.192400183208434</v>
      </c>
      <c r="L88">
        <f>H88*'Adstock and dim returns'!$V$8</f>
        <v>119.23139408291296</v>
      </c>
      <c r="M88">
        <f>I88*'Adstock and dim returns'!$U$8</f>
        <v>2728.0542276813512</v>
      </c>
      <c r="N88">
        <f>'Adstock and dim returns'!$X$8</f>
        <v>4769.5751453319517</v>
      </c>
      <c r="O88">
        <f t="shared" si="3"/>
        <v>7673.0531672794241</v>
      </c>
      <c r="P88">
        <f t="shared" si="4"/>
        <v>-174.69316727942442</v>
      </c>
      <c r="Q88" s="45">
        <f t="shared" si="5"/>
        <v>-2.3297516694240399E-2</v>
      </c>
      <c r="R88" s="45">
        <f>ABS((E88-O88)/E88)</f>
        <v>2.3297516694240399E-2</v>
      </c>
    </row>
    <row r="89" spans="1:18">
      <c r="A89">
        <f>Data!B88</f>
        <v>87</v>
      </c>
      <c r="B89">
        <f>Data!C88</f>
        <v>12357.56</v>
      </c>
      <c r="C89">
        <f>Data!D88</f>
        <v>4028.9</v>
      </c>
      <c r="D89">
        <f>Data!E88</f>
        <v>0</v>
      </c>
      <c r="E89">
        <f>Data!F88</f>
        <v>12216.8</v>
      </c>
      <c r="G89">
        <f>'Adstock and dim returns'!N94</f>
        <v>970.83029336296102</v>
      </c>
      <c r="H89">
        <f>'Adstock and dim returns'!O94</f>
        <v>919.11601804738154</v>
      </c>
      <c r="I89">
        <f>'Adstock and dim returns'!P94</f>
        <v>27.115470480466847</v>
      </c>
      <c r="K89">
        <f>G89*'Adstock and dim returns'!$W$8</f>
        <v>4965.9734622481137</v>
      </c>
      <c r="L89">
        <f>H89*'Adstock and dim returns'!$V$8</f>
        <v>2267.2258351085834</v>
      </c>
      <c r="M89">
        <f>I89*'Adstock and dim returns'!$U$8</f>
        <v>93.97926493534537</v>
      </c>
      <c r="N89">
        <f>'Adstock and dim returns'!$X$8</f>
        <v>4769.5751453319517</v>
      </c>
      <c r="O89">
        <f t="shared" si="3"/>
        <v>12096.753707623995</v>
      </c>
      <c r="P89">
        <f t="shared" si="4"/>
        <v>120.0462923760042</v>
      </c>
      <c r="Q89" s="45">
        <f t="shared" si="5"/>
        <v>9.8263286929477622E-3</v>
      </c>
      <c r="R89" s="45">
        <f>ABS((E89-O89)/E89)</f>
        <v>9.8263286929477622E-3</v>
      </c>
    </row>
    <row r="90" spans="1:18">
      <c r="A90">
        <f>Data!B89</f>
        <v>88</v>
      </c>
      <c r="B90">
        <f>Data!C89</f>
        <v>0</v>
      </c>
      <c r="C90">
        <f>Data!D89</f>
        <v>5314.82</v>
      </c>
      <c r="D90">
        <f>Data!E89</f>
        <v>0</v>
      </c>
      <c r="E90">
        <f>Data!F89</f>
        <v>11042.8</v>
      </c>
      <c r="G90">
        <f>'Adstock and dim returns'!N95</f>
        <v>551.95495629013942</v>
      </c>
      <c r="H90">
        <f>'Adstock and dim returns'!O95</f>
        <v>1275.1768892611383</v>
      </c>
      <c r="I90">
        <f>'Adstock and dim returns'!P95</f>
        <v>0.934106059283211</v>
      </c>
      <c r="K90">
        <f>G90*'Adstock and dim returns'!$W$8</f>
        <v>2823.3499552206331</v>
      </c>
      <c r="L90">
        <f>H90*'Adstock and dim returns'!$V$8</f>
        <v>3145.5375936198834</v>
      </c>
      <c r="M90">
        <f>I90*'Adstock and dim returns'!$U$8</f>
        <v>3.2375097782768361</v>
      </c>
      <c r="N90">
        <f>'Adstock and dim returns'!$X$8</f>
        <v>4769.5751453319517</v>
      </c>
      <c r="O90">
        <f t="shared" si="3"/>
        <v>10741.700203950746</v>
      </c>
      <c r="P90">
        <f t="shared" si="4"/>
        <v>301.0997960492532</v>
      </c>
      <c r="Q90" s="45">
        <f t="shared" si="5"/>
        <v>2.7266616804547145E-2</v>
      </c>
      <c r="R90" s="45">
        <f>ABS((E90-O90)/E90)</f>
        <v>2.7266616804547145E-2</v>
      </c>
    </row>
    <row r="91" spans="1:18">
      <c r="A91">
        <f>Data!B90</f>
        <v>89</v>
      </c>
      <c r="B91">
        <f>Data!C90</f>
        <v>0</v>
      </c>
      <c r="C91">
        <f>Data!D90</f>
        <v>5821.59</v>
      </c>
      <c r="D91">
        <f>Data!E90</f>
        <v>0</v>
      </c>
      <c r="E91">
        <f>Data!F90</f>
        <v>10713.92</v>
      </c>
      <c r="G91">
        <f>'Adstock and dim returns'!N96</f>
        <v>313.80795990401793</v>
      </c>
      <c r="H91">
        <f>'Adstock and dim returns'!O96</f>
        <v>1422.3529452243215</v>
      </c>
      <c r="I91">
        <f>'Adstock and dim returns'!P96</f>
        <v>3.217919934740468E-2</v>
      </c>
      <c r="K91">
        <f>G91*'Adstock and dim returns'!$W$8</f>
        <v>1605.184769963656</v>
      </c>
      <c r="L91">
        <f>H91*'Adstock and dim returns'!$V$8</f>
        <v>3508.5835528209927</v>
      </c>
      <c r="M91">
        <f>I91*'Adstock and dim returns'!$U$8</f>
        <v>0.11152959721114047</v>
      </c>
      <c r="N91">
        <f>'Adstock and dim returns'!$X$8</f>
        <v>4769.5751453319517</v>
      </c>
      <c r="O91">
        <f t="shared" si="3"/>
        <v>9883.4549977138122</v>
      </c>
      <c r="P91">
        <f t="shared" si="4"/>
        <v>830.46500228618788</v>
      </c>
      <c r="Q91" s="45">
        <f t="shared" si="5"/>
        <v>7.7512712647302556E-2</v>
      </c>
      <c r="R91" s="45">
        <f>ABS((E91-O91)/E91)</f>
        <v>7.7512712647302556E-2</v>
      </c>
    </row>
    <row r="92" spans="1:18">
      <c r="A92">
        <f>Data!B91</f>
        <v>90</v>
      </c>
      <c r="B92">
        <f>Data!C91</f>
        <v>0</v>
      </c>
      <c r="C92">
        <f>Data!D91</f>
        <v>0</v>
      </c>
      <c r="D92">
        <f>Data!E91</f>
        <v>1989.98</v>
      </c>
      <c r="E92">
        <f>Data!F91</f>
        <v>9130.06</v>
      </c>
      <c r="G92">
        <f>'Adstock and dim returns'!N97</f>
        <v>178.41208703153168</v>
      </c>
      <c r="H92">
        <f>'Adstock and dim returns'!O97</f>
        <v>342.95926546952245</v>
      </c>
      <c r="I92">
        <f>'Adstock and dim returns'!P97</f>
        <v>742.10287015608037</v>
      </c>
      <c r="K92">
        <f>G92*'Adstock and dim returns'!$W$8</f>
        <v>912.6102631942133</v>
      </c>
      <c r="L92">
        <f>H92*'Adstock and dim returns'!$V$8</f>
        <v>845.99342389252104</v>
      </c>
      <c r="M92">
        <f>I92*'Adstock and dim returns'!$U$8</f>
        <v>2572.047654268757</v>
      </c>
      <c r="N92">
        <f>'Adstock and dim returns'!$X$8</f>
        <v>4769.5751453319517</v>
      </c>
      <c r="O92">
        <f t="shared" si="3"/>
        <v>9100.226486687443</v>
      </c>
      <c r="P92">
        <f t="shared" si="4"/>
        <v>29.833513312556533</v>
      </c>
      <c r="Q92" s="45">
        <f t="shared" si="5"/>
        <v>3.2676141572515992E-3</v>
      </c>
      <c r="R92" s="45">
        <f>ABS((E92-O92)/E92)</f>
        <v>3.2676141572515992E-3</v>
      </c>
    </row>
    <row r="93" spans="1:18">
      <c r="A93">
        <f>Data!B92</f>
        <v>91</v>
      </c>
      <c r="B93">
        <f>Data!C92</f>
        <v>0</v>
      </c>
      <c r="C93">
        <f>Data!D92</f>
        <v>5800.56</v>
      </c>
      <c r="D93">
        <f>Data!E92</f>
        <v>0</v>
      </c>
      <c r="E93">
        <f>Data!F92</f>
        <v>7325.82</v>
      </c>
      <c r="G93">
        <f>'Adstock and dim returns'!N98</f>
        <v>101.43424280468454</v>
      </c>
      <c r="H93">
        <f>'Adstock and dim returns'!O98</f>
        <v>1272.5584136573989</v>
      </c>
      <c r="I93">
        <f>'Adstock and dim returns'!P98</f>
        <v>25.564844545980442</v>
      </c>
      <c r="K93">
        <f>G93*'Adstock and dim returns'!$W$8</f>
        <v>518.85459423233215</v>
      </c>
      <c r="L93">
        <f>H93*'Adstock and dim returns'!$V$8</f>
        <v>3139.0784791872879</v>
      </c>
      <c r="M93">
        <f>I93*'Adstock and dim returns'!$U$8</f>
        <v>88.604964474002003</v>
      </c>
      <c r="N93">
        <f>'Adstock and dim returns'!$X$8</f>
        <v>4769.5751453319517</v>
      </c>
      <c r="O93">
        <f t="shared" si="3"/>
        <v>8516.1131832255742</v>
      </c>
      <c r="P93">
        <f t="shared" si="4"/>
        <v>-1190.2931832255745</v>
      </c>
      <c r="Q93" s="45">
        <f t="shared" si="5"/>
        <v>-0.16247917410277274</v>
      </c>
      <c r="R93" s="45">
        <f>ABS((E93-O93)/E93)</f>
        <v>0.16247917410277274</v>
      </c>
    </row>
    <row r="94" spans="1:18">
      <c r="A94">
        <f>Data!B93</f>
        <v>92</v>
      </c>
      <c r="B94">
        <f>Data!C93</f>
        <v>12444.89</v>
      </c>
      <c r="C94">
        <f>Data!D93</f>
        <v>5078.26</v>
      </c>
      <c r="D94">
        <f>Data!E93</f>
        <v>2262.4899999999998</v>
      </c>
      <c r="E94">
        <f>Data!F93</f>
        <v>15292.36</v>
      </c>
      <c r="G94">
        <f>'Adstock and dim returns'!N99</f>
        <v>989.86929608331945</v>
      </c>
      <c r="H94">
        <f>'Adstock and dim returns'!O99</f>
        <v>1294.5496890242086</v>
      </c>
      <c r="I94">
        <f>'Adstock and dim returns'!P99</f>
        <v>830.05760643782492</v>
      </c>
      <c r="K94">
        <f>G94*'Adstock and dim returns'!$W$8</f>
        <v>5063.3614227426897</v>
      </c>
      <c r="L94">
        <f>H94*'Adstock and dim returns'!$V$8</f>
        <v>3193.3253715051278</v>
      </c>
      <c r="M94">
        <f>I94*'Adstock and dim returns'!$U$8</f>
        <v>2876.8891826241297</v>
      </c>
      <c r="N94">
        <f>'Adstock and dim returns'!$X$8</f>
        <v>4769.5751453319517</v>
      </c>
      <c r="O94">
        <f t="shared" si="3"/>
        <v>15903.151122203899</v>
      </c>
      <c r="P94">
        <f t="shared" si="4"/>
        <v>-610.79112220389834</v>
      </c>
      <c r="Q94" s="45">
        <f t="shared" si="5"/>
        <v>-3.9940932740525223E-2</v>
      </c>
      <c r="R94" s="45">
        <f>ABS((E94-O94)/E94)</f>
        <v>3.9940932740525223E-2</v>
      </c>
    </row>
    <row r="95" spans="1:18">
      <c r="A95">
        <f>Data!B94</f>
        <v>93</v>
      </c>
      <c r="B95">
        <f>Data!C94</f>
        <v>0</v>
      </c>
      <c r="C95">
        <f>Data!D94</f>
        <v>0</v>
      </c>
      <c r="D95">
        <f>Data!E94</f>
        <v>1828.21</v>
      </c>
      <c r="E95">
        <f>Data!F94</f>
        <v>11571.92</v>
      </c>
      <c r="G95">
        <f>'Adstock and dim returns'!N100</f>
        <v>562.77937327235088</v>
      </c>
      <c r="H95">
        <f>'Adstock and dim returns'!O100</f>
        <v>312.14320745932753</v>
      </c>
      <c r="I95">
        <f>'Adstock and dim returns'!P100</f>
        <v>704.77214453212446</v>
      </c>
      <c r="K95">
        <f>G95*'Adstock and dim returns'!$W$8</f>
        <v>2878.7188161281006</v>
      </c>
      <c r="L95">
        <f>H95*'Adstock and dim returns'!$V$8</f>
        <v>769.97803357721807</v>
      </c>
      <c r="M95">
        <f>I95*'Adstock and dim returns'!$U$8</f>
        <v>2442.663428530549</v>
      </c>
      <c r="N95">
        <f>'Adstock and dim returns'!$X$8</f>
        <v>4769.5751453319517</v>
      </c>
      <c r="O95">
        <f t="shared" si="3"/>
        <v>10860.935423567818</v>
      </c>
      <c r="P95">
        <f t="shared" si="4"/>
        <v>710.98457643218171</v>
      </c>
      <c r="Q95" s="45">
        <f t="shared" si="5"/>
        <v>6.1440502218489387E-2</v>
      </c>
      <c r="R95" s="45">
        <f>ABS((E95-O95)/E95)</f>
        <v>6.1440502218489387E-2</v>
      </c>
    </row>
    <row r="96" spans="1:18">
      <c r="A96">
        <f>Data!B95</f>
        <v>94</v>
      </c>
      <c r="B96">
        <f>Data!C95</f>
        <v>0</v>
      </c>
      <c r="C96">
        <f>Data!D95</f>
        <v>3840.58</v>
      </c>
      <c r="D96">
        <f>Data!E95</f>
        <v>1820.21</v>
      </c>
      <c r="E96">
        <f>Data!F95</f>
        <v>10464.299999999999</v>
      </c>
      <c r="G96">
        <f>'Adstock and dim returns'!N101</f>
        <v>319.96206391491228</v>
      </c>
      <c r="H96">
        <f>'Adstock and dim returns'!O101</f>
        <v>916.18432109268383</v>
      </c>
      <c r="I96">
        <f>'Adstock and dim returns'!P101</f>
        <v>699.50939575814175</v>
      </c>
      <c r="K96">
        <f>G96*'Adstock and dim returns'!$W$8</f>
        <v>1636.6641308889853</v>
      </c>
      <c r="L96">
        <f>H96*'Adstock and dim returns'!$V$8</f>
        <v>2259.9940831361605</v>
      </c>
      <c r="M96">
        <f>I96*'Adstock and dim returns'!$U$8</f>
        <v>2424.4233149513075</v>
      </c>
      <c r="N96">
        <f>'Adstock and dim returns'!$X$8</f>
        <v>4769.5751453319517</v>
      </c>
      <c r="O96">
        <f t="shared" si="3"/>
        <v>11090.656674308404</v>
      </c>
      <c r="P96">
        <f t="shared" si="4"/>
        <v>-626.35667430840476</v>
      </c>
      <c r="Q96" s="45">
        <f t="shared" si="5"/>
        <v>-5.9856528798716092E-2</v>
      </c>
      <c r="R96" s="45">
        <f>ABS((E96-O96)/E96)</f>
        <v>5.9856528798716092E-2</v>
      </c>
    </row>
    <row r="97" spans="1:18">
      <c r="A97">
        <f>Data!B96</f>
        <v>95</v>
      </c>
      <c r="B97">
        <f>Data!C96</f>
        <v>0</v>
      </c>
      <c r="C97">
        <f>Data!D96</f>
        <v>0</v>
      </c>
      <c r="D97">
        <f>Data!E96</f>
        <v>2014.92</v>
      </c>
      <c r="E97">
        <f>Data!F96</f>
        <v>9229.31</v>
      </c>
      <c r="G97">
        <f>'Adstock and dim returns'!N102</f>
        <v>181.91093562902634</v>
      </c>
      <c r="H97">
        <f>'Adstock and dim returns'!O102</f>
        <v>220.91134472047969</v>
      </c>
      <c r="I97">
        <f>'Adstock and dim returns'!P102</f>
        <v>762.72565615727319</v>
      </c>
      <c r="K97">
        <f>G97*'Adstock and dim returns'!$W$8</f>
        <v>930.50750991422944</v>
      </c>
      <c r="L97">
        <f>H97*'Adstock and dim returns'!$V$8</f>
        <v>544.93219374295575</v>
      </c>
      <c r="M97">
        <f>I97*'Adstock and dim returns'!$U$8</f>
        <v>2643.5239825407371</v>
      </c>
      <c r="N97">
        <f>'Adstock and dim returns'!$X$8</f>
        <v>4769.5751453319517</v>
      </c>
      <c r="O97">
        <f t="shared" si="3"/>
        <v>8888.5388315298733</v>
      </c>
      <c r="P97">
        <f t="shared" si="4"/>
        <v>340.77116847012621</v>
      </c>
      <c r="Q97" s="45">
        <f t="shared" si="5"/>
        <v>3.6922713449881545E-2</v>
      </c>
      <c r="R97" s="45">
        <f>ABS((E97-O97)/E97)</f>
        <v>3.6922713449881545E-2</v>
      </c>
    </row>
    <row r="98" spans="1:18">
      <c r="A98">
        <f>Data!B97</f>
        <v>96</v>
      </c>
      <c r="B98">
        <f>Data!C97</f>
        <v>0</v>
      </c>
      <c r="C98">
        <f>Data!D97</f>
        <v>5194.29</v>
      </c>
      <c r="D98">
        <f>Data!E97</f>
        <v>1784.58</v>
      </c>
      <c r="E98">
        <f>Data!F97</f>
        <v>9964.76</v>
      </c>
      <c r="G98">
        <f>'Adstock and dim returns'!N103</f>
        <v>103.42347494741691</v>
      </c>
      <c r="H98">
        <f>'Adstock and dim returns'!O103</f>
        <v>1150.3575116760082</v>
      </c>
      <c r="I98">
        <f>'Adstock and dim returns'!P103</f>
        <v>689.04983376626808</v>
      </c>
      <c r="K98">
        <f>G98*'Adstock and dim returns'!$W$8</f>
        <v>529.02987831503299</v>
      </c>
      <c r="L98">
        <f>H98*'Adstock and dim returns'!$V$8</f>
        <v>2837.6398831824276</v>
      </c>
      <c r="M98">
        <f>I98*'Adstock and dim returns'!$U$8</f>
        <v>2388.1716132428651</v>
      </c>
      <c r="N98">
        <f>'Adstock and dim returns'!$X$8</f>
        <v>4769.5751453319517</v>
      </c>
      <c r="O98">
        <f t="shared" si="3"/>
        <v>10524.416520072278</v>
      </c>
      <c r="P98">
        <f t="shared" si="4"/>
        <v>-559.656520072278</v>
      </c>
      <c r="Q98" s="45">
        <f t="shared" si="5"/>
        <v>-5.6163572436494003E-2</v>
      </c>
      <c r="R98" s="45">
        <f>ABS((E98-O98)/E98)</f>
        <v>5.6163572436494003E-2</v>
      </c>
    </row>
    <row r="99" spans="1:18">
      <c r="A99">
        <f>Data!B98</f>
        <v>97</v>
      </c>
      <c r="B99">
        <f>Data!C98</f>
        <v>0</v>
      </c>
      <c r="C99">
        <f>Data!D98</f>
        <v>0</v>
      </c>
      <c r="D99">
        <f>Data!E98</f>
        <v>1915.07</v>
      </c>
      <c r="E99">
        <f>Data!F98</f>
        <v>8018.56</v>
      </c>
      <c r="G99">
        <f>'Adstock and dim returns'!N104</f>
        <v>58.800286707404659</v>
      </c>
      <c r="H99">
        <f>'Adstock and dim returns'!O104</f>
        <v>277.37543522963642</v>
      </c>
      <c r="I99">
        <f>'Adstock and dim returns'!P104</f>
        <v>730.13721521102934</v>
      </c>
      <c r="K99">
        <f>G99*'Adstock and dim returns'!$W$8</f>
        <v>300.77415729381528</v>
      </c>
      <c r="L99">
        <f>H99*'Adstock and dim returns'!$V$8</f>
        <v>684.21476769943547</v>
      </c>
      <c r="M99">
        <f>I99*'Adstock and dim returns'!$U$8</f>
        <v>2530.5759985578243</v>
      </c>
      <c r="N99">
        <f>'Adstock and dim returns'!$X$8</f>
        <v>4769.5751453319517</v>
      </c>
      <c r="O99">
        <f t="shared" si="3"/>
        <v>8285.1400688830272</v>
      </c>
      <c r="P99">
        <f t="shared" si="4"/>
        <v>-266.5800688830268</v>
      </c>
      <c r="Q99" s="45">
        <f t="shared" si="5"/>
        <v>-3.3245379330331976E-2</v>
      </c>
      <c r="R99" s="45">
        <f>ABS((E99-O99)/E99)</f>
        <v>3.3245379330331976E-2</v>
      </c>
    </row>
    <row r="100" spans="1:18">
      <c r="A100">
        <f>Data!B99</f>
        <v>98</v>
      </c>
      <c r="B100">
        <f>Data!C99</f>
        <v>0</v>
      </c>
      <c r="C100">
        <f>Data!D99</f>
        <v>0</v>
      </c>
      <c r="D100">
        <f>Data!E99</f>
        <v>1834.01</v>
      </c>
      <c r="E100">
        <f>Data!F99</f>
        <v>7278.85</v>
      </c>
      <c r="G100">
        <f>'Adstock and dim returns'!N105</f>
        <v>33.430260573151827</v>
      </c>
      <c r="H100">
        <f>'Adstock and dim returns'!O105</f>
        <v>66.881062007181598</v>
      </c>
      <c r="I100">
        <f>'Adstock and dim returns'!P105</f>
        <v>704.5549344124945</v>
      </c>
      <c r="K100">
        <f>G100*'Adstock and dim returns'!$W$8</f>
        <v>171.00186096092943</v>
      </c>
      <c r="L100">
        <f>H100*'Adstock and dim returns'!$V$8</f>
        <v>164.97859757065436</v>
      </c>
      <c r="M100">
        <f>I100*'Adstock and dim returns'!$U$8</f>
        <v>2441.9106019331257</v>
      </c>
      <c r="N100">
        <f>'Adstock and dim returns'!$X$8</f>
        <v>4769.5751453319517</v>
      </c>
      <c r="O100">
        <f t="shared" si="3"/>
        <v>7547.4662057966616</v>
      </c>
      <c r="P100">
        <f t="shared" si="4"/>
        <v>-268.61620579666123</v>
      </c>
      <c r="Q100" s="45">
        <f t="shared" si="5"/>
        <v>-3.6903660028254633E-2</v>
      </c>
      <c r="R100" s="45">
        <f>ABS((E100-O100)/E100)</f>
        <v>3.6903660028254633E-2</v>
      </c>
    </row>
    <row r="101" spans="1:18">
      <c r="A101">
        <f>Data!B100</f>
        <v>99</v>
      </c>
      <c r="B101">
        <f>Data!C100</f>
        <v>0</v>
      </c>
      <c r="C101">
        <f>Data!D100</f>
        <v>0</v>
      </c>
      <c r="D101">
        <f>Data!E100</f>
        <v>2282.23</v>
      </c>
      <c r="E101">
        <f>Data!F100</f>
        <v>8467.44</v>
      </c>
      <c r="G101">
        <f>'Adstock and dim returns'!N106</f>
        <v>19.006409399838763</v>
      </c>
      <c r="H101">
        <f>'Adstock and dim returns'!O106</f>
        <v>16.126433299708932</v>
      </c>
      <c r="I101">
        <f>'Adstock and dim returns'!P106</f>
        <v>848.51733893700407</v>
      </c>
      <c r="K101">
        <f>G101*'Adstock and dim returns'!$W$8</f>
        <v>97.221239734156995</v>
      </c>
      <c r="L101">
        <f>H101*'Adstock and dim returns'!$V$8</f>
        <v>39.779816135649838</v>
      </c>
      <c r="M101">
        <f>I101*'Adstock and dim returns'!$U$8</f>
        <v>2940.8686032440182</v>
      </c>
      <c r="N101">
        <f>'Adstock and dim returns'!$X$8</f>
        <v>4769.5751453319517</v>
      </c>
      <c r="O101">
        <f t="shared" si="3"/>
        <v>7847.4448044457768</v>
      </c>
      <c r="P101">
        <f t="shared" si="4"/>
        <v>619.99519555422376</v>
      </c>
      <c r="Q101" s="45">
        <f t="shared" si="5"/>
        <v>7.3221091091784971E-2</v>
      </c>
      <c r="R101" s="45">
        <f>ABS((E101-O101)/E101)</f>
        <v>7.3221091091784971E-2</v>
      </c>
    </row>
    <row r="102" spans="1:18">
      <c r="A102">
        <f>Data!B101</f>
        <v>100</v>
      </c>
      <c r="B102">
        <f>Data!C101</f>
        <v>0</v>
      </c>
      <c r="C102">
        <f>Data!D101</f>
        <v>0</v>
      </c>
      <c r="D102">
        <f>Data!E101</f>
        <v>2157.16</v>
      </c>
      <c r="E102">
        <f>Data!F101</f>
        <v>7620.08</v>
      </c>
      <c r="G102">
        <f>'Adstock and dim returns'!N107</f>
        <v>10.805886405934791</v>
      </c>
      <c r="H102">
        <f>'Adstock and dim returns'!O107</f>
        <v>3.8884228683754469</v>
      </c>
      <c r="I102">
        <f>'Adstock and dim returns'!P107</f>
        <v>811.57507358245755</v>
      </c>
      <c r="K102">
        <f>G102*'Adstock and dim returns'!$W$8</f>
        <v>55.27407364067232</v>
      </c>
      <c r="L102">
        <f>H102*'Adstock and dim returns'!$V$8</f>
        <v>9.5917518701685438</v>
      </c>
      <c r="M102">
        <f>I102*'Adstock and dim returns'!$U$8</f>
        <v>2812.830738455069</v>
      </c>
      <c r="N102">
        <f>'Adstock and dim returns'!$X$8</f>
        <v>4769.5751453319517</v>
      </c>
      <c r="O102">
        <f t="shared" si="3"/>
        <v>7647.2717092978619</v>
      </c>
      <c r="P102">
        <f t="shared" si="4"/>
        <v>-27.191709297861962</v>
      </c>
      <c r="Q102" s="45">
        <f t="shared" si="5"/>
        <v>-3.5684283233065744E-3</v>
      </c>
      <c r="R102" s="45">
        <f>ABS((E102-O102)/E102)</f>
        <v>3.5684283233065744E-3</v>
      </c>
    </row>
    <row r="103" spans="1:18">
      <c r="A103">
        <f>Data!B102</f>
        <v>101</v>
      </c>
      <c r="B103">
        <f>Data!C102</f>
        <v>0</v>
      </c>
      <c r="C103">
        <f>Data!D102</f>
        <v>4217.37</v>
      </c>
      <c r="D103">
        <f>Data!E102</f>
        <v>0</v>
      </c>
      <c r="E103">
        <f>Data!F102</f>
        <v>7353.99</v>
      </c>
      <c r="G103">
        <f>'Adstock and dim returns'!N108</f>
        <v>6.1435686542118191</v>
      </c>
      <c r="H103">
        <f>'Adstock and dim returns'!O108</f>
        <v>950.61333854289694</v>
      </c>
      <c r="I103">
        <f>'Adstock and dim returns'!P108</f>
        <v>27.958105847460807</v>
      </c>
      <c r="K103">
        <f>G103*'Adstock and dim returns'!$W$8</f>
        <v>31.425470660410298</v>
      </c>
      <c r="L103">
        <f>H103*'Adstock and dim returns'!$V$8</f>
        <v>2344.9217269893911</v>
      </c>
      <c r="M103">
        <f>I103*'Adstock and dim returns'!$U$8</f>
        <v>96.899747265005246</v>
      </c>
      <c r="N103">
        <f>'Adstock and dim returns'!$X$8</f>
        <v>4769.5751453319517</v>
      </c>
      <c r="O103">
        <f t="shared" si="3"/>
        <v>7242.8220902467583</v>
      </c>
      <c r="P103">
        <f t="shared" si="4"/>
        <v>111.16790975324147</v>
      </c>
      <c r="Q103" s="45">
        <f t="shared" si="5"/>
        <v>1.5116679483279346E-2</v>
      </c>
      <c r="R103" s="45">
        <f>ABS((E103-O103)/E103)</f>
        <v>1.5116679483279346E-2</v>
      </c>
    </row>
    <row r="104" spans="1:18">
      <c r="A104">
        <f>Data!B103</f>
        <v>102</v>
      </c>
      <c r="B104">
        <f>Data!C103</f>
        <v>7304.48</v>
      </c>
      <c r="C104">
        <f>Data!D103</f>
        <v>4889.6099999999997</v>
      </c>
      <c r="D104">
        <f>Data!E103</f>
        <v>1921.76</v>
      </c>
      <c r="E104">
        <f>Data!F103</f>
        <v>12947.48</v>
      </c>
      <c r="G104">
        <f>'Adstock and dim returns'!N109</f>
        <v>661.29267511855767</v>
      </c>
      <c r="H104">
        <f>'Adstock and dim returns'!O109</f>
        <v>1206.1262630359915</v>
      </c>
      <c r="I104">
        <f>'Adstock and dim returns'!P109</f>
        <v>720.22810405935888</v>
      </c>
      <c r="K104">
        <f>G104*'Adstock and dim returns'!$W$8</f>
        <v>3382.6322662863768</v>
      </c>
      <c r="L104">
        <f>H104*'Adstock and dim returns'!$V$8</f>
        <v>2975.2072320180159</v>
      </c>
      <c r="M104">
        <f>I104*'Adstock and dim returns'!$U$8</f>
        <v>2496.2320994590623</v>
      </c>
      <c r="N104">
        <f>'Adstock and dim returns'!$X$8</f>
        <v>4769.5751453319517</v>
      </c>
      <c r="O104">
        <f t="shared" si="3"/>
        <v>13623.646743095407</v>
      </c>
      <c r="P104">
        <f t="shared" si="4"/>
        <v>-676.16674309540758</v>
      </c>
      <c r="Q104" s="45">
        <f t="shared" si="5"/>
        <v>-5.2223810586724796E-2</v>
      </c>
      <c r="R104" s="45">
        <f>ABS((E104-O104)/E104)</f>
        <v>5.2223810586724796E-2</v>
      </c>
    </row>
    <row r="105" spans="1:18">
      <c r="A105">
        <f>Data!B104</f>
        <v>103</v>
      </c>
      <c r="B105">
        <f>Data!C104</f>
        <v>0</v>
      </c>
      <c r="C105">
        <f>Data!D104</f>
        <v>0</v>
      </c>
      <c r="D105">
        <f>Data!E104</f>
        <v>2188.1799999999998</v>
      </c>
      <c r="E105">
        <f>Data!F104</f>
        <v>10250.780000000001</v>
      </c>
      <c r="G105">
        <f>'Adstock and dim returns'!N110</f>
        <v>375.97072535270644</v>
      </c>
      <c r="H105">
        <f>'Adstock and dim returns'!O110</f>
        <v>290.82245628498742</v>
      </c>
      <c r="I105">
        <f>'Adstock and dim returns'!P110</f>
        <v>818.84302913367628</v>
      </c>
      <c r="K105">
        <f>G105*'Adstock and dim returns'!$W$8</f>
        <v>1923.1586173688574</v>
      </c>
      <c r="L105">
        <f>H105*'Adstock and dim returns'!$V$8</f>
        <v>717.38515418308089</v>
      </c>
      <c r="M105">
        <f>I105*'Adstock and dim returns'!$U$8</f>
        <v>2838.0206801445684</v>
      </c>
      <c r="N105">
        <f>'Adstock and dim returns'!$X$8</f>
        <v>4769.5751453319517</v>
      </c>
      <c r="O105">
        <f t="shared" si="3"/>
        <v>10248.139597028458</v>
      </c>
      <c r="P105">
        <f t="shared" si="4"/>
        <v>2.6404029715431534</v>
      </c>
      <c r="Q105" s="45">
        <f t="shared" si="5"/>
        <v>2.5758068864448886E-4</v>
      </c>
      <c r="R105" s="45">
        <f>ABS((E105-O105)/E105)</f>
        <v>2.5758068864448886E-4</v>
      </c>
    </row>
    <row r="106" spans="1:18">
      <c r="A106">
        <f>Data!B105</f>
        <v>104</v>
      </c>
      <c r="B106">
        <f>Data!C105</f>
        <v>11938.79</v>
      </c>
      <c r="C106">
        <f>Data!D105</f>
        <v>0</v>
      </c>
      <c r="D106">
        <f>Data!E105</f>
        <v>2081.04</v>
      </c>
      <c r="E106">
        <f>Data!F105</f>
        <v>13096.57</v>
      </c>
      <c r="G106">
        <f>'Adstock and dim returns'!N111</f>
        <v>1034.5035524409018</v>
      </c>
      <c r="H106">
        <f>'Adstock and dim returns'!O111</f>
        <v>70.12342212559021</v>
      </c>
      <c r="I106">
        <f>'Adstock and dim returns'!P111</f>
        <v>786.52330181117804</v>
      </c>
      <c r="K106">
        <f>G106*'Adstock and dim returns'!$W$8</f>
        <v>5291.6737591976307</v>
      </c>
      <c r="L106">
        <f>H106*'Adstock and dim returns'!$V$8</f>
        <v>172.97667668453917</v>
      </c>
      <c r="M106">
        <f>I106*'Adstock and dim returns'!$U$8</f>
        <v>2726.0040282901509</v>
      </c>
      <c r="N106">
        <f>'Adstock and dim returns'!$X$8</f>
        <v>4769.5751453319517</v>
      </c>
      <c r="O106">
        <f t="shared" si="3"/>
        <v>12960.229609504273</v>
      </c>
      <c r="P106">
        <f t="shared" si="4"/>
        <v>136.34039049572675</v>
      </c>
      <c r="Q106" s="45">
        <f t="shared" si="5"/>
        <v>1.0410389170273343E-2</v>
      </c>
      <c r="R106" s="45">
        <f>ABS((E106-O106)/E106)</f>
        <v>1.0410389170273343E-2</v>
      </c>
    </row>
    <row r="107" spans="1:18">
      <c r="A107">
        <f>Data!B106</f>
        <v>105</v>
      </c>
      <c r="B107">
        <f>Data!C106</f>
        <v>0</v>
      </c>
      <c r="C107">
        <f>Data!D106</f>
        <v>0</v>
      </c>
      <c r="D107">
        <f>Data!E106</f>
        <v>2099.61</v>
      </c>
      <c r="E107">
        <f>Data!F106</f>
        <v>10843.3</v>
      </c>
      <c r="G107">
        <f>'Adstock and dim returns'!N112</f>
        <v>588.15569206392115</v>
      </c>
      <c r="H107">
        <f>'Adstock and dim returns'!O112</f>
        <v>16.90823464397495</v>
      </c>
      <c r="I107">
        <f>'Adstock and dim returns'!P112</f>
        <v>791.81888291192649</v>
      </c>
      <c r="K107">
        <f>G107*'Adstock and dim returns'!$W$8</f>
        <v>3008.523300547266</v>
      </c>
      <c r="L107">
        <f>H107*'Adstock and dim returns'!$V$8</f>
        <v>41.708321537403329</v>
      </c>
      <c r="M107">
        <f>I107*'Adstock and dim returns'!$U$8</f>
        <v>2744.3579351350409</v>
      </c>
      <c r="N107">
        <f>'Adstock and dim returns'!$X$8</f>
        <v>4769.5751453319517</v>
      </c>
      <c r="O107">
        <f t="shared" si="3"/>
        <v>10564.164702551661</v>
      </c>
      <c r="P107">
        <f t="shared" si="4"/>
        <v>279.13529744833795</v>
      </c>
      <c r="Q107" s="45">
        <f t="shared" si="5"/>
        <v>2.5742651909320777E-2</v>
      </c>
      <c r="R107" s="45">
        <f>ABS((E107-O107)/E107)</f>
        <v>2.5742651909320777E-2</v>
      </c>
    </row>
    <row r="108" spans="1:18">
      <c r="A108">
        <f>Data!B107</f>
        <v>106</v>
      </c>
      <c r="B108">
        <f>Data!C107</f>
        <v>0</v>
      </c>
      <c r="C108">
        <f>Data!D107</f>
        <v>0</v>
      </c>
      <c r="D108">
        <f>Data!E107</f>
        <v>1994.76</v>
      </c>
      <c r="E108">
        <f>Data!F107</f>
        <v>9702.32</v>
      </c>
      <c r="G108">
        <f>'Adstock and dim returns'!N113</f>
        <v>334.38949270979123</v>
      </c>
      <c r="H108">
        <f>'Adstock and dim returns'!O113</f>
        <v>4.0769316458014826</v>
      </c>
      <c r="I108">
        <f>'Adstock and dim returns'!P113</f>
        <v>758.12547891661541</v>
      </c>
      <c r="K108">
        <f>G108*'Adstock and dim returns'!$W$8</f>
        <v>1710.4630523005333</v>
      </c>
      <c r="L108">
        <f>H108*'Adstock and dim returns'!$V$8</f>
        <v>10.056755158037484</v>
      </c>
      <c r="M108">
        <f>I108*'Adstock and dim returns'!$U$8</f>
        <v>2627.5802696717033</v>
      </c>
      <c r="N108">
        <f>'Adstock and dim returns'!$X$8</f>
        <v>4769.5751453319517</v>
      </c>
      <c r="O108">
        <f t="shared" si="3"/>
        <v>9117.6752224622251</v>
      </c>
      <c r="P108">
        <f t="shared" si="4"/>
        <v>584.64477753777464</v>
      </c>
      <c r="Q108" s="45">
        <f t="shared" si="5"/>
        <v>6.0258245196795679E-2</v>
      </c>
      <c r="R108" s="45">
        <f>ABS((E108-O108)/E108)</f>
        <v>6.0258245196795679E-2</v>
      </c>
    </row>
    <row r="109" spans="1:18">
      <c r="A109">
        <f>Data!B108</f>
        <v>107</v>
      </c>
      <c r="B109">
        <f>Data!C108</f>
        <v>9172.76</v>
      </c>
      <c r="C109">
        <f>Data!D108</f>
        <v>0</v>
      </c>
      <c r="D109">
        <f>Data!E108</f>
        <v>1662.35</v>
      </c>
      <c r="E109">
        <f>Data!F108</f>
        <v>11509.72</v>
      </c>
      <c r="G109">
        <f>'Adstock and dim returns'!N114</f>
        <v>861.23942341660108</v>
      </c>
      <c r="H109">
        <f>'Adstock and dim returns'!O114</f>
        <v>0.98303412476360552</v>
      </c>
      <c r="I109">
        <f>'Adstock and dim returns'!P114</f>
        <v>648.66870374642008</v>
      </c>
      <c r="K109">
        <f>G109*'Adstock and dim returns'!$W$8</f>
        <v>4405.3962371873786</v>
      </c>
      <c r="L109">
        <f>H109*'Adstock and dim returns'!$V$8</f>
        <v>2.4248955743283607</v>
      </c>
      <c r="M109">
        <f>I109*'Adstock and dim returns'!$U$8</f>
        <v>2248.2150183809863</v>
      </c>
      <c r="N109">
        <f>'Adstock and dim returns'!$X$8</f>
        <v>4769.5751453319517</v>
      </c>
      <c r="O109">
        <f t="shared" si="3"/>
        <v>11425.611296474646</v>
      </c>
      <c r="P109">
        <f t="shared" si="4"/>
        <v>84.108703525353121</v>
      </c>
      <c r="Q109" s="45">
        <f t="shared" si="5"/>
        <v>7.3076237758479901E-3</v>
      </c>
      <c r="R109" s="45">
        <f>ABS((E109-O109)/E109)</f>
        <v>7.3076237758479901E-3</v>
      </c>
    </row>
    <row r="110" spans="1:18">
      <c r="A110">
        <f>Data!B109</f>
        <v>108</v>
      </c>
      <c r="B110">
        <f>Data!C109</f>
        <v>0</v>
      </c>
      <c r="C110">
        <f>Data!D109</f>
        <v>7021.04</v>
      </c>
      <c r="D110">
        <f>Data!E109</f>
        <v>0</v>
      </c>
      <c r="E110">
        <f>Data!F109</f>
        <v>10862.91</v>
      </c>
      <c r="G110">
        <f>'Adstock and dim returns'!N115</f>
        <v>489.64826453919864</v>
      </c>
      <c r="H110">
        <f>'Adstock and dim returns'!O115</f>
        <v>1444.7035045029538</v>
      </c>
      <c r="I110">
        <f>'Adstock and dim returns'!P115</f>
        <v>22.346112971685557</v>
      </c>
      <c r="K110">
        <f>G110*'Adstock and dim returns'!$W$8</f>
        <v>2504.6398986114227</v>
      </c>
      <c r="L110">
        <f>H110*'Adstock and dim returns'!$V$8</f>
        <v>3563.7167073201331</v>
      </c>
      <c r="M110">
        <f>I110*'Adstock and dim returns'!$U$8</f>
        <v>77.449191698665956</v>
      </c>
      <c r="N110">
        <f>'Adstock and dim returns'!$X$8</f>
        <v>4769.5751453319517</v>
      </c>
      <c r="O110">
        <f t="shared" si="3"/>
        <v>10915.380942962174</v>
      </c>
      <c r="P110">
        <f t="shared" si="4"/>
        <v>-52.470942962174377</v>
      </c>
      <c r="Q110" s="45">
        <f t="shared" si="5"/>
        <v>-4.8302842389538695E-3</v>
      </c>
      <c r="R110" s="45">
        <f>ABS((E110-O110)/E110)</f>
        <v>4.8302842389538695E-3</v>
      </c>
    </row>
    <row r="111" spans="1:18">
      <c r="A111">
        <f>Data!B110</f>
        <v>109</v>
      </c>
      <c r="B111">
        <f>Data!C110</f>
        <v>13845.88</v>
      </c>
      <c r="C111">
        <f>Data!D110</f>
        <v>0</v>
      </c>
      <c r="D111">
        <f>Data!E110</f>
        <v>1893.5</v>
      </c>
      <c r="E111">
        <f>Data!F110</f>
        <v>14894.3</v>
      </c>
      <c r="G111">
        <f>'Adstock and dim returns'!N116</f>
        <v>1175.714528573656</v>
      </c>
      <c r="H111">
        <f>'Adstock and dim returns'!O116</f>
        <v>348.3484562598743</v>
      </c>
      <c r="I111">
        <f>'Adstock and dim returns'!P116</f>
        <v>710.93705628190685</v>
      </c>
      <c r="K111">
        <f>G111*'Adstock and dim returns'!$W$8</f>
        <v>6013.9935764174616</v>
      </c>
      <c r="L111">
        <f>H111*'Adstock and dim returns'!$V$8</f>
        <v>859.28718915207185</v>
      </c>
      <c r="M111">
        <f>I111*'Adstock and dim returns'!$U$8</f>
        <v>2464.0303406427024</v>
      </c>
      <c r="N111">
        <f>'Adstock and dim returns'!$X$8</f>
        <v>4769.5751453319517</v>
      </c>
      <c r="O111">
        <f t="shared" si="3"/>
        <v>14106.886251544187</v>
      </c>
      <c r="P111">
        <f t="shared" si="4"/>
        <v>787.41374845581231</v>
      </c>
      <c r="Q111" s="45">
        <f t="shared" si="5"/>
        <v>5.2866784505200805E-2</v>
      </c>
      <c r="R111" s="45">
        <f>ABS((E111-O111)/E111)</f>
        <v>5.2866784505200805E-2</v>
      </c>
    </row>
    <row r="112" spans="1:18">
      <c r="A112">
        <f>Data!B111</f>
        <v>110</v>
      </c>
      <c r="B112">
        <f>Data!C111</f>
        <v>0</v>
      </c>
      <c r="C112">
        <f>Data!D111</f>
        <v>2798.56</v>
      </c>
      <c r="D112">
        <f>Data!E111</f>
        <v>2129.0100000000002</v>
      </c>
      <c r="E112">
        <f>Data!F111</f>
        <v>12071.16</v>
      </c>
      <c r="G112">
        <f>'Adstock and dim returns'!N117</f>
        <v>668.43964971531625</v>
      </c>
      <c r="H112">
        <f>'Adstock and dim returns'!O117</f>
        <v>722.12066221496718</v>
      </c>
      <c r="I112">
        <f>'Adstock and dim returns'!P117</f>
        <v>799.69932481950093</v>
      </c>
      <c r="K112">
        <f>G112*'Adstock and dim returns'!$W$8</f>
        <v>3419.1903407773584</v>
      </c>
      <c r="L112">
        <f>H112*'Adstock and dim returns'!$V$8</f>
        <v>1781.2883132182471</v>
      </c>
      <c r="M112">
        <f>I112*'Adstock and dim returns'!$U$8</f>
        <v>2771.6706877709594</v>
      </c>
      <c r="N112">
        <f>'Adstock and dim returns'!$X$8</f>
        <v>4769.5751453319517</v>
      </c>
      <c r="O112">
        <f t="shared" si="3"/>
        <v>12741.724487098516</v>
      </c>
      <c r="P112">
        <f t="shared" si="4"/>
        <v>-670.56448709851611</v>
      </c>
      <c r="Q112" s="45">
        <f t="shared" si="5"/>
        <v>-5.5550956751340891E-2</v>
      </c>
      <c r="R112" s="45">
        <f>ABS((E112-O112)/E112)</f>
        <v>5.5550956751340891E-2</v>
      </c>
    </row>
    <row r="113" spans="1:18">
      <c r="A113">
        <f>Data!B112</f>
        <v>111</v>
      </c>
      <c r="B113">
        <f>Data!C112</f>
        <v>13735.12</v>
      </c>
      <c r="C113">
        <f>Data!D112</f>
        <v>5199.3</v>
      </c>
      <c r="D113">
        <f>Data!E112</f>
        <v>2202.37</v>
      </c>
      <c r="E113">
        <f>Data!F112</f>
        <v>16592.25</v>
      </c>
      <c r="G113">
        <f>'Adstock and dim returns'!N118</f>
        <v>1232.707576209013</v>
      </c>
      <c r="H113">
        <f>'Adstock and dim returns'!O118</f>
        <v>1223.2091691573507</v>
      </c>
      <c r="I113">
        <f>'Adstock and dim returns'!P118</f>
        <v>825.01462752781231</v>
      </c>
      <c r="K113">
        <f>G113*'Adstock and dim returns'!$W$8</f>
        <v>6305.523377274234</v>
      </c>
      <c r="L113">
        <f>H113*'Adstock and dim returns'!$V$8</f>
        <v>3017.3464237376447</v>
      </c>
      <c r="M113">
        <f>I113*'Adstock and dim returns'!$U$8</f>
        <v>2859.4107674371667</v>
      </c>
      <c r="N113">
        <f>'Adstock and dim returns'!$X$8</f>
        <v>4769.5751453319517</v>
      </c>
      <c r="O113">
        <f t="shared" si="3"/>
        <v>16951.855713780998</v>
      </c>
      <c r="P113">
        <f t="shared" si="4"/>
        <v>-359.60571378099849</v>
      </c>
      <c r="Q113" s="45">
        <f t="shared" si="5"/>
        <v>-2.1673113277644592E-2</v>
      </c>
      <c r="R113" s="45">
        <f>ABS((E113-O113)/E113)</f>
        <v>2.1673113277644592E-2</v>
      </c>
    </row>
    <row r="114" spans="1:18">
      <c r="A114">
        <f>Data!B113</f>
        <v>112</v>
      </c>
      <c r="B114">
        <f>Data!C113</f>
        <v>0</v>
      </c>
      <c r="C114">
        <f>Data!D113</f>
        <v>0</v>
      </c>
      <c r="D114">
        <f>Data!E113</f>
        <v>1868.41</v>
      </c>
      <c r="E114">
        <f>Data!F113</f>
        <v>12441.24</v>
      </c>
      <c r="G114">
        <f>'Adstock and dim returns'!N119</f>
        <v>700.84242425940761</v>
      </c>
      <c r="H114">
        <f>'Adstock and dim returns'!O119</f>
        <v>294.94150490448612</v>
      </c>
      <c r="I114">
        <f>'Adstock and dim returns'!P119</f>
        <v>717.79212795923013</v>
      </c>
      <c r="K114">
        <f>G114*'Adstock and dim returns'!$W$8</f>
        <v>3584.9364238870735</v>
      </c>
      <c r="L114">
        <f>H114*'Adstock and dim returns'!$V$8</f>
        <v>727.54580122091147</v>
      </c>
      <c r="M114">
        <f>I114*'Adstock and dim returns'!$U$8</f>
        <v>2487.7892718321145</v>
      </c>
      <c r="N114">
        <f>'Adstock and dim returns'!$X$8</f>
        <v>4769.5751453319517</v>
      </c>
      <c r="O114">
        <f t="shared" si="3"/>
        <v>11569.846642272052</v>
      </c>
      <c r="P114">
        <f t="shared" si="4"/>
        <v>871.39335772794766</v>
      </c>
      <c r="Q114" s="45">
        <f t="shared" si="5"/>
        <v>7.004071601608422E-2</v>
      </c>
      <c r="R114" s="45">
        <f>ABS((E114-O114)/E114)</f>
        <v>7.004071601608422E-2</v>
      </c>
    </row>
    <row r="115" spans="1:18">
      <c r="A115">
        <f>Data!B114</f>
        <v>113</v>
      </c>
      <c r="B115">
        <f>Data!C114</f>
        <v>0</v>
      </c>
      <c r="C115">
        <f>Data!D114</f>
        <v>4482.4799999999996</v>
      </c>
      <c r="D115">
        <f>Data!E114</f>
        <v>2093.6799999999998</v>
      </c>
      <c r="E115">
        <f>Data!F114</f>
        <v>12279.8</v>
      </c>
      <c r="G115">
        <f>'Adstock and dim returns'!N120</f>
        <v>398.45630311800807</v>
      </c>
      <c r="H115">
        <f>'Adstock and dim returns'!O120</f>
        <v>1032.0363231061185</v>
      </c>
      <c r="I115">
        <f>'Adstock and dim returns'!P120</f>
        <v>788.49086808202424</v>
      </c>
      <c r="K115">
        <f>G115*'Adstock and dim returns'!$W$8</f>
        <v>2038.1764358580226</v>
      </c>
      <c r="L115">
        <f>H115*'Adstock and dim returns'!$V$8</f>
        <v>2545.7715550291268</v>
      </c>
      <c r="M115">
        <f>I115*'Adstock and dim returns'!$U$8</f>
        <v>2732.8233985083043</v>
      </c>
      <c r="N115">
        <f>'Adstock and dim returns'!$X$8</f>
        <v>4769.5751453319517</v>
      </c>
      <c r="O115">
        <f t="shared" si="3"/>
        <v>12086.346534727405</v>
      </c>
      <c r="P115">
        <f t="shared" si="4"/>
        <v>193.45346527259426</v>
      </c>
      <c r="Q115" s="45">
        <f t="shared" si="5"/>
        <v>1.575379609379585E-2</v>
      </c>
      <c r="R115" s="45">
        <f>ABS((E115-O115)/E115)</f>
        <v>1.575379609379585E-2</v>
      </c>
    </row>
    <row r="116" spans="1:18">
      <c r="A116">
        <f>Data!B115</f>
        <v>114</v>
      </c>
      <c r="B116">
        <f>Data!C115</f>
        <v>0</v>
      </c>
      <c r="C116">
        <f>Data!D115</f>
        <v>0</v>
      </c>
      <c r="D116">
        <f>Data!E115</f>
        <v>0</v>
      </c>
      <c r="E116">
        <f>Data!F115</f>
        <v>6790.08</v>
      </c>
      <c r="G116">
        <f>'Adstock and dim returns'!N121</f>
        <v>226.53797772336966</v>
      </c>
      <c r="H116">
        <f>'Adstock and dim returns'!O121</f>
        <v>248.84570352158246</v>
      </c>
      <c r="I116">
        <f>'Adstock and dim returns'!P121</f>
        <v>27.162873611043349</v>
      </c>
      <c r="K116">
        <f>G116*'Adstock and dim returns'!$W$8</f>
        <v>1158.7829441010399</v>
      </c>
      <c r="L116">
        <f>H116*'Adstock and dim returns'!$V$8</f>
        <v>613.83916382884559</v>
      </c>
      <c r="M116">
        <f>I116*'Adstock and dim returns'!$U$8</f>
        <v>94.143559018696166</v>
      </c>
      <c r="N116">
        <f>'Adstock and dim returns'!$X$8</f>
        <v>4769.5751453319517</v>
      </c>
      <c r="O116">
        <f t="shared" si="3"/>
        <v>6636.3408122805331</v>
      </c>
      <c r="P116">
        <f t="shared" si="4"/>
        <v>153.73918771946683</v>
      </c>
      <c r="Q116" s="45">
        <f t="shared" si="5"/>
        <v>2.2641734371239636E-2</v>
      </c>
      <c r="R116" s="45">
        <f>ABS((E116-O116)/E116)</f>
        <v>2.2641734371239636E-2</v>
      </c>
    </row>
    <row r="117" spans="1:18">
      <c r="A117">
        <f>Data!B116</f>
        <v>115</v>
      </c>
      <c r="B117">
        <f>Data!C116</f>
        <v>9463.99</v>
      </c>
      <c r="C117">
        <f>Data!D116</f>
        <v>4560.8100000000004</v>
      </c>
      <c r="D117">
        <f>Data!E116</f>
        <v>0</v>
      </c>
      <c r="E117">
        <f>Data!F116</f>
        <v>11909.22</v>
      </c>
      <c r="G117">
        <f>'Adstock and dim returns'!N122</f>
        <v>845.82285948781634</v>
      </c>
      <c r="H117">
        <f>'Adstock and dim returns'!O122</f>
        <v>1040.1687024367629</v>
      </c>
      <c r="I117">
        <f>'Adstock and dim returns'!P122</f>
        <v>0.93573905884825237</v>
      </c>
      <c r="K117">
        <f>G117*'Adstock and dim returns'!$W$8</f>
        <v>4326.537709726108</v>
      </c>
      <c r="L117">
        <f>H117*'Adstock and dim returns'!$V$8</f>
        <v>2565.8320698687121</v>
      </c>
      <c r="M117">
        <f>I117*'Adstock and dim returns'!$U$8</f>
        <v>3.24316957676246</v>
      </c>
      <c r="N117">
        <f>'Adstock and dim returns'!$X$8</f>
        <v>4769.5751453319517</v>
      </c>
      <c r="O117">
        <f t="shared" si="3"/>
        <v>11665.188094503534</v>
      </c>
      <c r="P117">
        <f t="shared" si="4"/>
        <v>244.0319054964657</v>
      </c>
      <c r="Q117" s="45">
        <f t="shared" si="5"/>
        <v>2.0491006589555463E-2</v>
      </c>
      <c r="R117" s="45">
        <f>ABS((E117-O117)/E117)</f>
        <v>2.0491006589555463E-2</v>
      </c>
    </row>
    <row r="118" spans="1:18">
      <c r="A118">
        <f>Data!B117</f>
        <v>116</v>
      </c>
      <c r="B118">
        <f>Data!C117</f>
        <v>0</v>
      </c>
      <c r="C118">
        <f>Data!D117</f>
        <v>5181.34</v>
      </c>
      <c r="D118">
        <f>Data!E117</f>
        <v>2336.38</v>
      </c>
      <c r="E118">
        <f>Data!F117</f>
        <v>13496.33</v>
      </c>
      <c r="G118">
        <f>'Adstock and dim returns'!N123</f>
        <v>480.88334555425473</v>
      </c>
      <c r="H118">
        <f>'Adstock and dim returns'!O123</f>
        <v>1272.225429927506</v>
      </c>
      <c r="I118">
        <f>'Adstock and dim returns'!P123</f>
        <v>853.31905586635958</v>
      </c>
      <c r="K118">
        <f>G118*'Adstock and dim returns'!$W$8</f>
        <v>2459.8057444080032</v>
      </c>
      <c r="L118">
        <f>H118*'Adstock and dim returns'!$V$8</f>
        <v>3138.2570928766809</v>
      </c>
      <c r="M118">
        <f>I118*'Adstock and dim returns'!$U$8</f>
        <v>2957.5108307050359</v>
      </c>
      <c r="N118">
        <f>'Adstock and dim returns'!$X$8</f>
        <v>4769.5751453319517</v>
      </c>
      <c r="O118">
        <f t="shared" si="3"/>
        <v>13325.148813321672</v>
      </c>
      <c r="P118">
        <f t="shared" si="4"/>
        <v>171.18118667832823</v>
      </c>
      <c r="Q118" s="45">
        <f t="shared" si="5"/>
        <v>1.268353594483302E-2</v>
      </c>
      <c r="R118" s="45">
        <f>ABS((E118-O118)/E118)</f>
        <v>1.268353594483302E-2</v>
      </c>
    </row>
    <row r="119" spans="1:18">
      <c r="A119">
        <f>Data!B118</f>
        <v>117</v>
      </c>
      <c r="B119">
        <f>Data!C118</f>
        <v>0</v>
      </c>
      <c r="C119">
        <f>Data!D118</f>
        <v>4497.18</v>
      </c>
      <c r="D119">
        <f>Data!E118</f>
        <v>1829.48</v>
      </c>
      <c r="E119">
        <f>Data!F118</f>
        <v>12297.33</v>
      </c>
      <c r="G119">
        <f>'Adstock and dim returns'!N124</f>
        <v>273.40097212728898</v>
      </c>
      <c r="H119">
        <f>'Adstock and dim returns'!O124</f>
        <v>1193.0161569505653</v>
      </c>
      <c r="I119">
        <f>'Adstock and dim returns'!P124</f>
        <v>705.68509850767703</v>
      </c>
      <c r="K119">
        <f>G119*'Adstock and dim returns'!$W$8</f>
        <v>1398.4956808814306</v>
      </c>
      <c r="L119">
        <f>H119*'Adstock and dim returns'!$V$8</f>
        <v>2942.8679292159186</v>
      </c>
      <c r="M119">
        <f>I119*'Adstock and dim returns'!$U$8</f>
        <v>2445.8276274923201</v>
      </c>
      <c r="N119">
        <f>'Adstock and dim returns'!$X$8</f>
        <v>4769.5751453319517</v>
      </c>
      <c r="O119">
        <f t="shared" si="3"/>
        <v>11556.766382921622</v>
      </c>
      <c r="P119">
        <f t="shared" si="4"/>
        <v>740.56361707837823</v>
      </c>
      <c r="Q119" s="45">
        <f t="shared" si="5"/>
        <v>6.0221496623932044E-2</v>
      </c>
      <c r="R119" s="45">
        <f>ABS((E119-O119)/E119)</f>
        <v>6.0221496623932044E-2</v>
      </c>
    </row>
    <row r="120" spans="1:18">
      <c r="A120">
        <f>Data!B119</f>
        <v>118</v>
      </c>
      <c r="B120">
        <f>Data!C119</f>
        <v>0</v>
      </c>
      <c r="C120">
        <f>Data!D119</f>
        <v>0</v>
      </c>
      <c r="D120">
        <f>Data!E119</f>
        <v>0</v>
      </c>
      <c r="E120">
        <f>Data!F119</f>
        <v>6378.02</v>
      </c>
      <c r="G120">
        <f>'Adstock and dim returns'!N125</f>
        <v>155.43913560573358</v>
      </c>
      <c r="H120">
        <f>'Adstock and dim returns'!O125</f>
        <v>287.66133346495803</v>
      </c>
      <c r="I120">
        <f>'Adstock and dim returns'!P125</f>
        <v>24.310281724108279</v>
      </c>
      <c r="K120">
        <f>G120*'Adstock and dim returns'!$W$8</f>
        <v>795.09943981967274</v>
      </c>
      <c r="L120">
        <f>H120*'Adstock and dim returns'!$V$8</f>
        <v>709.58746685656922</v>
      </c>
      <c r="M120">
        <f>I120*'Adstock and dim returns'!$U$8</f>
        <v>84.256786488313267</v>
      </c>
      <c r="N120">
        <f>'Adstock and dim returns'!$X$8</f>
        <v>4769.5751453319517</v>
      </c>
      <c r="O120">
        <f t="shared" si="3"/>
        <v>6358.5188384965068</v>
      </c>
      <c r="P120">
        <f t="shared" si="4"/>
        <v>19.501161503493677</v>
      </c>
      <c r="Q120" s="45">
        <f t="shared" si="5"/>
        <v>3.0575572832154297E-3</v>
      </c>
      <c r="R120" s="45">
        <f>ABS((E120-O120)/E120)</f>
        <v>3.0575572832154297E-3</v>
      </c>
    </row>
    <row r="121" spans="1:18">
      <c r="A121">
        <f>Data!B120</f>
        <v>119</v>
      </c>
      <c r="B121">
        <f>Data!C120</f>
        <v>11228.16</v>
      </c>
      <c r="C121">
        <f>Data!D120</f>
        <v>4039.5</v>
      </c>
      <c r="D121">
        <f>Data!E120</f>
        <v>1997.77</v>
      </c>
      <c r="E121">
        <f>Data!F120</f>
        <v>14447.22</v>
      </c>
      <c r="G121">
        <f>'Adstock and dim returns'!N126</f>
        <v>931.70786203621287</v>
      </c>
      <c r="H121">
        <f>'Adstock and dim returns'!O126</f>
        <v>949.77390527033731</v>
      </c>
      <c r="I121">
        <f>'Adstock and dim returns'!P126</f>
        <v>744.89440954829661</v>
      </c>
      <c r="K121">
        <f>G121*'Adstock and dim returns'!$W$8</f>
        <v>4765.8551129594189</v>
      </c>
      <c r="L121">
        <f>H121*'Adstock and dim returns'!$V$8</f>
        <v>2342.8510582544036</v>
      </c>
      <c r="M121">
        <f>I121*'Adstock and dim returns'!$U$8</f>
        <v>2581.7228255075347</v>
      </c>
      <c r="N121">
        <f>'Adstock and dim returns'!$X$8</f>
        <v>4769.5751453319517</v>
      </c>
      <c r="O121">
        <f t="shared" si="3"/>
        <v>14460.004142053309</v>
      </c>
      <c r="P121">
        <f t="shared" si="4"/>
        <v>-12.784142053309552</v>
      </c>
      <c r="Q121" s="45">
        <f t="shared" si="5"/>
        <v>-8.8488595406656454E-4</v>
      </c>
      <c r="R121" s="45">
        <f>ABS((E121-O121)/E121)</f>
        <v>8.8488595406656454E-4</v>
      </c>
    </row>
    <row r="122" spans="1:18">
      <c r="A122">
        <f>Data!B121</f>
        <v>120</v>
      </c>
      <c r="B122">
        <f>Data!C121</f>
        <v>11844.41</v>
      </c>
      <c r="C122">
        <f>Data!D121</f>
        <v>0</v>
      </c>
      <c r="D122">
        <f>Data!E121</f>
        <v>2002.3</v>
      </c>
      <c r="E122">
        <f>Data!F121</f>
        <v>14199.63</v>
      </c>
      <c r="G122">
        <f>'Adstock and dim returns'!N127</f>
        <v>1236.9467024366679</v>
      </c>
      <c r="H122">
        <f>'Adstock and dim returns'!O127</f>
        <v>229.0105012312977</v>
      </c>
      <c r="I122">
        <f>'Adstock and dim returns'!P127</f>
        <v>759.584376641728</v>
      </c>
      <c r="K122">
        <f>G122*'Adstock and dim returns'!$W$8</f>
        <v>6327.2072786662393</v>
      </c>
      <c r="L122">
        <f>H122*'Adstock and dim returns'!$V$8</f>
        <v>564.91075632194872</v>
      </c>
      <c r="M122">
        <f>I122*'Adstock and dim returns'!$U$8</f>
        <v>2632.6366501582856</v>
      </c>
      <c r="N122">
        <f>'Adstock and dim returns'!$X$8</f>
        <v>4769.5751453319517</v>
      </c>
      <c r="O122">
        <f t="shared" si="3"/>
        <v>14294.329830478426</v>
      </c>
      <c r="P122">
        <f t="shared" si="4"/>
        <v>-94.69983047842652</v>
      </c>
      <c r="Q122" s="45">
        <f t="shared" si="5"/>
        <v>-6.6691759206702235E-3</v>
      </c>
      <c r="R122" s="45">
        <f>ABS((E122-O122)/E122)</f>
        <v>6.6691759206702235E-3</v>
      </c>
    </row>
    <row r="123" spans="1:18">
      <c r="A123">
        <f>Data!B122</f>
        <v>121</v>
      </c>
      <c r="B123">
        <f>Data!C122</f>
        <v>0</v>
      </c>
      <c r="C123">
        <f>Data!D122</f>
        <v>0</v>
      </c>
      <c r="D123">
        <f>Data!E122</f>
        <v>0</v>
      </c>
      <c r="E123">
        <f>Data!F122</f>
        <v>8818.6</v>
      </c>
      <c r="G123">
        <f>'Adstock and dim returns'!N128</f>
        <v>703.25253316071701</v>
      </c>
      <c r="H123">
        <f>'Adstock and dim returns'!O128</f>
        <v>55.219257323438917</v>
      </c>
      <c r="I123">
        <f>'Adstock and dim returns'!P128</f>
        <v>26.16706832614333</v>
      </c>
      <c r="K123">
        <f>G123*'Adstock and dim returns'!$W$8</f>
        <v>3597.2645691116845</v>
      </c>
      <c r="L123">
        <f>H123*'Adstock and dim returns'!$V$8</f>
        <v>136.21188657464529</v>
      </c>
      <c r="M123">
        <f>I123*'Adstock and dim returns'!$U$8</f>
        <v>90.692206450019484</v>
      </c>
      <c r="N123">
        <f>'Adstock and dim returns'!$X$8</f>
        <v>4769.5751453319517</v>
      </c>
      <c r="O123">
        <f t="shared" si="3"/>
        <v>8593.7438074683014</v>
      </c>
      <c r="P123">
        <f t="shared" si="4"/>
        <v>224.85619253169898</v>
      </c>
      <c r="Q123" s="45">
        <f t="shared" si="5"/>
        <v>2.5497946673133941E-2</v>
      </c>
      <c r="R123" s="45">
        <f>ABS((E123-O123)/E123)</f>
        <v>2.5497946673133941E-2</v>
      </c>
    </row>
    <row r="124" spans="1:18">
      <c r="A124">
        <f>Data!B123</f>
        <v>122</v>
      </c>
      <c r="B124">
        <f>Data!C123</f>
        <v>0</v>
      </c>
      <c r="C124">
        <f>Data!D123</f>
        <v>5251.48</v>
      </c>
      <c r="D124">
        <f>Data!E123</f>
        <v>1881.76</v>
      </c>
      <c r="E124">
        <f>Data!F123</f>
        <v>11735.1</v>
      </c>
      <c r="G124">
        <f>'Adstock and dim returns'!N129</f>
        <v>399.82654420171866</v>
      </c>
      <c r="H124">
        <f>'Adstock and dim returns'!O129</f>
        <v>1142.216082457416</v>
      </c>
      <c r="I124">
        <f>'Adstock and dim returns'!P129</f>
        <v>707.14962229500372</v>
      </c>
      <c r="K124">
        <f>G124*'Adstock and dim returns'!$W$8</f>
        <v>2045.1854681318487</v>
      </c>
      <c r="L124">
        <f>H124*'Adstock and dim returns'!$V$8</f>
        <v>2817.5570445672174</v>
      </c>
      <c r="M124">
        <f>I124*'Adstock and dim returns'!$U$8</f>
        <v>2450.903507297262</v>
      </c>
      <c r="N124">
        <f>'Adstock and dim returns'!$X$8</f>
        <v>4769.5751453319517</v>
      </c>
      <c r="O124">
        <f t="shared" si="3"/>
        <v>12083.221165328279</v>
      </c>
      <c r="P124">
        <f t="shared" si="4"/>
        <v>-348.12116532827895</v>
      </c>
      <c r="Q124" s="45">
        <f t="shared" si="5"/>
        <v>-2.966495090184821E-2</v>
      </c>
      <c r="R124" s="45">
        <f>ABS((E124-O124)/E124)</f>
        <v>2.966495090184821E-2</v>
      </c>
    </row>
    <row r="125" spans="1:18">
      <c r="A125">
        <f>Data!B124</f>
        <v>123</v>
      </c>
      <c r="B125">
        <f>Data!C124</f>
        <v>10596.48</v>
      </c>
      <c r="C125">
        <f>Data!D124</f>
        <v>0</v>
      </c>
      <c r="D125">
        <f>Data!E124</f>
        <v>0</v>
      </c>
      <c r="E125">
        <f>Data!F124</f>
        <v>10804.46</v>
      </c>
      <c r="G125">
        <f>'Adstock and dim returns'!N130</f>
        <v>966.20169391473735</v>
      </c>
      <c r="H125">
        <f>'Adstock and dim returns'!O130</f>
        <v>275.41236509710996</v>
      </c>
      <c r="I125">
        <f>'Adstock and dim returns'!P130</f>
        <v>24.360733385815255</v>
      </c>
      <c r="K125">
        <f>G125*'Adstock and dim returns'!$W$8</f>
        <v>4942.2973345207502</v>
      </c>
      <c r="L125">
        <f>H125*'Adstock and dim returns'!$V$8</f>
        <v>679.37237214413938</v>
      </c>
      <c r="M125">
        <f>I125*'Adstock and dim returns'!$U$8</f>
        <v>84.431646448254</v>
      </c>
      <c r="N125">
        <f>'Adstock and dim returns'!$X$8</f>
        <v>4769.5751453319517</v>
      </c>
      <c r="O125">
        <f t="shared" si="3"/>
        <v>10475.676498445095</v>
      </c>
      <c r="P125">
        <f t="shared" si="4"/>
        <v>328.78350155490443</v>
      </c>
      <c r="Q125" s="45">
        <f t="shared" si="5"/>
        <v>3.0430350203055446E-2</v>
      </c>
      <c r="R125" s="45">
        <f>ABS((E125-O125)/E125)</f>
        <v>3.0430350203055446E-2</v>
      </c>
    </row>
    <row r="126" spans="1:18">
      <c r="A126">
        <f>Data!B125</f>
        <v>124</v>
      </c>
      <c r="B126">
        <f>Data!C125</f>
        <v>0</v>
      </c>
      <c r="C126">
        <f>Data!D125</f>
        <v>0</v>
      </c>
      <c r="D126">
        <f>Data!E125</f>
        <v>2065.39</v>
      </c>
      <c r="E126">
        <f>Data!F125</f>
        <v>10008.84</v>
      </c>
      <c r="G126">
        <f>'Adstock and dim returns'!N131</f>
        <v>549.32341664454577</v>
      </c>
      <c r="H126">
        <f>'Adstock and dim returns'!O131</f>
        <v>66.407724434410341</v>
      </c>
      <c r="I126">
        <f>'Adstock and dim returns'!P131</f>
        <v>766.77737436106997</v>
      </c>
      <c r="K126">
        <f>G126*'Adstock and dim returns'!$W$8</f>
        <v>2809.8891514795346</v>
      </c>
      <c r="L126">
        <f>H126*'Adstock and dim returns'!$V$8</f>
        <v>163.81099396823379</v>
      </c>
      <c r="M126">
        <f>I126*'Adstock and dim returns'!$U$8</f>
        <v>2657.5667961733561</v>
      </c>
      <c r="N126">
        <f>'Adstock and dim returns'!$X$8</f>
        <v>4769.5751453319517</v>
      </c>
      <c r="O126">
        <f t="shared" si="3"/>
        <v>10400.842086953076</v>
      </c>
      <c r="P126">
        <f t="shared" si="4"/>
        <v>-392.00208695307629</v>
      </c>
      <c r="Q126" s="45">
        <f t="shared" si="5"/>
        <v>-3.9165586317003398E-2</v>
      </c>
      <c r="R126" s="45">
        <f>ABS((E126-O126)/E126)</f>
        <v>3.9165586317003398E-2</v>
      </c>
    </row>
    <row r="127" spans="1:18">
      <c r="A127">
        <f>Data!B126</f>
        <v>125</v>
      </c>
      <c r="B127">
        <f>Data!C126</f>
        <v>8610.86</v>
      </c>
      <c r="C127">
        <f>Data!D126</f>
        <v>0</v>
      </c>
      <c r="D127">
        <f>Data!E126</f>
        <v>2066.0100000000002</v>
      </c>
      <c r="E127">
        <f>Data!F126</f>
        <v>13038.94</v>
      </c>
      <c r="G127">
        <f>'Adstock and dim returns'!N132</f>
        <v>904.47516983190644</v>
      </c>
      <c r="H127">
        <f>'Adstock and dim returns'!O132</f>
        <v>16.012301637225441</v>
      </c>
      <c r="I127">
        <f>'Adstock and dim returns'!P132</f>
        <v>780.59872628815617</v>
      </c>
      <c r="K127">
        <f>G127*'Adstock and dim returns'!$W$8</f>
        <v>4626.5549410172189</v>
      </c>
      <c r="L127">
        <f>H127*'Adstock and dim returns'!$V$8</f>
        <v>39.498282304549612</v>
      </c>
      <c r="M127">
        <f>I127*'Adstock and dim returns'!$U$8</f>
        <v>2705.4700953418505</v>
      </c>
      <c r="N127">
        <f>'Adstock and dim returns'!$X$8</f>
        <v>4769.5751453319517</v>
      </c>
      <c r="O127">
        <f t="shared" si="3"/>
        <v>12141.098463995571</v>
      </c>
      <c r="P127">
        <f t="shared" si="4"/>
        <v>897.84153600442914</v>
      </c>
      <c r="Q127" s="45">
        <f t="shared" si="5"/>
        <v>6.8858475919394452E-2</v>
      </c>
      <c r="R127" s="45">
        <f>ABS((E127-O127)/E127)</f>
        <v>6.8858475919394452E-2</v>
      </c>
    </row>
    <row r="128" spans="1:18">
      <c r="A128">
        <f>Data!B127</f>
        <v>126</v>
      </c>
      <c r="B128">
        <f>Data!C127</f>
        <v>0</v>
      </c>
      <c r="C128">
        <f>Data!D127</f>
        <v>4290.2700000000004</v>
      </c>
      <c r="D128">
        <f>Data!E127</f>
        <v>2445.19</v>
      </c>
      <c r="E128">
        <f>Data!F127</f>
        <v>12997.57</v>
      </c>
      <c r="G128">
        <f>'Adstock and dim returns'!N133</f>
        <v>514.22947578278865</v>
      </c>
      <c r="H128">
        <f>'Adstock and dim returns'!O133</f>
        <v>964.87334982004836</v>
      </c>
      <c r="I128">
        <f>'Adstock and dim returns'!P133</f>
        <v>901.65895717331807</v>
      </c>
      <c r="K128">
        <f>G128*'Adstock and dim returns'!$W$8</f>
        <v>2630.3772633600374</v>
      </c>
      <c r="L128">
        <f>H128*'Adstock and dim returns'!$V$8</f>
        <v>2380.0975539162055</v>
      </c>
      <c r="M128">
        <f>I128*'Adstock and dim returns'!$U$8</f>
        <v>3125.0516592939293</v>
      </c>
      <c r="N128">
        <f>'Adstock and dim returns'!$X$8</f>
        <v>4769.5751453319517</v>
      </c>
      <c r="O128">
        <f t="shared" si="3"/>
        <v>12905.101621902124</v>
      </c>
      <c r="P128">
        <f t="shared" si="4"/>
        <v>92.468378097875757</v>
      </c>
      <c r="Q128" s="45">
        <f t="shared" si="5"/>
        <v>7.1142819848537655E-3</v>
      </c>
      <c r="R128" s="45">
        <f>ABS((E128-O128)/E128)</f>
        <v>7.1142819848537655E-3</v>
      </c>
    </row>
    <row r="129" spans="1:18">
      <c r="A129">
        <f>Data!B128</f>
        <v>127</v>
      </c>
      <c r="B129">
        <f>Data!C128</f>
        <v>9129.69</v>
      </c>
      <c r="C129">
        <f>Data!D128</f>
        <v>0</v>
      </c>
      <c r="D129">
        <f>Data!E128</f>
        <v>2274.1999999999998</v>
      </c>
      <c r="E129">
        <f>Data!F128</f>
        <v>13131.68</v>
      </c>
      <c r="G129">
        <f>'Adstock and dim returns'!N134</f>
        <v>921.62536180143161</v>
      </c>
      <c r="H129">
        <f>'Adstock and dim returns'!O134</f>
        <v>232.6512954723855</v>
      </c>
      <c r="I129">
        <f>'Adstock and dim returns'!P134</f>
        <v>850.03555001378436</v>
      </c>
      <c r="K129">
        <f>G129*'Adstock and dim returns'!$W$8</f>
        <v>4714.2812911067922</v>
      </c>
      <c r="L129">
        <f>H129*'Adstock and dim returns'!$V$8</f>
        <v>573.89167124631831</v>
      </c>
      <c r="M129">
        <f>I129*'Adstock and dim returns'!$U$8</f>
        <v>2946.1305573419672</v>
      </c>
      <c r="N129">
        <f>'Adstock and dim returns'!$X$8</f>
        <v>4769.5751453319517</v>
      </c>
      <c r="O129">
        <f t="shared" si="3"/>
        <v>13003.878665027029</v>
      </c>
      <c r="P129">
        <f t="shared" si="4"/>
        <v>127.80133497297174</v>
      </c>
      <c r="Q129" s="45">
        <f t="shared" si="5"/>
        <v>9.7322912965417778E-3</v>
      </c>
      <c r="R129" s="45">
        <f>ABS((E129-O129)/E129)</f>
        <v>9.7322912965417778E-3</v>
      </c>
    </row>
    <row r="130" spans="1:18">
      <c r="A130">
        <f>Data!B129</f>
        <v>128</v>
      </c>
      <c r="B130">
        <f>Data!C129</f>
        <v>13698.53</v>
      </c>
      <c r="C130">
        <f>Data!D129</f>
        <v>5994.39</v>
      </c>
      <c r="D130">
        <f>Data!E129</f>
        <v>0</v>
      </c>
      <c r="E130">
        <f>Data!F129</f>
        <v>14703.9</v>
      </c>
      <c r="G130">
        <f>'Adstock and dim returns'!N135</f>
        <v>1328.6399900645772</v>
      </c>
      <c r="H130">
        <f>'Adstock and dim returns'!O135</f>
        <v>1292.0845383510368</v>
      </c>
      <c r="I130">
        <f>'Adstock and dim returns'!P135</f>
        <v>29.283038199392593</v>
      </c>
      <c r="K130">
        <f>G130*'Adstock and dim returns'!$W$8</f>
        <v>6796.2351161157267</v>
      </c>
      <c r="L130">
        <f>H130*'Adstock and dim returns'!$V$8</f>
        <v>3187.2444707440641</v>
      </c>
      <c r="M130">
        <f>I130*'Adstock and dim returns'!$U$8</f>
        <v>101.49181837117709</v>
      </c>
      <c r="N130">
        <f>'Adstock and dim returns'!$X$8</f>
        <v>4769.5751453319517</v>
      </c>
      <c r="O130">
        <f t="shared" si="3"/>
        <v>14854.54655056292</v>
      </c>
      <c r="P130">
        <f t="shared" si="4"/>
        <v>-150.64655056292031</v>
      </c>
      <c r="Q130" s="45">
        <f t="shared" si="5"/>
        <v>-1.0245346510988263E-2</v>
      </c>
      <c r="R130" s="45">
        <f>ABS((E130-O130)/E130)</f>
        <v>1.0245346510988263E-2</v>
      </c>
    </row>
    <row r="131" spans="1:18">
      <c r="A131">
        <f>Data!B130</f>
        <v>129</v>
      </c>
      <c r="B131">
        <f>Data!C130</f>
        <v>11344.59</v>
      </c>
      <c r="C131">
        <f>Data!D130</f>
        <v>6319.14</v>
      </c>
      <c r="D131">
        <f>Data!E130</f>
        <v>2064.9699999999998</v>
      </c>
      <c r="E131">
        <f>Data!F130</f>
        <v>17668.34</v>
      </c>
      <c r="G131">
        <f>'Adstock and dim returns'!N136</f>
        <v>1384.4830145883666</v>
      </c>
      <c r="H131">
        <f>'Adstock and dim returns'!O136</f>
        <v>1509.1007972433076</v>
      </c>
      <c r="I131">
        <f>'Adstock and dim returns'!P136</f>
        <v>766.70392923542249</v>
      </c>
      <c r="K131">
        <f>G131*'Adstock and dim returns'!$W$8</f>
        <v>7081.8823396651569</v>
      </c>
      <c r="L131">
        <f>H131*'Adstock and dim returns'!$V$8</f>
        <v>3722.568476786797</v>
      </c>
      <c r="M131">
        <f>I131*'Adstock and dim returns'!$U$8</f>
        <v>2657.312243373824</v>
      </c>
      <c r="N131">
        <f>'Adstock and dim returns'!$X$8</f>
        <v>4769.5751453319517</v>
      </c>
      <c r="O131">
        <f t="shared" si="3"/>
        <v>18231.338205157728</v>
      </c>
      <c r="P131">
        <f t="shared" si="4"/>
        <v>-562.99820515772808</v>
      </c>
      <c r="Q131" s="45">
        <f t="shared" si="5"/>
        <v>-3.1864804795341727E-2</v>
      </c>
      <c r="R131" s="45">
        <f>ABS((E131-O131)/E131)</f>
        <v>3.1864804795341727E-2</v>
      </c>
    </row>
    <row r="132" spans="1:18">
      <c r="A132">
        <f>Data!B131</f>
        <v>130</v>
      </c>
      <c r="B132">
        <f>Data!C131</f>
        <v>0</v>
      </c>
      <c r="C132">
        <f>Data!D131</f>
        <v>0</v>
      </c>
      <c r="D132">
        <f>Data!E131</f>
        <v>2199.42</v>
      </c>
      <c r="E132">
        <f>Data!F131</f>
        <v>13267.43</v>
      </c>
      <c r="G132">
        <f>'Adstock and dim returns'!N137</f>
        <v>787.13269149695202</v>
      </c>
      <c r="H132">
        <f>'Adstock and dim returns'!O137</f>
        <v>363.87600045388831</v>
      </c>
      <c r="I132">
        <f>'Adstock and dim returns'!P137</f>
        <v>823.38989033210669</v>
      </c>
      <c r="K132">
        <f>G132*'Adstock and dim returns'!$W$8</f>
        <v>4026.3268296886527</v>
      </c>
      <c r="L132">
        <f>H132*'Adstock and dim returns'!$V$8</f>
        <v>897.58969793355186</v>
      </c>
      <c r="M132">
        <f>I132*'Adstock and dim returns'!$U$8</f>
        <v>2853.7796054230125</v>
      </c>
      <c r="N132">
        <f>'Adstock and dim returns'!$X$8</f>
        <v>4769.5751453319517</v>
      </c>
      <c r="O132">
        <f t="shared" ref="O132:O195" si="6">SUM(K132:N132)</f>
        <v>12547.271278377169</v>
      </c>
      <c r="P132">
        <f t="shared" ref="P132:P195" si="7">E132-O132</f>
        <v>720.15872162283085</v>
      </c>
      <c r="Q132" s="45">
        <f t="shared" ref="Q132:Q195" si="8">(E132-O132)/E132</f>
        <v>5.4280197568242747E-2</v>
      </c>
      <c r="R132" s="45">
        <f>ABS((E132-O132)/E132)</f>
        <v>5.4280197568242747E-2</v>
      </c>
    </row>
    <row r="133" spans="1:18">
      <c r="A133">
        <f>Data!B132</f>
        <v>131</v>
      </c>
      <c r="B133">
        <f>Data!C132</f>
        <v>0</v>
      </c>
      <c r="C133">
        <f>Data!D132</f>
        <v>0</v>
      </c>
      <c r="D133">
        <f>Data!E132</f>
        <v>0</v>
      </c>
      <c r="E133">
        <f>Data!F132</f>
        <v>8106.56</v>
      </c>
      <c r="G133">
        <f>'Adstock and dim returns'!N138</f>
        <v>447.51569177426688</v>
      </c>
      <c r="H133">
        <f>'Adstock and dim returns'!O138</f>
        <v>87.738170934761627</v>
      </c>
      <c r="I133">
        <f>'Adstock and dim returns'!P138</f>
        <v>28.365116742703023</v>
      </c>
      <c r="K133">
        <f>G133*'Adstock and dim returns'!$W$8</f>
        <v>2289.1241285769738</v>
      </c>
      <c r="L133">
        <f>H133*'Adstock and dim returns'!$V$8</f>
        <v>216.42778926980893</v>
      </c>
      <c r="M133">
        <f>I133*'Adstock and dim returns'!$U$8</f>
        <v>98.310402661270444</v>
      </c>
      <c r="N133">
        <f>'Adstock and dim returns'!$X$8</f>
        <v>4769.5751453319517</v>
      </c>
      <c r="O133">
        <f t="shared" si="6"/>
        <v>7373.4374658400047</v>
      </c>
      <c r="P133">
        <f t="shared" si="7"/>
        <v>733.12253415999567</v>
      </c>
      <c r="Q133" s="45">
        <f t="shared" si="8"/>
        <v>9.0435713071881987E-2</v>
      </c>
      <c r="R133" s="45">
        <f>ABS((E133-O133)/E133)</f>
        <v>9.0435713071881987E-2</v>
      </c>
    </row>
    <row r="134" spans="1:18">
      <c r="A134">
        <f>Data!B133</f>
        <v>132</v>
      </c>
      <c r="B134">
        <f>Data!C133</f>
        <v>0</v>
      </c>
      <c r="C134">
        <f>Data!D133</f>
        <v>5496</v>
      </c>
      <c r="D134">
        <f>Data!E133</f>
        <v>1986.07</v>
      </c>
      <c r="E134">
        <f>Data!F133</f>
        <v>11182.44</v>
      </c>
      <c r="G134">
        <f>'Adstock and dim returns'!N139</f>
        <v>254.43015713568076</v>
      </c>
      <c r="H134">
        <f>'Adstock and dim returns'!O139</f>
        <v>1188.656797637931</v>
      </c>
      <c r="I134">
        <f>'Adstock and dim returns'!P139</f>
        <v>741.14986995383288</v>
      </c>
      <c r="K134">
        <f>G134*'Adstock and dim returns'!$W$8</f>
        <v>1301.4565130169772</v>
      </c>
      <c r="L134">
        <f>H134*'Adstock and dim returns'!$V$8</f>
        <v>2932.114496717676</v>
      </c>
      <c r="M134">
        <f>I134*'Adstock and dim returns'!$U$8</f>
        <v>2568.7446594505418</v>
      </c>
      <c r="N134">
        <f>'Adstock and dim returns'!$X$8</f>
        <v>4769.5751453319517</v>
      </c>
      <c r="O134">
        <f t="shared" si="6"/>
        <v>11571.890814517146</v>
      </c>
      <c r="P134">
        <f t="shared" si="7"/>
        <v>-389.45081451714577</v>
      </c>
      <c r="Q134" s="45">
        <f t="shared" si="8"/>
        <v>-3.4826997910755234E-2</v>
      </c>
      <c r="R134" s="45">
        <f>ABS((E134-O134)/E134)</f>
        <v>3.4826997910755234E-2</v>
      </c>
    </row>
    <row r="135" spans="1:18">
      <c r="A135">
        <f>Data!B134</f>
        <v>133</v>
      </c>
      <c r="B135">
        <f>Data!C134</f>
        <v>0</v>
      </c>
      <c r="C135">
        <f>Data!D134</f>
        <v>5771.41</v>
      </c>
      <c r="D135">
        <f>Data!E134</f>
        <v>2010.31</v>
      </c>
      <c r="E135">
        <f>Data!F134</f>
        <v>10886.67</v>
      </c>
      <c r="G135">
        <f>'Adstock and dim returns'!N140</f>
        <v>144.65348601170442</v>
      </c>
      <c r="H135">
        <f>'Adstock and dim returns'!O140</f>
        <v>1398.9569330655524</v>
      </c>
      <c r="I135">
        <f>'Adstock and dim returns'!P140</f>
        <v>762.09615372013366</v>
      </c>
      <c r="K135">
        <f>G135*'Adstock and dim returns'!$W$8</f>
        <v>739.92888115125754</v>
      </c>
      <c r="L135">
        <f>H135*'Adstock and dim returns'!$V$8</f>
        <v>3450.871531527353</v>
      </c>
      <c r="M135">
        <f>I135*'Adstock and dim returns'!$U$8</f>
        <v>2641.3421957131768</v>
      </c>
      <c r="N135">
        <f>'Adstock and dim returns'!$X$8</f>
        <v>4769.5751453319517</v>
      </c>
      <c r="O135">
        <f t="shared" si="6"/>
        <v>11601.71775372374</v>
      </c>
      <c r="P135">
        <f t="shared" si="7"/>
        <v>-715.04775372374024</v>
      </c>
      <c r="Q135" s="45">
        <f t="shared" si="8"/>
        <v>-6.568103503860595E-2</v>
      </c>
      <c r="R135" s="45">
        <f>ABS((E135-O135)/E135)</f>
        <v>6.568103503860595E-2</v>
      </c>
    </row>
    <row r="136" spans="1:18">
      <c r="A136">
        <f>Data!B135</f>
        <v>134</v>
      </c>
      <c r="B136">
        <f>Data!C135</f>
        <v>0</v>
      </c>
      <c r="C136">
        <f>Data!D135</f>
        <v>6029.44</v>
      </c>
      <c r="D136">
        <f>Data!E135</f>
        <v>2173.46</v>
      </c>
      <c r="E136">
        <f>Data!F135</f>
        <v>11160.91</v>
      </c>
      <c r="G136">
        <f>'Adstock and dim returns'!N141</f>
        <v>82.24115903123797</v>
      </c>
      <c r="H136">
        <f>'Adstock and dim returns'!O141</f>
        <v>1478.9791949368062</v>
      </c>
      <c r="I136">
        <f>'Adstock and dim returns'!P141</f>
        <v>814.99435512316984</v>
      </c>
      <c r="K136">
        <f>G136*'Adstock and dim returns'!$W$8</f>
        <v>420.67848113693407</v>
      </c>
      <c r="L136">
        <f>H136*'Adstock and dim returns'!$V$8</f>
        <v>3648.2661323567099</v>
      </c>
      <c r="M136">
        <f>I136*'Adstock and dim returns'!$U$8</f>
        <v>2824.6815955528509</v>
      </c>
      <c r="N136">
        <f>'Adstock and dim returns'!$X$8</f>
        <v>4769.5751453319517</v>
      </c>
      <c r="O136">
        <f t="shared" si="6"/>
        <v>11663.201354378447</v>
      </c>
      <c r="P136">
        <f t="shared" si="7"/>
        <v>-502.29135437844707</v>
      </c>
      <c r="Q136" s="45">
        <f t="shared" si="8"/>
        <v>-4.50045161531136E-2</v>
      </c>
      <c r="R136" s="45">
        <f>ABS((E136-O136)/E136)</f>
        <v>4.50045161531136E-2</v>
      </c>
    </row>
    <row r="137" spans="1:18">
      <c r="A137">
        <f>Data!B136</f>
        <v>135</v>
      </c>
      <c r="B137">
        <f>Data!C136</f>
        <v>0</v>
      </c>
      <c r="C137">
        <f>Data!D136</f>
        <v>0</v>
      </c>
      <c r="D137">
        <f>Data!E136</f>
        <v>1830.34</v>
      </c>
      <c r="E137">
        <f>Data!F136</f>
        <v>7160.31</v>
      </c>
      <c r="G137">
        <f>'Adstock and dim returns'!N142</f>
        <v>46.757312424908335</v>
      </c>
      <c r="H137">
        <f>'Adstock and dim returns'!O142</f>
        <v>356.61304744599573</v>
      </c>
      <c r="I137">
        <f>'Adstock and dim returns'!P142</f>
        <v>705.14742454617146</v>
      </c>
      <c r="K137">
        <f>G137*'Adstock and dim returns'!$W$8</f>
        <v>239.17215424316043</v>
      </c>
      <c r="L137">
        <f>H137*'Adstock and dim returns'!$V$8</f>
        <v>879.67383706796011</v>
      </c>
      <c r="M137">
        <f>I137*'Adstock and dim returns'!$U$8</f>
        <v>2443.9641081514492</v>
      </c>
      <c r="N137">
        <f>'Adstock and dim returns'!$X$8</f>
        <v>4769.5751453319517</v>
      </c>
      <c r="O137">
        <f t="shared" si="6"/>
        <v>8332.385244794521</v>
      </c>
      <c r="P137">
        <f t="shared" si="7"/>
        <v>-1172.0752447945206</v>
      </c>
      <c r="Q137" s="45">
        <f t="shared" si="8"/>
        <v>-0.16369057272583457</v>
      </c>
      <c r="R137" s="45">
        <f>ABS((E137-O137)/E137)</f>
        <v>0.16369057272583457</v>
      </c>
    </row>
    <row r="138" spans="1:18">
      <c r="A138">
        <f>Data!B137</f>
        <v>136</v>
      </c>
      <c r="B138">
        <f>Data!C137</f>
        <v>11352.87</v>
      </c>
      <c r="C138">
        <f>Data!D137</f>
        <v>4575.68</v>
      </c>
      <c r="D138">
        <f>Data!E137</f>
        <v>1934.87</v>
      </c>
      <c r="E138">
        <f>Data!F137</f>
        <v>14452.13</v>
      </c>
      <c r="G138">
        <f>'Adstock and dim returns'!N143</f>
        <v>917.1393856534313</v>
      </c>
      <c r="H138">
        <f>'Adstock and dim returns'!O143</f>
        <v>1057.4119934151163</v>
      </c>
      <c r="I138">
        <f>'Adstock and dim returns'!P143</f>
        <v>736.90624777111157</v>
      </c>
      <c r="K138">
        <f>G138*'Adstock and dim returns'!$W$8</f>
        <v>4691.3347074911544</v>
      </c>
      <c r="L138">
        <f>H138*'Adstock and dim returns'!$V$8</f>
        <v>2608.3668903057142</v>
      </c>
      <c r="M138">
        <f>I138*'Adstock and dim returns'!$U$8</f>
        <v>2554.036727545662</v>
      </c>
      <c r="N138">
        <f>'Adstock and dim returns'!$X$8</f>
        <v>4769.5751453319517</v>
      </c>
      <c r="O138">
        <f t="shared" si="6"/>
        <v>14623.313470674482</v>
      </c>
      <c r="P138">
        <f t="shared" si="7"/>
        <v>-171.18347067448303</v>
      </c>
      <c r="Q138" s="45">
        <f t="shared" si="8"/>
        <v>-1.1844860977204262E-2</v>
      </c>
      <c r="R138" s="45">
        <f>ABS((E138-O138)/E138)</f>
        <v>1.1844860977204262E-2</v>
      </c>
    </row>
    <row r="139" spans="1:18">
      <c r="A139">
        <f>Data!B138</f>
        <v>137</v>
      </c>
      <c r="B139">
        <f>Data!C138</f>
        <v>0</v>
      </c>
      <c r="C139">
        <f>Data!D138</f>
        <v>5862.6</v>
      </c>
      <c r="D139">
        <f>Data!E138</f>
        <v>0</v>
      </c>
      <c r="E139">
        <f>Data!F138</f>
        <v>11189.87</v>
      </c>
      <c r="G139">
        <f>'Adstock and dim returns'!N144</f>
        <v>521.42957732268292</v>
      </c>
      <c r="H139">
        <f>'Adstock and dim returns'!O144</f>
        <v>1392.3294592350101</v>
      </c>
      <c r="I139">
        <f>'Adstock and dim returns'!P144</f>
        <v>25.385825101670857</v>
      </c>
      <c r="K139">
        <f>G139*'Adstock and dim returns'!$W$8</f>
        <v>2667.2070918244431</v>
      </c>
      <c r="L139">
        <f>H139*'Adstock and dim returns'!$V$8</f>
        <v>3434.5232364317744</v>
      </c>
      <c r="M139">
        <f>I139*'Adstock and dim returns'!$U$8</f>
        <v>87.984502594224978</v>
      </c>
      <c r="N139">
        <f>'Adstock and dim returns'!$X$8</f>
        <v>4769.5751453319517</v>
      </c>
      <c r="O139">
        <f t="shared" si="6"/>
        <v>10959.289976182394</v>
      </c>
      <c r="P139">
        <f t="shared" si="7"/>
        <v>230.58002381760707</v>
      </c>
      <c r="Q139" s="45">
        <f t="shared" si="8"/>
        <v>2.0606139643946451E-2</v>
      </c>
      <c r="R139" s="45">
        <f>ABS((E139-O139)/E139)</f>
        <v>2.0606139643946451E-2</v>
      </c>
    </row>
    <row r="140" spans="1:18">
      <c r="A140">
        <f>Data!B139</f>
        <v>138</v>
      </c>
      <c r="B140">
        <f>Data!C139</f>
        <v>9583.4</v>
      </c>
      <c r="C140">
        <f>Data!D139</f>
        <v>2344.38</v>
      </c>
      <c r="D140">
        <f>Data!E139</f>
        <v>2062.29</v>
      </c>
      <c r="E140">
        <f>Data!F139</f>
        <v>15012.92</v>
      </c>
      <c r="G140">
        <f>'Adstock and dim returns'!N145</f>
        <v>950.6381359155987</v>
      </c>
      <c r="H140">
        <f>'Adstock and dim returns'!O145</f>
        <v>821.69500168833349</v>
      </c>
      <c r="I140">
        <f>'Adstock and dim returns'!P145</f>
        <v>765.78905627955737</v>
      </c>
      <c r="K140">
        <f>G140*'Adstock and dim returns'!$W$8</f>
        <v>4862.6869056638643</v>
      </c>
      <c r="L140">
        <f>H140*'Adstock and dim returns'!$V$8</f>
        <v>2026.9129248396393</v>
      </c>
      <c r="M140">
        <f>I140*'Adstock and dim returns'!$U$8</f>
        <v>2654.1413934354696</v>
      </c>
      <c r="N140">
        <f>'Adstock and dim returns'!$X$8</f>
        <v>4769.5751453319517</v>
      </c>
      <c r="O140">
        <f t="shared" si="6"/>
        <v>14313.316369270926</v>
      </c>
      <c r="P140">
        <f t="shared" si="7"/>
        <v>699.60363072907421</v>
      </c>
      <c r="Q140" s="45">
        <f t="shared" si="8"/>
        <v>4.6600103825842953E-2</v>
      </c>
      <c r="R140" s="45">
        <f>ABS((E140-O140)/E140)</f>
        <v>4.6600103825842953E-2</v>
      </c>
    </row>
    <row r="141" spans="1:18">
      <c r="A141">
        <f>Data!B140</f>
        <v>139</v>
      </c>
      <c r="B141">
        <f>Data!C140</f>
        <v>0</v>
      </c>
      <c r="C141">
        <f>Data!D140</f>
        <v>0</v>
      </c>
      <c r="D141">
        <f>Data!E140</f>
        <v>0</v>
      </c>
      <c r="E141">
        <f>Data!F140</f>
        <v>8606.27</v>
      </c>
      <c r="G141">
        <f>'Adstock and dim returns'!N146</f>
        <v>540.47492578691367</v>
      </c>
      <c r="H141">
        <f>'Adstock and dim returns'!O146</f>
        <v>198.1279788291678</v>
      </c>
      <c r="I141">
        <f>'Adstock and dim returns'!P146</f>
        <v>26.380814528695215</v>
      </c>
      <c r="K141">
        <f>G141*'Adstock and dim returns'!$W$8</f>
        <v>2764.6275119526786</v>
      </c>
      <c r="L141">
        <f>H141*'Adstock and dim returns'!$V$8</f>
        <v>488.73141522834266</v>
      </c>
      <c r="M141">
        <f>I141*'Adstock and dim returns'!$U$8</f>
        <v>91.433027488438057</v>
      </c>
      <c r="N141">
        <f>'Adstock and dim returns'!$X$8</f>
        <v>4769.5751453319517</v>
      </c>
      <c r="O141">
        <f t="shared" si="6"/>
        <v>8114.367100001411</v>
      </c>
      <c r="P141">
        <f t="shared" si="7"/>
        <v>491.90289999858942</v>
      </c>
      <c r="Q141" s="45">
        <f t="shared" si="8"/>
        <v>5.7156340667744492E-2</v>
      </c>
      <c r="R141" s="45">
        <f>ABS((E141-O141)/E141)</f>
        <v>5.7156340667744492E-2</v>
      </c>
    </row>
    <row r="142" spans="1:18">
      <c r="A142">
        <f>Data!B141</f>
        <v>140</v>
      </c>
      <c r="B142">
        <f>Data!C141</f>
        <v>0</v>
      </c>
      <c r="C142">
        <f>Data!D141</f>
        <v>0</v>
      </c>
      <c r="D142">
        <f>Data!E141</f>
        <v>0</v>
      </c>
      <c r="E142">
        <f>Data!F141</f>
        <v>5991.27</v>
      </c>
      <c r="G142">
        <f>'Adstock and dim returns'!N147</f>
        <v>307.28111398878775</v>
      </c>
      <c r="H142">
        <f>'Adstock and dim returns'!O147</f>
        <v>47.772830447154575</v>
      </c>
      <c r="I142">
        <f>'Adstock and dim returns'!P147</f>
        <v>0.90879775506135674</v>
      </c>
      <c r="K142">
        <f>G142*'Adstock and dim returns'!$W$8</f>
        <v>1571.7987664275079</v>
      </c>
      <c r="L142">
        <f>H142*'Adstock and dim returns'!$V$8</f>
        <v>117.84344226331086</v>
      </c>
      <c r="M142">
        <f>I142*'Adstock and dim returns'!$U$8</f>
        <v>3.1497939546018112</v>
      </c>
      <c r="N142">
        <f>'Adstock and dim returns'!$X$8</f>
        <v>4769.5751453319517</v>
      </c>
      <c r="O142">
        <f t="shared" si="6"/>
        <v>6462.367147977372</v>
      </c>
      <c r="P142">
        <f t="shared" si="7"/>
        <v>-471.09714797737161</v>
      </c>
      <c r="Q142" s="45">
        <f t="shared" si="8"/>
        <v>-7.8630598850889979E-2</v>
      </c>
      <c r="R142" s="45">
        <f>ABS((E142-O142)/E142)</f>
        <v>7.8630598850889979E-2</v>
      </c>
    </row>
    <row r="143" spans="1:18">
      <c r="A143">
        <f>Data!B142</f>
        <v>141</v>
      </c>
      <c r="B143">
        <f>Data!C142</f>
        <v>0</v>
      </c>
      <c r="C143">
        <f>Data!D142</f>
        <v>0</v>
      </c>
      <c r="D143">
        <f>Data!E142</f>
        <v>2194.5100000000002</v>
      </c>
      <c r="E143">
        <f>Data!F142</f>
        <v>8239.06</v>
      </c>
      <c r="G143">
        <f>'Adstock and dim returns'!N148</f>
        <v>174.70132009679378</v>
      </c>
      <c r="H143">
        <f>'Adstock and dim returns'!O148</f>
        <v>11.519036041347809</v>
      </c>
      <c r="I143">
        <f>'Adstock and dim returns'!P148</f>
        <v>808.05058552652281</v>
      </c>
      <c r="K143">
        <f>G143*'Adstock and dim returns'!$W$8</f>
        <v>893.62901564922481</v>
      </c>
      <c r="L143">
        <f>H143*'Adstock and dim returns'!$V$8</f>
        <v>28.414537006953058</v>
      </c>
      <c r="M143">
        <f>I143*'Adstock and dim returns'!$U$8</f>
        <v>2800.6152470436714</v>
      </c>
      <c r="N143">
        <f>'Adstock and dim returns'!$X$8</f>
        <v>4769.5751453319517</v>
      </c>
      <c r="O143">
        <f t="shared" si="6"/>
        <v>8492.2339450318013</v>
      </c>
      <c r="P143">
        <f t="shared" si="7"/>
        <v>-253.17394503180185</v>
      </c>
      <c r="Q143" s="45">
        <f t="shared" si="8"/>
        <v>-3.0728498764640854E-2</v>
      </c>
      <c r="R143" s="45">
        <f>ABS((E143-O143)/E143)</f>
        <v>3.0728498764640854E-2</v>
      </c>
    </row>
    <row r="144" spans="1:18">
      <c r="A144">
        <f>Data!B143</f>
        <v>142</v>
      </c>
      <c r="B144">
        <f>Data!C143</f>
        <v>0</v>
      </c>
      <c r="C144">
        <f>Data!D143</f>
        <v>0</v>
      </c>
      <c r="D144">
        <f>Data!E143</f>
        <v>0</v>
      </c>
      <c r="E144">
        <f>Data!F143</f>
        <v>5561.95</v>
      </c>
      <c r="G144">
        <f>'Adstock and dim returns'!N149</f>
        <v>99.3245268066688</v>
      </c>
      <c r="H144">
        <f>'Adstock and dim returns'!O149</f>
        <v>2.7774823069913563</v>
      </c>
      <c r="I144">
        <f>'Adstock and dim returns'!P149</f>
        <v>27.836690080351339</v>
      </c>
      <c r="K144">
        <f>G144*'Adstock and dim returns'!$W$8</f>
        <v>508.06301332406156</v>
      </c>
      <c r="L144">
        <f>H144*'Adstock and dim returns'!$V$8</f>
        <v>6.8513435946267727</v>
      </c>
      <c r="M144">
        <f>I144*'Adstock and dim returns'!$U$8</f>
        <v>96.478933451255315</v>
      </c>
      <c r="N144">
        <f>'Adstock and dim returns'!$X$8</f>
        <v>4769.5751453319517</v>
      </c>
      <c r="O144">
        <f t="shared" si="6"/>
        <v>5380.968435701895</v>
      </c>
      <c r="P144">
        <f t="shared" si="7"/>
        <v>180.98156429810479</v>
      </c>
      <c r="Q144" s="45">
        <f t="shared" si="8"/>
        <v>3.2539228921170595E-2</v>
      </c>
      <c r="R144" s="45">
        <f>ABS((E144-O144)/E144)</f>
        <v>3.2539228921170595E-2</v>
      </c>
    </row>
    <row r="145" spans="1:18">
      <c r="A145">
        <f>Data!B144</f>
        <v>143</v>
      </c>
      <c r="B145">
        <f>Data!C144</f>
        <v>0</v>
      </c>
      <c r="C145">
        <f>Data!D144</f>
        <v>3970.06</v>
      </c>
      <c r="D145">
        <f>Data!E144</f>
        <v>2081.2800000000002</v>
      </c>
      <c r="E145">
        <f>Data!F144</f>
        <v>9797.26</v>
      </c>
      <c r="G145">
        <f>'Adstock and dim returns'!N150</f>
        <v>56.469874525863496</v>
      </c>
      <c r="H145">
        <f>'Adstock and dim returns'!O150</f>
        <v>904.5263549272488</v>
      </c>
      <c r="I145">
        <f>'Adstock and dim returns'!P150</f>
        <v>771.9495913245886</v>
      </c>
      <c r="K145">
        <f>G145*'Adstock and dim returns'!$W$8</f>
        <v>288.85367528089307</v>
      </c>
      <c r="L145">
        <f>H145*'Adstock and dim returns'!$V$8</f>
        <v>2231.2368407901417</v>
      </c>
      <c r="M145">
        <f>I145*'Adstock and dim returns'!$U$8</f>
        <v>2675.493136366043</v>
      </c>
      <c r="N145">
        <f>'Adstock and dim returns'!$X$8</f>
        <v>4769.5751453319517</v>
      </c>
      <c r="O145">
        <f t="shared" si="6"/>
        <v>9965.1587977690288</v>
      </c>
      <c r="P145">
        <f t="shared" si="7"/>
        <v>-167.89879776902853</v>
      </c>
      <c r="Q145" s="45">
        <f t="shared" si="8"/>
        <v>-1.7137321839884676E-2</v>
      </c>
      <c r="R145" s="45">
        <f>ABS((E145-O145)/E145)</f>
        <v>1.7137321839884676E-2</v>
      </c>
    </row>
    <row r="146" spans="1:18">
      <c r="A146">
        <f>Data!B145</f>
        <v>144</v>
      </c>
      <c r="B146">
        <f>Data!C145</f>
        <v>11270.06</v>
      </c>
      <c r="C146">
        <f>Data!D145</f>
        <v>4650.0600000000004</v>
      </c>
      <c r="D146">
        <f>Data!E145</f>
        <v>1961.36</v>
      </c>
      <c r="E146">
        <f>Data!F145</f>
        <v>14673.81</v>
      </c>
      <c r="G146">
        <f>'Adstock and dim returns'!N151</f>
        <v>913.83696333263629</v>
      </c>
      <c r="H146">
        <f>'Adstock and dim returns'!O151</f>
        <v>1156.0818736874767</v>
      </c>
      <c r="I146">
        <f>'Adstock and dim returns'!P151</f>
        <v>746.8934875330574</v>
      </c>
      <c r="K146">
        <f>G146*'Adstock and dim returns'!$W$8</f>
        <v>4674.4422168897381</v>
      </c>
      <c r="L146">
        <f>H146*'Adstock and dim returns'!$V$8</f>
        <v>2851.7604307379879</v>
      </c>
      <c r="M146">
        <f>I146*'Adstock and dim returns'!$U$8</f>
        <v>2588.6514118911487</v>
      </c>
      <c r="N146">
        <f>'Adstock and dim returns'!$X$8</f>
        <v>4769.5751453319517</v>
      </c>
      <c r="O146">
        <f t="shared" si="6"/>
        <v>14884.429204850827</v>
      </c>
      <c r="P146">
        <f t="shared" si="7"/>
        <v>-210.61920485082737</v>
      </c>
      <c r="Q146" s="45">
        <f t="shared" si="8"/>
        <v>-1.4353409567850979E-2</v>
      </c>
      <c r="R146" s="45">
        <f>ABS((E146-O146)/E146)</f>
        <v>1.4353409567850979E-2</v>
      </c>
    </row>
    <row r="147" spans="1:18">
      <c r="A147">
        <f>Data!B146</f>
        <v>145</v>
      </c>
      <c r="B147">
        <f>Data!C146</f>
        <v>0</v>
      </c>
      <c r="C147">
        <f>Data!D146</f>
        <v>0</v>
      </c>
      <c r="D147">
        <f>Data!E146</f>
        <v>2151.15</v>
      </c>
      <c r="E147">
        <f>Data!F146</f>
        <v>11598.35</v>
      </c>
      <c r="G147">
        <f>'Adstock and dim returns'!N152</f>
        <v>519.55202119347337</v>
      </c>
      <c r="H147">
        <f>'Adstock and dim returns'!O152</f>
        <v>278.75569952854119</v>
      </c>
      <c r="I147">
        <f>'Adstock and dim returns'!P152</f>
        <v>807.53716258489135</v>
      </c>
      <c r="K147">
        <f>G147*'Adstock and dim returns'!$W$8</f>
        <v>2657.6030508553076</v>
      </c>
      <c r="L147">
        <f>H147*'Adstock and dim returns'!$V$8</f>
        <v>687.61952924891114</v>
      </c>
      <c r="M147">
        <f>I147*'Adstock and dim returns'!$U$8</f>
        <v>2798.8357790941764</v>
      </c>
      <c r="N147">
        <f>'Adstock and dim returns'!$X$8</f>
        <v>4769.5751453319517</v>
      </c>
      <c r="O147">
        <f t="shared" si="6"/>
        <v>10913.633504530346</v>
      </c>
      <c r="P147">
        <f t="shared" si="7"/>
        <v>684.71649546965455</v>
      </c>
      <c r="Q147" s="45">
        <f t="shared" si="8"/>
        <v>5.9035681408963737E-2</v>
      </c>
      <c r="R147" s="45">
        <f>ABS((E147-O147)/E147)</f>
        <v>5.9035681408963737E-2</v>
      </c>
    </row>
    <row r="148" spans="1:18">
      <c r="A148">
        <f>Data!B147</f>
        <v>146</v>
      </c>
      <c r="B148">
        <f>Data!C147</f>
        <v>11888.96</v>
      </c>
      <c r="C148">
        <f>Data!D147</f>
        <v>0</v>
      </c>
      <c r="D148">
        <f>Data!E147</f>
        <v>1892.17</v>
      </c>
      <c r="E148">
        <f>Data!F147</f>
        <v>13368.12</v>
      </c>
      <c r="G148">
        <f>'Adstock and dim returns'!N153</f>
        <v>1079.8928488126217</v>
      </c>
      <c r="H148">
        <f>'Adstock and dim returns'!O153</f>
        <v>67.213872813174277</v>
      </c>
      <c r="I148">
        <f>'Adstock and dim returns'!P153</f>
        <v>725.16360229956445</v>
      </c>
      <c r="K148">
        <f>G148*'Adstock and dim returns'!$W$8</f>
        <v>5523.8482626026298</v>
      </c>
      <c r="L148">
        <f>H148*'Adstock and dim returns'!$V$8</f>
        <v>165.79955732190854</v>
      </c>
      <c r="M148">
        <f>I148*'Adstock and dim returns'!$U$8</f>
        <v>2513.3379983605155</v>
      </c>
      <c r="N148">
        <f>'Adstock and dim returns'!$X$8</f>
        <v>4769.5751453319517</v>
      </c>
      <c r="O148">
        <f t="shared" si="6"/>
        <v>12972.560963617007</v>
      </c>
      <c r="P148">
        <f t="shared" si="7"/>
        <v>395.55903638299424</v>
      </c>
      <c r="Q148" s="45">
        <f t="shared" si="8"/>
        <v>2.9589728128038513E-2</v>
      </c>
      <c r="R148" s="45">
        <f>ABS((E148-O148)/E148)</f>
        <v>2.9589728128038513E-2</v>
      </c>
    </row>
    <row r="149" spans="1:18">
      <c r="A149">
        <f>Data!B148</f>
        <v>147</v>
      </c>
      <c r="B149">
        <f>Data!C148</f>
        <v>8174.36</v>
      </c>
      <c r="C149">
        <f>Data!D148</f>
        <v>7696.22</v>
      </c>
      <c r="D149">
        <f>Data!E148</f>
        <v>0</v>
      </c>
      <c r="E149">
        <f>Data!F148</f>
        <v>14428.14</v>
      </c>
      <c r="G149">
        <f>'Adstock and dim returns'!N154</f>
        <v>1105.3878258448167</v>
      </c>
      <c r="H149">
        <f>'Adstock and dim returns'!O154</f>
        <v>1562.7916905871859</v>
      </c>
      <c r="I149">
        <f>'Adstock and dim returns'!P154</f>
        <v>24.981300448672929</v>
      </c>
      <c r="K149">
        <f>G149*'Adstock and dim returns'!$W$8</f>
        <v>5654.2597054964617</v>
      </c>
      <c r="L149">
        <f>H149*'Adstock and dim returns'!$V$8</f>
        <v>3855.0102775051751</v>
      </c>
      <c r="M149">
        <f>I149*'Adstock and dim returns'!$U$8</f>
        <v>86.582464242563077</v>
      </c>
      <c r="N149">
        <f>'Adstock and dim returns'!$X$8</f>
        <v>4769.5751453319517</v>
      </c>
      <c r="O149">
        <f t="shared" si="6"/>
        <v>14365.427592576152</v>
      </c>
      <c r="P149">
        <f t="shared" si="7"/>
        <v>62.712407423847253</v>
      </c>
      <c r="Q149" s="45">
        <f t="shared" si="8"/>
        <v>4.3465344406033802E-3</v>
      </c>
      <c r="R149" s="45">
        <f>ABS((E149-O149)/E149)</f>
        <v>4.3465344406033802E-3</v>
      </c>
    </row>
    <row r="150" spans="1:18">
      <c r="A150">
        <f>Data!B149</f>
        <v>148</v>
      </c>
      <c r="B150">
        <f>Data!C149</f>
        <v>0</v>
      </c>
      <c r="C150">
        <f>Data!D149</f>
        <v>4926.08</v>
      </c>
      <c r="D150">
        <f>Data!E149</f>
        <v>0</v>
      </c>
      <c r="E150">
        <f>Data!F149</f>
        <v>11172.84</v>
      </c>
      <c r="G150">
        <f>'Adstock and dim returns'!N155</f>
        <v>628.45617124734997</v>
      </c>
      <c r="H150">
        <f>'Adstock and dim returns'!O155</f>
        <v>1320.5316130604435</v>
      </c>
      <c r="I150">
        <f>'Adstock and dim returns'!P155</f>
        <v>0.86058562526841398</v>
      </c>
      <c r="K150">
        <f>G150*'Adstock and dim returns'!$W$8</f>
        <v>3214.6675788098805</v>
      </c>
      <c r="L150">
        <f>H150*'Adstock and dim returns'!$V$8</f>
        <v>3257.4161807872088</v>
      </c>
      <c r="M150">
        <f>I150*'Adstock and dim returns'!$U$8</f>
        <v>2.9826959681526302</v>
      </c>
      <c r="N150">
        <f>'Adstock and dim returns'!$X$8</f>
        <v>4769.5751453319517</v>
      </c>
      <c r="O150">
        <f t="shared" si="6"/>
        <v>11244.641600897194</v>
      </c>
      <c r="P150">
        <f t="shared" si="7"/>
        <v>-71.801600897193566</v>
      </c>
      <c r="Q150" s="45">
        <f t="shared" si="8"/>
        <v>-6.4264413432210225E-3</v>
      </c>
      <c r="R150" s="45">
        <f>ABS((E150-O150)/E150)</f>
        <v>6.4264413432210225E-3</v>
      </c>
    </row>
    <row r="151" spans="1:18">
      <c r="A151">
        <f>Data!B150</f>
        <v>149</v>
      </c>
      <c r="B151">
        <f>Data!C150</f>
        <v>0</v>
      </c>
      <c r="C151">
        <f>Data!D150</f>
        <v>0</v>
      </c>
      <c r="D151">
        <f>Data!E150</f>
        <v>0</v>
      </c>
      <c r="E151">
        <f>Data!F150</f>
        <v>6340.56</v>
      </c>
      <c r="G151">
        <f>'Adstock and dim returns'!N156</f>
        <v>357.30188983854987</v>
      </c>
      <c r="H151">
        <f>'Adstock and dim returns'!O156</f>
        <v>318.40799680916581</v>
      </c>
      <c r="I151">
        <f>'Adstock and dim returns'!P156</f>
        <v>2.9646479771551274E-2</v>
      </c>
      <c r="K151">
        <f>G151*'Adstock and dim returns'!$W$8</f>
        <v>1827.6641294360259</v>
      </c>
      <c r="L151">
        <f>H151*'Adstock and dim returns'!$V$8</f>
        <v>785.43167815153583</v>
      </c>
      <c r="M151">
        <f>I151*'Adstock and dim returns'!$U$8</f>
        <v>0.10275146724295396</v>
      </c>
      <c r="N151">
        <f>'Adstock and dim returns'!$X$8</f>
        <v>4769.5751453319517</v>
      </c>
      <c r="O151">
        <f t="shared" si="6"/>
        <v>7382.7737043867564</v>
      </c>
      <c r="P151">
        <f t="shared" si="7"/>
        <v>-1042.213704386756</v>
      </c>
      <c r="Q151" s="45">
        <f t="shared" si="8"/>
        <v>-0.16437250091265693</v>
      </c>
      <c r="R151" s="45">
        <f>ABS((E151-O151)/E151)</f>
        <v>0.16437250091265693</v>
      </c>
    </row>
    <row r="152" spans="1:18">
      <c r="A152">
        <f>Data!B151</f>
        <v>150</v>
      </c>
      <c r="B152">
        <f>Data!C151</f>
        <v>0</v>
      </c>
      <c r="C152">
        <f>Data!D151</f>
        <v>0</v>
      </c>
      <c r="D152">
        <f>Data!E151</f>
        <v>1769.21</v>
      </c>
      <c r="E152">
        <f>Data!F151</f>
        <v>8095.38</v>
      </c>
      <c r="G152">
        <f>'Adstock and dim returns'!N157</f>
        <v>203.1400856941423</v>
      </c>
      <c r="H152">
        <f>'Adstock and dim returns'!O157</f>
        <v>76.774877200448444</v>
      </c>
      <c r="I152">
        <f>'Adstock and dim returns'!P157</f>
        <v>669.92562562290232</v>
      </c>
      <c r="K152">
        <f>G152*'Adstock and dim returns'!$W$8</f>
        <v>1039.0984722793009</v>
      </c>
      <c r="L152">
        <f>H152*'Adstock and dim returns'!$V$8</f>
        <v>189.38412742054112</v>
      </c>
      <c r="M152">
        <f>I152*'Adstock and dim returns'!$U$8</f>
        <v>2321.8891924720815</v>
      </c>
      <c r="N152">
        <f>'Adstock and dim returns'!$X$8</f>
        <v>4769.5751453319517</v>
      </c>
      <c r="O152">
        <f t="shared" si="6"/>
        <v>8319.9469375038752</v>
      </c>
      <c r="P152">
        <f t="shared" si="7"/>
        <v>-224.56693750387512</v>
      </c>
      <c r="Q152" s="45">
        <f t="shared" si="8"/>
        <v>-2.7740135423398916E-2</v>
      </c>
      <c r="R152" s="45">
        <f>ABS((E152-O152)/E152)</f>
        <v>2.7740135423398916E-2</v>
      </c>
    </row>
    <row r="153" spans="1:18">
      <c r="A153">
        <f>Data!B152</f>
        <v>151</v>
      </c>
      <c r="B153">
        <f>Data!C152</f>
        <v>0</v>
      </c>
      <c r="C153">
        <f>Data!D152</f>
        <v>3981.96</v>
      </c>
      <c r="D153">
        <f>Data!E152</f>
        <v>1930.41</v>
      </c>
      <c r="E153">
        <f>Data!F152</f>
        <v>9268.66</v>
      </c>
      <c r="G153">
        <f>'Adstock and dim returns'!N158</f>
        <v>115.49307627359543</v>
      </c>
      <c r="H153">
        <f>'Adstock and dim returns'!O158</f>
        <v>913.16130911099117</v>
      </c>
      <c r="I153">
        <f>'Adstock and dim returns'!P158</f>
        <v>734.73060424801997</v>
      </c>
      <c r="K153">
        <f>G153*'Adstock and dim returns'!$W$8</f>
        <v>590.76808353532329</v>
      </c>
      <c r="L153">
        <f>H153*'Adstock and dim returns'!$V$8</f>
        <v>2252.5370801788004</v>
      </c>
      <c r="M153">
        <f>I153*'Adstock and dim returns'!$U$8</f>
        <v>2546.4961842529028</v>
      </c>
      <c r="N153">
        <f>'Adstock and dim returns'!$X$8</f>
        <v>4769.5751453319517</v>
      </c>
      <c r="O153">
        <f t="shared" si="6"/>
        <v>10159.376493298978</v>
      </c>
      <c r="P153">
        <f t="shared" si="7"/>
        <v>-890.71649329897809</v>
      </c>
      <c r="Q153" s="45">
        <f t="shared" si="8"/>
        <v>-9.6099813058088027E-2</v>
      </c>
      <c r="R153" s="45">
        <f>ABS((E153-O153)/E153)</f>
        <v>9.6099813058088027E-2</v>
      </c>
    </row>
    <row r="154" spans="1:18">
      <c r="A154">
        <f>Data!B153</f>
        <v>152</v>
      </c>
      <c r="B154">
        <f>Data!C153</f>
        <v>0</v>
      </c>
      <c r="C154">
        <f>Data!D153</f>
        <v>0</v>
      </c>
      <c r="D154">
        <f>Data!E153</f>
        <v>0</v>
      </c>
      <c r="E154">
        <f>Data!F153</f>
        <v>4532.33</v>
      </c>
      <c r="G154">
        <f>'Adstock and dim returns'!N159</f>
        <v>65.662326672549867</v>
      </c>
      <c r="H154">
        <f>'Adstock and dim returns'!O159</f>
        <v>220.18243283385715</v>
      </c>
      <c r="I154">
        <f>'Adstock and dim returns'!P159</f>
        <v>25.310875939375343</v>
      </c>
      <c r="K154">
        <f>G154*'Adstock and dim returns'!$W$8</f>
        <v>335.87473933864948</v>
      </c>
      <c r="L154">
        <f>H154*'Adstock and dim returns'!$V$8</f>
        <v>543.13415320354784</v>
      </c>
      <c r="M154">
        <f>I154*'Adstock and dim returns'!$U$8</f>
        <v>87.724736967619819</v>
      </c>
      <c r="N154">
        <f>'Adstock and dim returns'!$X$8</f>
        <v>4769.5751453319517</v>
      </c>
      <c r="O154">
        <f t="shared" si="6"/>
        <v>5736.3087748417693</v>
      </c>
      <c r="P154">
        <f t="shared" si="7"/>
        <v>-1203.9787748417693</v>
      </c>
      <c r="Q154" s="45">
        <f t="shared" si="8"/>
        <v>-0.2656423461755365</v>
      </c>
      <c r="R154" s="45">
        <f>ABS((E154-O154)/E154)</f>
        <v>0.2656423461755365</v>
      </c>
    </row>
    <row r="155" spans="1:18">
      <c r="A155">
        <f>Data!B154</f>
        <v>153</v>
      </c>
      <c r="B155">
        <f>Data!C154</f>
        <v>0</v>
      </c>
      <c r="C155">
        <f>Data!D154</f>
        <v>5382.73</v>
      </c>
      <c r="D155">
        <f>Data!E154</f>
        <v>1793.47</v>
      </c>
      <c r="E155">
        <f>Data!F154</f>
        <v>10982.62</v>
      </c>
      <c r="G155">
        <f>'Adstock and dim returns'!N160</f>
        <v>37.33159842273917</v>
      </c>
      <c r="H155">
        <f>'Adstock and dim returns'!O160</f>
        <v>1183.632532444251</v>
      </c>
      <c r="I155">
        <f>'Adstock and dim returns'!P160</f>
        <v>678.19272286998353</v>
      </c>
      <c r="K155">
        <f>G155*'Adstock and dim returns'!$W$8</f>
        <v>190.95791338406039</v>
      </c>
      <c r="L155">
        <f>H155*'Adstock and dim returns'!$V$8</f>
        <v>2919.7209102434158</v>
      </c>
      <c r="M155">
        <f>I155*'Adstock and dim returns'!$U$8</f>
        <v>2350.5420503669643</v>
      </c>
      <c r="N155">
        <f>'Adstock and dim returns'!$X$8</f>
        <v>4769.5751453319517</v>
      </c>
      <c r="O155">
        <f t="shared" si="6"/>
        <v>10230.796019326392</v>
      </c>
      <c r="P155">
        <f t="shared" si="7"/>
        <v>751.82398067360919</v>
      </c>
      <c r="Q155" s="45">
        <f t="shared" si="8"/>
        <v>6.8455794762416353E-2</v>
      </c>
      <c r="R155" s="45">
        <f>ABS((E155-O155)/E155)</f>
        <v>6.8455794762416353E-2</v>
      </c>
    </row>
    <row r="156" spans="1:18">
      <c r="A156">
        <f>Data!B155</f>
        <v>154</v>
      </c>
      <c r="B156">
        <f>Data!C155</f>
        <v>0</v>
      </c>
      <c r="C156">
        <f>Data!D155</f>
        <v>0</v>
      </c>
      <c r="D156">
        <f>Data!E155</f>
        <v>1912.65</v>
      </c>
      <c r="E156">
        <f>Data!F155</f>
        <v>8447.64</v>
      </c>
      <c r="G156">
        <f>'Adstock and dim returns'!N161</f>
        <v>21.224472409371344</v>
      </c>
      <c r="H156">
        <f>'Adstock and dim returns'!O161</f>
        <v>285.39874387428472</v>
      </c>
      <c r="I156">
        <f>'Adstock and dim returns'!P161</f>
        <v>729.12589549461563</v>
      </c>
      <c r="K156">
        <f>G156*'Adstock and dim returns'!$W$8</f>
        <v>108.56703530546896</v>
      </c>
      <c r="L156">
        <f>H156*'Adstock and dim returns'!$V$8</f>
        <v>704.00623285183462</v>
      </c>
      <c r="M156">
        <f>I156*'Adstock and dim returns'!$U$8</f>
        <v>2527.0708746606879</v>
      </c>
      <c r="N156">
        <f>'Adstock and dim returns'!$X$8</f>
        <v>4769.5751453319517</v>
      </c>
      <c r="O156">
        <f t="shared" si="6"/>
        <v>8109.2192881499432</v>
      </c>
      <c r="P156">
        <f t="shared" si="7"/>
        <v>338.42071185005625</v>
      </c>
      <c r="Q156" s="45">
        <f t="shared" si="8"/>
        <v>4.0060977012521398E-2</v>
      </c>
      <c r="R156" s="45">
        <f>ABS((E156-O156)/E156)</f>
        <v>4.0060977012521398E-2</v>
      </c>
    </row>
    <row r="157" spans="1:18">
      <c r="A157">
        <f>Data!B156</f>
        <v>155</v>
      </c>
      <c r="B157">
        <f>Data!C156</f>
        <v>0</v>
      </c>
      <c r="C157">
        <f>Data!D156</f>
        <v>6096.35</v>
      </c>
      <c r="D157">
        <f>Data!E156</f>
        <v>0</v>
      </c>
      <c r="E157">
        <f>Data!F156</f>
        <v>7617.05</v>
      </c>
      <c r="G157">
        <f>'Adstock and dim returns'!N162</f>
        <v>12.066941896111606</v>
      </c>
      <c r="H157">
        <f>'Adstock and dim returns'!O162</f>
        <v>1316.2758665784099</v>
      </c>
      <c r="I157">
        <f>'Adstock and dim returns'!P162</f>
        <v>25.11779824924842</v>
      </c>
      <c r="K157">
        <f>G157*'Adstock and dim returns'!$W$8</f>
        <v>61.724601751973296</v>
      </c>
      <c r="L157">
        <f>H157*'Adstock and dim returns'!$V$8</f>
        <v>3246.9183348327479</v>
      </c>
      <c r="M157">
        <f>I157*'Adstock and dim returns'!$U$8</f>
        <v>87.055550740273546</v>
      </c>
      <c r="N157">
        <f>'Adstock and dim returns'!$X$8</f>
        <v>4769.5751453319517</v>
      </c>
      <c r="O157">
        <f t="shared" si="6"/>
        <v>8165.2736326569466</v>
      </c>
      <c r="P157">
        <f t="shared" si="7"/>
        <v>-548.22363265694639</v>
      </c>
      <c r="Q157" s="45">
        <f t="shared" si="8"/>
        <v>-7.1973222265436926E-2</v>
      </c>
      <c r="R157" s="45">
        <f>ABS((E157-O157)/E157)</f>
        <v>7.1973222265436926E-2</v>
      </c>
    </row>
    <row r="158" spans="1:18">
      <c r="A158">
        <f>Data!B157</f>
        <v>156</v>
      </c>
      <c r="B158">
        <f>Data!C157</f>
        <v>0</v>
      </c>
      <c r="C158">
        <f>Data!D157</f>
        <v>0</v>
      </c>
      <c r="D158">
        <f>Data!E157</f>
        <v>1918.79</v>
      </c>
      <c r="E158">
        <f>Data!F157</f>
        <v>7610.02</v>
      </c>
      <c r="G158">
        <f>'Adstock and dim returns'!N163</f>
        <v>6.8605279752367938</v>
      </c>
      <c r="H158">
        <f>'Adstock and dim returns'!O163</f>
        <v>317.38184665958181</v>
      </c>
      <c r="I158">
        <f>'Adstock and dim returns'!P163</f>
        <v>719.22378048714404</v>
      </c>
      <c r="K158">
        <f>G158*'Adstock and dim returns'!$W$8</f>
        <v>35.092847941549934</v>
      </c>
      <c r="L158">
        <f>H158*'Adstock and dim returns'!$V$8</f>
        <v>782.90042629197194</v>
      </c>
      <c r="M158">
        <f>I158*'Adstock and dim returns'!$U$8</f>
        <v>2492.751223435097</v>
      </c>
      <c r="N158">
        <f>'Adstock and dim returns'!$X$8</f>
        <v>4769.5751453319517</v>
      </c>
      <c r="O158">
        <f t="shared" si="6"/>
        <v>8080.3196430005701</v>
      </c>
      <c r="P158">
        <f t="shared" si="7"/>
        <v>-470.29964300056963</v>
      </c>
      <c r="Q158" s="45">
        <f t="shared" si="8"/>
        <v>-6.1800053482194472E-2</v>
      </c>
      <c r="R158" s="45">
        <f>ABS((E158-O158)/E158)</f>
        <v>6.1800053482194472E-2</v>
      </c>
    </row>
    <row r="159" spans="1:18">
      <c r="A159">
        <f>Data!B158</f>
        <v>157</v>
      </c>
      <c r="B159">
        <f>Data!C158</f>
        <v>0</v>
      </c>
      <c r="C159">
        <f>Data!D158</f>
        <v>0</v>
      </c>
      <c r="D159">
        <f>Data!E158</f>
        <v>1892.95</v>
      </c>
      <c r="E159">
        <f>Data!F158</f>
        <v>7849.88</v>
      </c>
      <c r="G159">
        <f>'Adstock and dim returns'!N164</f>
        <v>3.9004782242444751</v>
      </c>
      <c r="H159">
        <f>'Adstock and dim returns'!O164</f>
        <v>76.527450777390584</v>
      </c>
      <c r="I159">
        <f>'Adstock and dim returns'!P164</f>
        <v>723.56295727036832</v>
      </c>
      <c r="K159">
        <f>G159*'Adstock and dim returns'!$W$8</f>
        <v>19.951655283209252</v>
      </c>
      <c r="L159">
        <f>H159*'Adstock and dim returns'!$V$8</f>
        <v>188.77378926123339</v>
      </c>
      <c r="M159">
        <f>I159*'Adstock and dim returns'!$U$8</f>
        <v>2507.7903371692914</v>
      </c>
      <c r="N159">
        <f>'Adstock and dim returns'!$X$8</f>
        <v>4769.5751453319517</v>
      </c>
      <c r="O159">
        <f t="shared" si="6"/>
        <v>7486.0909270456859</v>
      </c>
      <c r="P159">
        <f t="shared" si="7"/>
        <v>363.78907295431418</v>
      </c>
      <c r="Q159" s="45">
        <f t="shared" si="8"/>
        <v>4.6343265496327862E-2</v>
      </c>
      <c r="R159" s="45">
        <f>ABS((E159-O159)/E159)</f>
        <v>4.6343265496327862E-2</v>
      </c>
    </row>
    <row r="160" spans="1:18">
      <c r="A160">
        <f>Data!B159</f>
        <v>158</v>
      </c>
      <c r="B160">
        <f>Data!C159</f>
        <v>0</v>
      </c>
      <c r="C160">
        <f>Data!D159</f>
        <v>0</v>
      </c>
      <c r="D160">
        <f>Data!E159</f>
        <v>2005.08</v>
      </c>
      <c r="E160">
        <f>Data!F159</f>
        <v>7104.61</v>
      </c>
      <c r="G160">
        <f>'Adstock and dim returns'!N165</f>
        <v>2.2175742789359045</v>
      </c>
      <c r="H160">
        <f>'Adstock and dim returns'!O165</f>
        <v>18.452380891108319</v>
      </c>
      <c r="I160">
        <f>'Adstock and dim returns'!P165</f>
        <v>760.04104701672168</v>
      </c>
      <c r="K160">
        <f>G160*'Adstock and dim returns'!$W$8</f>
        <v>11.34329562545132</v>
      </c>
      <c r="L160">
        <f>H160*'Adstock and dim returns'!$V$8</f>
        <v>45.517338240348288</v>
      </c>
      <c r="M160">
        <f>I160*'Adstock and dim returns'!$U$8</f>
        <v>2634.2194198981861</v>
      </c>
      <c r="N160">
        <f>'Adstock and dim returns'!$X$8</f>
        <v>4769.5751453319517</v>
      </c>
      <c r="O160">
        <f t="shared" si="6"/>
        <v>7460.6551990959379</v>
      </c>
      <c r="P160">
        <f t="shared" si="7"/>
        <v>-356.04519909593819</v>
      </c>
      <c r="Q160" s="45">
        <f t="shared" si="8"/>
        <v>-5.0114671895563331E-2</v>
      </c>
      <c r="R160" s="45">
        <f>ABS((E160-O160)/E160)</f>
        <v>5.0114671895563331E-2</v>
      </c>
    </row>
    <row r="161" spans="1:18">
      <c r="A161">
        <f>Data!B160</f>
        <v>159</v>
      </c>
      <c r="B161">
        <f>Data!C160</f>
        <v>0</v>
      </c>
      <c r="C161">
        <f>Data!D160</f>
        <v>0</v>
      </c>
      <c r="D161">
        <f>Data!E160</f>
        <v>2230.84</v>
      </c>
      <c r="E161">
        <f>Data!F160</f>
        <v>8447.4</v>
      </c>
      <c r="G161">
        <f>'Adstock and dim returns'!N166</f>
        <v>1.2607776277358009</v>
      </c>
      <c r="H161">
        <f>'Adstock and dim returns'!O166</f>
        <v>4.4492578426659737</v>
      </c>
      <c r="I161">
        <f>'Adstock and dim returns'!P166</f>
        <v>833.2823935693757</v>
      </c>
      <c r="K161">
        <f>G161*'Adstock and dim returns'!$W$8</f>
        <v>6.4491067943955729</v>
      </c>
      <c r="L161">
        <f>H161*'Adstock and dim returns'!$V$8</f>
        <v>10.975189344846948</v>
      </c>
      <c r="M161">
        <f>I161*'Adstock and dim returns'!$U$8</f>
        <v>2888.0659433008223</v>
      </c>
      <c r="N161">
        <f>'Adstock and dim returns'!$X$8</f>
        <v>4769.5751453319517</v>
      </c>
      <c r="O161">
        <f t="shared" si="6"/>
        <v>7675.0653847720168</v>
      </c>
      <c r="P161">
        <f t="shared" si="7"/>
        <v>772.33461522798279</v>
      </c>
      <c r="Q161" s="45">
        <f t="shared" si="8"/>
        <v>9.1428678081774614E-2</v>
      </c>
      <c r="R161" s="45">
        <f>ABS((E161-O161)/E161)</f>
        <v>9.1428678081774614E-2</v>
      </c>
    </row>
    <row r="162" spans="1:18">
      <c r="A162">
        <f>Data!B161</f>
        <v>160</v>
      </c>
      <c r="B162">
        <f>Data!C161</f>
        <v>0</v>
      </c>
      <c r="C162">
        <f>Data!D161</f>
        <v>0</v>
      </c>
      <c r="D162">
        <f>Data!E161</f>
        <v>2034.5</v>
      </c>
      <c r="E162">
        <f>Data!F161</f>
        <v>7885.48</v>
      </c>
      <c r="G162">
        <f>'Adstock and dim returns'!N167</f>
        <v>0.71680134536997708</v>
      </c>
      <c r="H162">
        <f>'Adstock and dim returns'!O167</f>
        <v>1.0728098161069155</v>
      </c>
      <c r="I162">
        <f>'Adstock and dim returns'!P167</f>
        <v>771.83439186918054</v>
      </c>
      <c r="K162">
        <f>G162*'Adstock and dim returns'!$W$8</f>
        <v>3.6665692069419484</v>
      </c>
      <c r="L162">
        <f>H162*'Adstock and dim returns'!$V$8</f>
        <v>2.6463494090800399</v>
      </c>
      <c r="M162">
        <f>I162*'Adstock and dim returns'!$U$8</f>
        <v>2675.0938676110345</v>
      </c>
      <c r="N162">
        <f>'Adstock and dim returns'!$X$8</f>
        <v>4769.5751453319517</v>
      </c>
      <c r="O162">
        <f t="shared" si="6"/>
        <v>7450.9819315590084</v>
      </c>
      <c r="P162">
        <f t="shared" si="7"/>
        <v>434.49806844099112</v>
      </c>
      <c r="Q162" s="45">
        <f t="shared" si="8"/>
        <v>5.5101029796663127E-2</v>
      </c>
      <c r="R162" s="45">
        <f>ABS((E162-O162)/E162)</f>
        <v>5.5101029796663127E-2</v>
      </c>
    </row>
    <row r="163" spans="1:18">
      <c r="A163">
        <f>Data!B162</f>
        <v>161</v>
      </c>
      <c r="B163">
        <f>Data!C162</f>
        <v>0</v>
      </c>
      <c r="C163">
        <f>Data!D162</f>
        <v>3820.84</v>
      </c>
      <c r="D163">
        <f>Data!E162</f>
        <v>2004.21</v>
      </c>
      <c r="E163">
        <f>Data!F162</f>
        <v>9992.42</v>
      </c>
      <c r="G163">
        <f>'Adstock and dim returns'!N168</f>
        <v>0.40752957335302442</v>
      </c>
      <c r="H163">
        <f>'Adstock and dim returns'!O168</f>
        <v>876.42748004981388</v>
      </c>
      <c r="I163">
        <f>'Adstock and dim returns'!P168</f>
        <v>760.76312569499839</v>
      </c>
      <c r="K163">
        <f>G163*'Adstock and dim returns'!$W$8</f>
        <v>2.0845878627685046</v>
      </c>
      <c r="L163">
        <f>H163*'Adstock and dim returns'!$V$8</f>
        <v>2161.9240513177688</v>
      </c>
      <c r="M163">
        <f>I163*'Adstock and dim returns'!$U$8</f>
        <v>2636.7220658861588</v>
      </c>
      <c r="N163">
        <f>'Adstock and dim returns'!$X$8</f>
        <v>4769.5751453319517</v>
      </c>
      <c r="O163">
        <f t="shared" si="6"/>
        <v>9570.3058503986467</v>
      </c>
      <c r="P163">
        <f t="shared" si="7"/>
        <v>422.11414960135335</v>
      </c>
      <c r="Q163" s="45">
        <f t="shared" si="8"/>
        <v>4.2243435484232379E-2</v>
      </c>
      <c r="R163" s="45">
        <f>ABS((E163-O163)/E163)</f>
        <v>4.2243435484232379E-2</v>
      </c>
    </row>
    <row r="164" spans="1:18">
      <c r="A164">
        <f>Data!B163</f>
        <v>162</v>
      </c>
      <c r="B164">
        <f>Data!C163</f>
        <v>0</v>
      </c>
      <c r="C164">
        <f>Data!D163</f>
        <v>6301.43</v>
      </c>
      <c r="D164">
        <f>Data!E163</f>
        <v>2019.89</v>
      </c>
      <c r="E164">
        <f>Data!F163</f>
        <v>11322.95</v>
      </c>
      <c r="G164">
        <f>'Adstock and dim returns'!N169</f>
        <v>0.23169648638365173</v>
      </c>
      <c r="H164">
        <f>'Adstock and dim returns'!O169</f>
        <v>1437.3582329501253</v>
      </c>
      <c r="I164">
        <f>'Adstock and dim returns'!P169</f>
        <v>765.59910038891769</v>
      </c>
      <c r="K164">
        <f>G164*'Adstock and dim returns'!$W$8</f>
        <v>1.1851696537936272</v>
      </c>
      <c r="L164">
        <f>H164*'Adstock and dim returns'!$V$8</f>
        <v>3545.5977875064623</v>
      </c>
      <c r="M164">
        <f>I164*'Adstock and dim returns'!$U$8</f>
        <v>2653.4830270248513</v>
      </c>
      <c r="N164">
        <f>'Adstock and dim returns'!$X$8</f>
        <v>4769.5751453319517</v>
      </c>
      <c r="O164">
        <f t="shared" si="6"/>
        <v>10969.841129517059</v>
      </c>
      <c r="P164">
        <f t="shared" si="7"/>
        <v>353.10887048294171</v>
      </c>
      <c r="Q164" s="45">
        <f t="shared" si="8"/>
        <v>3.118523622226908E-2</v>
      </c>
      <c r="R164" s="45">
        <f>ABS((E164-O164)/E164)</f>
        <v>3.118523622226908E-2</v>
      </c>
    </row>
    <row r="165" spans="1:18">
      <c r="A165">
        <f>Data!B164</f>
        <v>163</v>
      </c>
      <c r="B165">
        <f>Data!C164</f>
        <v>11898.84</v>
      </c>
      <c r="C165">
        <f>Data!D164</f>
        <v>5895.26</v>
      </c>
      <c r="D165">
        <f>Data!E164</f>
        <v>2045.48</v>
      </c>
      <c r="E165">
        <f>Data!F164</f>
        <v>15977.27</v>
      </c>
      <c r="G165">
        <f>'Adstock and dim returns'!N170</f>
        <v>943.70923544844618</v>
      </c>
      <c r="H165">
        <f>'Adstock and dim returns'!O170</f>
        <v>1463.1308745110978</v>
      </c>
      <c r="I165">
        <f>'Adstock and dim returns'!P170</f>
        <v>773.95826987094267</v>
      </c>
      <c r="K165">
        <f>G165*'Adstock and dim returns'!$W$8</f>
        <v>4827.2443199950076</v>
      </c>
      <c r="L165">
        <f>H165*'Adstock and dim returns'!$V$8</f>
        <v>3609.1723500629578</v>
      </c>
      <c r="M165">
        <f>I165*'Adstock and dim returns'!$U$8</f>
        <v>2682.4549972496202</v>
      </c>
      <c r="N165">
        <f>'Adstock and dim returns'!$X$8</f>
        <v>4769.5751453319517</v>
      </c>
      <c r="O165">
        <f t="shared" si="6"/>
        <v>15888.446812639539</v>
      </c>
      <c r="P165">
        <f t="shared" si="7"/>
        <v>88.823187360461816</v>
      </c>
      <c r="Q165" s="45">
        <f t="shared" si="8"/>
        <v>5.5593469573000775E-3</v>
      </c>
      <c r="R165" s="45">
        <f>ABS((E165-O165)/E165)</f>
        <v>5.5593469573000775E-3</v>
      </c>
    </row>
    <row r="166" spans="1:18">
      <c r="A166">
        <f>Data!B165</f>
        <v>164</v>
      </c>
      <c r="B166">
        <f>Data!C165</f>
        <v>10175.1</v>
      </c>
      <c r="C166">
        <f>Data!D165</f>
        <v>0</v>
      </c>
      <c r="D166">
        <f>Data!E165</f>
        <v>1796.65</v>
      </c>
      <c r="E166">
        <f>Data!F165</f>
        <v>14259.48</v>
      </c>
      <c r="G166">
        <f>'Adstock and dim returns'!N171</f>
        <v>1153.4542476211193</v>
      </c>
      <c r="H166">
        <f>'Adstock and dim returns'!O171</f>
        <v>352.79168345165334</v>
      </c>
      <c r="I166">
        <f>'Adstock and dim returns'!P171</f>
        <v>693.24606271139305</v>
      </c>
      <c r="K166">
        <f>G166*'Adstock and dim returns'!$W$8</f>
        <v>5900.1281920879719</v>
      </c>
      <c r="L166">
        <f>H166*'Adstock and dim returns'!$V$8</f>
        <v>870.24750241248012</v>
      </c>
      <c r="M166">
        <f>I166*'Adstock and dim returns'!$U$8</f>
        <v>2402.7152853523844</v>
      </c>
      <c r="N166">
        <f>'Adstock and dim returns'!$X$8</f>
        <v>4769.5751453319517</v>
      </c>
      <c r="O166">
        <f t="shared" si="6"/>
        <v>13942.666125184787</v>
      </c>
      <c r="P166">
        <f t="shared" si="7"/>
        <v>316.81387481521233</v>
      </c>
      <c r="Q166" s="45">
        <f t="shared" si="8"/>
        <v>2.2217771953480236E-2</v>
      </c>
      <c r="R166" s="45">
        <f>ABS((E166-O166)/E166)</f>
        <v>2.2217771953480236E-2</v>
      </c>
    </row>
    <row r="167" spans="1:18">
      <c r="A167">
        <f>Data!B166</f>
        <v>165</v>
      </c>
      <c r="B167">
        <f>Data!C166</f>
        <v>0</v>
      </c>
      <c r="C167">
        <f>Data!D166</f>
        <v>3667.79</v>
      </c>
      <c r="D167">
        <f>Data!E166</f>
        <v>1977.04</v>
      </c>
      <c r="E167">
        <f>Data!F166</f>
        <v>12886.05</v>
      </c>
      <c r="G167">
        <f>'Adstock and dim returns'!N172</f>
        <v>655.78381018892105</v>
      </c>
      <c r="H167">
        <f>'Adstock and dim returns'!O172</f>
        <v>889.6266186411641</v>
      </c>
      <c r="I167">
        <f>'Adstock and dim returns'!P172</f>
        <v>750.34021390974419</v>
      </c>
      <c r="K167">
        <f>G167*'Adstock and dim returns'!$W$8</f>
        <v>3354.4534205759487</v>
      </c>
      <c r="L167">
        <f>H167*'Adstock and dim returns'!$V$8</f>
        <v>2194.482974704898</v>
      </c>
      <c r="M167">
        <f>I167*'Adstock and dim returns'!$U$8</f>
        <v>2600.5973897987656</v>
      </c>
      <c r="N167">
        <f>'Adstock and dim returns'!$X$8</f>
        <v>4769.5751453319517</v>
      </c>
      <c r="O167">
        <f t="shared" si="6"/>
        <v>12919.108930411565</v>
      </c>
      <c r="P167">
        <f t="shared" si="7"/>
        <v>-33.058930411565598</v>
      </c>
      <c r="Q167" s="45">
        <f t="shared" si="8"/>
        <v>-2.5654820842357122E-3</v>
      </c>
      <c r="R167" s="45">
        <f>ABS((E167-O167)/E167)</f>
        <v>2.5654820842357122E-3</v>
      </c>
    </row>
    <row r="168" spans="1:18">
      <c r="A168">
        <f>Data!B167</f>
        <v>166</v>
      </c>
      <c r="B168">
        <f>Data!C167</f>
        <v>0</v>
      </c>
      <c r="C168">
        <f>Data!D167</f>
        <v>3031.38</v>
      </c>
      <c r="D168">
        <f>Data!E167</f>
        <v>0</v>
      </c>
      <c r="E168">
        <f>Data!F167</f>
        <v>9131.86</v>
      </c>
      <c r="G168">
        <f>'Adstock and dim returns'!N173</f>
        <v>372.83872038517217</v>
      </c>
      <c r="H168">
        <f>'Adstock and dim returns'!O173</f>
        <v>857.37384863672185</v>
      </c>
      <c r="I168">
        <f>'Adstock and dim returns'!P173</f>
        <v>25.848614385719682</v>
      </c>
      <c r="K168">
        <f>G168*'Adstock and dim returns'!$W$8</f>
        <v>1907.1378425138339</v>
      </c>
      <c r="L168">
        <f>H168*'Adstock and dim returns'!$V$8</f>
        <v>2114.9235807088758</v>
      </c>
      <c r="M168">
        <f>I168*'Adstock and dim returns'!$U$8</f>
        <v>89.588479805912826</v>
      </c>
      <c r="N168">
        <f>'Adstock and dim returns'!$X$8</f>
        <v>4769.5751453319517</v>
      </c>
      <c r="O168">
        <f t="shared" si="6"/>
        <v>8881.2250483605749</v>
      </c>
      <c r="P168">
        <f t="shared" si="7"/>
        <v>250.63495163942571</v>
      </c>
      <c r="Q168" s="45">
        <f t="shared" si="8"/>
        <v>2.7446210480605891E-2</v>
      </c>
      <c r="R168" s="45">
        <f>ABS((E168-O168)/E168)</f>
        <v>2.7446210480605891E-2</v>
      </c>
    </row>
    <row r="169" spans="1:18">
      <c r="A169">
        <f>Data!B168</f>
        <v>167</v>
      </c>
      <c r="B169">
        <f>Data!C168</f>
        <v>0</v>
      </c>
      <c r="C169">
        <f>Data!D168</f>
        <v>4339.9399999999996</v>
      </c>
      <c r="D169">
        <f>Data!E168</f>
        <v>1725.85</v>
      </c>
      <c r="E169">
        <f>Data!F168</f>
        <v>10953.39</v>
      </c>
      <c r="G169">
        <f>'Adstock and dim returns'!N174</f>
        <v>211.97338095066132</v>
      </c>
      <c r="H169">
        <f>'Adstock and dim returns'!O174</f>
        <v>1092.8114078076994</v>
      </c>
      <c r="I169">
        <f>'Adstock and dim returns'!P174</f>
        <v>655.90533018964925</v>
      </c>
      <c r="K169">
        <f>G169*'Adstock and dim returns'!$W$8</f>
        <v>1084.2823835436723</v>
      </c>
      <c r="L169">
        <f>H169*'Adstock and dim returns'!$V$8</f>
        <v>2695.6882570131338</v>
      </c>
      <c r="M169">
        <f>I169*'Adstock and dim returns'!$U$8</f>
        <v>2273.2963767972556</v>
      </c>
      <c r="N169">
        <f>'Adstock and dim returns'!$X$8</f>
        <v>4769.5751453319517</v>
      </c>
      <c r="O169">
        <f t="shared" si="6"/>
        <v>10822.842162686013</v>
      </c>
      <c r="P169">
        <f t="shared" si="7"/>
        <v>130.54783731398675</v>
      </c>
      <c r="Q169" s="45">
        <f t="shared" si="8"/>
        <v>1.1918487090662046E-2</v>
      </c>
      <c r="R169" s="45">
        <f>ABS((E169-O169)/E169)</f>
        <v>1.1918487090662046E-2</v>
      </c>
    </row>
    <row r="170" spans="1:18">
      <c r="A170">
        <f>Data!B169</f>
        <v>168</v>
      </c>
      <c r="B170">
        <f>Data!C169</f>
        <v>0</v>
      </c>
      <c r="C170">
        <f>Data!D169</f>
        <v>0</v>
      </c>
      <c r="D170">
        <f>Data!E169</f>
        <v>2173.13</v>
      </c>
      <c r="E170">
        <f>Data!F169</f>
        <v>8574.23</v>
      </c>
      <c r="G170">
        <f>'Adstock and dim returns'!N175</f>
        <v>120.51514978174775</v>
      </c>
      <c r="H170">
        <f>'Adstock and dim returns'!O175</f>
        <v>263.49985703396163</v>
      </c>
      <c r="I170">
        <f>'Adstock and dim returns'!P175</f>
        <v>812.72120760415964</v>
      </c>
      <c r="K170">
        <f>G170*'Adstock and dim returns'!$W$8</f>
        <v>616.45690261878349</v>
      </c>
      <c r="L170">
        <f>H170*'Adstock and dim returns'!$V$8</f>
        <v>649.98723956959543</v>
      </c>
      <c r="M170">
        <f>I170*'Adstock and dim returns'!$U$8</f>
        <v>2816.803114038762</v>
      </c>
      <c r="N170">
        <f>'Adstock and dim returns'!$X$8</f>
        <v>4769.5751453319517</v>
      </c>
      <c r="O170">
        <f t="shared" si="6"/>
        <v>8852.8224015590931</v>
      </c>
      <c r="P170">
        <f t="shared" si="7"/>
        <v>-278.59240155909356</v>
      </c>
      <c r="Q170" s="45">
        <f t="shared" si="8"/>
        <v>-3.2491827436293821E-2</v>
      </c>
      <c r="R170" s="45">
        <f>ABS((E170-O170)/E170)</f>
        <v>3.2491827436293821E-2</v>
      </c>
    </row>
    <row r="171" spans="1:18">
      <c r="A171">
        <f>Data!B170</f>
        <v>169</v>
      </c>
      <c r="B171">
        <f>Data!C170</f>
        <v>12376.06</v>
      </c>
      <c r="C171">
        <f>Data!D170</f>
        <v>5498.69</v>
      </c>
      <c r="D171">
        <f>Data!E170</f>
        <v>2216.2800000000002</v>
      </c>
      <c r="E171">
        <f>Data!F170</f>
        <v>14958.05</v>
      </c>
      <c r="G171">
        <f>'Adstock and dim returns'!N176</f>
        <v>989.87070382099353</v>
      </c>
      <c r="H171">
        <f>'Adstock and dim returns'!O176</f>
        <v>1209.4686493890331</v>
      </c>
      <c r="I171">
        <f>'Adstock and dim returns'!P176</f>
        <v>829.72595919120624</v>
      </c>
      <c r="K171">
        <f>G171*'Adstock and dim returns'!$W$8</f>
        <v>5063.3686235768409</v>
      </c>
      <c r="L171">
        <f>H171*'Adstock and dim returns'!$V$8</f>
        <v>2983.452050454136</v>
      </c>
      <c r="M171">
        <f>I171*'Adstock and dim returns'!$U$8</f>
        <v>2875.7397294189009</v>
      </c>
      <c r="N171">
        <f>'Adstock and dim returns'!$X$8</f>
        <v>4769.5751453319517</v>
      </c>
      <c r="O171">
        <f t="shared" si="6"/>
        <v>15692.135548781829</v>
      </c>
      <c r="P171">
        <f t="shared" si="7"/>
        <v>-734.08554878182986</v>
      </c>
      <c r="Q171" s="45">
        <f t="shared" si="8"/>
        <v>-4.9076286600314205E-2</v>
      </c>
      <c r="R171" s="45">
        <f>ABS((E171-O171)/E171)</f>
        <v>4.9076286600314205E-2</v>
      </c>
    </row>
    <row r="172" spans="1:18">
      <c r="A172">
        <f>Data!B171</f>
        <v>170</v>
      </c>
      <c r="B172">
        <f>Data!C171</f>
        <v>0</v>
      </c>
      <c r="C172">
        <f>Data!D171</f>
        <v>6047.97</v>
      </c>
      <c r="D172">
        <f>Data!E171</f>
        <v>1873.72</v>
      </c>
      <c r="E172">
        <f>Data!F171</f>
        <v>13543.21</v>
      </c>
      <c r="G172">
        <f>'Adstock and dim returns'!N177</f>
        <v>562.78017362622495</v>
      </c>
      <c r="H172">
        <f>'Adstock and dim returns'!O177</f>
        <v>1449.3989548045554</v>
      </c>
      <c r="I172">
        <f>'Adstock and dim returns'!P177</f>
        <v>719.6237039943444</v>
      </c>
      <c r="K172">
        <f>G172*'Adstock and dim returns'!$W$8</f>
        <v>2878.722910083683</v>
      </c>
      <c r="L172">
        <f>H172*'Adstock and dim returns'!$V$8</f>
        <v>3575.2991909481257</v>
      </c>
      <c r="M172">
        <f>I172*'Adstock and dim returns'!$U$8</f>
        <v>2494.137314716977</v>
      </c>
      <c r="N172">
        <f>'Adstock and dim returns'!$X$8</f>
        <v>4769.5751453319517</v>
      </c>
      <c r="O172">
        <f t="shared" si="6"/>
        <v>13717.734561080737</v>
      </c>
      <c r="P172">
        <f t="shared" si="7"/>
        <v>-174.52456108073784</v>
      </c>
      <c r="Q172" s="45">
        <f t="shared" si="8"/>
        <v>-1.2886498923131064E-2</v>
      </c>
      <c r="R172" s="45">
        <f>ABS((E172-O172)/E172)</f>
        <v>1.2886498923131064E-2</v>
      </c>
    </row>
    <row r="173" spans="1:18">
      <c r="A173">
        <f>Data!B172</f>
        <v>171</v>
      </c>
      <c r="B173">
        <f>Data!C172</f>
        <v>11841.72</v>
      </c>
      <c r="C173">
        <f>Data!D172</f>
        <v>0</v>
      </c>
      <c r="D173">
        <f>Data!E172</f>
        <v>1951.73</v>
      </c>
      <c r="E173">
        <f>Data!F172</f>
        <v>13867.08</v>
      </c>
      <c r="G173">
        <f>'Adstock and dim returns'!N178</f>
        <v>1092.7065958510584</v>
      </c>
      <c r="H173">
        <f>'Adstock and dim returns'!O178</f>
        <v>349.48062826534789</v>
      </c>
      <c r="I173">
        <f>'Adstock and dim returns'!P178</f>
        <v>742.67971418783532</v>
      </c>
      <c r="K173">
        <f>G173*'Adstock and dim returns'!$W$8</f>
        <v>5589.392908438117</v>
      </c>
      <c r="L173">
        <f>H173*'Adstock and dim returns'!$V$8</f>
        <v>862.0799700091062</v>
      </c>
      <c r="M173">
        <f>I173*'Adstock and dim returns'!$U$8</f>
        <v>2574.0469328033382</v>
      </c>
      <c r="N173">
        <f>'Adstock and dim returns'!$X$8</f>
        <v>4769.5751453319517</v>
      </c>
      <c r="O173">
        <f t="shared" si="6"/>
        <v>13795.094956582514</v>
      </c>
      <c r="P173">
        <f t="shared" si="7"/>
        <v>71.98504341748594</v>
      </c>
      <c r="Q173" s="45">
        <f t="shared" si="8"/>
        <v>5.1910743586599303E-3</v>
      </c>
      <c r="R173" s="45">
        <f>ABS((E173-O173)/E173)</f>
        <v>5.1910743586599303E-3</v>
      </c>
    </row>
    <row r="174" spans="1:18">
      <c r="A174">
        <f>Data!B173</f>
        <v>172</v>
      </c>
      <c r="B174">
        <f>Data!C173</f>
        <v>0</v>
      </c>
      <c r="C174">
        <f>Data!D173</f>
        <v>6742.67</v>
      </c>
      <c r="D174">
        <f>Data!E173</f>
        <v>1824.36</v>
      </c>
      <c r="E174">
        <f>Data!F173</f>
        <v>13854.92</v>
      </c>
      <c r="G174">
        <f>'Adstock and dim returns'!N179</f>
        <v>621.24639648572474</v>
      </c>
      <c r="H174">
        <f>'Adstock and dim returns'!O179</f>
        <v>1434.9456009086987</v>
      </c>
      <c r="I174">
        <f>'Adstock and dim returns'!P179</f>
        <v>701.66143194269171</v>
      </c>
      <c r="K174">
        <f>G174*'Adstock and dim returns'!$W$8</f>
        <v>3177.7882700575824</v>
      </c>
      <c r="L174">
        <f>H174*'Adstock and dim returns'!$V$8</f>
        <v>3539.6464368744128</v>
      </c>
      <c r="M174">
        <f>I174*'Adstock and dim returns'!$U$8</f>
        <v>2431.8820377820239</v>
      </c>
      <c r="N174">
        <f>'Adstock and dim returns'!$X$8</f>
        <v>4769.5751453319517</v>
      </c>
      <c r="O174">
        <f t="shared" si="6"/>
        <v>13918.89189004597</v>
      </c>
      <c r="P174">
        <f t="shared" si="7"/>
        <v>-63.971890045970213</v>
      </c>
      <c r="Q174" s="45">
        <f t="shared" si="8"/>
        <v>-4.6172688146860616E-3</v>
      </c>
      <c r="R174" s="45">
        <f>ABS((E174-O174)/E174)</f>
        <v>4.6172688146860616E-3</v>
      </c>
    </row>
    <row r="175" spans="1:18">
      <c r="A175">
        <f>Data!B174</f>
        <v>173</v>
      </c>
      <c r="B175">
        <f>Data!C174</f>
        <v>0</v>
      </c>
      <c r="C175">
        <f>Data!D174</f>
        <v>0</v>
      </c>
      <c r="D175">
        <f>Data!E174</f>
        <v>2139.88</v>
      </c>
      <c r="E175">
        <f>Data!F174</f>
        <v>10895.22</v>
      </c>
      <c r="G175">
        <f>'Adstock and dim returns'!N180</f>
        <v>353.20285116966988</v>
      </c>
      <c r="H175">
        <f>'Adstock and dim returns'!O180</f>
        <v>345.99562009467036</v>
      </c>
      <c r="I175">
        <f>'Adstock and dim returns'!P180</f>
        <v>802.99667761496312</v>
      </c>
      <c r="K175">
        <f>G175*'Adstock and dim returns'!$W$8</f>
        <v>1806.6968013772005</v>
      </c>
      <c r="L175">
        <f>H175*'Adstock and dim returns'!$V$8</f>
        <v>853.48333976332879</v>
      </c>
      <c r="M175">
        <f>I175*'Adstock and dim returns'!$U$8</f>
        <v>2783.0989531286737</v>
      </c>
      <c r="N175">
        <f>'Adstock and dim returns'!$X$8</f>
        <v>4769.5751453319517</v>
      </c>
      <c r="O175">
        <f t="shared" si="6"/>
        <v>10212.854239601154</v>
      </c>
      <c r="P175">
        <f t="shared" si="7"/>
        <v>682.36576039884494</v>
      </c>
      <c r="Q175" s="45">
        <f t="shared" si="8"/>
        <v>6.2629828530203616E-2</v>
      </c>
      <c r="R175" s="45">
        <f>ABS((E175-O175)/E175)</f>
        <v>6.2629828530203616E-2</v>
      </c>
    </row>
    <row r="176" spans="1:18">
      <c r="A176">
        <f>Data!B175</f>
        <v>174</v>
      </c>
      <c r="B176">
        <f>Data!C175</f>
        <v>0</v>
      </c>
      <c r="C176">
        <f>Data!D175</f>
        <v>0</v>
      </c>
      <c r="D176">
        <f>Data!E175</f>
        <v>1787.76</v>
      </c>
      <c r="E176">
        <f>Data!F175</f>
        <v>7854.4</v>
      </c>
      <c r="G176">
        <f>'Adstock and dim returns'!N181</f>
        <v>200.80962204382087</v>
      </c>
      <c r="H176">
        <f>'Adstock and dim returns'!O181</f>
        <v>83.426834472948386</v>
      </c>
      <c r="I176">
        <f>'Adstock and dim returns'!P181</f>
        <v>690.94813739717722</v>
      </c>
      <c r="K176">
        <f>G176*'Adstock and dim returns'!$W$8</f>
        <v>1027.1777269942099</v>
      </c>
      <c r="L176">
        <f>H176*'Adstock and dim returns'!$V$8</f>
        <v>205.7928169506074</v>
      </c>
      <c r="M176">
        <f>I176*'Adstock and dim returns'!$U$8</f>
        <v>2394.7509267010419</v>
      </c>
      <c r="N176">
        <f>'Adstock and dim returns'!$X$8</f>
        <v>4769.5751453319517</v>
      </c>
      <c r="O176">
        <f t="shared" si="6"/>
        <v>8397.2966159778116</v>
      </c>
      <c r="P176">
        <f t="shared" si="7"/>
        <v>-542.89661597781196</v>
      </c>
      <c r="Q176" s="45">
        <f t="shared" si="8"/>
        <v>-6.9120062127955281E-2</v>
      </c>
      <c r="R176" s="45">
        <f>ABS((E176-O176)/E176)</f>
        <v>6.9120062127955281E-2</v>
      </c>
    </row>
    <row r="177" spans="1:18">
      <c r="A177">
        <f>Data!B176</f>
        <v>175</v>
      </c>
      <c r="B177">
        <f>Data!C176</f>
        <v>0</v>
      </c>
      <c r="C177">
        <f>Data!D176</f>
        <v>0</v>
      </c>
      <c r="D177">
        <f>Data!E176</f>
        <v>1955.5</v>
      </c>
      <c r="E177">
        <f>Data!F176</f>
        <v>7405.54</v>
      </c>
      <c r="G177">
        <f>'Adstock and dim returns'!N182</f>
        <v>114.16811662715399</v>
      </c>
      <c r="H177">
        <f>'Adstock and dim returns'!O182</f>
        <v>20.115967676909726</v>
      </c>
      <c r="I177">
        <f>'Adstock and dim returns'!P182</f>
        <v>743.3099049902429</v>
      </c>
      <c r="K177">
        <f>G177*'Adstock and dim returns'!$W$8</f>
        <v>583.99067404598236</v>
      </c>
      <c r="L177">
        <f>H177*'Adstock and dim returns'!$V$8</f>
        <v>49.620984423913946</v>
      </c>
      <c r="M177">
        <f>I177*'Adstock and dim returns'!$U$8</f>
        <v>2576.2311054298816</v>
      </c>
      <c r="N177">
        <f>'Adstock and dim returns'!$X$8</f>
        <v>4769.5751453319517</v>
      </c>
      <c r="O177">
        <f t="shared" si="6"/>
        <v>7979.4179092317299</v>
      </c>
      <c r="P177">
        <f t="shared" si="7"/>
        <v>-573.87790923172997</v>
      </c>
      <c r="Q177" s="45">
        <f t="shared" si="8"/>
        <v>-7.7493053745132698E-2</v>
      </c>
      <c r="R177" s="45">
        <f>ABS((E177-O177)/E177)</f>
        <v>7.7493053745132698E-2</v>
      </c>
    </row>
    <row r="178" spans="1:18">
      <c r="A178">
        <f>Data!B177</f>
        <v>176</v>
      </c>
      <c r="B178">
        <f>Data!C177</f>
        <v>0</v>
      </c>
      <c r="C178">
        <f>Data!D177</f>
        <v>4111.03</v>
      </c>
      <c r="D178">
        <f>Data!E177</f>
        <v>0</v>
      </c>
      <c r="E178">
        <f>Data!F177</f>
        <v>7705.26</v>
      </c>
      <c r="G178">
        <f>'Adstock and dim returns'!N183</f>
        <v>64.909035341678276</v>
      </c>
      <c r="H178">
        <f>'Adstock and dim returns'!O183</f>
        <v>931.98149219252343</v>
      </c>
      <c r="I178">
        <f>'Adstock and dim returns'!P183</f>
        <v>25.606425921201978</v>
      </c>
      <c r="K178">
        <f>G178*'Adstock and dim returns'!$W$8</f>
        <v>332.02151722143304</v>
      </c>
      <c r="L178">
        <f>H178*'Adstock and dim returns'!$V$8</f>
        <v>2298.9616930308025</v>
      </c>
      <c r="M178">
        <f>I178*'Adstock and dim returns'!$U$8</f>
        <v>88.749080987898964</v>
      </c>
      <c r="N178">
        <f>'Adstock and dim returns'!$X$8</f>
        <v>4769.5751453319517</v>
      </c>
      <c r="O178">
        <f t="shared" si="6"/>
        <v>7489.3074365720859</v>
      </c>
      <c r="P178">
        <f t="shared" si="7"/>
        <v>215.95256342791436</v>
      </c>
      <c r="Q178" s="45">
        <f t="shared" si="8"/>
        <v>2.8026641985853085E-2</v>
      </c>
      <c r="R178" s="45">
        <f>ABS((E178-O178)/E178)</f>
        <v>2.8026641985853085E-2</v>
      </c>
    </row>
    <row r="179" spans="1:18">
      <c r="A179">
        <f>Data!B178</f>
        <v>177</v>
      </c>
      <c r="B179">
        <f>Data!C178</f>
        <v>0</v>
      </c>
      <c r="C179">
        <f>Data!D178</f>
        <v>5242.12</v>
      </c>
      <c r="D179">
        <f>Data!E178</f>
        <v>2010.19</v>
      </c>
      <c r="E179">
        <f>Data!F178</f>
        <v>10888.41</v>
      </c>
      <c r="G179">
        <f>'Adstock and dim returns'!N184</f>
        <v>36.903322866807883</v>
      </c>
      <c r="H179">
        <f>'Adstock and dim returns'!O184</f>
        <v>1264.6650966015079</v>
      </c>
      <c r="I179">
        <f>'Adstock and dim returns'!P184</f>
        <v>748.93698827313426</v>
      </c>
      <c r="K179">
        <f>G179*'Adstock and dim returns'!$W$8</f>
        <v>188.76720604846926</v>
      </c>
      <c r="L179">
        <f>H179*'Adstock and dim returns'!$V$8</f>
        <v>3119.6076702769633</v>
      </c>
      <c r="M179">
        <f>I179*'Adstock and dim returns'!$U$8</f>
        <v>2595.7339627023398</v>
      </c>
      <c r="N179">
        <f>'Adstock and dim returns'!$X$8</f>
        <v>4769.5751453319517</v>
      </c>
      <c r="O179">
        <f t="shared" si="6"/>
        <v>10673.683984359724</v>
      </c>
      <c r="P179">
        <f t="shared" si="7"/>
        <v>214.72601564027536</v>
      </c>
      <c r="Q179" s="45">
        <f t="shared" si="8"/>
        <v>1.9720603434319185E-2</v>
      </c>
      <c r="R179" s="45">
        <f>ABS((E179-O179)/E179)</f>
        <v>1.9720603434319185E-2</v>
      </c>
    </row>
    <row r="180" spans="1:18">
      <c r="A180">
        <f>Data!B179</f>
        <v>178</v>
      </c>
      <c r="B180">
        <f>Data!C179</f>
        <v>0</v>
      </c>
      <c r="C180">
        <f>Data!D179</f>
        <v>0</v>
      </c>
      <c r="D180">
        <f>Data!E179</f>
        <v>1641.15</v>
      </c>
      <c r="E180">
        <f>Data!F179</f>
        <v>7715.63</v>
      </c>
      <c r="G180">
        <f>'Adstock and dim returns'!N185</f>
        <v>20.980981021257225</v>
      </c>
      <c r="H180">
        <f>'Adstock and dim returns'!O185</f>
        <v>304.93740252845004</v>
      </c>
      <c r="I180">
        <f>'Adstock and dim returns'!P185</f>
        <v>641.44808610551559</v>
      </c>
      <c r="K180">
        <f>G180*'Adstock and dim returns'!$W$8</f>
        <v>107.32153258483167</v>
      </c>
      <c r="L180">
        <f>H180*'Adstock and dim returns'!$V$8</f>
        <v>752.20314250661534</v>
      </c>
      <c r="M180">
        <f>I180*'Adstock and dim returns'!$U$8</f>
        <v>2223.1891447285184</v>
      </c>
      <c r="N180">
        <f>'Adstock and dim returns'!$X$8</f>
        <v>4769.5751453319517</v>
      </c>
      <c r="O180">
        <f t="shared" si="6"/>
        <v>7852.2889651519172</v>
      </c>
      <c r="P180">
        <f t="shared" si="7"/>
        <v>-136.65896515191707</v>
      </c>
      <c r="Q180" s="45">
        <f t="shared" si="8"/>
        <v>-1.7711964564386454E-2</v>
      </c>
      <c r="R180" s="45">
        <f>ABS((E180-O180)/E180)</f>
        <v>1.7711964564386454E-2</v>
      </c>
    </row>
    <row r="181" spans="1:18">
      <c r="A181">
        <f>Data!B180</f>
        <v>179</v>
      </c>
      <c r="B181">
        <f>Data!C180</f>
        <v>0</v>
      </c>
      <c r="C181">
        <f>Data!D180</f>
        <v>5936.74</v>
      </c>
      <c r="D181">
        <f>Data!E180</f>
        <v>2265.29</v>
      </c>
      <c r="E181">
        <f>Data!F180</f>
        <v>10581.72</v>
      </c>
      <c r="G181">
        <f>'Adstock and dim returns'!N186</f>
        <v>11.928507527713387</v>
      </c>
      <c r="H181">
        <f>'Adstock and dim returns'!O186</f>
        <v>1291.1923019346809</v>
      </c>
      <c r="I181">
        <f>'Adstock and dim returns'!P186</f>
        <v>841.85505898421741</v>
      </c>
      <c r="K181">
        <f>G181*'Adstock and dim returns'!$W$8</f>
        <v>61.016484788145085</v>
      </c>
      <c r="L181">
        <f>H181*'Adstock and dim returns'!$V$8</f>
        <v>3185.0435500610752</v>
      </c>
      <c r="M181">
        <f>I181*'Adstock and dim returns'!$U$8</f>
        <v>2917.7778671563883</v>
      </c>
      <c r="N181">
        <f>'Adstock and dim returns'!$X$8</f>
        <v>4769.5751453319517</v>
      </c>
      <c r="O181">
        <f t="shared" si="6"/>
        <v>10933.413047337561</v>
      </c>
      <c r="P181">
        <f t="shared" si="7"/>
        <v>-351.69304733756144</v>
      </c>
      <c r="Q181" s="45">
        <f t="shared" si="8"/>
        <v>-3.3235905631368197E-2</v>
      </c>
      <c r="R181" s="45">
        <f>ABS((E181-O181)/E181)</f>
        <v>3.3235905631368197E-2</v>
      </c>
    </row>
    <row r="182" spans="1:18">
      <c r="A182">
        <f>Data!B181</f>
        <v>180</v>
      </c>
      <c r="B182">
        <f>Data!C181</f>
        <v>0</v>
      </c>
      <c r="C182">
        <f>Data!D181</f>
        <v>6412.33</v>
      </c>
      <c r="D182">
        <f>Data!E181</f>
        <v>1807.08</v>
      </c>
      <c r="E182">
        <f>Data!F181</f>
        <v>11218.58</v>
      </c>
      <c r="G182">
        <f>'Adstock and dim returns'!N187</f>
        <v>6.7818226275764886</v>
      </c>
      <c r="H182">
        <f>'Adstock and dim returns'!O187</f>
        <v>1524.5344771766222</v>
      </c>
      <c r="I182">
        <f>'Adstock and dim returns'!P187</f>
        <v>698.11006866362266</v>
      </c>
      <c r="K182">
        <f>G182*'Adstock and dim returns'!$W$8</f>
        <v>34.690255778439543</v>
      </c>
      <c r="L182">
        <f>H182*'Adstock and dim returns'!$V$8</f>
        <v>3760.6394462710909</v>
      </c>
      <c r="M182">
        <f>I182*'Adstock and dim returns'!$U$8</f>
        <v>2419.5733997768039</v>
      </c>
      <c r="N182">
        <f>'Adstock and dim returns'!$X$8</f>
        <v>4769.5751453319517</v>
      </c>
      <c r="O182">
        <f t="shared" si="6"/>
        <v>10984.478247158286</v>
      </c>
      <c r="P182">
        <f t="shared" si="7"/>
        <v>234.10175284171419</v>
      </c>
      <c r="Q182" s="45">
        <f t="shared" si="8"/>
        <v>2.0867324816662553E-2</v>
      </c>
      <c r="R182" s="45">
        <f>ABS((E182-O182)/E182)</f>
        <v>2.0867324816662553E-2</v>
      </c>
    </row>
    <row r="183" spans="1:18">
      <c r="A183">
        <f>Data!B182</f>
        <v>181</v>
      </c>
      <c r="B183">
        <f>Data!C182</f>
        <v>9292.01</v>
      </c>
      <c r="C183">
        <f>Data!D182</f>
        <v>0</v>
      </c>
      <c r="D183">
        <f>Data!E182</f>
        <v>2011.98</v>
      </c>
      <c r="E183">
        <f>Data!F182</f>
        <v>12789.7</v>
      </c>
      <c r="G183">
        <f>'Adstock and dim returns'!N188</f>
        <v>788.24697283064836</v>
      </c>
      <c r="H183">
        <f>'Adstock and dim returns'!O188</f>
        <v>367.59738588863144</v>
      </c>
      <c r="I183">
        <f>'Adstock and dim returns'!P188</f>
        <v>761.74666654721943</v>
      </c>
      <c r="K183">
        <f>G183*'Adstock and dim returns'!$W$8</f>
        <v>4032.0265813037845</v>
      </c>
      <c r="L183">
        <f>H183*'Adstock and dim returns'!$V$8</f>
        <v>906.76941086899922</v>
      </c>
      <c r="M183">
        <f>I183*'Adstock and dim returns'!$U$8</f>
        <v>2640.1309112680674</v>
      </c>
      <c r="N183">
        <f>'Adstock and dim returns'!$X$8</f>
        <v>4769.5751453319517</v>
      </c>
      <c r="O183">
        <f t="shared" si="6"/>
        <v>12348.502048772803</v>
      </c>
      <c r="P183">
        <f t="shared" si="7"/>
        <v>441.19795122719734</v>
      </c>
      <c r="Q183" s="45">
        <f t="shared" si="8"/>
        <v>3.4496348720235603E-2</v>
      </c>
      <c r="R183" s="45">
        <f>ABS((E183-O183)/E183)</f>
        <v>3.4496348720235603E-2</v>
      </c>
    </row>
    <row r="184" spans="1:18">
      <c r="A184">
        <f>Data!B183</f>
        <v>182</v>
      </c>
      <c r="B184">
        <f>Data!C183</f>
        <v>0</v>
      </c>
      <c r="C184">
        <f>Data!D183</f>
        <v>0</v>
      </c>
      <c r="D184">
        <f>Data!E183</f>
        <v>1957.5</v>
      </c>
      <c r="E184">
        <f>Data!F183</f>
        <v>9923.23</v>
      </c>
      <c r="G184">
        <f>'Adstock and dim returns'!N189</f>
        <v>448.14920425223619</v>
      </c>
      <c r="H184">
        <f>'Adstock and dim returns'!O189</f>
        <v>88.635475376330575</v>
      </c>
      <c r="I184">
        <f>'Adstock and dim returns'!P189</f>
        <v>745.42848002136861</v>
      </c>
      <c r="K184">
        <f>G184*'Adstock and dim returns'!$W$8</f>
        <v>2292.3646600839797</v>
      </c>
      <c r="L184">
        <f>H184*'Adstock and dim returns'!$V$8</f>
        <v>218.64121148412823</v>
      </c>
      <c r="M184">
        <f>I184*'Adstock and dim returns'!$U$8</f>
        <v>2583.5738555502971</v>
      </c>
      <c r="N184">
        <f>'Adstock and dim returns'!$X$8</f>
        <v>4769.5751453319517</v>
      </c>
      <c r="O184">
        <f t="shared" si="6"/>
        <v>9864.1548724503573</v>
      </c>
      <c r="P184">
        <f t="shared" si="7"/>
        <v>59.075127549642275</v>
      </c>
      <c r="Q184" s="45">
        <f t="shared" si="8"/>
        <v>5.9532155910567708E-3</v>
      </c>
      <c r="R184" s="45">
        <f>ABS((E184-O184)/E184)</f>
        <v>5.9532155910567708E-3</v>
      </c>
    </row>
    <row r="185" spans="1:18">
      <c r="A185">
        <f>Data!B184</f>
        <v>183</v>
      </c>
      <c r="B185">
        <f>Data!C184</f>
        <v>0</v>
      </c>
      <c r="C185">
        <f>Data!D184</f>
        <v>2760.4</v>
      </c>
      <c r="D185">
        <f>Data!E184</f>
        <v>1847.58</v>
      </c>
      <c r="E185">
        <f>Data!F184</f>
        <v>9781.83</v>
      </c>
      <c r="G185">
        <f>'Adstock and dim returns'!N190</f>
        <v>254.79033373346215</v>
      </c>
      <c r="H185">
        <f>'Adstock and dim returns'!O190</f>
        <v>679.27866434400119</v>
      </c>
      <c r="I185">
        <f>'Adstock and dim returns'!P190</f>
        <v>709.31101057209298</v>
      </c>
      <c r="K185">
        <f>G185*'Adstock and dim returns'!$W$8</f>
        <v>1303.2988818002063</v>
      </c>
      <c r="L185">
        <f>H185*'Adstock and dim returns'!$V$8</f>
        <v>1675.6079828862023</v>
      </c>
      <c r="M185">
        <f>I185*'Adstock and dim returns'!$U$8</f>
        <v>2458.3946434612849</v>
      </c>
      <c r="N185">
        <f>'Adstock and dim returns'!$X$8</f>
        <v>4769.5751453319517</v>
      </c>
      <c r="O185">
        <f t="shared" si="6"/>
        <v>10206.876653479645</v>
      </c>
      <c r="P185">
        <f t="shared" si="7"/>
        <v>-425.0466534796451</v>
      </c>
      <c r="Q185" s="45">
        <f t="shared" si="8"/>
        <v>-4.345267229952321E-2</v>
      </c>
      <c r="R185" s="45">
        <f>ABS((E185-O185)/E185)</f>
        <v>4.345267229952321E-2</v>
      </c>
    </row>
    <row r="186" spans="1:18">
      <c r="A186">
        <f>Data!B185</f>
        <v>184</v>
      </c>
      <c r="B186">
        <f>Data!C185</f>
        <v>5553.19</v>
      </c>
      <c r="C186">
        <f>Data!D185</f>
        <v>0</v>
      </c>
      <c r="D186">
        <f>Data!E185</f>
        <v>1822.44</v>
      </c>
      <c r="E186">
        <f>Data!F185</f>
        <v>11570.62</v>
      </c>
      <c r="G186">
        <f>'Adstock and dim returns'!N191</f>
        <v>604.65893336125055</v>
      </c>
      <c r="H186">
        <f>'Adstock and dim returns'!O191</f>
        <v>163.78839904310507</v>
      </c>
      <c r="I186">
        <f>'Adstock and dim returns'!P191</f>
        <v>700.33408868131107</v>
      </c>
      <c r="K186">
        <f>G186*'Adstock and dim returns'!$W$8</f>
        <v>3092.9403803230975</v>
      </c>
      <c r="L186">
        <f>H186*'Adstock and dim returns'!$V$8</f>
        <v>404.02439138261053</v>
      </c>
      <c r="M186">
        <f>I186*'Adstock and dim returns'!$U$8</f>
        <v>2427.2816107265057</v>
      </c>
      <c r="N186">
        <f>'Adstock and dim returns'!$X$8</f>
        <v>4769.5751453319517</v>
      </c>
      <c r="O186">
        <f t="shared" si="6"/>
        <v>10693.821527764165</v>
      </c>
      <c r="P186">
        <f t="shared" si="7"/>
        <v>876.79847223583602</v>
      </c>
      <c r="Q186" s="45">
        <f t="shared" si="8"/>
        <v>7.5778002582042786E-2</v>
      </c>
      <c r="R186" s="45">
        <f>ABS((E186-O186)/E186)</f>
        <v>7.5778002582042786E-2</v>
      </c>
    </row>
    <row r="187" spans="1:18">
      <c r="A187">
        <f>Data!B186</f>
        <v>185</v>
      </c>
      <c r="B187">
        <f>Data!C186</f>
        <v>11250.46</v>
      </c>
      <c r="C187">
        <f>Data!D186</f>
        <v>0</v>
      </c>
      <c r="D187">
        <f>Data!E186</f>
        <v>2187.2800000000002</v>
      </c>
      <c r="E187">
        <f>Data!F186</f>
        <v>12294.54</v>
      </c>
      <c r="G187">
        <f>'Adstock and dim returns'!N192</f>
        <v>1075.5544964622545</v>
      </c>
      <c r="H187">
        <f>'Adstock and dim returns'!O192</f>
        <v>39.49283419200377</v>
      </c>
      <c r="I187">
        <f>'Adstock and dim returns'!P192</f>
        <v>818.14934379387194</v>
      </c>
      <c r="K187">
        <f>G187*'Adstock and dim returns'!$W$8</f>
        <v>5501.6568015521343</v>
      </c>
      <c r="L187">
        <f>H187*'Adstock and dim returns'!$V$8</f>
        <v>97.418793953773431</v>
      </c>
      <c r="M187">
        <f>I187*'Adstock and dim returns'!$U$8</f>
        <v>2835.6164423726955</v>
      </c>
      <c r="N187">
        <f>'Adstock and dim returns'!$X$8</f>
        <v>4769.5751453319517</v>
      </c>
      <c r="O187">
        <f t="shared" si="6"/>
        <v>13204.267183210555</v>
      </c>
      <c r="P187">
        <f t="shared" si="7"/>
        <v>-909.72718321055436</v>
      </c>
      <c r="Q187" s="45">
        <f t="shared" si="8"/>
        <v>-7.3994405907870833E-2</v>
      </c>
      <c r="R187" s="45">
        <f>ABS((E187-O187)/E187)</f>
        <v>7.3994405907870833E-2</v>
      </c>
    </row>
    <row r="188" spans="1:18">
      <c r="A188">
        <f>Data!B187</f>
        <v>186</v>
      </c>
      <c r="B188">
        <f>Data!C187</f>
        <v>0</v>
      </c>
      <c r="C188">
        <f>Data!D187</f>
        <v>0</v>
      </c>
      <c r="D188">
        <f>Data!E187</f>
        <v>1894.87</v>
      </c>
      <c r="E188">
        <f>Data!F187</f>
        <v>9745.9</v>
      </c>
      <c r="G188">
        <f>'Adstock and dim returns'!N193</f>
        <v>611.4947577769268</v>
      </c>
      <c r="H188">
        <f>'Adstock and dim returns'!O193</f>
        <v>9.5225544765635828</v>
      </c>
      <c r="I188">
        <f>'Adstock and dim returns'!P193</f>
        <v>726.26757428469853</v>
      </c>
      <c r="K188">
        <f>G188*'Adstock and dim returns'!$W$8</f>
        <v>3127.9068650660129</v>
      </c>
      <c r="L188">
        <f>H188*'Adstock and dim returns'!$V$8</f>
        <v>23.489723932088918</v>
      </c>
      <c r="M188">
        <f>I188*'Adstock and dim returns'!$U$8</f>
        <v>2517.16424492138</v>
      </c>
      <c r="N188">
        <f>'Adstock and dim returns'!$X$8</f>
        <v>4769.5751453319517</v>
      </c>
      <c r="O188">
        <f t="shared" si="6"/>
        <v>10438.135979251434</v>
      </c>
      <c r="P188">
        <f t="shared" si="7"/>
        <v>-692.2359792514344</v>
      </c>
      <c r="Q188" s="45">
        <f t="shared" si="8"/>
        <v>-7.1028430340085005E-2</v>
      </c>
      <c r="R188" s="45">
        <f>ABS((E188-O188)/E188)</f>
        <v>7.1028430340085005E-2</v>
      </c>
    </row>
    <row r="189" spans="1:18">
      <c r="A189">
        <f>Data!B188</f>
        <v>187</v>
      </c>
      <c r="B189">
        <f>Data!C188</f>
        <v>0</v>
      </c>
      <c r="C189">
        <f>Data!D188</f>
        <v>3720.31</v>
      </c>
      <c r="D189">
        <f>Data!E188</f>
        <v>2054.23</v>
      </c>
      <c r="E189">
        <f>Data!F188</f>
        <v>11918.41</v>
      </c>
      <c r="G189">
        <f>'Adstock and dim returns'!N194</f>
        <v>347.65866352527081</v>
      </c>
      <c r="H189">
        <f>'Adstock and dim returns'!O194</f>
        <v>857.9244968741134</v>
      </c>
      <c r="I189">
        <f>'Adstock and dim returns'!P194</f>
        <v>775.9643353980922</v>
      </c>
      <c r="K189">
        <f>G189*'Adstock and dim returns'!$W$8</f>
        <v>1778.337273558556</v>
      </c>
      <c r="L189">
        <f>H189*'Adstock and dim returns'!$V$8</f>
        <v>2116.2818900902348</v>
      </c>
      <c r="M189">
        <f>I189*'Adstock and dim returns'!$U$8</f>
        <v>2689.4078016934691</v>
      </c>
      <c r="N189">
        <f>'Adstock and dim returns'!$X$8</f>
        <v>4769.5751453319517</v>
      </c>
      <c r="O189">
        <f t="shared" si="6"/>
        <v>11353.602110674212</v>
      </c>
      <c r="P189">
        <f t="shared" si="7"/>
        <v>564.80788932578798</v>
      </c>
      <c r="Q189" s="45">
        <f t="shared" si="8"/>
        <v>4.7389533446641624E-2</v>
      </c>
      <c r="R189" s="45">
        <f>ABS((E189-O189)/E189)</f>
        <v>4.7389533446641624E-2</v>
      </c>
    </row>
    <row r="190" spans="1:18">
      <c r="A190">
        <f>Data!B189</f>
        <v>188</v>
      </c>
      <c r="B190">
        <f>Data!C189</f>
        <v>0</v>
      </c>
      <c r="C190">
        <f>Data!D189</f>
        <v>4414.57</v>
      </c>
      <c r="D190">
        <f>Data!E189</f>
        <v>1839.7</v>
      </c>
      <c r="E190">
        <f>Data!F189</f>
        <v>10983.4</v>
      </c>
      <c r="G190">
        <f>'Adstock and dim returns'!N195</f>
        <v>197.65753473273332</v>
      </c>
      <c r="H190">
        <f>'Adstock and dim returns'!O195</f>
        <v>1106.2895953637226</v>
      </c>
      <c r="I190">
        <f>'Adstock and dim returns'!P195</f>
        <v>707.37930710752346</v>
      </c>
      <c r="K190">
        <f>G190*'Adstock and dim returns'!$W$8</f>
        <v>1011.0542273006362</v>
      </c>
      <c r="L190">
        <f>H190*'Adstock and dim returns'!$V$8</f>
        <v>2728.9355233401575</v>
      </c>
      <c r="M190">
        <f>I190*'Adstock and dim returns'!$U$8</f>
        <v>2451.6995698204241</v>
      </c>
      <c r="N190">
        <f>'Adstock and dim returns'!$X$8</f>
        <v>4769.5751453319517</v>
      </c>
      <c r="O190">
        <f t="shared" si="6"/>
        <v>10961.264465793171</v>
      </c>
      <c r="P190">
        <f t="shared" si="7"/>
        <v>22.135534206829107</v>
      </c>
      <c r="Q190" s="45">
        <f t="shared" si="8"/>
        <v>2.0153626569941099E-3</v>
      </c>
      <c r="R190" s="45">
        <f>ABS((E190-O190)/E190)</f>
        <v>2.0153626569941099E-3</v>
      </c>
    </row>
    <row r="191" spans="1:18">
      <c r="A191">
        <f>Data!B190</f>
        <v>189</v>
      </c>
      <c r="B191">
        <f>Data!C190</f>
        <v>8520.8700000000008</v>
      </c>
      <c r="C191">
        <f>Data!D190</f>
        <v>0</v>
      </c>
      <c r="D191">
        <f>Data!E190</f>
        <v>0</v>
      </c>
      <c r="E191">
        <f>Data!F190</f>
        <v>8944.74</v>
      </c>
      <c r="G191">
        <f>'Adstock and dim returns'!N196</f>
        <v>780.01871346709015</v>
      </c>
      <c r="H191">
        <f>'Adstock and dim returns'!O196</f>
        <v>266.74973205239115</v>
      </c>
      <c r="I191">
        <f>'Adstock and dim returns'!P196</f>
        <v>24.368645842110457</v>
      </c>
      <c r="K191">
        <f>G191*'Adstock and dim returns'!$W$8</f>
        <v>3989.937538636625</v>
      </c>
      <c r="L191">
        <f>H191*'Adstock and dim returns'!$V$8</f>
        <v>658.00385603365271</v>
      </c>
      <c r="M191">
        <f>I191*'Adstock and dim returns'!$U$8</f>
        <v>84.459070159267668</v>
      </c>
      <c r="N191">
        <f>'Adstock and dim returns'!$X$8</f>
        <v>4769.5751453319517</v>
      </c>
      <c r="O191">
        <f t="shared" si="6"/>
        <v>9501.9756101614985</v>
      </c>
      <c r="P191">
        <f t="shared" si="7"/>
        <v>-557.2356101614987</v>
      </c>
      <c r="Q191" s="45">
        <f t="shared" si="8"/>
        <v>-6.2297574905642729E-2</v>
      </c>
      <c r="R191" s="45">
        <f>ABS((E191-O191)/E191)</f>
        <v>6.2297574905642729E-2</v>
      </c>
    </row>
    <row r="192" spans="1:18">
      <c r="A192">
        <f>Data!B191</f>
        <v>190</v>
      </c>
      <c r="B192">
        <f>Data!C191</f>
        <v>13086.03</v>
      </c>
      <c r="C192">
        <f>Data!D191</f>
        <v>0</v>
      </c>
      <c r="D192">
        <f>Data!E191</f>
        <v>2094.4499999999998</v>
      </c>
      <c r="E192">
        <f>Data!F191</f>
        <v>13131.49</v>
      </c>
      <c r="G192">
        <f>'Adstock and dim returns'!N197</f>
        <v>1240.9284463359161</v>
      </c>
      <c r="H192">
        <f>'Adstock and dim returns'!O197</f>
        <v>64.318981077127646</v>
      </c>
      <c r="I192">
        <f>'Adstock and dim returns'!P197</f>
        <v>776.15279012419023</v>
      </c>
      <c r="K192">
        <f>G192*'Adstock and dim returns'!$W$8</f>
        <v>6347.574622652427</v>
      </c>
      <c r="L192">
        <f>H192*'Adstock and dim returns'!$V$8</f>
        <v>158.65859447833756</v>
      </c>
      <c r="M192">
        <f>I192*'Adstock and dim returns'!$U$8</f>
        <v>2690.0609652314224</v>
      </c>
      <c r="N192">
        <f>'Adstock and dim returns'!$X$8</f>
        <v>4769.5751453319517</v>
      </c>
      <c r="O192">
        <f t="shared" si="6"/>
        <v>13965.869327694139</v>
      </c>
      <c r="P192">
        <f t="shared" si="7"/>
        <v>-834.37932769413965</v>
      </c>
      <c r="Q192" s="45">
        <f t="shared" si="8"/>
        <v>-6.3540339115678399E-2</v>
      </c>
      <c r="R192" s="45">
        <f>ABS((E192-O192)/E192)</f>
        <v>6.3540339115678399E-2</v>
      </c>
    </row>
    <row r="193" spans="1:18">
      <c r="A193">
        <f>Data!B192</f>
        <v>191</v>
      </c>
      <c r="B193">
        <f>Data!C192</f>
        <v>7414.29</v>
      </c>
      <c r="C193">
        <f>Data!D192</f>
        <v>0</v>
      </c>
      <c r="D193">
        <f>Data!E192</f>
        <v>2186.08</v>
      </c>
      <c r="E193">
        <f>Data!F192</f>
        <v>14669.4</v>
      </c>
      <c r="G193">
        <f>'Adstock and dim returns'!N198</f>
        <v>1139.3212631533215</v>
      </c>
      <c r="H193">
        <f>'Adstock and dim returns'!O198</f>
        <v>15.50866160190704</v>
      </c>
      <c r="I193">
        <f>'Adstock and dim returns'!P198</f>
        <v>819.32127950567281</v>
      </c>
      <c r="K193">
        <f>G193*'Adstock and dim returns'!$W$8</f>
        <v>5827.8354069438965</v>
      </c>
      <c r="L193">
        <f>H193*'Adstock and dim returns'!$V$8</f>
        <v>38.255930221409201</v>
      </c>
      <c r="M193">
        <f>I193*'Adstock and dim returns'!$U$8</f>
        <v>2839.6782438017312</v>
      </c>
      <c r="N193">
        <f>'Adstock and dim returns'!$X$8</f>
        <v>4769.5751453319517</v>
      </c>
      <c r="O193">
        <f t="shared" si="6"/>
        <v>13475.344726298988</v>
      </c>
      <c r="P193">
        <f t="shared" si="7"/>
        <v>1194.0552737010112</v>
      </c>
      <c r="Q193" s="45">
        <f t="shared" si="8"/>
        <v>8.1397690001023301E-2</v>
      </c>
      <c r="R193" s="45">
        <f>ABS((E193-O193)/E193)</f>
        <v>8.1397690001023301E-2</v>
      </c>
    </row>
    <row r="194" spans="1:18">
      <c r="A194">
        <f>Data!B193</f>
        <v>192</v>
      </c>
      <c r="B194">
        <f>Data!C193</f>
        <v>10534.1</v>
      </c>
      <c r="C194">
        <f>Data!D193</f>
        <v>0</v>
      </c>
      <c r="D194">
        <f>Data!E193</f>
        <v>1964.94</v>
      </c>
      <c r="E194">
        <f>Data!F193</f>
        <v>13843.33</v>
      </c>
      <c r="G194">
        <f>'Adstock and dim returns'!N199</f>
        <v>1257.9015648359036</v>
      </c>
      <c r="H194">
        <f>'Adstock and dim returns'!O199</f>
        <v>3.7394650949779416</v>
      </c>
      <c r="I194">
        <f>'Adstock and dim returns'!P199</f>
        <v>749.05009277620206</v>
      </c>
      <c r="K194">
        <f>G194*'Adstock and dim returns'!$W$8</f>
        <v>6434.3952097506681</v>
      </c>
      <c r="L194">
        <f>H194*'Adstock and dim returns'!$V$8</f>
        <v>9.2243108664696347</v>
      </c>
      <c r="M194">
        <f>I194*'Adstock and dim returns'!$U$8</f>
        <v>2596.1259705808993</v>
      </c>
      <c r="N194">
        <f>'Adstock and dim returns'!$X$8</f>
        <v>4769.5751453319517</v>
      </c>
      <c r="O194">
        <f t="shared" si="6"/>
        <v>13809.320636529988</v>
      </c>
      <c r="P194">
        <f t="shared" si="7"/>
        <v>34.009363470011522</v>
      </c>
      <c r="Q194" s="45">
        <f t="shared" si="8"/>
        <v>2.45673284318235E-3</v>
      </c>
      <c r="R194" s="45">
        <f>ABS((E194-O194)/E194)</f>
        <v>2.45673284318235E-3</v>
      </c>
    </row>
    <row r="195" spans="1:18">
      <c r="A195">
        <f>Data!B194</f>
        <v>193</v>
      </c>
      <c r="B195">
        <f>Data!C194</f>
        <v>0</v>
      </c>
      <c r="C195">
        <f>Data!D194</f>
        <v>5213.4799999999996</v>
      </c>
      <c r="D195">
        <f>Data!E194</f>
        <v>1715.62</v>
      </c>
      <c r="E195">
        <f>Data!F194</f>
        <v>14024.53</v>
      </c>
      <c r="G195">
        <f>'Adstock and dim returns'!N200</f>
        <v>715.16619123124303</v>
      </c>
      <c r="H195">
        <f>'Adstock and dim returns'!O200</f>
        <v>1131.445165377226</v>
      </c>
      <c r="I195">
        <f>'Adstock and dim returns'!P200</f>
        <v>666.07708518632955</v>
      </c>
      <c r="K195">
        <f>G195*'Adstock and dim returns'!$W$8</f>
        <v>3658.2050962264593</v>
      </c>
      <c r="L195">
        <f>H195*'Adstock and dim returns'!$V$8</f>
        <v>2790.9879270755014</v>
      </c>
      <c r="M195">
        <f>I195*'Adstock and dim returns'!$U$8</f>
        <v>2308.5505708330579</v>
      </c>
      <c r="N195">
        <f>'Adstock and dim returns'!$X$8</f>
        <v>4769.5751453319517</v>
      </c>
      <c r="O195">
        <f t="shared" si="6"/>
        <v>13527.318739466971</v>
      </c>
      <c r="P195">
        <f t="shared" si="7"/>
        <v>497.21126053302942</v>
      </c>
      <c r="Q195" s="45">
        <f t="shared" si="8"/>
        <v>3.5452971367527425E-2</v>
      </c>
      <c r="R195" s="45">
        <f>ABS((E195-O195)/E195)</f>
        <v>3.5452971367527425E-2</v>
      </c>
    </row>
    <row r="196" spans="1:18">
      <c r="A196">
        <f>Data!B195</f>
        <v>194</v>
      </c>
      <c r="B196">
        <f>Data!C195</f>
        <v>7663.81</v>
      </c>
      <c r="C196">
        <f>Data!D195</f>
        <v>0</v>
      </c>
      <c r="D196">
        <f>Data!E195</f>
        <v>2399.59</v>
      </c>
      <c r="E196">
        <f>Data!F195</f>
        <v>13315.79</v>
      </c>
      <c r="G196">
        <f>'Adstock and dim returns'!N201</f>
        <v>915.72681295075949</v>
      </c>
      <c r="H196">
        <f>'Adstock and dim returns'!O201</f>
        <v>272.81527003525656</v>
      </c>
      <c r="I196">
        <f>'Adstock and dim returns'!P201</f>
        <v>884.95377437748732</v>
      </c>
      <c r="K196">
        <f>G196*'Adstock and dim returns'!$W$8</f>
        <v>4684.1091412898104</v>
      </c>
      <c r="L196">
        <f>H196*'Adstock and dim returns'!$V$8</f>
        <v>672.96599807944176</v>
      </c>
      <c r="M196">
        <f>I196*'Adstock and dim returns'!$U$8</f>
        <v>3067.1533166893382</v>
      </c>
      <c r="N196">
        <f>'Adstock and dim returns'!$X$8</f>
        <v>4769.5751453319517</v>
      </c>
      <c r="O196">
        <f t="shared" ref="O196:O202" si="9">SUM(K196:N196)</f>
        <v>13193.803601390542</v>
      </c>
      <c r="P196">
        <f t="shared" ref="P196:P202" si="10">E196-O196</f>
        <v>121.98639860945877</v>
      </c>
      <c r="Q196" s="45">
        <f t="shared" ref="Q196:Q202" si="11">(E196-O196)/E196</f>
        <v>9.1610335255706762E-3</v>
      </c>
      <c r="R196" s="45">
        <f>ABS((E196-O196)/E196)</f>
        <v>9.1610335255706762E-3</v>
      </c>
    </row>
    <row r="197" spans="1:18">
      <c r="A197">
        <f>Data!B196</f>
        <v>195</v>
      </c>
      <c r="B197">
        <f>Data!C196</f>
        <v>0</v>
      </c>
      <c r="C197">
        <f>Data!D196</f>
        <v>4757.9799999999996</v>
      </c>
      <c r="D197">
        <f>Data!E196</f>
        <v>0</v>
      </c>
      <c r="E197">
        <f>Data!F196</f>
        <v>10237.24</v>
      </c>
      <c r="G197">
        <f>'Adstock and dim returns'!N202</f>
        <v>520.6264745459257</v>
      </c>
      <c r="H197">
        <f>'Adstock and dim returns'!O202</f>
        <v>1078.9483735736096</v>
      </c>
      <c r="I197">
        <f>'Adstock and dim returns'!P202</f>
        <v>30.485942828358631</v>
      </c>
      <c r="K197">
        <f>G197*'Adstock and dim returns'!$W$8</f>
        <v>2663.099075105044</v>
      </c>
      <c r="L197">
        <f>H197*'Adstock and dim returns'!$V$8</f>
        <v>2661.4916716513685</v>
      </c>
      <c r="M197">
        <f>I197*'Adstock and dim returns'!$U$8</f>
        <v>105.66095469130802</v>
      </c>
      <c r="N197">
        <f>'Adstock and dim returns'!$X$8</f>
        <v>4769.5751453319517</v>
      </c>
      <c r="O197">
        <f t="shared" si="9"/>
        <v>10199.826846779672</v>
      </c>
      <c r="P197">
        <f t="shared" si="10"/>
        <v>37.41315322032824</v>
      </c>
      <c r="Q197" s="45">
        <f t="shared" si="11"/>
        <v>3.6546132766574037E-3</v>
      </c>
      <c r="R197" s="45">
        <f>ABS((E197-O197)/E197)</f>
        <v>3.6546132766574037E-3</v>
      </c>
    </row>
    <row r="198" spans="1:18">
      <c r="A198">
        <f>Data!B197</f>
        <v>196</v>
      </c>
      <c r="B198">
        <f>Data!C197</f>
        <v>0</v>
      </c>
      <c r="C198">
        <f>Data!D197</f>
        <v>0</v>
      </c>
      <c r="D198">
        <f>Data!E197</f>
        <v>1691.68</v>
      </c>
      <c r="E198">
        <f>Data!F197</f>
        <v>9030.17</v>
      </c>
      <c r="G198">
        <f>'Adstock and dim returns'!N203</f>
        <v>295.99649389396512</v>
      </c>
      <c r="H198">
        <f>'Adstock and dim returns'!O203</f>
        <v>260.15718737235215</v>
      </c>
      <c r="I198">
        <f>'Adstock and dim returns'!P203</f>
        <v>644.65714178520091</v>
      </c>
      <c r="K198">
        <f>G198*'Adstock and dim returns'!$W$8</f>
        <v>1514.0758829271165</v>
      </c>
      <c r="L198">
        <f>H198*'Adstock and dim returns'!$V$8</f>
        <v>641.74172228317605</v>
      </c>
      <c r="M198">
        <f>I198*'Adstock and dim returns'!$U$8</f>
        <v>2234.3113819078685</v>
      </c>
      <c r="N198">
        <f>'Adstock and dim returns'!$X$8</f>
        <v>4769.5751453319517</v>
      </c>
      <c r="O198">
        <f t="shared" si="9"/>
        <v>9159.7041324501133</v>
      </c>
      <c r="P198">
        <f t="shared" si="10"/>
        <v>-129.53413245011325</v>
      </c>
      <c r="Q198" s="45">
        <f t="shared" si="11"/>
        <v>-1.4344595112839875E-2</v>
      </c>
      <c r="R198" s="45">
        <f>ABS((E198-O198)/E198)</f>
        <v>1.4344595112839875E-2</v>
      </c>
    </row>
    <row r="199" spans="1:18">
      <c r="A199">
        <f>Data!B198</f>
        <v>197</v>
      </c>
      <c r="B199">
        <f>Data!C198</f>
        <v>11543.58</v>
      </c>
      <c r="C199">
        <f>Data!D198</f>
        <v>4615.3500000000004</v>
      </c>
      <c r="D199">
        <f>Data!E198</f>
        <v>2518.88</v>
      </c>
      <c r="E199">
        <f>Data!F198</f>
        <v>15904.11</v>
      </c>
      <c r="G199">
        <f>'Adstock and dim returns'!N204</f>
        <v>987.66944694109247</v>
      </c>
      <c r="H199">
        <f>'Adstock and dim returns'!O204</f>
        <v>1051.5309168550336</v>
      </c>
      <c r="I199">
        <f>'Adstock and dim returns'!P204</f>
        <v>922.11687223408001</v>
      </c>
      <c r="K199">
        <f>G199*'Adstock and dim returns'!$W$8</f>
        <v>5052.1087944142037</v>
      </c>
      <c r="L199">
        <f>H199*'Adstock and dim returns'!$V$8</f>
        <v>2593.8597677515909</v>
      </c>
      <c r="M199">
        <f>I199*'Adstock and dim returns'!$U$8</f>
        <v>3195.9565628583036</v>
      </c>
      <c r="N199">
        <f>'Adstock and dim returns'!$X$8</f>
        <v>4769.5751453319517</v>
      </c>
      <c r="O199">
        <f t="shared" si="9"/>
        <v>15611.500270356049</v>
      </c>
      <c r="P199">
        <f t="shared" si="10"/>
        <v>292.60972964395114</v>
      </c>
      <c r="Q199" s="45">
        <f t="shared" si="11"/>
        <v>1.8398371845010576E-2</v>
      </c>
      <c r="R199" s="45">
        <f>ABS((E199-O199)/E199)</f>
        <v>1.8398371845010576E-2</v>
      </c>
    </row>
    <row r="200" spans="1:18">
      <c r="A200">
        <f>Data!B199</f>
        <v>198</v>
      </c>
      <c r="B200">
        <f>Data!C199</f>
        <v>0</v>
      </c>
      <c r="C200">
        <f>Data!D199</f>
        <v>4556.16</v>
      </c>
      <c r="D200">
        <f>Data!E199</f>
        <v>1919.19</v>
      </c>
      <c r="E200">
        <f>Data!F199</f>
        <v>12839.29</v>
      </c>
      <c r="G200">
        <f>'Adstock and dim returns'!N205</f>
        <v>561.52867307743236</v>
      </c>
      <c r="H200">
        <f>'Adstock and dim returns'!O205</f>
        <v>1164.5037433365296</v>
      </c>
      <c r="I200">
        <f>'Adstock and dim returns'!P205</f>
        <v>736.39977999839766</v>
      </c>
      <c r="K200">
        <f>G200*'Adstock and dim returns'!$W$8</f>
        <v>2872.3212572347961</v>
      </c>
      <c r="L200">
        <f>H200*'Adstock and dim returns'!$V$8</f>
        <v>2872.5350446858711</v>
      </c>
      <c r="M200">
        <f>I200*'Adstock and dim returns'!$U$8</f>
        <v>2552.2813654534802</v>
      </c>
      <c r="N200">
        <f>'Adstock and dim returns'!$X$8</f>
        <v>4769.5751453319517</v>
      </c>
      <c r="O200">
        <f t="shared" si="9"/>
        <v>13066.712812706099</v>
      </c>
      <c r="P200">
        <f t="shared" si="10"/>
        <v>-227.42281270609783</v>
      </c>
      <c r="Q200" s="45">
        <f t="shared" si="11"/>
        <v>-1.7713036523522546E-2</v>
      </c>
      <c r="R200" s="45">
        <f>ABS((E200-O200)/E200)</f>
        <v>1.7713036523522546E-2</v>
      </c>
    </row>
    <row r="201" spans="1:18">
      <c r="A201">
        <f>Data!B200</f>
        <v>199</v>
      </c>
      <c r="B201">
        <f>Data!C200</f>
        <v>0</v>
      </c>
      <c r="C201">
        <f>Data!D200</f>
        <v>0</v>
      </c>
      <c r="D201">
        <f>Data!E200</f>
        <v>1707.65</v>
      </c>
      <c r="E201">
        <f>Data!F200</f>
        <v>9063.4500000000007</v>
      </c>
      <c r="G201">
        <f>'Adstock and dim returns'!N206</f>
        <v>319.25099198386727</v>
      </c>
      <c r="H201">
        <f>'Adstock and dim returns'!O206</f>
        <v>280.7863897580072</v>
      </c>
      <c r="I201">
        <f>'Adstock and dim returns'!P206</f>
        <v>663.17994729827888</v>
      </c>
      <c r="K201">
        <f>G201*'Adstock and dim returns'!$W$8</f>
        <v>1633.02686867801</v>
      </c>
      <c r="L201">
        <f>H201*'Adstock and dim returns'!$V$8</f>
        <v>692.62872641330057</v>
      </c>
      <c r="M201">
        <f>I201*'Adstock and dim returns'!$U$8</f>
        <v>2298.5094067185914</v>
      </c>
      <c r="N201">
        <f>'Adstock and dim returns'!$X$8</f>
        <v>4769.5751453319517</v>
      </c>
      <c r="O201">
        <f t="shared" si="9"/>
        <v>9393.7401471418543</v>
      </c>
      <c r="P201">
        <f t="shared" si="10"/>
        <v>-330.29014714185359</v>
      </c>
      <c r="Q201" s="45">
        <f t="shared" si="11"/>
        <v>-3.6441989214024854E-2</v>
      </c>
      <c r="R201" s="45">
        <f>ABS((E201-O201)/E201)</f>
        <v>3.6441989214024854E-2</v>
      </c>
    </row>
    <row r="202" spans="1:18">
      <c r="A202">
        <f>Data!B201</f>
        <v>200</v>
      </c>
      <c r="B202">
        <f>Data!C201</f>
        <v>0</v>
      </c>
      <c r="C202">
        <f>Data!D201</f>
        <v>0</v>
      </c>
      <c r="D202">
        <f>Data!E201</f>
        <v>1863.31</v>
      </c>
      <c r="E202">
        <f>Data!F201</f>
        <v>7250.21</v>
      </c>
      <c r="G202">
        <f>'Adstock and dim returns'!N207</f>
        <v>181.5066634515899</v>
      </c>
      <c r="H202">
        <f>'Adstock and dim returns'!O207</f>
        <v>67.703515016139505</v>
      </c>
      <c r="I202">
        <f>'Adstock and dim returns'!P207</f>
        <v>712.73657907040797</v>
      </c>
      <c r="K202">
        <f>G202*'Adstock and dim returns'!$W$8</f>
        <v>928.43958422381831</v>
      </c>
      <c r="L202">
        <f>H202*'Adstock and dim returns'!$V$8</f>
        <v>167.00738030695527</v>
      </c>
      <c r="M202">
        <f>I202*'Adstock and dim returns'!$U$8</f>
        <v>2470.2672904688011</v>
      </c>
      <c r="N202">
        <f>'Adstock and dim returns'!$X$8</f>
        <v>4769.5751453319517</v>
      </c>
      <c r="O202">
        <f t="shared" si="9"/>
        <v>8335.2894003315268</v>
      </c>
      <c r="P202">
        <f t="shared" si="10"/>
        <v>-1085.0794003315268</v>
      </c>
      <c r="Q202" s="45">
        <f t="shared" si="11"/>
        <v>-0.14966178915252479</v>
      </c>
      <c r="R202" s="45">
        <f>ABS((E202-O202)/E202)</f>
        <v>0.14966178915252479</v>
      </c>
    </row>
    <row r="204" spans="1:18">
      <c r="Q204" s="48" t="s">
        <v>243</v>
      </c>
      <c r="R204" s="47">
        <f>AVERAGE(R3:R202)</f>
        <v>4.2304416759271504E-2</v>
      </c>
    </row>
    <row r="206" spans="1:18">
      <c r="K206" s="49" t="s">
        <v>1</v>
      </c>
      <c r="L206" s="49" t="s">
        <v>2</v>
      </c>
      <c r="M206" s="49" t="s">
        <v>3</v>
      </c>
      <c r="N206" s="49" t="s">
        <v>242</v>
      </c>
    </row>
    <row r="207" spans="1:18">
      <c r="J207" s="49" t="s">
        <v>271</v>
      </c>
      <c r="K207" s="12">
        <f>SUM(K3:K202)</f>
        <v>480297.66438885027</v>
      </c>
      <c r="L207" s="12">
        <f t="shared" ref="L207:N207" si="12">SUM(L3:L202)</f>
        <v>298108.57492976141</v>
      </c>
      <c r="M207" s="12">
        <f t="shared" si="12"/>
        <v>401307.02770026308</v>
      </c>
      <c r="N207" s="12">
        <f t="shared" si="12"/>
        <v>953915.0290663871</v>
      </c>
    </row>
    <row r="208" spans="1:18">
      <c r="J208" s="49" t="s">
        <v>272</v>
      </c>
      <c r="K208" s="50">
        <f>K207/SUM($K$207:$N$207)</f>
        <v>0.2251084058409287</v>
      </c>
      <c r="L208" s="50">
        <f t="shared" ref="L208:O208" si="13">L207/SUM($K$207:$N$207)</f>
        <v>0.13971907640929071</v>
      </c>
      <c r="M208" s="50">
        <f t="shared" si="13"/>
        <v>0.18808666365953861</v>
      </c>
      <c r="N208" s="50">
        <f t="shared" si="13"/>
        <v>0.44708585409024204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E5A9-279F-4E71-A594-494BEA974969}">
  <dimension ref="A1:R217"/>
  <sheetViews>
    <sheetView zoomScale="80" zoomScaleNormal="80" workbookViewId="0">
      <selection activeCell="I20" sqref="I20"/>
    </sheetView>
  </sheetViews>
  <sheetFormatPr defaultRowHeight="15"/>
  <cols>
    <col min="1" max="1" width="11.85546875" customWidth="1"/>
    <col min="3" max="3" width="10.42578125" customWidth="1"/>
    <col min="4" max="5" width="12.140625" customWidth="1"/>
    <col min="6" max="6" width="7.42578125" customWidth="1"/>
    <col min="7" max="7" width="6.5703125" customWidth="1"/>
    <col min="8" max="8" width="6.140625" customWidth="1"/>
    <col min="9" max="9" width="13" customWidth="1"/>
    <col min="10" max="10" width="11.85546875" customWidth="1"/>
    <col min="11" max="11" width="12.42578125" customWidth="1"/>
    <col min="12" max="12" width="16.5703125" customWidth="1"/>
  </cols>
  <sheetData>
    <row r="1" spans="1:18">
      <c r="F1" s="67" t="s">
        <v>302</v>
      </c>
      <c r="G1" s="22"/>
      <c r="H1" s="22"/>
      <c r="I1" s="22"/>
      <c r="N1" s="39"/>
      <c r="O1" s="71" t="str">
        <f>'Adstock and dim returns'!I2</f>
        <v>TikTok</v>
      </c>
      <c r="P1" s="71" t="str">
        <f>'Adstock and dim returns'!J2</f>
        <v>Facebook</v>
      </c>
      <c r="Q1" s="71" t="str">
        <f>'Adstock and dim returns'!K2</f>
        <v>Google Ads</v>
      </c>
      <c r="R1" s="29"/>
    </row>
    <row r="2" spans="1:18">
      <c r="A2" t="s">
        <v>304</v>
      </c>
      <c r="K2" s="5" t="s">
        <v>303</v>
      </c>
      <c r="N2" s="71" t="str">
        <f>'Adstock and dim returns'!H3</f>
        <v>α</v>
      </c>
      <c r="O2" s="12">
        <f>'Adstock and dim returns'!I3</f>
        <v>0.46134243510068135</v>
      </c>
      <c r="P2" s="12">
        <f>'Adstock and dim returns'!J3</f>
        <v>0.17700772505653822</v>
      </c>
      <c r="Q2" s="12">
        <f>'Adstock and dim returns'!K3</f>
        <v>2.0838639713870226E-2</v>
      </c>
      <c r="R2" s="29"/>
    </row>
    <row r="3" spans="1:18">
      <c r="A3" s="43" t="s">
        <v>0</v>
      </c>
      <c r="B3" s="43" t="s">
        <v>205</v>
      </c>
      <c r="C3" s="43" t="s">
        <v>1</v>
      </c>
      <c r="D3" s="43" t="s">
        <v>2</v>
      </c>
      <c r="E3" s="43" t="s">
        <v>3</v>
      </c>
      <c r="I3" s="58" t="s">
        <v>1</v>
      </c>
      <c r="J3" s="58" t="s">
        <v>2</v>
      </c>
      <c r="K3" s="58" t="s">
        <v>3</v>
      </c>
      <c r="L3" s="58" t="s">
        <v>298</v>
      </c>
      <c r="N3" s="71" t="str">
        <f>'Adstock and dim returns'!H4</f>
        <v>β</v>
      </c>
      <c r="O3" s="12">
        <f>'Adstock and dim returns'!I4</f>
        <v>0.72993084816412568</v>
      </c>
      <c r="P3" s="12">
        <f>'Adstock and dim returns'!J4</f>
        <v>0.82148729419744659</v>
      </c>
      <c r="Q3" s="12">
        <f>'Adstock and dim returns'!K4</f>
        <v>0.87014115709770568</v>
      </c>
      <c r="R3" s="29"/>
    </row>
    <row r="4" spans="1:18">
      <c r="A4" s="64">
        <v>44507</v>
      </c>
      <c r="B4" s="12">
        <v>201</v>
      </c>
      <c r="C4" s="68">
        <v>4000</v>
      </c>
      <c r="D4" s="68">
        <v>4000</v>
      </c>
      <c r="E4" s="68">
        <v>4000</v>
      </c>
      <c r="I4" s="72">
        <f>((C4+'Final model'!B202*Forecasting!$O$2)^Forecasting!$O$3)*Forecasting!$Q$8</f>
        <v>2178.2904105449229</v>
      </c>
      <c r="J4" s="72">
        <f>((D4+'Final model'!C202*Forecasting!$P$2)^Forecasting!$P$3)*Forecasting!$P$8</f>
        <v>2244.7654152803466</v>
      </c>
      <c r="K4" s="72">
        <f>((E4+'Final model'!D202*Forecasting!$Q$2)^Forecasting!$Q$3)*Forecasting!$O$8</f>
        <v>4761.7455989776709</v>
      </c>
      <c r="L4" s="72">
        <f>SUM(I4:K4)</f>
        <v>9184.8014248029394</v>
      </c>
    </row>
    <row r="5" spans="1:18">
      <c r="A5" s="64">
        <v>44514</v>
      </c>
      <c r="B5" s="12">
        <v>202</v>
      </c>
      <c r="C5" s="68">
        <v>0</v>
      </c>
      <c r="D5" s="68">
        <v>0</v>
      </c>
      <c r="E5" s="68">
        <v>3000</v>
      </c>
      <c r="I5" s="72">
        <f>((C5+'Final model'!B203*Forecasting!$O$2)^Forecasting!$O$3)*Forecasting!$Q$8</f>
        <v>0</v>
      </c>
      <c r="J5" s="72">
        <f>((D5+'Final model'!C203*Forecasting!$P$2)^Forecasting!$P$3)*Forecasting!$P$8</f>
        <v>0</v>
      </c>
      <c r="K5" s="72">
        <f>((E5+'Final model'!D203*Forecasting!$Q$2)^Forecasting!$Q$3)*Forecasting!$O$8</f>
        <v>3676.2176134772149</v>
      </c>
      <c r="L5" s="72">
        <f t="shared" ref="L5:L27" si="0">SUM(I5:K5)</f>
        <v>3676.2176134772149</v>
      </c>
    </row>
    <row r="6" spans="1:18">
      <c r="A6" s="64">
        <v>44521</v>
      </c>
      <c r="B6" s="12">
        <v>203</v>
      </c>
      <c r="C6" s="68">
        <v>0</v>
      </c>
      <c r="D6" s="68">
        <v>4000</v>
      </c>
      <c r="E6" s="68">
        <v>4000</v>
      </c>
      <c r="I6" s="72">
        <f>((C6+'Final model'!B204*Forecasting!$O$2)^Forecasting!$O$3)*Forecasting!$Q$8</f>
        <v>0</v>
      </c>
      <c r="J6" s="72">
        <f>((D6+'Final model'!C204*Forecasting!$P$2)^Forecasting!$P$3)*Forecasting!$P$8</f>
        <v>2244.7654152803466</v>
      </c>
      <c r="K6" s="72">
        <f>((E6+'Final model'!D204*Forecasting!$Q$2)^Forecasting!$Q$3)*Forecasting!$O$8</f>
        <v>4721.8865502160634</v>
      </c>
      <c r="L6" s="72">
        <f t="shared" si="0"/>
        <v>6966.6519654964104</v>
      </c>
      <c r="N6" s="70" t="str">
        <f>'Adstock and dim returns'!T6</f>
        <v>Regression after feature transformation (adstock and diminishing returns):</v>
      </c>
      <c r="O6" s="5"/>
      <c r="P6" s="5"/>
      <c r="Q6" s="5"/>
      <c r="R6" s="5"/>
    </row>
    <row r="7" spans="1:18">
      <c r="A7" s="64">
        <v>44528</v>
      </c>
      <c r="B7" s="12">
        <v>204</v>
      </c>
      <c r="C7" s="68">
        <v>0</v>
      </c>
      <c r="D7" s="68">
        <v>0</v>
      </c>
      <c r="E7" s="68">
        <v>4000</v>
      </c>
      <c r="I7" s="72">
        <f>((C7+'Final model'!B205*Forecasting!$O$2)^Forecasting!$O$3)*Forecasting!$Q$8</f>
        <v>0</v>
      </c>
      <c r="J7" s="72">
        <f>((D7+'Final model'!C205*Forecasting!$P$2)^Forecasting!$P$3)*Forecasting!$P$8</f>
        <v>0</v>
      </c>
      <c r="K7" s="72">
        <f>((E7+'Final model'!D205*Forecasting!$Q$2)^Forecasting!$Q$3)*Forecasting!$O$8</f>
        <v>4721.8865502160634</v>
      </c>
      <c r="L7" s="72">
        <f t="shared" si="0"/>
        <v>4721.8865502160634</v>
      </c>
      <c r="N7" s="12"/>
      <c r="O7" s="39" t="str">
        <f>'Adstock and dim returns'!U7</f>
        <v>Google Ads_transformed</v>
      </c>
      <c r="P7" s="39" t="str">
        <f>'Adstock and dim returns'!V7</f>
        <v>Facebook_transformed</v>
      </c>
      <c r="Q7" s="39" t="str">
        <f>'Adstock and dim returns'!W7</f>
        <v>TikTok_transformed</v>
      </c>
      <c r="R7" s="39" t="str">
        <f>'Adstock and dim returns'!X7</f>
        <v>Intercept (baseline)</v>
      </c>
    </row>
    <row r="8" spans="1:18">
      <c r="A8" s="64">
        <v>44535</v>
      </c>
      <c r="B8" s="12">
        <v>205</v>
      </c>
      <c r="C8" s="68">
        <v>0</v>
      </c>
      <c r="D8" s="68">
        <v>0</v>
      </c>
      <c r="E8" s="68">
        <v>4000</v>
      </c>
      <c r="I8" s="72">
        <f>((C8+'Final model'!B206*Forecasting!$O$2)^Forecasting!$O$3)*Forecasting!$Q$8</f>
        <v>0</v>
      </c>
      <c r="J8" s="72">
        <f>((D8+'Final model'!C206*Forecasting!$P$2)^Forecasting!$P$3)*Forecasting!$P$8</f>
        <v>0</v>
      </c>
      <c r="K8" s="72">
        <f>((E8+'Final model'!D206*Forecasting!$Q$2)^Forecasting!$Q$3)*Forecasting!$O$8</f>
        <v>4721.8865502160634</v>
      </c>
      <c r="L8" s="72">
        <f t="shared" si="0"/>
        <v>4721.8865502160634</v>
      </c>
      <c r="N8" s="39" t="str">
        <f>'Adstock and dim returns'!T8</f>
        <v>Coefficient</v>
      </c>
      <c r="O8" s="12">
        <f>'Adstock and dim returns'!U8</f>
        <v>3.4658909939639493</v>
      </c>
      <c r="P8" s="12">
        <f>'Adstock and dim returns'!V8</f>
        <v>2.4667460805711965</v>
      </c>
      <c r="Q8" s="12">
        <f>'Adstock and dim returns'!W8</f>
        <v>5.1151818151923925</v>
      </c>
      <c r="R8" s="12">
        <f>'Adstock and dim returns'!X8</f>
        <v>4769.5751453319517</v>
      </c>
    </row>
    <row r="9" spans="1:18">
      <c r="A9" s="64">
        <v>44542</v>
      </c>
      <c r="B9" s="12">
        <v>206</v>
      </c>
      <c r="C9" s="68">
        <v>3000</v>
      </c>
      <c r="D9" s="68">
        <v>3000</v>
      </c>
      <c r="E9" s="68">
        <v>6000</v>
      </c>
      <c r="I9" s="72">
        <f>((C9+'Final model'!B207*Forecasting!$O$2)^Forecasting!$O$3)*Forecasting!$Q$8</f>
        <v>1765.7090445105846</v>
      </c>
      <c r="J9" s="72">
        <f>((D9+'Final model'!C207*Forecasting!$P$2)^Forecasting!$P$3)*Forecasting!$P$8</f>
        <v>1772.2924115381234</v>
      </c>
      <c r="K9" s="72">
        <f>((E9+'Final model'!D207*Forecasting!$Q$2)^Forecasting!$Q$3)*Forecasting!$O$8</f>
        <v>6719.5439719534779</v>
      </c>
      <c r="L9" s="72">
        <f t="shared" si="0"/>
        <v>10257.545428002186</v>
      </c>
      <c r="N9" s="39" t="str">
        <f>'Adstock and dim returns'!T9</f>
        <v>Standard error</v>
      </c>
      <c r="O9" s="12">
        <f>'Adstock and dim returns'!U9</f>
        <v>0.12160212788335614</v>
      </c>
      <c r="P9" s="12">
        <f>'Adstock and dim returns'!V9</f>
        <v>7.5039424232507382E-2</v>
      </c>
      <c r="Q9" s="12">
        <f>'Adstock and dim returns'!W9</f>
        <v>9.8300724307599577E-2</v>
      </c>
      <c r="R9" s="12">
        <f>'Adstock and dim returns'!X9</f>
        <v>104.80511453862597</v>
      </c>
    </row>
    <row r="10" spans="1:18">
      <c r="A10" s="64">
        <v>44549</v>
      </c>
      <c r="B10" s="12">
        <v>207</v>
      </c>
      <c r="C10" s="68">
        <v>0</v>
      </c>
      <c r="D10" s="68">
        <v>0</v>
      </c>
      <c r="E10" s="68">
        <v>0</v>
      </c>
      <c r="I10" s="72">
        <f>((C10+'Final model'!B208*Forecasting!$O$2)^Forecasting!$O$3)*Forecasting!$Q$8</f>
        <v>0</v>
      </c>
      <c r="J10" s="72">
        <f>((D10+'Final model'!C208*Forecasting!$P$2)^Forecasting!$P$3)*Forecasting!$P$8</f>
        <v>0</v>
      </c>
      <c r="K10" s="72">
        <f>((E10+'Final model'!D208*Forecasting!$Q$2)^Forecasting!$Q$3)*Forecasting!$O$8</f>
        <v>0</v>
      </c>
      <c r="L10" s="72">
        <f t="shared" si="0"/>
        <v>0</v>
      </c>
      <c r="N10" s="39" t="str">
        <f>'Adstock and dim returns'!T10</f>
        <v>R^2</v>
      </c>
      <c r="O10" s="52">
        <f>'Adstock and dim returns'!U10</f>
        <v>0.95975409720055427</v>
      </c>
      <c r="P10" s="12">
        <f>'Adstock and dim returns'!V10</f>
        <v>545.92974647010283</v>
      </c>
      <c r="Q10" s="12" t="e">
        <f>'Adstock and dim returns'!W10</f>
        <v>#N/A</v>
      </c>
      <c r="R10" s="12" t="e">
        <f>'Adstock and dim returns'!X10</f>
        <v>#N/A</v>
      </c>
    </row>
    <row r="11" spans="1:18">
      <c r="A11" s="64">
        <v>44556</v>
      </c>
      <c r="B11" s="12">
        <v>208</v>
      </c>
      <c r="C11" s="68">
        <v>0</v>
      </c>
      <c r="D11" s="68">
        <v>0</v>
      </c>
      <c r="E11" s="68">
        <v>0</v>
      </c>
      <c r="I11" s="72">
        <f>((C11+'Final model'!B209*Forecasting!$O$2)^Forecasting!$O$3)*Forecasting!$Q$8</f>
        <v>0</v>
      </c>
      <c r="J11" s="72">
        <f>((D11+'Final model'!C209*Forecasting!$P$2)^Forecasting!$P$3)*Forecasting!$P$8</f>
        <v>0</v>
      </c>
      <c r="K11" s="72">
        <f>((E11+'Final model'!D209*Forecasting!$Q$2)^Forecasting!$Q$3)*Forecasting!$O$8</f>
        <v>0</v>
      </c>
      <c r="L11" s="72">
        <f t="shared" si="0"/>
        <v>0</v>
      </c>
      <c r="N11" s="39" t="str">
        <f>'Adstock and dim returns'!T11</f>
        <v>F-statistic</v>
      </c>
      <c r="O11" s="12">
        <f>'Adstock and dim returns'!U11</f>
        <v>1558.0203198050738</v>
      </c>
      <c r="P11" s="12">
        <f>'Adstock and dim returns'!V11</f>
        <v>196</v>
      </c>
      <c r="Q11" s="12" t="e">
        <f>'Adstock and dim returns'!W11</f>
        <v>#N/A</v>
      </c>
      <c r="R11" s="12" t="e">
        <f>'Adstock and dim returns'!X11</f>
        <v>#N/A</v>
      </c>
    </row>
    <row r="12" spans="1:18">
      <c r="A12" s="64">
        <v>44563</v>
      </c>
      <c r="B12" s="12">
        <v>209</v>
      </c>
      <c r="C12" s="68">
        <v>0</v>
      </c>
      <c r="D12" s="68">
        <v>4000</v>
      </c>
      <c r="E12" s="68">
        <v>6000</v>
      </c>
      <c r="I12" s="72">
        <f>((C12+'Final model'!B210*Forecasting!$O$2)^Forecasting!$O$3)*Forecasting!$Q$8</f>
        <v>0</v>
      </c>
      <c r="J12" s="72">
        <f>((D12+'Final model'!C210*Forecasting!$P$2)^Forecasting!$P$3)*Forecasting!$P$8</f>
        <v>2244.7654152803466</v>
      </c>
      <c r="K12" s="72">
        <f>((E12+'Final model'!D210*Forecasting!$Q$2)^Forecasting!$Q$3)*Forecasting!$O$8</f>
        <v>6719.5439719534779</v>
      </c>
      <c r="L12" s="72">
        <f t="shared" si="0"/>
        <v>8964.309387233825</v>
      </c>
      <c r="N12" s="39" t="str">
        <f>'Adstock and dim returns'!T12</f>
        <v>Regression sum of squares</v>
      </c>
      <c r="O12" s="12">
        <f>'Adstock and dim returns'!U12</f>
        <v>1393053800.7908914</v>
      </c>
      <c r="P12" s="12">
        <f>'Adstock and dim returns'!V12</f>
        <v>58415700.463858522</v>
      </c>
      <c r="Q12" s="12" t="e">
        <f>'Adstock and dim returns'!W12</f>
        <v>#N/A</v>
      </c>
      <c r="R12" s="12" t="e">
        <f>'Adstock and dim returns'!X12</f>
        <v>#N/A</v>
      </c>
    </row>
    <row r="13" spans="1:18">
      <c r="A13" s="64">
        <v>44570</v>
      </c>
      <c r="B13" s="12">
        <v>210</v>
      </c>
      <c r="C13" s="68">
        <v>0</v>
      </c>
      <c r="D13" s="68">
        <v>0</v>
      </c>
      <c r="E13" s="68">
        <v>0</v>
      </c>
      <c r="I13" s="72">
        <f>((C13+'Final model'!B211*Forecasting!$O$2)^Forecasting!$O$3)*Forecasting!$Q$8</f>
        <v>0</v>
      </c>
      <c r="J13" s="72">
        <f>((D13+'Final model'!C211*Forecasting!$P$2)^Forecasting!$P$3)*Forecasting!$P$8</f>
        <v>0</v>
      </c>
      <c r="K13" s="72">
        <f>((E13+'Final model'!D211*Forecasting!$Q$2)^Forecasting!$Q$3)*Forecasting!$O$8</f>
        <v>0</v>
      </c>
      <c r="L13" s="72">
        <f t="shared" si="0"/>
        <v>0</v>
      </c>
    </row>
    <row r="14" spans="1:18">
      <c r="A14" s="64">
        <v>44577</v>
      </c>
      <c r="B14" s="12">
        <v>211</v>
      </c>
      <c r="C14" s="68">
        <v>0</v>
      </c>
      <c r="D14" s="68">
        <v>0</v>
      </c>
      <c r="E14" s="68">
        <v>0</v>
      </c>
      <c r="I14" s="72">
        <f>((C14+'Final model'!B212*Forecasting!$O$2)^Forecasting!$O$3)*Forecasting!$Q$8</f>
        <v>0</v>
      </c>
      <c r="J14" s="72">
        <f>((D14+'Final model'!C212*Forecasting!$P$2)^Forecasting!$P$3)*Forecasting!$P$8</f>
        <v>0</v>
      </c>
      <c r="K14" s="72">
        <f>((E14+'Final model'!D212*Forecasting!$Q$2)^Forecasting!$Q$3)*Forecasting!$O$8</f>
        <v>0</v>
      </c>
      <c r="L14" s="72">
        <f t="shared" si="0"/>
        <v>0</v>
      </c>
    </row>
    <row r="15" spans="1:18">
      <c r="A15" s="64">
        <v>44584</v>
      </c>
      <c r="B15" s="12">
        <v>212</v>
      </c>
      <c r="C15" s="68">
        <v>2000</v>
      </c>
      <c r="D15" s="68">
        <v>4000</v>
      </c>
      <c r="E15" s="68">
        <v>6000</v>
      </c>
      <c r="I15" s="72">
        <f>((C15+'Final model'!B213*Forecasting!$O$2)^Forecasting!$O$3)*Forecasting!$Q$8</f>
        <v>1313.3627651301738</v>
      </c>
      <c r="J15" s="72">
        <f>((D15+'Final model'!C213*Forecasting!$P$2)^Forecasting!$P$3)*Forecasting!$P$8</f>
        <v>2244.7654152803466</v>
      </c>
      <c r="K15" s="72">
        <f>((E15+'Final model'!D213*Forecasting!$Q$2)^Forecasting!$Q$3)*Forecasting!$O$8</f>
        <v>6719.5439719534779</v>
      </c>
      <c r="L15" s="72">
        <f t="shared" si="0"/>
        <v>10277.672152363997</v>
      </c>
    </row>
    <row r="16" spans="1:18">
      <c r="A16" s="64">
        <v>44591</v>
      </c>
      <c r="B16" s="12">
        <v>213</v>
      </c>
      <c r="C16" s="68">
        <v>0</v>
      </c>
      <c r="D16" s="68">
        <v>0</v>
      </c>
      <c r="E16" s="68">
        <v>0</v>
      </c>
      <c r="I16" s="72"/>
      <c r="J16" s="72">
        <f>((D16+'Final model'!C214*Forecasting!$P$2)^Forecasting!$P$3)*Forecasting!$P$8</f>
        <v>0</v>
      </c>
      <c r="K16" s="72">
        <f>((E16+'Final model'!D214*Forecasting!$Q$2)^Forecasting!$Q$3)*Forecasting!$O$8</f>
        <v>0</v>
      </c>
      <c r="L16" s="72">
        <f t="shared" si="0"/>
        <v>0</v>
      </c>
    </row>
    <row r="17" spans="1:12">
      <c r="A17" s="64">
        <v>44598</v>
      </c>
      <c r="B17" s="12">
        <v>214</v>
      </c>
      <c r="C17" s="68">
        <v>0</v>
      </c>
      <c r="D17" s="68">
        <v>0</v>
      </c>
      <c r="E17" s="68">
        <v>0</v>
      </c>
      <c r="I17" s="72">
        <f>((C17+'Final model'!B215*Forecasting!$O$2)^Forecasting!$O$3)*Forecasting!$Q$8</f>
        <v>0</v>
      </c>
      <c r="J17" s="72">
        <f>((D17+'Final model'!C215*Forecasting!$P$2)^Forecasting!$P$3)*Forecasting!$P$8</f>
        <v>0</v>
      </c>
      <c r="K17" s="72">
        <f>((E17+'Final model'!D215*Forecasting!$Q$2)^Forecasting!$Q$3)*Forecasting!$O$8</f>
        <v>0</v>
      </c>
      <c r="L17" s="72">
        <f t="shared" si="0"/>
        <v>0</v>
      </c>
    </row>
    <row r="18" spans="1:12">
      <c r="A18" s="64">
        <v>44605</v>
      </c>
      <c r="B18" s="12">
        <v>215</v>
      </c>
      <c r="C18" s="68">
        <v>2000</v>
      </c>
      <c r="D18" s="68">
        <v>3000</v>
      </c>
      <c r="E18" s="68">
        <v>7000</v>
      </c>
      <c r="I18" s="72">
        <f>((C18+'Final model'!B216*Forecasting!$O$2)^Forecasting!$O$3)*Forecasting!$Q$8</f>
        <v>1313.3627651301738</v>
      </c>
      <c r="J18" s="72">
        <f>((D18+'Final model'!C216*Forecasting!$P$2)^Forecasting!$P$3)*Forecasting!$P$8</f>
        <v>1772.2924115381234</v>
      </c>
      <c r="K18" s="72">
        <f>((E18+'Final model'!D216*Forecasting!$Q$2)^Forecasting!$Q$3)*Forecasting!$O$8</f>
        <v>7684.0991005869728</v>
      </c>
      <c r="L18" s="72">
        <f t="shared" si="0"/>
        <v>10769.75427725527</v>
      </c>
    </row>
    <row r="19" spans="1:12">
      <c r="A19" s="64">
        <v>44612</v>
      </c>
      <c r="B19" s="12">
        <v>216</v>
      </c>
      <c r="C19" s="68">
        <v>0</v>
      </c>
      <c r="D19" s="68">
        <v>0</v>
      </c>
      <c r="E19" s="68">
        <v>0</v>
      </c>
      <c r="I19" s="72">
        <f>((C19+'Final model'!B217*Forecasting!$O$2)^Forecasting!$O$3)*Forecasting!$Q$8</f>
        <v>0</v>
      </c>
      <c r="J19" s="72">
        <f>((D19+'Final model'!C217*Forecasting!$P$2)^Forecasting!$P$3)*Forecasting!$P$8</f>
        <v>0</v>
      </c>
      <c r="K19" s="72">
        <f>((E19+'Final model'!D217*Forecasting!$Q$2)^Forecasting!$Q$3)*Forecasting!$O$8</f>
        <v>0</v>
      </c>
      <c r="L19" s="72">
        <f t="shared" si="0"/>
        <v>0</v>
      </c>
    </row>
    <row r="20" spans="1:12">
      <c r="A20" s="64">
        <v>44619</v>
      </c>
      <c r="B20" s="12">
        <v>217</v>
      </c>
      <c r="C20" s="68">
        <v>0</v>
      </c>
      <c r="D20" s="68">
        <v>4000</v>
      </c>
      <c r="E20" s="68">
        <v>0</v>
      </c>
      <c r="I20" s="72">
        <f>((C20+'Final model'!B218*Forecasting!$O$2)^Forecasting!$O$3)*Forecasting!$Q$8</f>
        <v>0</v>
      </c>
      <c r="J20" s="72">
        <f>((D20+'Final model'!C218*Forecasting!$P$2)^Forecasting!$P$3)*Forecasting!$P$8</f>
        <v>2244.7654152803466</v>
      </c>
      <c r="K20" s="72">
        <f>((E20+'Final model'!D218*Forecasting!$Q$2)^Forecasting!$Q$3)*Forecasting!$O$8</f>
        <v>0</v>
      </c>
      <c r="L20" s="72">
        <f t="shared" si="0"/>
        <v>2244.7654152803466</v>
      </c>
    </row>
    <row r="21" spans="1:12">
      <c r="A21" s="64">
        <v>44626</v>
      </c>
      <c r="B21" s="12">
        <v>218</v>
      </c>
      <c r="C21" s="68">
        <v>0</v>
      </c>
      <c r="D21" s="68">
        <v>0</v>
      </c>
      <c r="E21" s="68">
        <v>0</v>
      </c>
      <c r="I21" s="72">
        <f>((C21+'Final model'!B219*Forecasting!$O$2)^Forecasting!$O$3)*Forecasting!$Q$8</f>
        <v>0</v>
      </c>
      <c r="J21" s="72">
        <f>((D21+'Final model'!C219*Forecasting!$P$2)^Forecasting!$P$3)*Forecasting!$P$8</f>
        <v>0</v>
      </c>
      <c r="K21" s="72">
        <f>((E21+'Final model'!D219*Forecasting!$Q$2)^Forecasting!$Q$3)*Forecasting!$O$8</f>
        <v>0</v>
      </c>
      <c r="L21" s="72">
        <f t="shared" si="0"/>
        <v>0</v>
      </c>
    </row>
    <row r="22" spans="1:12">
      <c r="A22" s="64">
        <v>44633</v>
      </c>
      <c r="B22" s="12">
        <v>219</v>
      </c>
      <c r="C22" s="68">
        <v>0</v>
      </c>
      <c r="D22" s="68">
        <v>0</v>
      </c>
      <c r="E22" s="68">
        <v>7000</v>
      </c>
      <c r="I22" s="72">
        <f>((C22+'Final model'!B220*Forecasting!$O$2)^Forecasting!$O$3)*Forecasting!$Q$8</f>
        <v>0</v>
      </c>
      <c r="J22" s="72">
        <f>((D22+'Final model'!C220*Forecasting!$P$2)^Forecasting!$P$3)*Forecasting!$P$8</f>
        <v>0</v>
      </c>
      <c r="K22" s="72">
        <f>((E22+'Final model'!D220*Forecasting!$Q$2)^Forecasting!$Q$3)*Forecasting!$O$8</f>
        <v>7684.0991005869728</v>
      </c>
      <c r="L22" s="72">
        <f t="shared" si="0"/>
        <v>7684.0991005869728</v>
      </c>
    </row>
    <row r="23" spans="1:12">
      <c r="A23" s="64">
        <v>44640</v>
      </c>
      <c r="B23" s="12">
        <v>220</v>
      </c>
      <c r="C23" s="68">
        <v>2000</v>
      </c>
      <c r="D23" s="68">
        <v>3000</v>
      </c>
      <c r="E23" s="68">
        <v>0</v>
      </c>
      <c r="I23" s="72">
        <f>((C23+'Final model'!B221*Forecasting!$O$2)^Forecasting!$O$3)*Forecasting!$Q$8</f>
        <v>1313.3627651301738</v>
      </c>
      <c r="J23" s="72">
        <f>((D23+'Final model'!C221*Forecasting!$P$2)^Forecasting!$P$3)*Forecasting!$P$8</f>
        <v>1772.2924115381234</v>
      </c>
      <c r="K23" s="72">
        <f>((E23+'Final model'!D221*Forecasting!$Q$2)^Forecasting!$Q$3)*Forecasting!$O$8</f>
        <v>0</v>
      </c>
      <c r="L23" s="72">
        <f t="shared" si="0"/>
        <v>3085.6551766682969</v>
      </c>
    </row>
    <row r="24" spans="1:12">
      <c r="A24" s="64">
        <v>44647</v>
      </c>
      <c r="B24" s="12">
        <v>221</v>
      </c>
      <c r="C24" s="68">
        <v>0</v>
      </c>
      <c r="D24" s="68">
        <v>0</v>
      </c>
      <c r="E24" s="68">
        <v>0</v>
      </c>
      <c r="I24" s="72">
        <f>((C24+'Final model'!B222*Forecasting!$O$2)^Forecasting!$O$3)*Forecasting!$Q$8</f>
        <v>0</v>
      </c>
      <c r="J24" s="72">
        <f>((D24+'Final model'!C222*Forecasting!$P$2)^Forecasting!$P$3)*Forecasting!$P$8</f>
        <v>0</v>
      </c>
      <c r="K24" s="72">
        <f>((E24+'Final model'!D222*Forecasting!$Q$2)^Forecasting!$Q$3)*Forecasting!$O$8</f>
        <v>0</v>
      </c>
      <c r="L24" s="72">
        <f t="shared" si="0"/>
        <v>0</v>
      </c>
    </row>
    <row r="25" spans="1:12">
      <c r="A25" s="64">
        <v>44654</v>
      </c>
      <c r="B25" s="12">
        <v>222</v>
      </c>
      <c r="C25" s="68">
        <v>0</v>
      </c>
      <c r="D25" s="68">
        <v>0</v>
      </c>
      <c r="E25" s="68">
        <v>7000</v>
      </c>
      <c r="I25" s="72">
        <f>((C25+'Final model'!B223*Forecasting!$O$2)^Forecasting!$O$3)*Forecasting!$Q$8</f>
        <v>0</v>
      </c>
      <c r="J25" s="72">
        <f>((D25+'Final model'!C223*Forecasting!$P$2)^Forecasting!$P$3)*Forecasting!$P$8</f>
        <v>0</v>
      </c>
      <c r="K25" s="72">
        <f>((E25+'Final model'!D223*Forecasting!$Q$2)^Forecasting!$Q$3)*Forecasting!$O$8</f>
        <v>7684.0991005869728</v>
      </c>
      <c r="L25" s="72">
        <f t="shared" si="0"/>
        <v>7684.0991005869728</v>
      </c>
    </row>
    <row r="26" spans="1:12">
      <c r="A26" s="64">
        <v>44661</v>
      </c>
      <c r="B26" s="12">
        <v>223</v>
      </c>
      <c r="C26" s="68">
        <v>0</v>
      </c>
      <c r="D26" s="68">
        <v>0</v>
      </c>
      <c r="E26" s="68">
        <v>7000</v>
      </c>
      <c r="I26" s="72">
        <f>((C26+'Final model'!B224*Forecasting!$O$2)^Forecasting!$O$3)*Forecasting!$Q$8</f>
        <v>0</v>
      </c>
      <c r="J26" s="72">
        <f>((D26+'Final model'!C224*Forecasting!$P$2)^Forecasting!$P$3)*Forecasting!$P$8</f>
        <v>0</v>
      </c>
      <c r="K26" s="72">
        <f>((E26+'Final model'!D224*Forecasting!$Q$2)^Forecasting!$Q$3)*Forecasting!$O$8</f>
        <v>7684.0991005869728</v>
      </c>
      <c r="L26" s="72">
        <f t="shared" si="0"/>
        <v>7684.0991005869728</v>
      </c>
    </row>
    <row r="27" spans="1:12">
      <c r="A27" s="64">
        <v>44668</v>
      </c>
      <c r="B27" s="12">
        <v>224</v>
      </c>
      <c r="C27" s="68">
        <v>0</v>
      </c>
      <c r="D27" s="68">
        <v>0</v>
      </c>
      <c r="E27" s="68">
        <v>0</v>
      </c>
      <c r="I27" s="72">
        <f>((C27+'Final model'!B225*Forecasting!$O$2)^Forecasting!$O$3)*Forecasting!$Q$8</f>
        <v>0</v>
      </c>
      <c r="J27" s="72">
        <f>((D27+'Final model'!C225*Forecasting!$P$2)^Forecasting!$P$3)*Forecasting!$P$8</f>
        <v>0</v>
      </c>
      <c r="K27" s="72">
        <f>((E27+'Final model'!D225*Forecasting!$Q$2)^Forecasting!$Q$3)*Forecasting!$O$8</f>
        <v>0</v>
      </c>
      <c r="L27" s="72">
        <f t="shared" si="0"/>
        <v>0</v>
      </c>
    </row>
    <row r="29" spans="1:12">
      <c r="B29" s="4" t="s">
        <v>217</v>
      </c>
      <c r="C29" s="73">
        <f>SUM(C4:C27)</f>
        <v>13000</v>
      </c>
      <c r="D29" s="73">
        <f t="shared" ref="D29:E29" si="1">SUM(D4:D27)</f>
        <v>29000</v>
      </c>
      <c r="E29" s="73">
        <f t="shared" si="1"/>
        <v>65000</v>
      </c>
      <c r="L29" s="69">
        <f>SUM(L4:L27)</f>
        <v>97923.44324277353</v>
      </c>
    </row>
    <row r="196" spans="11:18">
      <c r="Q196" s="62" t="s">
        <v>199</v>
      </c>
    </row>
    <row r="197" spans="11:18">
      <c r="Q197" s="62" t="s">
        <v>200</v>
      </c>
    </row>
    <row r="198" spans="11:18">
      <c r="Q198" s="62" t="s">
        <v>201</v>
      </c>
    </row>
    <row r="199" spans="11:18">
      <c r="Q199" s="62" t="s">
        <v>202</v>
      </c>
    </row>
    <row r="200" spans="11:18">
      <c r="Q200" s="62" t="s">
        <v>203</v>
      </c>
    </row>
    <row r="201" spans="11:18">
      <c r="Q201" s="61" t="s">
        <v>204</v>
      </c>
      <c r="R201" s="63"/>
    </row>
    <row r="202" spans="11:18">
      <c r="Q202" s="62"/>
    </row>
    <row r="203" spans="11:18">
      <c r="K203" s="61" t="s">
        <v>204</v>
      </c>
      <c r="Q203" s="62"/>
    </row>
    <row r="204" spans="11:18">
      <c r="K204" s="61"/>
      <c r="Q204" s="62"/>
    </row>
    <row r="205" spans="11:18">
      <c r="K205" s="61"/>
    </row>
    <row r="206" spans="11:18">
      <c r="K206" s="61"/>
    </row>
    <row r="207" spans="11:18">
      <c r="K207" s="61"/>
    </row>
    <row r="208" spans="11:18">
      <c r="K208" s="61"/>
    </row>
    <row r="209" spans="11:11">
      <c r="K209" s="61"/>
    </row>
    <row r="210" spans="11:11">
      <c r="K210" s="61"/>
    </row>
    <row r="211" spans="11:11">
      <c r="K211" s="61"/>
    </row>
    <row r="212" spans="11:11">
      <c r="K212" s="61"/>
    </row>
    <row r="213" spans="11:11">
      <c r="K213" s="61"/>
    </row>
    <row r="214" spans="11:11">
      <c r="K214" s="61"/>
    </row>
    <row r="215" spans="11:11">
      <c r="K215" s="61"/>
    </row>
    <row r="216" spans="11:11">
      <c r="K216" s="61"/>
    </row>
    <row r="217" spans="11:11">
      <c r="K217" s="61"/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559C3-C651-479F-AC2B-C9B29D6EB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Exploration</vt:lpstr>
      <vt:lpstr>Simple model</vt:lpstr>
      <vt:lpstr>simple model transformed</vt:lpstr>
      <vt:lpstr>Adstock and dim returns</vt:lpstr>
      <vt:lpstr>Final model</vt:lpstr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Auti</dc:creator>
  <cp:lastModifiedBy>Prashant Auti</cp:lastModifiedBy>
  <dcterms:created xsi:type="dcterms:W3CDTF">2015-06-05T18:17:20Z</dcterms:created>
  <dcterms:modified xsi:type="dcterms:W3CDTF">2025-06-01T09:35:34Z</dcterms:modified>
</cp:coreProperties>
</file>