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apriori_rules" sheetId="1" r:id="rId1"/>
    <sheet name="Strategy_1" sheetId="2" r:id="rId2"/>
    <sheet name="Strategy_2" sheetId="5" r:id="rId3"/>
    <sheet name="product_details" sheetId="6" r:id="rId4"/>
  </sheets>
  <definedNames>
    <definedName name="_xlnm._FilterDatabase" localSheetId="0" hidden="1">apriori_rules!$A$1:$D$321</definedName>
    <definedName name="_xlnm._FilterDatabase" localSheetId="1" hidden="1">Strategy_1!$A$1:$H$16</definedName>
    <definedName name="_xlnm._FilterDatabase" localSheetId="2" hidden="1">Strategy_2!$A$1:$K$16</definedName>
    <definedName name="ProductsTable">product_details!$A$2:$G$34</definedName>
  </definedNames>
  <calcPr calcId="124519"/>
</workbook>
</file>

<file path=xl/calcChain.xml><?xml version="1.0" encoding="utf-8"?>
<calcChain xmlns="http://schemas.openxmlformats.org/spreadsheetml/2006/main">
  <c r="H16" i="2"/>
  <c r="H15"/>
  <c r="H14"/>
  <c r="H13"/>
  <c r="H12"/>
  <c r="H11"/>
  <c r="H10"/>
  <c r="H9"/>
  <c r="H8"/>
  <c r="H7"/>
  <c r="H6"/>
  <c r="H5"/>
  <c r="H4"/>
  <c r="H3"/>
  <c r="H2"/>
  <c r="G16"/>
  <c r="G15"/>
  <c r="G14"/>
  <c r="G13"/>
  <c r="G12"/>
  <c r="G11"/>
  <c r="G10"/>
  <c r="G9"/>
  <c r="G8"/>
  <c r="G7"/>
  <c r="G6"/>
  <c r="G5"/>
  <c r="G4"/>
  <c r="G3"/>
  <c r="G2"/>
  <c r="F16" i="5"/>
  <c r="F15"/>
  <c r="F14"/>
  <c r="F13"/>
  <c r="F12"/>
  <c r="F10"/>
  <c r="F9"/>
  <c r="F3"/>
  <c r="F7"/>
  <c r="F6"/>
  <c r="J16"/>
  <c r="J15"/>
  <c r="J14"/>
  <c r="J13"/>
  <c r="K13" s="1"/>
  <c r="J12"/>
  <c r="K12" s="1"/>
  <c r="J11"/>
  <c r="J10"/>
  <c r="K10" s="1"/>
  <c r="J9"/>
  <c r="J8"/>
  <c r="J7"/>
  <c r="K7" s="1"/>
  <c r="J6"/>
  <c r="J5"/>
  <c r="J3"/>
  <c r="K3" s="1"/>
  <c r="J4"/>
  <c r="J2"/>
  <c r="F4"/>
  <c r="H5"/>
  <c r="F11"/>
  <c r="F8"/>
  <c r="F5"/>
  <c r="F2"/>
  <c r="F34" i="6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F5"/>
  <c r="G5" s="1"/>
  <c r="F4"/>
  <c r="G4" s="1"/>
  <c r="F3"/>
  <c r="G3" s="1"/>
  <c r="F2"/>
  <c r="G2" s="1"/>
  <c r="K6" i="5" l="1"/>
  <c r="K9"/>
  <c r="K2"/>
  <c r="K5"/>
  <c r="K8"/>
  <c r="K4"/>
  <c r="K11"/>
  <c r="K16"/>
  <c r="K15"/>
  <c r="K14"/>
  <c r="J18"/>
  <c r="H18" i="2"/>
  <c r="G18"/>
  <c r="K18" i="5" l="1"/>
</calcChain>
</file>

<file path=xl/sharedStrings.xml><?xml version="1.0" encoding="utf-8"?>
<sst xmlns="http://schemas.openxmlformats.org/spreadsheetml/2006/main" count="797" uniqueCount="150">
  <si>
    <t>Antecedent</t>
  </si>
  <si>
    <t>Consequent</t>
  </si>
  <si>
    <t>Confidence</t>
  </si>
  <si>
    <t>S. No.</t>
  </si>
  <si>
    <t>Association Rule</t>
  </si>
  <si>
    <t>Transaction</t>
  </si>
  <si>
    <t>['burgers', 'avocado']</t>
  </si>
  <si>
    <t>['low fat yogurt', 'salmon']</t>
  </si>
  <si>
    <t>['low fat yogurt']</t>
  </si>
  <si>
    <t>['olive oil']</t>
  </si>
  <si>
    <t>['turkey', 'salmon']</t>
  </si>
  <si>
    <t>['low fat yogurt', 'milk']</t>
  </si>
  <si>
    <t>['green tea']</t>
  </si>
  <si>
    <t>['shrimp', 'salmon']</t>
  </si>
  <si>
    <t>['french fries', 'cooking oil']</t>
  </si>
  <si>
    <t>['avocado']</t>
  </si>
  <si>
    <t>['red wine', 'chocolate']</t>
  </si>
  <si>
    <t>['champagne', 'milk']</t>
  </si>
  <si>
    <t>['frozen smoothie', 'fresh bread']</t>
  </si>
  <si>
    <t>['herb &amp; pepper', 'green tea']</t>
  </si>
  <si>
    <t>['mineral water', 'burgers', 'chocolate']</t>
  </si>
  <si>
    <t>Expected increase % (sales)</t>
  </si>
  <si>
    <t>['mineral water']</t>
  </si>
  <si>
    <t>['burgers']</t>
  </si>
  <si>
    <t>['frozen vegetables']</t>
  </si>
  <si>
    <t>['pancakes']</t>
  </si>
  <si>
    <t>['turkey']</t>
  </si>
  <si>
    <t>['cake']</t>
  </si>
  <si>
    <t>['ground beef']</t>
  </si>
  <si>
    <t>['chocolate']</t>
  </si>
  <si>
    <t>['milk']</t>
  </si>
  <si>
    <t>['spaghetti']</t>
  </si>
  <si>
    <t>['french fries']</t>
  </si>
  <si>
    <t>['eggs']</t>
  </si>
  <si>
    <t>['cereals']</t>
  </si>
  <si>
    <t>['champagne']</t>
  </si>
  <si>
    <t>['chicken']</t>
  </si>
  <si>
    <t>['chocolate', 'eggs']</t>
  </si>
  <si>
    <t>['chocolate', 'ground beef']</t>
  </si>
  <si>
    <t>['chocolate', 'milk']</t>
  </si>
  <si>
    <t>['chocolate', 'mineral water']</t>
  </si>
  <si>
    <t>['chocolate', 'spaghetti']</t>
  </si>
  <si>
    <t>['escalope']</t>
  </si>
  <si>
    <t>['shrimp']</t>
  </si>
  <si>
    <t>['cookies']</t>
  </si>
  <si>
    <t>['cooking oil']</t>
  </si>
  <si>
    <t>['eggs', 'ground beef']</t>
  </si>
  <si>
    <t>['eggs', 'milk']</t>
  </si>
  <si>
    <t>['eggs', 'mineral water']</t>
  </si>
  <si>
    <t>['eggs', 'spaghetti']</t>
  </si>
  <si>
    <t>['french fries', 'mineral water']</t>
  </si>
  <si>
    <t>['french fries', 'spaghetti']</t>
  </si>
  <si>
    <t>['fresh bread']</t>
  </si>
  <si>
    <t>['frozen smoothie']</t>
  </si>
  <si>
    <t>['frozen vegetables', 'milk']</t>
  </si>
  <si>
    <t>['frozen vegetables', 'mineral water']</t>
  </si>
  <si>
    <t>['frozen vegetables', 'spaghetti']</t>
  </si>
  <si>
    <t>['milk', 'mineral water']</t>
  </si>
  <si>
    <t>['mineral water', 'spaghetti']</t>
  </si>
  <si>
    <t>['tomatoes']</t>
  </si>
  <si>
    <t>['grated cheese']</t>
  </si>
  <si>
    <t>['ground beef', 'milk']</t>
  </si>
  <si>
    <t>['ground beef', 'mineral water']</t>
  </si>
  <si>
    <t>['ground beef', 'spaghetti']</t>
  </si>
  <si>
    <t>['herb &amp; pepper']</t>
  </si>
  <si>
    <t>['honey']</t>
  </si>
  <si>
    <t>['milk', 'spaghetti']</t>
  </si>
  <si>
    <t>['soup']</t>
  </si>
  <si>
    <t>['mineral water', 'olive oil']</t>
  </si>
  <si>
    <t>['mineral water', 'pancakes']</t>
  </si>
  <si>
    <t>['olive oil', 'spaghetti']</t>
  </si>
  <si>
    <t>['pancakes', 'spaghetti']</t>
  </si>
  <si>
    <t>['red wine']</t>
  </si>
  <si>
    <t>['salmon']</t>
  </si>
  <si>
    <t>['whole wheat rice']</t>
  </si>
  <si>
    <t>Item</t>
  </si>
  <si>
    <t>Selling Price/unit</t>
  </si>
  <si>
    <t>Cost Price/unit</t>
  </si>
  <si>
    <t>Share of Revenue</t>
  </si>
  <si>
    <t>Profit Margin Ratio (Calculated)</t>
  </si>
  <si>
    <t>Discount Factor (Calculated)</t>
  </si>
  <si>
    <t>avocado</t>
  </si>
  <si>
    <t>burgers</t>
  </si>
  <si>
    <t>cake</t>
  </si>
  <si>
    <t>cereals</t>
  </si>
  <si>
    <t>champagne</t>
  </si>
  <si>
    <t>chicken</t>
  </si>
  <si>
    <t>chocolate</t>
  </si>
  <si>
    <t>cookies</t>
  </si>
  <si>
    <t>cooking oil</t>
  </si>
  <si>
    <t>eggs</t>
  </si>
  <si>
    <t>escalope</t>
  </si>
  <si>
    <t>french fries</t>
  </si>
  <si>
    <t>fresh bread</t>
  </si>
  <si>
    <t>frozen smoothie</t>
  </si>
  <si>
    <t>frozen vegetables</t>
  </si>
  <si>
    <t>grated cheese</t>
  </si>
  <si>
    <t>green tea</t>
  </si>
  <si>
    <t>ground beef</t>
  </si>
  <si>
    <t>herb &amp; pepper</t>
  </si>
  <si>
    <t>honey</t>
  </si>
  <si>
    <t>low fat yogurt</t>
  </si>
  <si>
    <t>milk</t>
  </si>
  <si>
    <t>mineral water</t>
  </si>
  <si>
    <t>olive oil</t>
  </si>
  <si>
    <t>pancakes</t>
  </si>
  <si>
    <t>red wine</t>
  </si>
  <si>
    <t>salmon</t>
  </si>
  <si>
    <t>shrimp</t>
  </si>
  <si>
    <t>soup</t>
  </si>
  <si>
    <t>spaghetti</t>
  </si>
  <si>
    <t>tomatoes</t>
  </si>
  <si>
    <t>turkey</t>
  </si>
  <si>
    <t>whole wheat rice</t>
  </si>
  <si>
    <t>{avocado} ---&gt; {mineral water}</t>
  </si>
  <si>
    <t>{salmon} ---&gt; {mineral water}</t>
  </si>
  <si>
    <t>{low fat yogurt} ---&gt; {mineral water}</t>
  </si>
  <si>
    <t>{olive oil} ---&gt; {mineral water}</t>
  </si>
  <si>
    <t>{milk} ---&gt; {mineral water}</t>
  </si>
  <si>
    <t>{green tea} ---&gt; {mineral water}</t>
  </si>
  <si>
    <t>{cooking oil} ---&gt; {mineral water}</t>
  </si>
  <si>
    <t>{red wine} ---&gt; {mineral water}</t>
  </si>
  <si>
    <t>{frozen smoothie} ---&gt; {mineral water}</t>
  </si>
  <si>
    <t>{herb &amp; pepper} ---&gt; {mineral water}</t>
  </si>
  <si>
    <t>{burgers} ---&gt; {eggs}</t>
  </si>
  <si>
    <t>{burgers} ---&gt; {frozen vegetables}</t>
  </si>
  <si>
    <t>{olive oil} ---&gt; {mineral water, spaghetti}</t>
  </si>
  <si>
    <t>{green tea} ---&gt; {ground beef}</t>
  </si>
  <si>
    <t>Confidence
score</t>
  </si>
  <si>
    <t>Discount
#1 %</t>
  </si>
  <si>
    <t>Discount
#2 %</t>
  </si>
  <si>
    <t>{low fat yogurt} ---&gt; {frozen vegetables}</t>
  </si>
  <si>
    <t>{turkey} ---&gt; {burgers}</t>
  </si>
  <si>
    <t>{milk} ---&gt; {chicken}</t>
  </si>
  <si>
    <t>{shrimp} ---&gt; {tomatoes}</t>
  </si>
  <si>
    <t>{french fries} ---&gt; {frozen vegetables}</t>
  </si>
  <si>
    <t>{chocolate} ---&gt; {frozen vegetables}</t>
  </si>
  <si>
    <t>{frozen smoothie} ---&gt; {eggs}</t>
  </si>
  <si>
    <t>Expected increase
% (sales)</t>
  </si>
  <si>
    <t>Actual
Revenue</t>
  </si>
  <si>
    <t>Expected
Revenue</t>
  </si>
  <si>
    <t>Recommended
Item</t>
  </si>
  <si>
    <t>Discounted
Item #1</t>
  </si>
  <si>
    <t>Discounted
Item #2</t>
  </si>
  <si>
    <r>
      <t xml:space="preserve">Please note font color highlights : Strategy_1 rules are in </t>
    </r>
    <r>
      <rPr>
        <b/>
        <sz val="11"/>
        <color rgb="FF00B050"/>
        <rFont val="Calibri"/>
        <family val="2"/>
        <scheme val="minor"/>
      </rPr>
      <t>GREEN</t>
    </r>
    <r>
      <rPr>
        <b/>
        <sz val="11"/>
        <color theme="1"/>
        <rFont val="Calibri"/>
        <family val="2"/>
        <scheme val="minor"/>
      </rPr>
      <t xml:space="preserve"> and Strategy_2 rules are in </t>
    </r>
    <r>
      <rPr>
        <b/>
        <sz val="11"/>
        <color rgb="FFFF0000"/>
        <rFont val="Calibri"/>
        <family val="2"/>
        <scheme val="minor"/>
      </rPr>
      <t>RED</t>
    </r>
  </si>
  <si>
    <r>
      <rPr>
        <b/>
        <sz val="11"/>
        <color rgb="FF92D050"/>
        <rFont val="Calibri"/>
        <family val="2"/>
        <scheme val="minor"/>
      </rPr>
      <t>['avo</t>
    </r>
    <r>
      <rPr>
        <b/>
        <sz val="11"/>
        <color rgb="FFFF0000"/>
        <rFont val="Calibri"/>
        <family val="2"/>
        <scheme val="minor"/>
      </rPr>
      <t>cado']</t>
    </r>
  </si>
  <si>
    <r>
      <t xml:space="preserve">['mineral </t>
    </r>
    <r>
      <rPr>
        <b/>
        <sz val="11"/>
        <color rgb="FFFF0000"/>
        <rFont val="Calibri"/>
        <family val="2"/>
        <scheme val="minor"/>
      </rPr>
      <t>water']</t>
    </r>
  </si>
  <si>
    <t>&lt;&lt;&lt; {avocado} ---&gt; {mineral water} is an association rule common to both Strategy_1 and Strategy_2</t>
  </si>
  <si>
    <t>* Strategy_2 condition #1 : Follow the "Minimum Confidence" rule to determine the Discounted Item.
* Strategy_2 condition #2 : Minimum confidence value should be above 0.11 to have an Expected increase in sales.
* Strategy_2 condition #3 : Any Item(s) resulting in Discount% &gt; 100% should be discarded and next higher confidence value rule(s) should be considered.
   (e.g. Transaction #4, Discounted Item #2) 
                                                                                                               *** [Expected sales (after MBA) = 1953.31] compared to [Actual sales = 1940.00], giving an increase of 13.31.
                                                                                *** Strategy_2 scores lower compared to Strategy_1 and is accordingly NOT recommended for the company to implement.</t>
  </si>
  <si>
    <t>* Strategy_1 condition #1: Follow the "Maximum Confidence" rule to determine the Recommended Item. 
* Strategy_1 condition #2: If the Recommended Item is already present in the Transaction Basket, then the second best rule should be considered (e.g. Transaction #15, Recommended Item = "eggs" since max confidence item "mineral water" is already in Basket).
*** [Expected sales (after MBA) = 1956.85] compared to [Actual sales = 1940.00], giving an increase of 16.85.
*** Accordingly, it is recommended that the company SHOULD implement Strategy_1 (over Strategy_2) for maximum sales increase.</t>
  </si>
</sst>
</file>

<file path=xl/styles.xml><?xml version="1.0" encoding="utf-8"?>
<styleSheet xmlns="http://schemas.openxmlformats.org/spreadsheetml/2006/main">
  <numFmts count="3">
    <numFmt numFmtId="164" formatCode="0.0000000000"/>
    <numFmt numFmtId="165" formatCode="0.000000000000000"/>
    <numFmt numFmtId="166" formatCode="0.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13" xfId="0" applyNumberFormat="1" applyBorder="1"/>
    <xf numFmtId="165" fontId="0" fillId="0" borderId="14" xfId="0" applyNumberFormat="1" applyBorder="1"/>
    <xf numFmtId="165" fontId="0" fillId="0" borderId="0" xfId="0" applyNumberFormat="1"/>
    <xf numFmtId="0" fontId="16" fillId="33" borderId="10" xfId="0" applyFont="1" applyFill="1" applyBorder="1"/>
    <xf numFmtId="2" fontId="16" fillId="33" borderId="10" xfId="0" applyNumberFormat="1" applyFont="1" applyFill="1" applyBorder="1"/>
    <xf numFmtId="2" fontId="16" fillId="33" borderId="0" xfId="0" applyNumberFormat="1" applyFont="1" applyFill="1" applyBorder="1"/>
    <xf numFmtId="164" fontId="16" fillId="33" borderId="10" xfId="0" applyNumberFormat="1" applyFont="1" applyFill="1" applyBorder="1"/>
    <xf numFmtId="2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top" wrapText="1"/>
    </xf>
    <xf numFmtId="165" fontId="16" fillId="33" borderId="11" xfId="0" applyNumberFormat="1" applyFont="1" applyFill="1" applyBorder="1" applyAlignment="1">
      <alignment horizontal="center" vertical="top" wrapText="1"/>
    </xf>
    <xf numFmtId="0" fontId="16" fillId="33" borderId="10" xfId="0" applyFont="1" applyFill="1" applyBorder="1" applyAlignment="1">
      <alignment horizontal="center" vertical="top" wrapText="1"/>
    </xf>
    <xf numFmtId="0" fontId="16" fillId="33" borderId="10" xfId="0" applyFont="1" applyFill="1" applyBorder="1" applyAlignment="1">
      <alignment horizontal="center" vertical="center" wrapText="1"/>
    </xf>
    <xf numFmtId="0" fontId="18" fillId="0" borderId="12" xfId="0" applyFont="1" applyBorder="1"/>
    <xf numFmtId="165" fontId="18" fillId="0" borderId="12" xfId="0" applyNumberFormat="1" applyFont="1" applyBorder="1"/>
    <xf numFmtId="0" fontId="18" fillId="0" borderId="13" xfId="0" applyFont="1" applyBorder="1"/>
    <xf numFmtId="165" fontId="18" fillId="0" borderId="13" xfId="0" applyNumberFormat="1" applyFont="1" applyBorder="1"/>
    <xf numFmtId="0" fontId="0" fillId="0" borderId="10" xfId="0" applyBorder="1" applyAlignment="1">
      <alignment horizontal="center" vertical="top"/>
    </xf>
    <xf numFmtId="9" fontId="0" fillId="0" borderId="10" xfId="42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0" fillId="0" borderId="10" xfId="0" applyFont="1" applyBorder="1" applyAlignment="1">
      <alignment horizontal="center" vertical="top"/>
    </xf>
    <xf numFmtId="2" fontId="20" fillId="0" borderId="10" xfId="0" applyNumberFormat="1" applyFont="1" applyBorder="1" applyAlignment="1">
      <alignment horizontal="center" vertical="top"/>
    </xf>
    <xf numFmtId="9" fontId="18" fillId="0" borderId="10" xfId="42" applyFont="1" applyFill="1" applyBorder="1" applyAlignment="1">
      <alignment horizontal="center"/>
    </xf>
    <xf numFmtId="9" fontId="18" fillId="0" borderId="10" xfId="0" applyNumberFormat="1" applyFont="1" applyFill="1" applyBorder="1" applyAlignment="1">
      <alignment horizontal="center" vertical="center"/>
    </xf>
    <xf numFmtId="9" fontId="19" fillId="0" borderId="10" xfId="0" applyNumberFormat="1" applyFont="1" applyFill="1" applyBorder="1" applyAlignment="1">
      <alignment horizontal="center" vertical="center"/>
    </xf>
    <xf numFmtId="0" fontId="19" fillId="0" borderId="13" xfId="0" applyFont="1" applyBorder="1"/>
    <xf numFmtId="165" fontId="19" fillId="0" borderId="13" xfId="0" applyNumberFormat="1" applyFont="1" applyBorder="1"/>
    <xf numFmtId="0" fontId="0" fillId="0" borderId="0" xfId="0" applyBorder="1"/>
    <xf numFmtId="0" fontId="18" fillId="0" borderId="0" xfId="0" applyFont="1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0" fillId="0" borderId="0" xfId="0" applyBorder="1" applyAlignment="1">
      <alignment horizontal="center" vertical="top"/>
    </xf>
    <xf numFmtId="164" fontId="0" fillId="0" borderId="0" xfId="0" applyNumberFormat="1" applyBorder="1"/>
    <xf numFmtId="9" fontId="0" fillId="0" borderId="0" xfId="42" applyFont="1" applyBorder="1" applyAlignment="1">
      <alignment horizontal="center"/>
    </xf>
    <xf numFmtId="0" fontId="19" fillId="0" borderId="12" xfId="0" applyFont="1" applyBorder="1"/>
    <xf numFmtId="2" fontId="16" fillId="33" borderId="11" xfId="0" applyNumberFormat="1" applyFont="1" applyFill="1" applyBorder="1"/>
    <xf numFmtId="0" fontId="22" fillId="0" borderId="10" xfId="0" applyFon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vertical="center"/>
    </xf>
    <xf numFmtId="166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16" fillId="33" borderId="11" xfId="0" applyNumberFormat="1" applyFont="1" applyFill="1" applyBorder="1" applyAlignment="1">
      <alignment vertical="center"/>
    </xf>
    <xf numFmtId="2" fontId="16" fillId="33" borderId="15" xfId="0" applyNumberFormat="1" applyFont="1" applyFill="1" applyBorder="1" applyAlignment="1">
      <alignment vertical="center"/>
    </xf>
    <xf numFmtId="0" fontId="23" fillId="0" borderId="0" xfId="0" applyFont="1" applyAlignment="1">
      <alignment horizontal="center"/>
    </xf>
    <xf numFmtId="0" fontId="0" fillId="0" borderId="0" xfId="0" applyFill="1" applyBorder="1" applyAlignment="1">
      <alignment vertical="top" wrapText="1"/>
    </xf>
    <xf numFmtId="0" fontId="16" fillId="34" borderId="11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left" vertical="top" wrapText="1"/>
    </xf>
    <xf numFmtId="0" fontId="16" fillId="34" borderId="17" xfId="0" applyFont="1" applyFill="1" applyBorder="1" applyAlignment="1">
      <alignment horizontal="left" vertical="top" wrapText="1"/>
    </xf>
    <xf numFmtId="0" fontId="16" fillId="34" borderId="18" xfId="0" applyFont="1" applyFill="1" applyBorder="1" applyAlignment="1">
      <alignment horizontal="left" vertical="top" wrapText="1"/>
    </xf>
    <xf numFmtId="0" fontId="16" fillId="34" borderId="19" xfId="0" applyFont="1" applyFill="1" applyBorder="1" applyAlignment="1">
      <alignment horizontal="left" vertical="top" wrapText="1"/>
    </xf>
    <xf numFmtId="0" fontId="16" fillId="34" borderId="0" xfId="0" applyFont="1" applyFill="1" applyBorder="1" applyAlignment="1">
      <alignment horizontal="left" vertical="top" wrapText="1"/>
    </xf>
    <xf numFmtId="0" fontId="16" fillId="34" borderId="20" xfId="0" applyFont="1" applyFill="1" applyBorder="1" applyAlignment="1">
      <alignment horizontal="left" vertical="top" wrapText="1"/>
    </xf>
    <xf numFmtId="0" fontId="16" fillId="34" borderId="21" xfId="0" applyFont="1" applyFill="1" applyBorder="1" applyAlignment="1">
      <alignment horizontal="left" vertical="top" wrapText="1"/>
    </xf>
    <xf numFmtId="0" fontId="16" fillId="34" borderId="22" xfId="0" applyFont="1" applyFill="1" applyBorder="1" applyAlignment="1">
      <alignment horizontal="left" vertical="top" wrapText="1"/>
    </xf>
    <xf numFmtId="0" fontId="16" fillId="34" borderId="23" xfId="0" applyFont="1" applyFill="1" applyBorder="1" applyAlignment="1">
      <alignment horizontal="left" vertical="top" wrapText="1"/>
    </xf>
    <xf numFmtId="0" fontId="0" fillId="34" borderId="17" xfId="0" applyFill="1" applyBorder="1" applyAlignment="1">
      <alignment horizontal="left" vertical="top" wrapText="1"/>
    </xf>
    <xf numFmtId="0" fontId="0" fillId="34" borderId="18" xfId="0" applyFill="1" applyBorder="1" applyAlignment="1">
      <alignment horizontal="left" vertical="top" wrapText="1"/>
    </xf>
    <xf numFmtId="0" fontId="0" fillId="34" borderId="19" xfId="0" applyFill="1" applyBorder="1" applyAlignment="1">
      <alignment horizontal="left" vertical="top" wrapText="1"/>
    </xf>
    <xf numFmtId="0" fontId="0" fillId="34" borderId="0" xfId="0" applyFill="1" applyBorder="1" applyAlignment="1">
      <alignment horizontal="left" vertical="top" wrapText="1"/>
    </xf>
    <xf numFmtId="0" fontId="0" fillId="34" borderId="20" xfId="0" applyFill="1" applyBorder="1" applyAlignment="1">
      <alignment horizontal="left" vertical="top" wrapText="1"/>
    </xf>
    <xf numFmtId="0" fontId="0" fillId="34" borderId="21" xfId="0" applyFill="1" applyBorder="1" applyAlignment="1">
      <alignment horizontal="left" vertical="top" wrapText="1"/>
    </xf>
    <xf numFmtId="0" fontId="0" fillId="34" borderId="22" xfId="0" applyFill="1" applyBorder="1" applyAlignment="1">
      <alignment horizontal="left" vertical="top" wrapText="1"/>
    </xf>
    <xf numFmtId="0" fontId="0" fillId="34" borderId="23" xfId="0" applyFill="1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0.7109375" style="8" bestFit="1" customWidth="1"/>
    <col min="2" max="2" width="34.28515625" bestFit="1" customWidth="1"/>
    <col min="3" max="3" width="27" bestFit="1" customWidth="1"/>
    <col min="4" max="4" width="17.85546875" style="13" bestFit="1" customWidth="1"/>
    <col min="5" max="5" width="2.85546875" customWidth="1"/>
    <col min="6" max="6" width="90.5703125" bestFit="1" customWidth="1"/>
  </cols>
  <sheetData>
    <row r="1" spans="1:6" ht="15.75" customHeight="1" thickBot="1">
      <c r="A1" s="23" t="s">
        <v>3</v>
      </c>
      <c r="B1" s="23" t="s">
        <v>0</v>
      </c>
      <c r="C1" s="23" t="s">
        <v>1</v>
      </c>
      <c r="D1" s="24" t="s">
        <v>2</v>
      </c>
      <c r="F1" s="67" t="s">
        <v>144</v>
      </c>
    </row>
    <row r="2" spans="1:6">
      <c r="A2" s="5">
        <v>1</v>
      </c>
      <c r="B2" s="51" t="s">
        <v>145</v>
      </c>
      <c r="C2" s="27" t="s">
        <v>146</v>
      </c>
      <c r="D2" s="28">
        <v>0.34799999999999998</v>
      </c>
      <c r="F2" s="65" t="s">
        <v>147</v>
      </c>
    </row>
    <row r="3" spans="1:6">
      <c r="A3" s="6">
        <v>2</v>
      </c>
      <c r="B3" s="40" t="s">
        <v>23</v>
      </c>
      <c r="C3" s="40" t="s">
        <v>24</v>
      </c>
      <c r="D3" s="41">
        <v>0.12079510703363899</v>
      </c>
    </row>
    <row r="4" spans="1:6">
      <c r="A4" s="6">
        <v>3</v>
      </c>
      <c r="B4" s="3" t="s">
        <v>23</v>
      </c>
      <c r="C4" s="3" t="s">
        <v>25</v>
      </c>
      <c r="D4" s="11">
        <v>0.12079510703363899</v>
      </c>
    </row>
    <row r="5" spans="1:6">
      <c r="A5" s="6">
        <v>4</v>
      </c>
      <c r="B5" s="3" t="s">
        <v>23</v>
      </c>
      <c r="C5" s="3" t="s">
        <v>26</v>
      </c>
      <c r="D5" s="11">
        <v>0.122324159021406</v>
      </c>
    </row>
    <row r="6" spans="1:6">
      <c r="A6" s="6">
        <v>5</v>
      </c>
      <c r="B6" s="3" t="s">
        <v>23</v>
      </c>
      <c r="C6" s="3" t="s">
        <v>27</v>
      </c>
      <c r="D6" s="11">
        <v>0.13149847094801201</v>
      </c>
    </row>
    <row r="7" spans="1:6">
      <c r="A7" s="6">
        <v>6</v>
      </c>
      <c r="B7" s="3" t="s">
        <v>23</v>
      </c>
      <c r="C7" s="3" t="s">
        <v>28</v>
      </c>
      <c r="D7" s="11">
        <v>0.13761467889908199</v>
      </c>
    </row>
    <row r="8" spans="1:6">
      <c r="A8" s="6">
        <v>7</v>
      </c>
      <c r="B8" s="3" t="s">
        <v>23</v>
      </c>
      <c r="C8" s="3" t="s">
        <v>29</v>
      </c>
      <c r="D8" s="11">
        <v>0.19571865443424999</v>
      </c>
    </row>
    <row r="9" spans="1:6">
      <c r="A9" s="6">
        <v>8</v>
      </c>
      <c r="B9" s="3" t="s">
        <v>23</v>
      </c>
      <c r="C9" s="3" t="s">
        <v>12</v>
      </c>
      <c r="D9" s="11">
        <v>0.20030581039755299</v>
      </c>
    </row>
    <row r="10" spans="1:6">
      <c r="A10" s="6">
        <v>9</v>
      </c>
      <c r="B10" s="3" t="s">
        <v>23</v>
      </c>
      <c r="C10" s="3" t="s">
        <v>30</v>
      </c>
      <c r="D10" s="11">
        <v>0.20489296636085599</v>
      </c>
    </row>
    <row r="11" spans="1:6">
      <c r="A11" s="6">
        <v>10</v>
      </c>
      <c r="B11" s="3" t="s">
        <v>23</v>
      </c>
      <c r="C11" s="3" t="s">
        <v>31</v>
      </c>
      <c r="D11" s="11">
        <v>0.24617737003058099</v>
      </c>
    </row>
    <row r="12" spans="1:6">
      <c r="A12" s="6">
        <v>11</v>
      </c>
      <c r="B12" s="3" t="s">
        <v>23</v>
      </c>
      <c r="C12" s="3" t="s">
        <v>32</v>
      </c>
      <c r="D12" s="11">
        <v>0.25229357798165097</v>
      </c>
    </row>
    <row r="13" spans="1:6">
      <c r="A13" s="6">
        <v>12</v>
      </c>
      <c r="B13" s="3" t="s">
        <v>23</v>
      </c>
      <c r="C13" s="3" t="s">
        <v>22</v>
      </c>
      <c r="D13" s="11">
        <v>0.27981651376146699</v>
      </c>
    </row>
    <row r="14" spans="1:6">
      <c r="A14" s="6">
        <v>13</v>
      </c>
      <c r="B14" s="29" t="s">
        <v>23</v>
      </c>
      <c r="C14" s="29" t="s">
        <v>33</v>
      </c>
      <c r="D14" s="30">
        <v>0.33027522935779802</v>
      </c>
    </row>
    <row r="15" spans="1:6">
      <c r="A15" s="6">
        <v>14</v>
      </c>
      <c r="B15" s="3" t="s">
        <v>27</v>
      </c>
      <c r="C15" s="3" t="s">
        <v>24</v>
      </c>
      <c r="D15" s="11">
        <v>0.126644736842105</v>
      </c>
    </row>
    <row r="16" spans="1:6">
      <c r="A16" s="6">
        <v>15</v>
      </c>
      <c r="B16" s="3" t="s">
        <v>27</v>
      </c>
      <c r="C16" s="3" t="s">
        <v>23</v>
      </c>
      <c r="D16" s="11">
        <v>0.14144736842105199</v>
      </c>
    </row>
    <row r="17" spans="1:4">
      <c r="A17" s="6">
        <v>16</v>
      </c>
      <c r="B17" s="3" t="s">
        <v>27</v>
      </c>
      <c r="C17" s="3" t="s">
        <v>25</v>
      </c>
      <c r="D17" s="11">
        <v>0.146381578947368</v>
      </c>
    </row>
    <row r="18" spans="1:4">
      <c r="A18" s="6">
        <v>17</v>
      </c>
      <c r="B18" s="3" t="s">
        <v>27</v>
      </c>
      <c r="C18" s="3" t="s">
        <v>30</v>
      </c>
      <c r="D18" s="11">
        <v>0.16447368421052599</v>
      </c>
    </row>
    <row r="19" spans="1:4">
      <c r="A19" s="6">
        <v>18</v>
      </c>
      <c r="B19" s="3" t="s">
        <v>27</v>
      </c>
      <c r="C19" s="3" t="s">
        <v>29</v>
      </c>
      <c r="D19" s="11">
        <v>0.167763157894736</v>
      </c>
    </row>
    <row r="20" spans="1:4">
      <c r="A20" s="6">
        <v>19</v>
      </c>
      <c r="B20" s="3" t="s">
        <v>27</v>
      </c>
      <c r="C20" s="3" t="s">
        <v>12</v>
      </c>
      <c r="D20" s="11">
        <v>0.17434210526315699</v>
      </c>
    </row>
    <row r="21" spans="1:4">
      <c r="A21" s="6">
        <v>20</v>
      </c>
      <c r="B21" s="3" t="s">
        <v>27</v>
      </c>
      <c r="C21" s="3" t="s">
        <v>32</v>
      </c>
      <c r="D21" s="11">
        <v>0.220394736842105</v>
      </c>
    </row>
    <row r="22" spans="1:4">
      <c r="A22" s="6">
        <v>21</v>
      </c>
      <c r="B22" s="3" t="s">
        <v>27</v>
      </c>
      <c r="C22" s="3" t="s">
        <v>31</v>
      </c>
      <c r="D22" s="11">
        <v>0.22368421052631501</v>
      </c>
    </row>
    <row r="23" spans="1:4">
      <c r="A23" s="6">
        <v>22</v>
      </c>
      <c r="B23" s="3" t="s">
        <v>27</v>
      </c>
      <c r="C23" s="3" t="s">
        <v>33</v>
      </c>
      <c r="D23" s="11">
        <v>0.23519736842105199</v>
      </c>
    </row>
    <row r="24" spans="1:4">
      <c r="A24" s="6">
        <v>23</v>
      </c>
      <c r="B24" s="3" t="s">
        <v>27</v>
      </c>
      <c r="C24" s="3" t="s">
        <v>22</v>
      </c>
      <c r="D24" s="11">
        <v>0.33881578947368401</v>
      </c>
    </row>
    <row r="25" spans="1:4">
      <c r="A25" s="6">
        <v>24</v>
      </c>
      <c r="B25" s="3" t="s">
        <v>34</v>
      </c>
      <c r="C25" s="3" t="s">
        <v>22</v>
      </c>
      <c r="D25" s="11">
        <v>0.39896373056994799</v>
      </c>
    </row>
    <row r="26" spans="1:4">
      <c r="A26" s="6">
        <v>25</v>
      </c>
      <c r="B26" s="3" t="s">
        <v>35</v>
      </c>
      <c r="C26" s="3" t="s">
        <v>29</v>
      </c>
      <c r="D26" s="11">
        <v>0.24786324786324701</v>
      </c>
    </row>
    <row r="27" spans="1:4">
      <c r="A27" s="6">
        <v>26</v>
      </c>
      <c r="B27" s="3" t="s">
        <v>36</v>
      </c>
      <c r="C27" s="3" t="s">
        <v>32</v>
      </c>
      <c r="D27" s="11">
        <v>0.18444444444444399</v>
      </c>
    </row>
    <row r="28" spans="1:4">
      <c r="A28" s="6">
        <v>27</v>
      </c>
      <c r="B28" s="3" t="s">
        <v>36</v>
      </c>
      <c r="C28" s="3" t="s">
        <v>12</v>
      </c>
      <c r="D28" s="11">
        <v>0.197777777777777</v>
      </c>
    </row>
    <row r="29" spans="1:4">
      <c r="A29" s="6">
        <v>28</v>
      </c>
      <c r="B29" s="3" t="s">
        <v>36</v>
      </c>
      <c r="C29" s="3" t="s">
        <v>33</v>
      </c>
      <c r="D29" s="11">
        <v>0.24</v>
      </c>
    </row>
    <row r="30" spans="1:4">
      <c r="A30" s="6">
        <v>29</v>
      </c>
      <c r="B30" s="3" t="s">
        <v>36</v>
      </c>
      <c r="C30" s="3" t="s">
        <v>29</v>
      </c>
      <c r="D30" s="11">
        <v>0.24444444444444399</v>
      </c>
    </row>
    <row r="31" spans="1:4">
      <c r="A31" s="6">
        <v>30</v>
      </c>
      <c r="B31" s="3" t="s">
        <v>36</v>
      </c>
      <c r="C31" s="3" t="s">
        <v>30</v>
      </c>
      <c r="D31" s="11">
        <v>0.24666666666666601</v>
      </c>
    </row>
    <row r="32" spans="1:4">
      <c r="A32" s="6">
        <v>31</v>
      </c>
      <c r="B32" s="3" t="s">
        <v>36</v>
      </c>
      <c r="C32" s="3" t="s">
        <v>31</v>
      </c>
      <c r="D32" s="11">
        <v>0.28666666666666601</v>
      </c>
    </row>
    <row r="33" spans="1:4">
      <c r="A33" s="6">
        <v>32</v>
      </c>
      <c r="B33" s="3" t="s">
        <v>36</v>
      </c>
      <c r="C33" s="3" t="s">
        <v>22</v>
      </c>
      <c r="D33" s="11">
        <v>0.38</v>
      </c>
    </row>
    <row r="34" spans="1:4">
      <c r="A34" s="6">
        <v>33</v>
      </c>
      <c r="B34" s="3" t="s">
        <v>37</v>
      </c>
      <c r="C34" s="3" t="s">
        <v>31</v>
      </c>
      <c r="D34" s="11">
        <v>0.31726907630522</v>
      </c>
    </row>
    <row r="35" spans="1:4">
      <c r="A35" s="6">
        <v>34</v>
      </c>
      <c r="B35" s="3" t="s">
        <v>37</v>
      </c>
      <c r="C35" s="3" t="s">
        <v>22</v>
      </c>
      <c r="D35" s="11">
        <v>0.40562248995983902</v>
      </c>
    </row>
    <row r="36" spans="1:4">
      <c r="A36" s="6">
        <v>35</v>
      </c>
      <c r="B36" s="3" t="s">
        <v>38</v>
      </c>
      <c r="C36" s="3" t="s">
        <v>22</v>
      </c>
      <c r="D36" s="11">
        <v>0.47398843930635798</v>
      </c>
    </row>
    <row r="37" spans="1:4">
      <c r="A37" s="6">
        <v>36</v>
      </c>
      <c r="B37" s="3" t="s">
        <v>39</v>
      </c>
      <c r="C37" s="3" t="s">
        <v>31</v>
      </c>
      <c r="D37" s="11">
        <v>0.34024896265560101</v>
      </c>
    </row>
    <row r="38" spans="1:4">
      <c r="A38" s="6">
        <v>37</v>
      </c>
      <c r="B38" s="3" t="s">
        <v>39</v>
      </c>
      <c r="C38" s="3" t="s">
        <v>22</v>
      </c>
      <c r="D38" s="11">
        <v>0.43568464730290402</v>
      </c>
    </row>
    <row r="39" spans="1:4">
      <c r="A39" s="6">
        <v>38</v>
      </c>
      <c r="B39" s="3" t="s">
        <v>40</v>
      </c>
      <c r="C39" s="3" t="s">
        <v>28</v>
      </c>
      <c r="D39" s="11">
        <v>0.20759493670886001</v>
      </c>
    </row>
    <row r="40" spans="1:4">
      <c r="A40" s="6">
        <v>39</v>
      </c>
      <c r="B40" s="3" t="s">
        <v>40</v>
      </c>
      <c r="C40" s="3" t="s">
        <v>33</v>
      </c>
      <c r="D40" s="11">
        <v>0.25569620253164499</v>
      </c>
    </row>
    <row r="41" spans="1:4">
      <c r="A41" s="6">
        <v>40</v>
      </c>
      <c r="B41" s="3" t="s">
        <v>40</v>
      </c>
      <c r="C41" s="3" t="s">
        <v>30</v>
      </c>
      <c r="D41" s="11">
        <v>0.265822784810126</v>
      </c>
    </row>
    <row r="42" spans="1:4">
      <c r="A42" s="6">
        <v>41</v>
      </c>
      <c r="B42" s="3" t="s">
        <v>40</v>
      </c>
      <c r="C42" s="3" t="s">
        <v>31</v>
      </c>
      <c r="D42" s="11">
        <v>0.30126582278481001</v>
      </c>
    </row>
    <row r="43" spans="1:4">
      <c r="A43" s="6">
        <v>42</v>
      </c>
      <c r="B43" s="3" t="s">
        <v>41</v>
      </c>
      <c r="C43" s="3" t="s">
        <v>33</v>
      </c>
      <c r="D43" s="11">
        <v>0.26870748299319702</v>
      </c>
    </row>
    <row r="44" spans="1:4">
      <c r="A44" s="6">
        <v>43</v>
      </c>
      <c r="B44" s="3" t="s">
        <v>41</v>
      </c>
      <c r="C44" s="3" t="s">
        <v>30</v>
      </c>
      <c r="D44" s="11">
        <v>0.27891156462584998</v>
      </c>
    </row>
    <row r="45" spans="1:4">
      <c r="A45" s="6">
        <v>44</v>
      </c>
      <c r="B45" s="3" t="s">
        <v>41</v>
      </c>
      <c r="C45" s="3" t="s">
        <v>22</v>
      </c>
      <c r="D45" s="11">
        <v>0.40476190476190399</v>
      </c>
    </row>
    <row r="46" spans="1:4">
      <c r="A46" s="6">
        <v>45</v>
      </c>
      <c r="B46" s="3" t="s">
        <v>29</v>
      </c>
      <c r="C46" s="3" t="s">
        <v>9</v>
      </c>
      <c r="D46" s="11">
        <v>0.10008136696501201</v>
      </c>
    </row>
    <row r="47" spans="1:4">
      <c r="A47" s="6">
        <v>46</v>
      </c>
      <c r="B47" s="3" t="s">
        <v>29</v>
      </c>
      <c r="C47" s="3" t="s">
        <v>23</v>
      </c>
      <c r="D47" s="11">
        <v>0.104149715215622</v>
      </c>
    </row>
    <row r="48" spans="1:4">
      <c r="A48" s="6">
        <v>47</v>
      </c>
      <c r="B48" s="3" t="s">
        <v>29</v>
      </c>
      <c r="C48" s="3" t="s">
        <v>42</v>
      </c>
      <c r="D48" s="11">
        <v>0.10740439381611</v>
      </c>
    </row>
    <row r="49" spans="1:4">
      <c r="A49" s="6">
        <v>48</v>
      </c>
      <c r="B49" s="3" t="s">
        <v>29</v>
      </c>
      <c r="C49" s="3" t="s">
        <v>43</v>
      </c>
      <c r="D49" s="11">
        <v>0.109845402766476</v>
      </c>
    </row>
    <row r="50" spans="1:4">
      <c r="A50" s="6">
        <v>49</v>
      </c>
      <c r="B50" s="3" t="s">
        <v>29</v>
      </c>
      <c r="C50" s="3" t="s">
        <v>25</v>
      </c>
      <c r="D50" s="11">
        <v>0.121236777868185</v>
      </c>
    </row>
    <row r="51" spans="1:4">
      <c r="A51" s="6">
        <v>50</v>
      </c>
      <c r="B51" s="40" t="s">
        <v>29</v>
      </c>
      <c r="C51" s="40" t="s">
        <v>24</v>
      </c>
      <c r="D51" s="41">
        <v>0.13995117982099201</v>
      </c>
    </row>
    <row r="52" spans="1:4">
      <c r="A52" s="6">
        <v>51</v>
      </c>
      <c r="B52" s="3" t="s">
        <v>29</v>
      </c>
      <c r="C52" s="3" t="s">
        <v>28</v>
      </c>
      <c r="D52" s="11">
        <v>0.14076484947111401</v>
      </c>
    </row>
    <row r="53" spans="1:4">
      <c r="A53" s="6">
        <v>52</v>
      </c>
      <c r="B53" s="3" t="s">
        <v>29</v>
      </c>
      <c r="C53" s="3" t="s">
        <v>12</v>
      </c>
      <c r="D53" s="11">
        <v>0.14320585842148001</v>
      </c>
    </row>
    <row r="54" spans="1:4">
      <c r="A54" s="6">
        <v>53</v>
      </c>
      <c r="B54" s="3" t="s">
        <v>29</v>
      </c>
      <c r="C54" s="3" t="s">
        <v>30</v>
      </c>
      <c r="D54" s="11">
        <v>0.19609438567941401</v>
      </c>
    </row>
    <row r="55" spans="1:4">
      <c r="A55" s="6">
        <v>54</v>
      </c>
      <c r="B55" s="3" t="s">
        <v>29</v>
      </c>
      <c r="C55" s="3" t="s">
        <v>33</v>
      </c>
      <c r="D55" s="11">
        <v>0.20260374288038999</v>
      </c>
    </row>
    <row r="56" spans="1:4">
      <c r="A56" s="6">
        <v>55</v>
      </c>
      <c r="B56" s="3" t="s">
        <v>29</v>
      </c>
      <c r="C56" s="3" t="s">
        <v>32</v>
      </c>
      <c r="D56" s="11">
        <v>0.20992676973148899</v>
      </c>
    </row>
    <row r="57" spans="1:4">
      <c r="A57" s="6">
        <v>56</v>
      </c>
      <c r="B57" s="3" t="s">
        <v>29</v>
      </c>
      <c r="C57" s="3" t="s">
        <v>31</v>
      </c>
      <c r="D57" s="11">
        <v>0.239218877135882</v>
      </c>
    </row>
    <row r="58" spans="1:4">
      <c r="A58" s="6">
        <v>57</v>
      </c>
      <c r="B58" s="3" t="s">
        <v>29</v>
      </c>
      <c r="C58" s="3" t="s">
        <v>22</v>
      </c>
      <c r="D58" s="11">
        <v>0.32139951179820903</v>
      </c>
    </row>
    <row r="59" spans="1:4">
      <c r="A59" s="6">
        <v>58</v>
      </c>
      <c r="B59" s="3" t="s">
        <v>44</v>
      </c>
      <c r="C59" s="3" t="s">
        <v>29</v>
      </c>
      <c r="D59" s="11">
        <v>0.12935323383084499</v>
      </c>
    </row>
    <row r="60" spans="1:4">
      <c r="A60" s="6">
        <v>59</v>
      </c>
      <c r="B60" s="3" t="s">
        <v>44</v>
      </c>
      <c r="C60" s="3" t="s">
        <v>33</v>
      </c>
      <c r="D60" s="11">
        <v>0.13101160862354799</v>
      </c>
    </row>
    <row r="61" spans="1:4">
      <c r="A61" s="6">
        <v>60</v>
      </c>
      <c r="B61" s="3" t="s">
        <v>44</v>
      </c>
      <c r="C61" s="3" t="s">
        <v>12</v>
      </c>
      <c r="D61" s="11">
        <v>0.14925373134328301</v>
      </c>
    </row>
    <row r="62" spans="1:4">
      <c r="A62" s="6">
        <v>61</v>
      </c>
      <c r="B62" s="3" t="s">
        <v>44</v>
      </c>
      <c r="C62" s="3" t="s">
        <v>32</v>
      </c>
      <c r="D62" s="11">
        <v>0.165837479270315</v>
      </c>
    </row>
    <row r="63" spans="1:4">
      <c r="A63" s="6">
        <v>62</v>
      </c>
      <c r="B63" s="3" t="s">
        <v>45</v>
      </c>
      <c r="C63" s="3" t="s">
        <v>30</v>
      </c>
      <c r="D63" s="11">
        <v>0.22454308093994699</v>
      </c>
    </row>
    <row r="64" spans="1:4">
      <c r="A64" s="6">
        <v>63</v>
      </c>
      <c r="B64" s="3" t="s">
        <v>45</v>
      </c>
      <c r="C64" s="3" t="s">
        <v>33</v>
      </c>
      <c r="D64" s="11">
        <v>0.22976501305482999</v>
      </c>
    </row>
    <row r="65" spans="1:4">
      <c r="A65" s="6">
        <v>64</v>
      </c>
      <c r="B65" s="3" t="s">
        <v>45</v>
      </c>
      <c r="C65" s="3" t="s">
        <v>29</v>
      </c>
      <c r="D65" s="11">
        <v>0.266318537859007</v>
      </c>
    </row>
    <row r="66" spans="1:4">
      <c r="A66" s="6">
        <v>65</v>
      </c>
      <c r="B66" s="3" t="s">
        <v>45</v>
      </c>
      <c r="C66" s="3" t="s">
        <v>31</v>
      </c>
      <c r="D66" s="11">
        <v>0.31070496083550903</v>
      </c>
    </row>
    <row r="67" spans="1:4">
      <c r="A67" s="6">
        <v>66</v>
      </c>
      <c r="B67" s="29" t="s">
        <v>45</v>
      </c>
      <c r="C67" s="29" t="s">
        <v>22</v>
      </c>
      <c r="D67" s="30">
        <v>0.39425587467362899</v>
      </c>
    </row>
    <row r="68" spans="1:4">
      <c r="A68" s="6">
        <v>67</v>
      </c>
      <c r="B68" s="3" t="s">
        <v>46</v>
      </c>
      <c r="C68" s="3" t="s">
        <v>22</v>
      </c>
      <c r="D68" s="11">
        <v>0.50666666666666604</v>
      </c>
    </row>
    <row r="69" spans="1:4">
      <c r="A69" s="6">
        <v>68</v>
      </c>
      <c r="B69" s="3" t="s">
        <v>47</v>
      </c>
      <c r="C69" s="3" t="s">
        <v>22</v>
      </c>
      <c r="D69" s="11">
        <v>0.42424242424242398</v>
      </c>
    </row>
    <row r="70" spans="1:4">
      <c r="A70" s="6">
        <v>69</v>
      </c>
      <c r="B70" s="3" t="s">
        <v>48</v>
      </c>
      <c r="C70" s="3" t="s">
        <v>28</v>
      </c>
      <c r="D70" s="11">
        <v>0.19895287958115099</v>
      </c>
    </row>
    <row r="71" spans="1:4">
      <c r="A71" s="6">
        <v>70</v>
      </c>
      <c r="B71" s="3" t="s">
        <v>48</v>
      </c>
      <c r="C71" s="3" t="s">
        <v>30</v>
      </c>
      <c r="D71" s="11">
        <v>0.25654450261780098</v>
      </c>
    </row>
    <row r="72" spans="1:4">
      <c r="A72" s="6">
        <v>71</v>
      </c>
      <c r="B72" s="3" t="s">
        <v>48</v>
      </c>
      <c r="C72" s="3" t="s">
        <v>29</v>
      </c>
      <c r="D72" s="11">
        <v>0.264397905759162</v>
      </c>
    </row>
    <row r="73" spans="1:4">
      <c r="A73" s="6">
        <v>72</v>
      </c>
      <c r="B73" s="3" t="s">
        <v>48</v>
      </c>
      <c r="C73" s="3" t="s">
        <v>31</v>
      </c>
      <c r="D73" s="11">
        <v>0.28010471204188397</v>
      </c>
    </row>
    <row r="74" spans="1:4">
      <c r="A74" s="6">
        <v>73</v>
      </c>
      <c r="B74" s="3" t="s">
        <v>49</v>
      </c>
      <c r="C74" s="3" t="s">
        <v>29</v>
      </c>
      <c r="D74" s="11">
        <v>0.28832116788321099</v>
      </c>
    </row>
    <row r="75" spans="1:4">
      <c r="A75" s="6">
        <v>74</v>
      </c>
      <c r="B75" s="3" t="s">
        <v>49</v>
      </c>
      <c r="C75" s="3" t="s">
        <v>22</v>
      </c>
      <c r="D75" s="11">
        <v>0.39051094890510901</v>
      </c>
    </row>
    <row r="76" spans="1:4">
      <c r="A76" s="6">
        <v>75</v>
      </c>
      <c r="B76" s="3" t="s">
        <v>33</v>
      </c>
      <c r="C76" s="3" t="s">
        <v>27</v>
      </c>
      <c r="D76" s="11">
        <v>0.106083086053412</v>
      </c>
    </row>
    <row r="77" spans="1:4">
      <c r="A77" s="6">
        <v>76</v>
      </c>
      <c r="B77" s="3" t="s">
        <v>33</v>
      </c>
      <c r="C77" s="3" t="s">
        <v>26</v>
      </c>
      <c r="D77" s="11">
        <v>0.10830860534124601</v>
      </c>
    </row>
    <row r="78" spans="1:4">
      <c r="A78" s="6">
        <v>77</v>
      </c>
      <c r="B78" s="3" t="s">
        <v>33</v>
      </c>
      <c r="C78" s="3" t="s">
        <v>28</v>
      </c>
      <c r="D78" s="11">
        <v>0.111275964391691</v>
      </c>
    </row>
    <row r="79" spans="1:4">
      <c r="A79" s="6">
        <v>78</v>
      </c>
      <c r="B79" s="3" t="s">
        <v>33</v>
      </c>
      <c r="C79" s="3" t="s">
        <v>24</v>
      </c>
      <c r="D79" s="11">
        <v>0.12091988130563699</v>
      </c>
    </row>
    <row r="80" spans="1:4">
      <c r="A80" s="6">
        <v>79</v>
      </c>
      <c r="B80" s="3" t="s">
        <v>33</v>
      </c>
      <c r="C80" s="3" t="s">
        <v>25</v>
      </c>
      <c r="D80" s="11">
        <v>0.12091988130563699</v>
      </c>
    </row>
    <row r="81" spans="1:4">
      <c r="A81" s="6">
        <v>80</v>
      </c>
      <c r="B81" s="3" t="s">
        <v>33</v>
      </c>
      <c r="C81" s="3" t="s">
        <v>12</v>
      </c>
      <c r="D81" s="11">
        <v>0.14169139465875299</v>
      </c>
    </row>
    <row r="82" spans="1:4">
      <c r="A82" s="6">
        <v>81</v>
      </c>
      <c r="B82" s="3" t="s">
        <v>33</v>
      </c>
      <c r="C82" s="3" t="s">
        <v>23</v>
      </c>
      <c r="D82" s="11">
        <v>0.16023738872403501</v>
      </c>
    </row>
    <row r="83" spans="1:4">
      <c r="A83" s="6">
        <v>82</v>
      </c>
      <c r="B83" s="3" t="s">
        <v>33</v>
      </c>
      <c r="C83" s="3" t="s">
        <v>30</v>
      </c>
      <c r="D83" s="11">
        <v>0.171364985163204</v>
      </c>
    </row>
    <row r="84" spans="1:4">
      <c r="A84" s="6">
        <v>83</v>
      </c>
      <c r="B84" s="3" t="s">
        <v>33</v>
      </c>
      <c r="C84" s="3" t="s">
        <v>29</v>
      </c>
      <c r="D84" s="11">
        <v>0.18471810089020699</v>
      </c>
    </row>
    <row r="85" spans="1:4">
      <c r="A85" s="6">
        <v>84</v>
      </c>
      <c r="B85" s="3" t="s">
        <v>33</v>
      </c>
      <c r="C85" s="3" t="s">
        <v>32</v>
      </c>
      <c r="D85" s="11">
        <v>0.202522255192878</v>
      </c>
    </row>
    <row r="86" spans="1:4">
      <c r="A86" s="6">
        <v>85</v>
      </c>
      <c r="B86" s="3" t="s">
        <v>33</v>
      </c>
      <c r="C86" s="3" t="s">
        <v>31</v>
      </c>
      <c r="D86" s="11">
        <v>0.203264094955489</v>
      </c>
    </row>
    <row r="87" spans="1:4">
      <c r="A87" s="6">
        <v>86</v>
      </c>
      <c r="B87" s="3" t="s">
        <v>33</v>
      </c>
      <c r="C87" s="3" t="s">
        <v>22</v>
      </c>
      <c r="D87" s="11">
        <v>0.28338278931750699</v>
      </c>
    </row>
    <row r="88" spans="1:4">
      <c r="A88" s="6">
        <v>87</v>
      </c>
      <c r="B88" s="3" t="s">
        <v>42</v>
      </c>
      <c r="C88" s="3" t="s">
        <v>33</v>
      </c>
      <c r="D88" s="11">
        <v>0.13949579831932701</v>
      </c>
    </row>
    <row r="89" spans="1:4">
      <c r="A89" s="6">
        <v>88</v>
      </c>
      <c r="B89" s="3" t="s">
        <v>42</v>
      </c>
      <c r="C89" s="3" t="s">
        <v>31</v>
      </c>
      <c r="D89" s="11">
        <v>0.17647058823529399</v>
      </c>
    </row>
    <row r="90" spans="1:4">
      <c r="A90" s="6">
        <v>89</v>
      </c>
      <c r="B90" s="3" t="s">
        <v>42</v>
      </c>
      <c r="C90" s="3" t="s">
        <v>32</v>
      </c>
      <c r="D90" s="11">
        <v>0.20672268907562999</v>
      </c>
    </row>
    <row r="91" spans="1:4">
      <c r="A91" s="6">
        <v>90</v>
      </c>
      <c r="B91" s="3" t="s">
        <v>42</v>
      </c>
      <c r="C91" s="3" t="s">
        <v>22</v>
      </c>
      <c r="D91" s="11">
        <v>0.215126050420168</v>
      </c>
    </row>
    <row r="92" spans="1:4">
      <c r="A92" s="6">
        <v>91</v>
      </c>
      <c r="B92" s="3" t="s">
        <v>42</v>
      </c>
      <c r="C92" s="3" t="s">
        <v>29</v>
      </c>
      <c r="D92" s="11">
        <v>0.221848739495798</v>
      </c>
    </row>
    <row r="93" spans="1:4">
      <c r="A93" s="6">
        <v>92</v>
      </c>
      <c r="B93" s="3" t="s">
        <v>50</v>
      </c>
      <c r="C93" s="3" t="s">
        <v>31</v>
      </c>
      <c r="D93" s="11">
        <v>0.30039525691699598</v>
      </c>
    </row>
    <row r="94" spans="1:4">
      <c r="A94" s="6">
        <v>93</v>
      </c>
      <c r="B94" s="3" t="s">
        <v>51</v>
      </c>
      <c r="C94" s="3" t="s">
        <v>22</v>
      </c>
      <c r="D94" s="11">
        <v>0.36714975845410602</v>
      </c>
    </row>
    <row r="95" spans="1:4">
      <c r="A95" s="6">
        <v>94</v>
      </c>
      <c r="B95" s="3" t="s">
        <v>32</v>
      </c>
      <c r="C95" s="3" t="s">
        <v>27</v>
      </c>
      <c r="D95" s="11">
        <v>0.10452418096723801</v>
      </c>
    </row>
    <row r="96" spans="1:4">
      <c r="A96" s="6">
        <v>95</v>
      </c>
      <c r="B96" s="40" t="s">
        <v>32</v>
      </c>
      <c r="C96" s="40" t="s">
        <v>24</v>
      </c>
      <c r="D96" s="41">
        <v>0.11154446177847099</v>
      </c>
    </row>
    <row r="97" spans="1:4">
      <c r="A97" s="6">
        <v>96</v>
      </c>
      <c r="B97" s="3" t="s">
        <v>32</v>
      </c>
      <c r="C97" s="3" t="s">
        <v>25</v>
      </c>
      <c r="D97" s="11">
        <v>0.117784711388455</v>
      </c>
    </row>
    <row r="98" spans="1:4">
      <c r="A98" s="6">
        <v>97</v>
      </c>
      <c r="B98" s="3" t="s">
        <v>32</v>
      </c>
      <c r="C98" s="3" t="s">
        <v>23</v>
      </c>
      <c r="D98" s="11">
        <v>0.12870514820592799</v>
      </c>
    </row>
    <row r="99" spans="1:4">
      <c r="A99" s="6">
        <v>98</v>
      </c>
      <c r="B99" s="3" t="s">
        <v>32</v>
      </c>
      <c r="C99" s="3" t="s">
        <v>30</v>
      </c>
      <c r="D99" s="11">
        <v>0.138845553822152</v>
      </c>
    </row>
    <row r="100" spans="1:4">
      <c r="A100" s="6">
        <v>99</v>
      </c>
      <c r="B100" s="3" t="s">
        <v>32</v>
      </c>
      <c r="C100" s="3" t="s">
        <v>31</v>
      </c>
      <c r="D100" s="11">
        <v>0.161466458658346</v>
      </c>
    </row>
    <row r="101" spans="1:4">
      <c r="A101" s="6">
        <v>100</v>
      </c>
      <c r="B101" s="3" t="s">
        <v>32</v>
      </c>
      <c r="C101" s="3" t="s">
        <v>12</v>
      </c>
      <c r="D101" s="11">
        <v>0.166926677067082</v>
      </c>
    </row>
    <row r="102" spans="1:4">
      <c r="A102" s="6">
        <v>101</v>
      </c>
      <c r="B102" s="3" t="s">
        <v>32</v>
      </c>
      <c r="C102" s="3" t="s">
        <v>22</v>
      </c>
      <c r="D102" s="11">
        <v>0.197347893915756</v>
      </c>
    </row>
    <row r="103" spans="1:4">
      <c r="A103" s="6">
        <v>102</v>
      </c>
      <c r="B103" s="3" t="s">
        <v>32</v>
      </c>
      <c r="C103" s="3" t="s">
        <v>29</v>
      </c>
      <c r="D103" s="11">
        <v>0.20124804992199599</v>
      </c>
    </row>
    <row r="104" spans="1:4">
      <c r="A104" s="6">
        <v>103</v>
      </c>
      <c r="B104" s="3" t="s">
        <v>32</v>
      </c>
      <c r="C104" s="3" t="s">
        <v>33</v>
      </c>
      <c r="D104" s="11">
        <v>0.21294851794071701</v>
      </c>
    </row>
    <row r="105" spans="1:4">
      <c r="A105" s="6">
        <v>104</v>
      </c>
      <c r="B105" s="3" t="s">
        <v>52</v>
      </c>
      <c r="C105" s="3" t="s">
        <v>22</v>
      </c>
      <c r="D105" s="11">
        <v>0.30959752321981399</v>
      </c>
    </row>
    <row r="106" spans="1:4">
      <c r="A106" s="6">
        <v>105</v>
      </c>
      <c r="B106" s="40" t="s">
        <v>53</v>
      </c>
      <c r="C106" s="40" t="s">
        <v>33</v>
      </c>
      <c r="D106" s="41">
        <v>0.174736842105263</v>
      </c>
    </row>
    <row r="107" spans="1:4">
      <c r="A107" s="6">
        <v>106</v>
      </c>
      <c r="B107" s="3" t="s">
        <v>53</v>
      </c>
      <c r="C107" s="3" t="s">
        <v>12</v>
      </c>
      <c r="D107" s="11">
        <v>0.176842105263157</v>
      </c>
    </row>
    <row r="108" spans="1:4">
      <c r="A108" s="6">
        <v>107</v>
      </c>
      <c r="B108" s="3" t="s">
        <v>53</v>
      </c>
      <c r="C108" s="3" t="s">
        <v>30</v>
      </c>
      <c r="D108" s="11">
        <v>0.225263157894736</v>
      </c>
    </row>
    <row r="109" spans="1:4">
      <c r="A109" s="6">
        <v>108</v>
      </c>
      <c r="B109" s="3" t="s">
        <v>53</v>
      </c>
      <c r="C109" s="3" t="s">
        <v>32</v>
      </c>
      <c r="D109" s="11">
        <v>0.229473684210526</v>
      </c>
    </row>
    <row r="110" spans="1:4">
      <c r="A110" s="6">
        <v>109</v>
      </c>
      <c r="B110" s="3" t="s">
        <v>53</v>
      </c>
      <c r="C110" s="3" t="s">
        <v>29</v>
      </c>
      <c r="D110" s="11">
        <v>0.23578947368420999</v>
      </c>
    </row>
    <row r="111" spans="1:4">
      <c r="A111" s="6">
        <v>110</v>
      </c>
      <c r="B111" s="3" t="s">
        <v>53</v>
      </c>
      <c r="C111" s="3" t="s">
        <v>31</v>
      </c>
      <c r="D111" s="11">
        <v>0.24631578947368399</v>
      </c>
    </row>
    <row r="112" spans="1:4">
      <c r="A112" s="6">
        <v>111</v>
      </c>
      <c r="B112" s="29" t="s">
        <v>53</v>
      </c>
      <c r="C112" s="29" t="s">
        <v>22</v>
      </c>
      <c r="D112" s="30">
        <v>0.32</v>
      </c>
    </row>
    <row r="113" spans="1:4">
      <c r="A113" s="6">
        <v>112</v>
      </c>
      <c r="B113" s="3" t="s">
        <v>54</v>
      </c>
      <c r="C113" s="3" t="s">
        <v>22</v>
      </c>
      <c r="D113" s="11">
        <v>0.468926553672316</v>
      </c>
    </row>
    <row r="114" spans="1:4">
      <c r="A114" s="6">
        <v>113</v>
      </c>
      <c r="B114" s="3" t="s">
        <v>55</v>
      </c>
      <c r="C114" s="3" t="s">
        <v>30</v>
      </c>
      <c r="D114" s="11">
        <v>0.30970149253731299</v>
      </c>
    </row>
    <row r="115" spans="1:4">
      <c r="A115" s="6">
        <v>114</v>
      </c>
      <c r="B115" s="3" t="s">
        <v>55</v>
      </c>
      <c r="C115" s="3" t="s">
        <v>31</v>
      </c>
      <c r="D115" s="11">
        <v>0.33582089552238797</v>
      </c>
    </row>
    <row r="116" spans="1:4">
      <c r="A116" s="6">
        <v>115</v>
      </c>
      <c r="B116" s="3" t="s">
        <v>56</v>
      </c>
      <c r="C116" s="3" t="s">
        <v>22</v>
      </c>
      <c r="D116" s="11">
        <v>0.43062200956937702</v>
      </c>
    </row>
    <row r="117" spans="1:4">
      <c r="A117" s="6">
        <v>116</v>
      </c>
      <c r="B117" s="3" t="s">
        <v>24</v>
      </c>
      <c r="C117" s="3" t="s">
        <v>8</v>
      </c>
      <c r="D117" s="11">
        <v>0.10629370629370601</v>
      </c>
    </row>
    <row r="118" spans="1:4">
      <c r="A118" s="6">
        <v>117</v>
      </c>
      <c r="B118" s="3" t="s">
        <v>24</v>
      </c>
      <c r="C118" s="3" t="s">
        <v>27</v>
      </c>
      <c r="D118" s="11">
        <v>0.107692307692307</v>
      </c>
    </row>
    <row r="119" spans="1:4">
      <c r="A119" s="6">
        <v>118</v>
      </c>
      <c r="B119" s="3" t="s">
        <v>24</v>
      </c>
      <c r="C119" s="3" t="s">
        <v>23</v>
      </c>
      <c r="D119" s="11">
        <v>0.11048951048951</v>
      </c>
    </row>
    <row r="120" spans="1:4">
      <c r="A120" s="6">
        <v>119</v>
      </c>
      <c r="B120" s="3" t="s">
        <v>24</v>
      </c>
      <c r="C120" s="3" t="s">
        <v>57</v>
      </c>
      <c r="D120" s="11">
        <v>0.11608391608391599</v>
      </c>
    </row>
    <row r="121" spans="1:4">
      <c r="A121" s="6">
        <v>120</v>
      </c>
      <c r="B121" s="3" t="s">
        <v>24</v>
      </c>
      <c r="C121" s="3" t="s">
        <v>9</v>
      </c>
      <c r="D121" s="11">
        <v>0.11888111888111801</v>
      </c>
    </row>
    <row r="122" spans="1:4">
      <c r="A122" s="6">
        <v>121</v>
      </c>
      <c r="B122" s="3" t="s">
        <v>24</v>
      </c>
      <c r="C122" s="3" t="s">
        <v>58</v>
      </c>
      <c r="D122" s="11">
        <v>0.125874125874125</v>
      </c>
    </row>
    <row r="123" spans="1:4">
      <c r="A123" s="6">
        <v>122</v>
      </c>
      <c r="B123" s="3" t="s">
        <v>24</v>
      </c>
      <c r="C123" s="3" t="s">
        <v>25</v>
      </c>
      <c r="D123" s="11">
        <v>0.14125874125874099</v>
      </c>
    </row>
    <row r="124" spans="1:4">
      <c r="A124" s="6">
        <v>123</v>
      </c>
      <c r="B124" s="3" t="s">
        <v>24</v>
      </c>
      <c r="C124" s="3" t="s">
        <v>12</v>
      </c>
      <c r="D124" s="11">
        <v>0.151048951048951</v>
      </c>
    </row>
    <row r="125" spans="1:4">
      <c r="A125" s="6">
        <v>124</v>
      </c>
      <c r="B125" s="3" t="s">
        <v>24</v>
      </c>
      <c r="C125" s="3" t="s">
        <v>59</v>
      </c>
      <c r="D125" s="11">
        <v>0.16923076923076899</v>
      </c>
    </row>
    <row r="126" spans="1:4">
      <c r="A126" s="6">
        <v>125</v>
      </c>
      <c r="B126" s="3" t="s">
        <v>24</v>
      </c>
      <c r="C126" s="3" t="s">
        <v>43</v>
      </c>
      <c r="D126" s="11">
        <v>0.17482517482517401</v>
      </c>
    </row>
    <row r="127" spans="1:4">
      <c r="A127" s="6">
        <v>126</v>
      </c>
      <c r="B127" s="3" t="s">
        <v>24</v>
      </c>
      <c r="C127" s="3" t="s">
        <v>28</v>
      </c>
      <c r="D127" s="11">
        <v>0.17762237762237701</v>
      </c>
    </row>
    <row r="128" spans="1:4">
      <c r="A128" s="6">
        <v>127</v>
      </c>
      <c r="B128" s="3" t="s">
        <v>24</v>
      </c>
      <c r="C128" s="3" t="s">
        <v>32</v>
      </c>
      <c r="D128" s="11">
        <v>0.19999999999999901</v>
      </c>
    </row>
    <row r="129" spans="1:4">
      <c r="A129" s="6">
        <v>128</v>
      </c>
      <c r="B129" s="3" t="s">
        <v>24</v>
      </c>
      <c r="C129" s="3" t="s">
        <v>33</v>
      </c>
      <c r="D129" s="11">
        <v>0.22797202797202701</v>
      </c>
    </row>
    <row r="130" spans="1:4">
      <c r="A130" s="6">
        <v>129</v>
      </c>
      <c r="B130" s="3" t="s">
        <v>24</v>
      </c>
      <c r="C130" s="3" t="s">
        <v>29</v>
      </c>
      <c r="D130" s="11">
        <v>0.24055944055944001</v>
      </c>
    </row>
    <row r="131" spans="1:4">
      <c r="A131" s="6">
        <v>130</v>
      </c>
      <c r="B131" s="3" t="s">
        <v>24</v>
      </c>
      <c r="C131" s="3" t="s">
        <v>30</v>
      </c>
      <c r="D131" s="11">
        <v>0.24755244755244701</v>
      </c>
    </row>
    <row r="132" spans="1:4">
      <c r="A132" s="6">
        <v>131</v>
      </c>
      <c r="B132" s="3" t="s">
        <v>24</v>
      </c>
      <c r="C132" s="3" t="s">
        <v>31</v>
      </c>
      <c r="D132" s="11">
        <v>0.29230769230769199</v>
      </c>
    </row>
    <row r="133" spans="1:4">
      <c r="A133" s="6">
        <v>132</v>
      </c>
      <c r="B133" s="3" t="s">
        <v>24</v>
      </c>
      <c r="C133" s="3" t="s">
        <v>22</v>
      </c>
      <c r="D133" s="11">
        <v>0.37482517482517402</v>
      </c>
    </row>
    <row r="134" spans="1:4">
      <c r="A134" s="6">
        <v>133</v>
      </c>
      <c r="B134" s="3" t="s">
        <v>60</v>
      </c>
      <c r="C134" s="3" t="s">
        <v>32</v>
      </c>
      <c r="D134" s="11">
        <v>0.19847328244274801</v>
      </c>
    </row>
    <row r="135" spans="1:4">
      <c r="A135" s="6">
        <v>134</v>
      </c>
      <c r="B135" s="3" t="s">
        <v>60</v>
      </c>
      <c r="C135" s="3" t="s">
        <v>29</v>
      </c>
      <c r="D135" s="11">
        <v>0.20865139949109399</v>
      </c>
    </row>
    <row r="136" spans="1:4">
      <c r="A136" s="6">
        <v>135</v>
      </c>
      <c r="B136" s="3" t="s">
        <v>60</v>
      </c>
      <c r="C136" s="3" t="s">
        <v>28</v>
      </c>
      <c r="D136" s="11">
        <v>0.21628498727735301</v>
      </c>
    </row>
    <row r="137" spans="1:4">
      <c r="A137" s="6">
        <v>136</v>
      </c>
      <c r="B137" s="3" t="s">
        <v>60</v>
      </c>
      <c r="C137" s="3" t="s">
        <v>31</v>
      </c>
      <c r="D137" s="11">
        <v>0.315521628498727</v>
      </c>
    </row>
    <row r="138" spans="1:4">
      <c r="A138" s="6">
        <v>137</v>
      </c>
      <c r="B138" s="3" t="s">
        <v>60</v>
      </c>
      <c r="C138" s="3" t="s">
        <v>22</v>
      </c>
      <c r="D138" s="11">
        <v>0.33333333333333298</v>
      </c>
    </row>
    <row r="139" spans="1:4">
      <c r="A139" s="6">
        <v>138</v>
      </c>
      <c r="B139" s="3" t="s">
        <v>12</v>
      </c>
      <c r="C139" s="3" t="s">
        <v>27</v>
      </c>
      <c r="D139" s="11">
        <v>0.106962663975782</v>
      </c>
    </row>
    <row r="140" spans="1:4">
      <c r="A140" s="6">
        <v>139</v>
      </c>
      <c r="B140" s="3" t="s">
        <v>12</v>
      </c>
      <c r="C140" s="3" t="s">
        <v>24</v>
      </c>
      <c r="D140" s="11">
        <v>0.108980827447023</v>
      </c>
    </row>
    <row r="141" spans="1:4">
      <c r="A141" s="6">
        <v>140</v>
      </c>
      <c r="B141" s="40" t="s">
        <v>12</v>
      </c>
      <c r="C141" s="40" t="s">
        <v>28</v>
      </c>
      <c r="D141" s="41">
        <v>0.112008072653884</v>
      </c>
    </row>
    <row r="142" spans="1:4">
      <c r="A142" s="6">
        <v>141</v>
      </c>
      <c r="B142" s="3" t="s">
        <v>12</v>
      </c>
      <c r="C142" s="3" t="s">
        <v>25</v>
      </c>
      <c r="D142" s="11">
        <v>0.12411705348133199</v>
      </c>
    </row>
    <row r="143" spans="1:4">
      <c r="A143" s="6">
        <v>142</v>
      </c>
      <c r="B143" s="3" t="s">
        <v>12</v>
      </c>
      <c r="C143" s="3" t="s">
        <v>23</v>
      </c>
      <c r="D143" s="11">
        <v>0.13218970736629601</v>
      </c>
    </row>
    <row r="144" spans="1:4">
      <c r="A144" s="6">
        <v>143</v>
      </c>
      <c r="B144" s="3" t="s">
        <v>12</v>
      </c>
      <c r="C144" s="3" t="s">
        <v>30</v>
      </c>
      <c r="D144" s="11">
        <v>0.13319878910191699</v>
      </c>
    </row>
    <row r="145" spans="1:4">
      <c r="A145" s="6">
        <v>144</v>
      </c>
      <c r="B145" s="3" t="s">
        <v>12</v>
      </c>
      <c r="C145" s="3" t="s">
        <v>29</v>
      </c>
      <c r="D145" s="11">
        <v>0.17759838546922299</v>
      </c>
    </row>
    <row r="146" spans="1:4">
      <c r="A146" s="6">
        <v>145</v>
      </c>
      <c r="B146" s="3" t="s">
        <v>12</v>
      </c>
      <c r="C146" s="3" t="s">
        <v>33</v>
      </c>
      <c r="D146" s="11">
        <v>0.19273461150353099</v>
      </c>
    </row>
    <row r="147" spans="1:4">
      <c r="A147" s="6">
        <v>146</v>
      </c>
      <c r="B147" s="3" t="s">
        <v>12</v>
      </c>
      <c r="C147" s="3" t="s">
        <v>31</v>
      </c>
      <c r="D147" s="11">
        <v>0.200807265388496</v>
      </c>
    </row>
    <row r="148" spans="1:4">
      <c r="A148" s="6">
        <v>147</v>
      </c>
      <c r="B148" s="3" t="s">
        <v>12</v>
      </c>
      <c r="C148" s="3" t="s">
        <v>32</v>
      </c>
      <c r="D148" s="11">
        <v>0.215943491422805</v>
      </c>
    </row>
    <row r="149" spans="1:4">
      <c r="A149" s="6">
        <v>148</v>
      </c>
      <c r="B149" s="29" t="s">
        <v>12</v>
      </c>
      <c r="C149" s="29" t="s">
        <v>22</v>
      </c>
      <c r="D149" s="30">
        <v>0.23511604439959599</v>
      </c>
    </row>
    <row r="150" spans="1:4">
      <c r="A150" s="6">
        <v>149</v>
      </c>
      <c r="B150" s="3" t="s">
        <v>61</v>
      </c>
      <c r="C150" s="3" t="s">
        <v>22</v>
      </c>
      <c r="D150" s="11">
        <v>0.50303030303030305</v>
      </c>
    </row>
    <row r="151" spans="1:4">
      <c r="A151" s="6">
        <v>150</v>
      </c>
      <c r="B151" s="3" t="s">
        <v>62</v>
      </c>
      <c r="C151" s="3" t="s">
        <v>33</v>
      </c>
      <c r="D151" s="11">
        <v>0.24755700325732899</v>
      </c>
    </row>
    <row r="152" spans="1:4">
      <c r="A152" s="6">
        <v>151</v>
      </c>
      <c r="B152" s="3" t="s">
        <v>62</v>
      </c>
      <c r="C152" s="3" t="s">
        <v>29</v>
      </c>
      <c r="D152" s="11">
        <v>0.26710097719869702</v>
      </c>
    </row>
    <row r="153" spans="1:4">
      <c r="A153" s="6">
        <v>152</v>
      </c>
      <c r="B153" s="3" t="s">
        <v>62</v>
      </c>
      <c r="C153" s="3" t="s">
        <v>30</v>
      </c>
      <c r="D153" s="11">
        <v>0.27035830618892498</v>
      </c>
    </row>
    <row r="154" spans="1:4">
      <c r="A154" s="6">
        <v>153</v>
      </c>
      <c r="B154" s="3" t="s">
        <v>62</v>
      </c>
      <c r="C154" s="3" t="s">
        <v>31</v>
      </c>
      <c r="D154" s="11">
        <v>0.41693811074918502</v>
      </c>
    </row>
    <row r="155" spans="1:4">
      <c r="A155" s="6">
        <v>154</v>
      </c>
      <c r="B155" s="3" t="s">
        <v>63</v>
      </c>
      <c r="C155" s="3" t="s">
        <v>22</v>
      </c>
      <c r="D155" s="11">
        <v>0.43537414965986299</v>
      </c>
    </row>
    <row r="156" spans="1:4">
      <c r="A156" s="6">
        <v>155</v>
      </c>
      <c r="B156" s="3" t="s">
        <v>28</v>
      </c>
      <c r="C156" s="3" t="s">
        <v>48</v>
      </c>
      <c r="D156" s="11">
        <v>0.103120759837177</v>
      </c>
    </row>
    <row r="157" spans="1:4">
      <c r="A157" s="6">
        <v>156</v>
      </c>
      <c r="B157" s="3" t="s">
        <v>28</v>
      </c>
      <c r="C157" s="3" t="s">
        <v>40</v>
      </c>
      <c r="D157" s="11">
        <v>0.11126187245590199</v>
      </c>
    </row>
    <row r="158" spans="1:4">
      <c r="A158" s="6">
        <v>157</v>
      </c>
      <c r="B158" s="3" t="s">
        <v>28</v>
      </c>
      <c r="C158" s="3" t="s">
        <v>57</v>
      </c>
      <c r="D158" s="11">
        <v>0.112618724559023</v>
      </c>
    </row>
    <row r="159" spans="1:4">
      <c r="A159" s="6">
        <v>158</v>
      </c>
      <c r="B159" s="3" t="s">
        <v>28</v>
      </c>
      <c r="C159" s="3" t="s">
        <v>60</v>
      </c>
      <c r="D159" s="11">
        <v>0.11533242876526401</v>
      </c>
    </row>
    <row r="160" spans="1:4">
      <c r="A160" s="6">
        <v>159</v>
      </c>
      <c r="B160" s="3" t="s">
        <v>28</v>
      </c>
      <c r="C160" s="3" t="s">
        <v>43</v>
      </c>
      <c r="D160" s="11">
        <v>0.116689280868385</v>
      </c>
    </row>
    <row r="161" spans="1:4">
      <c r="A161" s="6">
        <v>160</v>
      </c>
      <c r="B161" s="3" t="s">
        <v>28</v>
      </c>
      <c r="C161" s="3" t="s">
        <v>59</v>
      </c>
      <c r="D161" s="11">
        <v>0.119402985074626</v>
      </c>
    </row>
    <row r="162" spans="1:4">
      <c r="A162" s="6">
        <v>161</v>
      </c>
      <c r="B162" s="3" t="s">
        <v>28</v>
      </c>
      <c r="C162" s="3" t="s">
        <v>23</v>
      </c>
      <c r="D162" s="11">
        <v>0.122116689280868</v>
      </c>
    </row>
    <row r="163" spans="1:4">
      <c r="A163" s="6">
        <v>162</v>
      </c>
      <c r="B163" s="3" t="s">
        <v>28</v>
      </c>
      <c r="C163" s="3" t="s">
        <v>32</v>
      </c>
      <c r="D163" s="11">
        <v>0.14111261872455899</v>
      </c>
    </row>
    <row r="164" spans="1:4">
      <c r="A164" s="6">
        <v>163</v>
      </c>
      <c r="B164" s="3" t="s">
        <v>28</v>
      </c>
      <c r="C164" s="3" t="s">
        <v>9</v>
      </c>
      <c r="D164" s="11">
        <v>0.1438263229308</v>
      </c>
    </row>
    <row r="165" spans="1:4">
      <c r="A165" s="6">
        <v>164</v>
      </c>
      <c r="B165" s="3" t="s">
        <v>28</v>
      </c>
      <c r="C165" s="3" t="s">
        <v>25</v>
      </c>
      <c r="D165" s="11">
        <v>0.14789687924016201</v>
      </c>
    </row>
    <row r="166" spans="1:4">
      <c r="A166" s="6">
        <v>165</v>
      </c>
      <c r="B166" s="3" t="s">
        <v>28</v>
      </c>
      <c r="C166" s="3" t="s">
        <v>12</v>
      </c>
      <c r="D166" s="11">
        <v>0.15061058344640399</v>
      </c>
    </row>
    <row r="167" spans="1:4">
      <c r="A167" s="6">
        <v>166</v>
      </c>
      <c r="B167" s="3" t="s">
        <v>28</v>
      </c>
      <c r="C167" s="3" t="s">
        <v>64</v>
      </c>
      <c r="D167" s="11">
        <v>0.16282225237449099</v>
      </c>
    </row>
    <row r="168" spans="1:4">
      <c r="A168" s="6">
        <v>167</v>
      </c>
      <c r="B168" s="3" t="s">
        <v>28</v>
      </c>
      <c r="C168" s="3" t="s">
        <v>24</v>
      </c>
      <c r="D168" s="11">
        <v>0.17232021709633599</v>
      </c>
    </row>
    <row r="169" spans="1:4">
      <c r="A169" s="6">
        <v>168</v>
      </c>
      <c r="B169" s="3" t="s">
        <v>28</v>
      </c>
      <c r="C169" s="3" t="s">
        <v>58</v>
      </c>
      <c r="D169" s="11">
        <v>0.173677069199457</v>
      </c>
    </row>
    <row r="170" spans="1:4">
      <c r="A170" s="6">
        <v>169</v>
      </c>
      <c r="B170" s="3" t="s">
        <v>28</v>
      </c>
      <c r="C170" s="3" t="s">
        <v>33</v>
      </c>
      <c r="D170" s="11">
        <v>0.20352781546811299</v>
      </c>
    </row>
    <row r="171" spans="1:4">
      <c r="A171" s="6">
        <v>170</v>
      </c>
      <c r="B171" s="3" t="s">
        <v>28</v>
      </c>
      <c r="C171" s="3" t="s">
        <v>30</v>
      </c>
      <c r="D171" s="11">
        <v>0.22388059701492499</v>
      </c>
    </row>
    <row r="172" spans="1:4">
      <c r="A172" s="6">
        <v>171</v>
      </c>
      <c r="B172" s="3" t="s">
        <v>28</v>
      </c>
      <c r="C172" s="3" t="s">
        <v>29</v>
      </c>
      <c r="D172" s="11">
        <v>0.23473541383989099</v>
      </c>
    </row>
    <row r="173" spans="1:4">
      <c r="A173" s="6">
        <v>172</v>
      </c>
      <c r="B173" s="3" t="s">
        <v>28</v>
      </c>
      <c r="C173" s="3" t="s">
        <v>31</v>
      </c>
      <c r="D173" s="11">
        <v>0.39891451831750302</v>
      </c>
    </row>
    <row r="174" spans="1:4">
      <c r="A174" s="6">
        <v>173</v>
      </c>
      <c r="B174" s="3" t="s">
        <v>28</v>
      </c>
      <c r="C174" s="3" t="s">
        <v>22</v>
      </c>
      <c r="D174" s="11">
        <v>0.41655359565807298</v>
      </c>
    </row>
    <row r="175" spans="1:4">
      <c r="A175" s="6">
        <v>174</v>
      </c>
      <c r="B175" s="3" t="s">
        <v>64</v>
      </c>
      <c r="C175" s="3" t="s">
        <v>33</v>
      </c>
      <c r="D175" s="11">
        <v>0.25336927223719602</v>
      </c>
    </row>
    <row r="176" spans="1:4">
      <c r="A176" s="6">
        <v>175</v>
      </c>
      <c r="B176" s="3" t="s">
        <v>64</v>
      </c>
      <c r="C176" s="3" t="s">
        <v>28</v>
      </c>
      <c r="D176" s="11">
        <v>0.32345013477088902</v>
      </c>
    </row>
    <row r="177" spans="1:4">
      <c r="A177" s="6">
        <v>176</v>
      </c>
      <c r="B177" s="3" t="s">
        <v>64</v>
      </c>
      <c r="C177" s="3" t="s">
        <v>31</v>
      </c>
      <c r="D177" s="11">
        <v>0.32884097035040399</v>
      </c>
    </row>
    <row r="178" spans="1:4">
      <c r="A178" s="6">
        <v>177</v>
      </c>
      <c r="B178" s="29" t="s">
        <v>64</v>
      </c>
      <c r="C178" s="29" t="s">
        <v>22</v>
      </c>
      <c r="D178" s="30">
        <v>0.34501347708894797</v>
      </c>
    </row>
    <row r="179" spans="1:4">
      <c r="A179" s="6">
        <v>178</v>
      </c>
      <c r="B179" s="3" t="s">
        <v>65</v>
      </c>
      <c r="C179" s="3" t="s">
        <v>31</v>
      </c>
      <c r="D179" s="11">
        <v>0.25</v>
      </c>
    </row>
    <row r="180" spans="1:4">
      <c r="A180" s="6">
        <v>179</v>
      </c>
      <c r="B180" s="3" t="s">
        <v>65</v>
      </c>
      <c r="C180" s="3" t="s">
        <v>22</v>
      </c>
      <c r="D180" s="11">
        <v>0.31741573033707798</v>
      </c>
    </row>
    <row r="181" spans="1:4">
      <c r="A181" s="6">
        <v>180</v>
      </c>
      <c r="B181" s="40" t="s">
        <v>8</v>
      </c>
      <c r="C181" s="40" t="s">
        <v>24</v>
      </c>
      <c r="D181" s="41">
        <v>0.13240418118466801</v>
      </c>
    </row>
    <row r="182" spans="1:4">
      <c r="A182" s="6">
        <v>181</v>
      </c>
      <c r="B182" s="3" t="s">
        <v>8</v>
      </c>
      <c r="C182" s="3" t="s">
        <v>30</v>
      </c>
      <c r="D182" s="11">
        <v>0.17247386759581801</v>
      </c>
    </row>
    <row r="183" spans="1:4">
      <c r="A183" s="6">
        <v>182</v>
      </c>
      <c r="B183" s="3" t="s">
        <v>8</v>
      </c>
      <c r="C183" s="3" t="s">
        <v>32</v>
      </c>
      <c r="D183" s="11">
        <v>0.174216027874564</v>
      </c>
    </row>
    <row r="184" spans="1:4">
      <c r="A184" s="6">
        <v>183</v>
      </c>
      <c r="B184" s="3" t="s">
        <v>8</v>
      </c>
      <c r="C184" s="3" t="s">
        <v>29</v>
      </c>
      <c r="D184" s="11">
        <v>0.19337979094076599</v>
      </c>
    </row>
    <row r="185" spans="1:4">
      <c r="A185" s="6">
        <v>184</v>
      </c>
      <c r="B185" s="3" t="s">
        <v>8</v>
      </c>
      <c r="C185" s="3" t="s">
        <v>31</v>
      </c>
      <c r="D185" s="11">
        <v>0.19860627177700299</v>
      </c>
    </row>
    <row r="186" spans="1:4">
      <c r="A186" s="6">
        <v>185</v>
      </c>
      <c r="B186" s="3" t="s">
        <v>8</v>
      </c>
      <c r="C186" s="3" t="s">
        <v>33</v>
      </c>
      <c r="D186" s="11">
        <v>0.219512195121951</v>
      </c>
    </row>
    <row r="187" spans="1:4">
      <c r="A187" s="6">
        <v>186</v>
      </c>
      <c r="B187" s="29" t="s">
        <v>8</v>
      </c>
      <c r="C187" s="29" t="s">
        <v>22</v>
      </c>
      <c r="D187" s="30">
        <v>0.31358885017421601</v>
      </c>
    </row>
    <row r="188" spans="1:4">
      <c r="A188" s="6">
        <v>187</v>
      </c>
      <c r="B188" s="3" t="s">
        <v>57</v>
      </c>
      <c r="C188" s="3" t="s">
        <v>24</v>
      </c>
      <c r="D188" s="11">
        <v>0.23055555555555499</v>
      </c>
    </row>
    <row r="189" spans="1:4">
      <c r="A189" s="6">
        <v>188</v>
      </c>
      <c r="B189" s="3" t="s">
        <v>57</v>
      </c>
      <c r="C189" s="3" t="s">
        <v>28</v>
      </c>
      <c r="D189" s="11">
        <v>0.23055555555555499</v>
      </c>
    </row>
    <row r="190" spans="1:4">
      <c r="A190" s="6">
        <v>189</v>
      </c>
      <c r="B190" s="3" t="s">
        <v>57</v>
      </c>
      <c r="C190" s="3" t="s">
        <v>33</v>
      </c>
      <c r="D190" s="11">
        <v>0.27222222222222198</v>
      </c>
    </row>
    <row r="191" spans="1:4">
      <c r="A191" s="6">
        <v>190</v>
      </c>
      <c r="B191" s="3" t="s">
        <v>57</v>
      </c>
      <c r="C191" s="3" t="s">
        <v>29</v>
      </c>
      <c r="D191" s="11">
        <v>0.29166666666666602</v>
      </c>
    </row>
    <row r="192" spans="1:4">
      <c r="A192" s="6">
        <v>191</v>
      </c>
      <c r="B192" s="3" t="s">
        <v>57</v>
      </c>
      <c r="C192" s="3" t="s">
        <v>31</v>
      </c>
      <c r="D192" s="11">
        <v>0.327777777777777</v>
      </c>
    </row>
    <row r="193" spans="1:4">
      <c r="A193" s="6">
        <v>192</v>
      </c>
      <c r="B193" s="3" t="s">
        <v>66</v>
      </c>
      <c r="C193" s="3" t="s">
        <v>29</v>
      </c>
      <c r="D193" s="11">
        <v>0.30827067669172897</v>
      </c>
    </row>
    <row r="194" spans="1:4">
      <c r="A194" s="6">
        <v>193</v>
      </c>
      <c r="B194" s="3" t="s">
        <v>66</v>
      </c>
      <c r="C194" s="3" t="s">
        <v>22</v>
      </c>
      <c r="D194" s="11">
        <v>0.44360902255639001</v>
      </c>
    </row>
    <row r="195" spans="1:4">
      <c r="A195" s="6">
        <v>194</v>
      </c>
      <c r="B195" s="3" t="s">
        <v>30</v>
      </c>
      <c r="C195" s="3" t="s">
        <v>48</v>
      </c>
      <c r="D195" s="11">
        <v>0.100823045267489</v>
      </c>
    </row>
    <row r="196" spans="1:4">
      <c r="A196" s="6">
        <v>195</v>
      </c>
      <c r="B196" s="3" t="s">
        <v>30</v>
      </c>
      <c r="C196" s="3" t="s">
        <v>8</v>
      </c>
      <c r="D196" s="11">
        <v>0.101851851851851</v>
      </c>
    </row>
    <row r="197" spans="1:4">
      <c r="A197" s="6">
        <v>196</v>
      </c>
      <c r="B197" s="3" t="s">
        <v>30</v>
      </c>
      <c r="C197" s="3" t="s">
        <v>27</v>
      </c>
      <c r="D197" s="11">
        <v>0.102880658436214</v>
      </c>
    </row>
    <row r="198" spans="1:4">
      <c r="A198" s="6">
        <v>197</v>
      </c>
      <c r="B198" s="3" t="s">
        <v>30</v>
      </c>
      <c r="C198" s="3" t="s">
        <v>40</v>
      </c>
      <c r="D198" s="11">
        <v>0.10802469135802401</v>
      </c>
    </row>
    <row r="199" spans="1:4">
      <c r="A199" s="6">
        <v>198</v>
      </c>
      <c r="B199" s="3" t="s">
        <v>30</v>
      </c>
      <c r="C199" s="3" t="s">
        <v>59</v>
      </c>
      <c r="D199" s="11">
        <v>0.10802469135802401</v>
      </c>
    </row>
    <row r="200" spans="1:4">
      <c r="A200" s="6">
        <v>199</v>
      </c>
      <c r="B200" s="3" t="s">
        <v>30</v>
      </c>
      <c r="C200" s="3" t="s">
        <v>53</v>
      </c>
      <c r="D200" s="11">
        <v>0.110082304526748</v>
      </c>
    </row>
    <row r="201" spans="1:4">
      <c r="A201" s="6">
        <v>200</v>
      </c>
      <c r="B201" s="40" t="s">
        <v>30</v>
      </c>
      <c r="C201" s="40" t="s">
        <v>36</v>
      </c>
      <c r="D201" s="41">
        <v>0.114197530864197</v>
      </c>
    </row>
    <row r="202" spans="1:4">
      <c r="A202" s="6">
        <v>201</v>
      </c>
      <c r="B202" s="3" t="s">
        <v>30</v>
      </c>
      <c r="C202" s="3" t="s">
        <v>67</v>
      </c>
      <c r="D202" s="11">
        <v>0.117283950617283</v>
      </c>
    </row>
    <row r="203" spans="1:4">
      <c r="A203" s="6">
        <v>202</v>
      </c>
      <c r="B203" s="3" t="s">
        <v>30</v>
      </c>
      <c r="C203" s="3" t="s">
        <v>58</v>
      </c>
      <c r="D203" s="11">
        <v>0.121399176954732</v>
      </c>
    </row>
    <row r="204" spans="1:4">
      <c r="A204" s="6">
        <v>203</v>
      </c>
      <c r="B204" s="3" t="s">
        <v>30</v>
      </c>
      <c r="C204" s="3" t="s">
        <v>25</v>
      </c>
      <c r="D204" s="11">
        <v>0.12757201646090499</v>
      </c>
    </row>
    <row r="205" spans="1:4">
      <c r="A205" s="6">
        <v>204</v>
      </c>
      <c r="B205" s="3" t="s">
        <v>30</v>
      </c>
      <c r="C205" s="3" t="s">
        <v>9</v>
      </c>
      <c r="D205" s="11">
        <v>0.131687242798353</v>
      </c>
    </row>
    <row r="206" spans="1:4">
      <c r="A206" s="6">
        <v>205</v>
      </c>
      <c r="B206" s="3" t="s">
        <v>30</v>
      </c>
      <c r="C206" s="3" t="s">
        <v>12</v>
      </c>
      <c r="D206" s="11">
        <v>0.13580246913580199</v>
      </c>
    </row>
    <row r="207" spans="1:4">
      <c r="A207" s="6">
        <v>206</v>
      </c>
      <c r="B207" s="3" t="s">
        <v>30</v>
      </c>
      <c r="C207" s="3" t="s">
        <v>43</v>
      </c>
      <c r="D207" s="11">
        <v>0.13580246913580199</v>
      </c>
    </row>
    <row r="208" spans="1:4">
      <c r="A208" s="6">
        <v>207</v>
      </c>
      <c r="B208" s="3" t="s">
        <v>30</v>
      </c>
      <c r="C208" s="3" t="s">
        <v>23</v>
      </c>
      <c r="D208" s="11">
        <v>0.13786008230452601</v>
      </c>
    </row>
    <row r="209" spans="1:4">
      <c r="A209" s="6">
        <v>208</v>
      </c>
      <c r="B209" s="3" t="s">
        <v>30</v>
      </c>
      <c r="C209" s="3" t="s">
        <v>28</v>
      </c>
      <c r="D209" s="11">
        <v>0.16975308641975301</v>
      </c>
    </row>
    <row r="210" spans="1:4">
      <c r="A210" s="6">
        <v>209</v>
      </c>
      <c r="B210" s="3" t="s">
        <v>30</v>
      </c>
      <c r="C210" s="3" t="s">
        <v>24</v>
      </c>
      <c r="D210" s="11">
        <v>0.18209876543209799</v>
      </c>
    </row>
    <row r="211" spans="1:4">
      <c r="A211" s="6">
        <v>210</v>
      </c>
      <c r="B211" s="3" t="s">
        <v>30</v>
      </c>
      <c r="C211" s="3" t="s">
        <v>32</v>
      </c>
      <c r="D211" s="11">
        <v>0.18312757201645999</v>
      </c>
    </row>
    <row r="212" spans="1:4">
      <c r="A212" s="6">
        <v>211</v>
      </c>
      <c r="B212" s="3" t="s">
        <v>30</v>
      </c>
      <c r="C212" s="3" t="s">
        <v>33</v>
      </c>
      <c r="D212" s="11">
        <v>0.23765432098765399</v>
      </c>
    </row>
    <row r="213" spans="1:4">
      <c r="A213" s="6">
        <v>212</v>
      </c>
      <c r="B213" s="3" t="s">
        <v>30</v>
      </c>
      <c r="C213" s="3" t="s">
        <v>29</v>
      </c>
      <c r="D213" s="11">
        <v>0.24794238683127501</v>
      </c>
    </row>
    <row r="214" spans="1:4">
      <c r="A214" s="6">
        <v>213</v>
      </c>
      <c r="B214" s="3" t="s">
        <v>30</v>
      </c>
      <c r="C214" s="3" t="s">
        <v>31</v>
      </c>
      <c r="D214" s="11">
        <v>0.27366255144032903</v>
      </c>
    </row>
    <row r="215" spans="1:4">
      <c r="A215" s="6">
        <v>214</v>
      </c>
      <c r="B215" s="29" t="s">
        <v>30</v>
      </c>
      <c r="C215" s="29" t="s">
        <v>22</v>
      </c>
      <c r="D215" s="30">
        <v>0.37037037037037002</v>
      </c>
    </row>
    <row r="216" spans="1:4">
      <c r="A216" s="6">
        <v>215</v>
      </c>
      <c r="B216" s="3" t="s">
        <v>68</v>
      </c>
      <c r="C216" s="3" t="s">
        <v>31</v>
      </c>
      <c r="D216" s="11">
        <v>0.37198067632850201</v>
      </c>
    </row>
    <row r="217" spans="1:4">
      <c r="A217" s="6">
        <v>216</v>
      </c>
      <c r="B217" s="3" t="s">
        <v>69</v>
      </c>
      <c r="C217" s="3" t="s">
        <v>31</v>
      </c>
      <c r="D217" s="11">
        <v>0.33992094861659999</v>
      </c>
    </row>
    <row r="218" spans="1:4">
      <c r="A218" s="6">
        <v>217</v>
      </c>
      <c r="B218" s="3" t="s">
        <v>58</v>
      </c>
      <c r="C218" s="3" t="s">
        <v>32</v>
      </c>
      <c r="D218" s="11">
        <v>0.16964285714285701</v>
      </c>
    </row>
    <row r="219" spans="1:4">
      <c r="A219" s="6">
        <v>218</v>
      </c>
      <c r="B219" s="3" t="s">
        <v>58</v>
      </c>
      <c r="C219" s="3" t="s">
        <v>9</v>
      </c>
      <c r="D219" s="11">
        <v>0.171875</v>
      </c>
    </row>
    <row r="220" spans="1:4">
      <c r="A220" s="6">
        <v>219</v>
      </c>
      <c r="B220" s="3" t="s">
        <v>58</v>
      </c>
      <c r="C220" s="3" t="s">
        <v>25</v>
      </c>
      <c r="D220" s="11">
        <v>0.191964285714285</v>
      </c>
    </row>
    <row r="221" spans="1:4">
      <c r="A221" s="6">
        <v>220</v>
      </c>
      <c r="B221" s="3" t="s">
        <v>58</v>
      </c>
      <c r="C221" s="3" t="s">
        <v>24</v>
      </c>
      <c r="D221" s="11">
        <v>0.20089285714285701</v>
      </c>
    </row>
    <row r="222" spans="1:4">
      <c r="A222" s="6">
        <v>221</v>
      </c>
      <c r="B222" s="3" t="s">
        <v>58</v>
      </c>
      <c r="C222" s="3" t="s">
        <v>33</v>
      </c>
      <c r="D222" s="11">
        <v>0.238839285714285</v>
      </c>
    </row>
    <row r="223" spans="1:4">
      <c r="A223" s="6">
        <v>222</v>
      </c>
      <c r="B223" s="3" t="s">
        <v>58</v>
      </c>
      <c r="C223" s="3" t="s">
        <v>30</v>
      </c>
      <c r="D223" s="11">
        <v>0.26339285714285698</v>
      </c>
    </row>
    <row r="224" spans="1:4">
      <c r="A224" s="6">
        <v>223</v>
      </c>
      <c r="B224" s="3" t="s">
        <v>58</v>
      </c>
      <c r="C224" s="3" t="s">
        <v>29</v>
      </c>
      <c r="D224" s="11">
        <v>0.265625</v>
      </c>
    </row>
    <row r="225" spans="1:4">
      <c r="A225" s="6">
        <v>224</v>
      </c>
      <c r="B225" s="3" t="s">
        <v>58</v>
      </c>
      <c r="C225" s="3" t="s">
        <v>28</v>
      </c>
      <c r="D225" s="11">
        <v>0.28571428571428498</v>
      </c>
    </row>
    <row r="226" spans="1:4">
      <c r="A226" s="6">
        <v>225</v>
      </c>
      <c r="B226" s="3" t="s">
        <v>22</v>
      </c>
      <c r="C226" s="3" t="s">
        <v>8</v>
      </c>
      <c r="D226" s="11">
        <v>0.100671140939597</v>
      </c>
    </row>
    <row r="227" spans="1:4">
      <c r="A227" s="6">
        <v>226</v>
      </c>
      <c r="B227" s="3" t="s">
        <v>22</v>
      </c>
      <c r="C227" s="3" t="s">
        <v>23</v>
      </c>
      <c r="D227" s="11">
        <v>0.10234899328859</v>
      </c>
    </row>
    <row r="228" spans="1:4">
      <c r="A228" s="6">
        <v>227</v>
      </c>
      <c r="B228" s="3" t="s">
        <v>22</v>
      </c>
      <c r="C228" s="3" t="s">
        <v>59</v>
      </c>
      <c r="D228" s="11">
        <v>0.10234899328859</v>
      </c>
    </row>
    <row r="229" spans="1:4">
      <c r="A229" s="6">
        <v>228</v>
      </c>
      <c r="B229" s="3" t="s">
        <v>22</v>
      </c>
      <c r="C229" s="3" t="s">
        <v>27</v>
      </c>
      <c r="D229" s="11">
        <v>0.115212527964205</v>
      </c>
    </row>
    <row r="230" spans="1:4">
      <c r="A230" s="6">
        <v>229</v>
      </c>
      <c r="B230" s="3" t="s">
        <v>22</v>
      </c>
      <c r="C230" s="3" t="s">
        <v>9</v>
      </c>
      <c r="D230" s="11">
        <v>0.115771812080536</v>
      </c>
    </row>
    <row r="231" spans="1:4">
      <c r="A231" s="6">
        <v>230</v>
      </c>
      <c r="B231" s="3" t="s">
        <v>22</v>
      </c>
      <c r="C231" s="3" t="s">
        <v>12</v>
      </c>
      <c r="D231" s="11">
        <v>0.13031319910514499</v>
      </c>
    </row>
    <row r="232" spans="1:4">
      <c r="A232" s="6">
        <v>231</v>
      </c>
      <c r="B232" s="3" t="s">
        <v>22</v>
      </c>
      <c r="C232" s="3" t="s">
        <v>32</v>
      </c>
      <c r="D232" s="11">
        <v>0.141498881431767</v>
      </c>
    </row>
    <row r="233" spans="1:4">
      <c r="A233" s="6">
        <v>232</v>
      </c>
      <c r="B233" s="3" t="s">
        <v>22</v>
      </c>
      <c r="C233" s="3" t="s">
        <v>25</v>
      </c>
      <c r="D233" s="11">
        <v>0.141498881431767</v>
      </c>
    </row>
    <row r="234" spans="1:4">
      <c r="A234" s="6">
        <v>233</v>
      </c>
      <c r="B234" s="3" t="s">
        <v>22</v>
      </c>
      <c r="C234" s="3" t="s">
        <v>24</v>
      </c>
      <c r="D234" s="11">
        <v>0.14988814317673299</v>
      </c>
    </row>
    <row r="235" spans="1:4">
      <c r="A235" s="6">
        <v>234</v>
      </c>
      <c r="B235" s="3" t="s">
        <v>22</v>
      </c>
      <c r="C235" s="3" t="s">
        <v>28</v>
      </c>
      <c r="D235" s="11">
        <v>0.17170022371364599</v>
      </c>
    </row>
    <row r="236" spans="1:4">
      <c r="A236" s="6">
        <v>235</v>
      </c>
      <c r="B236" s="3" t="s">
        <v>22</v>
      </c>
      <c r="C236" s="3" t="s">
        <v>30</v>
      </c>
      <c r="D236" s="11">
        <v>0.20134228187919401</v>
      </c>
    </row>
    <row r="237" spans="1:4">
      <c r="A237" s="6">
        <v>236</v>
      </c>
      <c r="B237" s="3" t="s">
        <v>22</v>
      </c>
      <c r="C237" s="3" t="s">
        <v>33</v>
      </c>
      <c r="D237" s="11">
        <v>0.213646532438478</v>
      </c>
    </row>
    <row r="238" spans="1:4">
      <c r="A238" s="6">
        <v>237</v>
      </c>
      <c r="B238" s="3" t="s">
        <v>22</v>
      </c>
      <c r="C238" s="3" t="s">
        <v>29</v>
      </c>
      <c r="D238" s="11">
        <v>0.220917225950783</v>
      </c>
    </row>
    <row r="239" spans="1:4">
      <c r="A239" s="6">
        <v>238</v>
      </c>
      <c r="B239" s="3" t="s">
        <v>22</v>
      </c>
      <c r="C239" s="3" t="s">
        <v>31</v>
      </c>
      <c r="D239" s="11">
        <v>0.25055928411633099</v>
      </c>
    </row>
    <row r="240" spans="1:4">
      <c r="A240" s="6">
        <v>239</v>
      </c>
      <c r="B240" s="3" t="s">
        <v>70</v>
      </c>
      <c r="C240" s="3" t="s">
        <v>22</v>
      </c>
      <c r="D240" s="11">
        <v>0.44767441860465101</v>
      </c>
    </row>
    <row r="241" spans="1:4">
      <c r="A241" s="6">
        <v>240</v>
      </c>
      <c r="B241" s="40" t="s">
        <v>9</v>
      </c>
      <c r="C241" s="40" t="s">
        <v>58</v>
      </c>
      <c r="D241" s="41">
        <v>0.155870445344129</v>
      </c>
    </row>
    <row r="242" spans="1:4">
      <c r="A242" s="6">
        <v>241</v>
      </c>
      <c r="B242" s="3" t="s">
        <v>9</v>
      </c>
      <c r="C242" s="3" t="s">
        <v>25</v>
      </c>
      <c r="D242" s="11">
        <v>0.16396761133603199</v>
      </c>
    </row>
    <row r="243" spans="1:4">
      <c r="A243" s="6">
        <v>242</v>
      </c>
      <c r="B243" s="3" t="s">
        <v>9</v>
      </c>
      <c r="C243" s="3" t="s">
        <v>24</v>
      </c>
      <c r="D243" s="11">
        <v>0.17206477732793499</v>
      </c>
    </row>
    <row r="244" spans="1:4">
      <c r="A244" s="6">
        <v>243</v>
      </c>
      <c r="B244" s="3" t="s">
        <v>9</v>
      </c>
      <c r="C244" s="3" t="s">
        <v>33</v>
      </c>
      <c r="D244" s="11">
        <v>0.18218623481781299</v>
      </c>
    </row>
    <row r="245" spans="1:4">
      <c r="A245" s="6">
        <v>244</v>
      </c>
      <c r="B245" s="3" t="s">
        <v>9</v>
      </c>
      <c r="C245" s="3" t="s">
        <v>28</v>
      </c>
      <c r="D245" s="11">
        <v>0.21457489878542499</v>
      </c>
    </row>
    <row r="246" spans="1:4">
      <c r="A246" s="6">
        <v>245</v>
      </c>
      <c r="B246" s="3" t="s">
        <v>9</v>
      </c>
      <c r="C246" s="3" t="s">
        <v>29</v>
      </c>
      <c r="D246" s="11">
        <v>0.248987854251012</v>
      </c>
    </row>
    <row r="247" spans="1:4">
      <c r="A247" s="6">
        <v>246</v>
      </c>
      <c r="B247" s="3" t="s">
        <v>9</v>
      </c>
      <c r="C247" s="3" t="s">
        <v>30</v>
      </c>
      <c r="D247" s="11">
        <v>0.25910931174089002</v>
      </c>
    </row>
    <row r="248" spans="1:4">
      <c r="A248" s="6">
        <v>247</v>
      </c>
      <c r="B248" s="3" t="s">
        <v>9</v>
      </c>
      <c r="C248" s="3" t="s">
        <v>31</v>
      </c>
      <c r="D248" s="11">
        <v>0.34817813765182098</v>
      </c>
    </row>
    <row r="249" spans="1:4">
      <c r="A249" s="6">
        <v>248</v>
      </c>
      <c r="B249" s="29" t="s">
        <v>9</v>
      </c>
      <c r="C249" s="29" t="s">
        <v>22</v>
      </c>
      <c r="D249" s="30">
        <v>0.41902834008097101</v>
      </c>
    </row>
    <row r="250" spans="1:4">
      <c r="A250" s="6">
        <v>249</v>
      </c>
      <c r="B250" s="3" t="s">
        <v>71</v>
      </c>
      <c r="C250" s="3" t="s">
        <v>22</v>
      </c>
      <c r="D250" s="11">
        <v>0.455026455026455</v>
      </c>
    </row>
    <row r="251" spans="1:4">
      <c r="A251" s="6">
        <v>250</v>
      </c>
      <c r="B251" s="3" t="s">
        <v>25</v>
      </c>
      <c r="C251" s="3" t="s">
        <v>23</v>
      </c>
      <c r="D251" s="11">
        <v>0.11079943899018201</v>
      </c>
    </row>
    <row r="252" spans="1:4">
      <c r="A252" s="6">
        <v>251</v>
      </c>
      <c r="B252" s="3" t="s">
        <v>25</v>
      </c>
      <c r="C252" s="3" t="s">
        <v>43</v>
      </c>
      <c r="D252" s="11">
        <v>0.11079943899018201</v>
      </c>
    </row>
    <row r="253" spans="1:4">
      <c r="A253" s="6">
        <v>252</v>
      </c>
      <c r="B253" s="3" t="s">
        <v>25</v>
      </c>
      <c r="C253" s="3" t="s">
        <v>9</v>
      </c>
      <c r="D253" s="11">
        <v>0.113604488078541</v>
      </c>
    </row>
    <row r="254" spans="1:4">
      <c r="A254" s="6">
        <v>253</v>
      </c>
      <c r="B254" s="3" t="s">
        <v>25</v>
      </c>
      <c r="C254" s="3" t="s">
        <v>58</v>
      </c>
      <c r="D254" s="11">
        <v>0.120617110799438</v>
      </c>
    </row>
    <row r="255" spans="1:4">
      <c r="A255" s="6">
        <v>254</v>
      </c>
      <c r="B255" s="3" t="s">
        <v>25</v>
      </c>
      <c r="C255" s="3" t="s">
        <v>27</v>
      </c>
      <c r="D255" s="11">
        <v>0.124824684431977</v>
      </c>
    </row>
    <row r="256" spans="1:4">
      <c r="A256" s="6">
        <v>255</v>
      </c>
      <c r="B256" s="3" t="s">
        <v>25</v>
      </c>
      <c r="C256" s="3" t="s">
        <v>24</v>
      </c>
      <c r="D256" s="11">
        <v>0.141654978962131</v>
      </c>
    </row>
    <row r="257" spans="1:4">
      <c r="A257" s="6">
        <v>256</v>
      </c>
      <c r="B257" s="3" t="s">
        <v>25</v>
      </c>
      <c r="C257" s="3" t="s">
        <v>28</v>
      </c>
      <c r="D257" s="11">
        <v>0.15287517531556799</v>
      </c>
    </row>
    <row r="258" spans="1:4">
      <c r="A258" s="6">
        <v>257</v>
      </c>
      <c r="B258" s="3" t="s">
        <v>25</v>
      </c>
      <c r="C258" s="3" t="s">
        <v>12</v>
      </c>
      <c r="D258" s="11">
        <v>0.17251051893408101</v>
      </c>
    </row>
    <row r="259" spans="1:4">
      <c r="A259" s="6">
        <v>258</v>
      </c>
      <c r="B259" s="3" t="s">
        <v>25</v>
      </c>
      <c r="C259" s="3" t="s">
        <v>30</v>
      </c>
      <c r="D259" s="11">
        <v>0.17391304347826</v>
      </c>
    </row>
    <row r="260" spans="1:4">
      <c r="A260" s="6">
        <v>259</v>
      </c>
      <c r="B260" s="3" t="s">
        <v>25</v>
      </c>
      <c r="C260" s="3" t="s">
        <v>29</v>
      </c>
      <c r="D260" s="11">
        <v>0.208976157082748</v>
      </c>
    </row>
    <row r="261" spans="1:4">
      <c r="A261" s="6">
        <v>260</v>
      </c>
      <c r="B261" s="3" t="s">
        <v>25</v>
      </c>
      <c r="C261" s="3" t="s">
        <v>32</v>
      </c>
      <c r="D261" s="11">
        <v>0.21178120617110799</v>
      </c>
    </row>
    <row r="262" spans="1:4">
      <c r="A262" s="6">
        <v>261</v>
      </c>
      <c r="B262" s="3" t="s">
        <v>25</v>
      </c>
      <c r="C262" s="3" t="s">
        <v>33</v>
      </c>
      <c r="D262" s="11">
        <v>0.22861150070126199</v>
      </c>
    </row>
    <row r="263" spans="1:4">
      <c r="A263" s="6">
        <v>262</v>
      </c>
      <c r="B263" s="3" t="s">
        <v>25</v>
      </c>
      <c r="C263" s="3" t="s">
        <v>31</v>
      </c>
      <c r="D263" s="11">
        <v>0.26507713884992901</v>
      </c>
    </row>
    <row r="264" spans="1:4">
      <c r="A264" s="6">
        <v>263</v>
      </c>
      <c r="B264" s="3" t="s">
        <v>25</v>
      </c>
      <c r="C264" s="3" t="s">
        <v>22</v>
      </c>
      <c r="D264" s="11">
        <v>0.35483870967741898</v>
      </c>
    </row>
    <row r="265" spans="1:4">
      <c r="A265" s="6">
        <v>264</v>
      </c>
      <c r="B265" s="3" t="s">
        <v>72</v>
      </c>
      <c r="C265" s="3" t="s">
        <v>31</v>
      </c>
      <c r="D265" s="11">
        <v>0.36492890995260602</v>
      </c>
    </row>
    <row r="266" spans="1:4">
      <c r="A266" s="6">
        <v>265</v>
      </c>
      <c r="B266" s="29" t="s">
        <v>72</v>
      </c>
      <c r="C266" s="29" t="s">
        <v>22</v>
      </c>
      <c r="D266" s="30">
        <v>0.38862559241706102</v>
      </c>
    </row>
    <row r="267" spans="1:4">
      <c r="A267" s="6">
        <v>266</v>
      </c>
      <c r="B267" s="3" t="s">
        <v>73</v>
      </c>
      <c r="C267" s="3" t="s">
        <v>29</v>
      </c>
      <c r="D267" s="11">
        <v>0.25078369905956099</v>
      </c>
    </row>
    <row r="268" spans="1:4">
      <c r="A268" s="6">
        <v>267</v>
      </c>
      <c r="B268" s="3" t="s">
        <v>73</v>
      </c>
      <c r="C268" s="3" t="s">
        <v>31</v>
      </c>
      <c r="D268" s="11">
        <v>0.31661442006269502</v>
      </c>
    </row>
    <row r="269" spans="1:4">
      <c r="A269" s="6">
        <v>268</v>
      </c>
      <c r="B269" s="29" t="s">
        <v>73</v>
      </c>
      <c r="C269" s="29" t="s">
        <v>22</v>
      </c>
      <c r="D269" s="30">
        <v>0.40125391849529701</v>
      </c>
    </row>
    <row r="270" spans="1:4">
      <c r="A270" s="6">
        <v>269</v>
      </c>
      <c r="B270" s="3" t="s">
        <v>43</v>
      </c>
      <c r="C270" s="3" t="s">
        <v>25</v>
      </c>
      <c r="D270" s="11">
        <v>0.14738805970149199</v>
      </c>
    </row>
    <row r="271" spans="1:4">
      <c r="A271" s="6">
        <v>270</v>
      </c>
      <c r="B271" s="40" t="s">
        <v>43</v>
      </c>
      <c r="C271" s="40" t="s">
        <v>59</v>
      </c>
      <c r="D271" s="41">
        <v>0.15671641791044699</v>
      </c>
    </row>
    <row r="272" spans="1:4">
      <c r="A272" s="6">
        <v>271</v>
      </c>
      <c r="B272" s="3" t="s">
        <v>43</v>
      </c>
      <c r="C272" s="3" t="s">
        <v>12</v>
      </c>
      <c r="D272" s="11">
        <v>0.16044776119402901</v>
      </c>
    </row>
    <row r="273" spans="1:4">
      <c r="A273" s="6">
        <v>272</v>
      </c>
      <c r="B273" s="3" t="s">
        <v>43</v>
      </c>
      <c r="C273" s="3" t="s">
        <v>28</v>
      </c>
      <c r="D273" s="11">
        <v>0.16044776119402901</v>
      </c>
    </row>
    <row r="274" spans="1:4">
      <c r="A274" s="6">
        <v>273</v>
      </c>
      <c r="B274" s="3" t="s">
        <v>43</v>
      </c>
      <c r="C274" s="3" t="s">
        <v>33</v>
      </c>
      <c r="D274" s="11">
        <v>0.19776119402985001</v>
      </c>
    </row>
    <row r="275" spans="1:4">
      <c r="A275" s="6">
        <v>274</v>
      </c>
      <c r="B275" s="3" t="s">
        <v>43</v>
      </c>
      <c r="C275" s="3" t="s">
        <v>24</v>
      </c>
      <c r="D275" s="11">
        <v>0.23320895522387999</v>
      </c>
    </row>
    <row r="276" spans="1:4">
      <c r="A276" s="6">
        <v>275</v>
      </c>
      <c r="B276" s="3" t="s">
        <v>43</v>
      </c>
      <c r="C276" s="3" t="s">
        <v>30</v>
      </c>
      <c r="D276" s="11">
        <v>0.24626865671641701</v>
      </c>
    </row>
    <row r="277" spans="1:4">
      <c r="A277" s="6">
        <v>276</v>
      </c>
      <c r="B277" s="3" t="s">
        <v>43</v>
      </c>
      <c r="C277" s="3" t="s">
        <v>29</v>
      </c>
      <c r="D277" s="11">
        <v>0.25186567164179102</v>
      </c>
    </row>
    <row r="278" spans="1:4">
      <c r="A278" s="6">
        <v>277</v>
      </c>
      <c r="B278" s="3" t="s">
        <v>43</v>
      </c>
      <c r="C278" s="3" t="s">
        <v>31</v>
      </c>
      <c r="D278" s="11">
        <v>0.296641791044776</v>
      </c>
    </row>
    <row r="279" spans="1:4">
      <c r="A279" s="6">
        <v>278</v>
      </c>
      <c r="B279" s="3" t="s">
        <v>43</v>
      </c>
      <c r="C279" s="3" t="s">
        <v>22</v>
      </c>
      <c r="D279" s="11">
        <v>0.33022388059701402</v>
      </c>
    </row>
    <row r="280" spans="1:4">
      <c r="A280" s="6">
        <v>279</v>
      </c>
      <c r="B280" s="3" t="s">
        <v>67</v>
      </c>
      <c r="C280" s="3" t="s">
        <v>29</v>
      </c>
      <c r="D280" s="11">
        <v>0.20052770448548801</v>
      </c>
    </row>
    <row r="281" spans="1:4">
      <c r="A281" s="6">
        <v>280</v>
      </c>
      <c r="B281" s="3" t="s">
        <v>67</v>
      </c>
      <c r="C281" s="3" t="s">
        <v>31</v>
      </c>
      <c r="D281" s="11">
        <v>0.28232189973614702</v>
      </c>
    </row>
    <row r="282" spans="1:4">
      <c r="A282" s="6">
        <v>281</v>
      </c>
      <c r="B282" s="3" t="s">
        <v>67</v>
      </c>
      <c r="C282" s="3" t="s">
        <v>30</v>
      </c>
      <c r="D282" s="11">
        <v>0.30079155672823199</v>
      </c>
    </row>
    <row r="283" spans="1:4">
      <c r="A283" s="6">
        <v>282</v>
      </c>
      <c r="B283" s="3" t="s">
        <v>67</v>
      </c>
      <c r="C283" s="3" t="s">
        <v>22</v>
      </c>
      <c r="D283" s="11">
        <v>0.45646437994722899</v>
      </c>
    </row>
    <row r="284" spans="1:4">
      <c r="A284" s="6">
        <v>283</v>
      </c>
      <c r="B284" s="3" t="s">
        <v>31</v>
      </c>
      <c r="C284" s="3" t="s">
        <v>27</v>
      </c>
      <c r="D284" s="11">
        <v>0.104134762633996</v>
      </c>
    </row>
    <row r="285" spans="1:4">
      <c r="A285" s="6">
        <v>284</v>
      </c>
      <c r="B285" s="3" t="s">
        <v>31</v>
      </c>
      <c r="C285" s="3" t="s">
        <v>59</v>
      </c>
      <c r="D285" s="11">
        <v>0.12021439509954</v>
      </c>
    </row>
    <row r="286" spans="1:4">
      <c r="A286" s="6">
        <v>285</v>
      </c>
      <c r="B286" s="3" t="s">
        <v>31</v>
      </c>
      <c r="C286" s="3" t="s">
        <v>43</v>
      </c>
      <c r="D286" s="11">
        <v>0.121745788667687</v>
      </c>
    </row>
    <row r="287" spans="1:4">
      <c r="A287" s="6">
        <v>286</v>
      </c>
      <c r="B287" s="3" t="s">
        <v>31</v>
      </c>
      <c r="C287" s="3" t="s">
        <v>23</v>
      </c>
      <c r="D287" s="11">
        <v>0.123277182235834</v>
      </c>
    </row>
    <row r="288" spans="1:4">
      <c r="A288" s="6">
        <v>287</v>
      </c>
      <c r="B288" s="3" t="s">
        <v>31</v>
      </c>
      <c r="C288" s="3" t="s">
        <v>9</v>
      </c>
      <c r="D288" s="11">
        <v>0.13169984686064301</v>
      </c>
    </row>
    <row r="289" spans="1:4">
      <c r="A289" s="6">
        <v>288</v>
      </c>
      <c r="B289" s="3" t="s">
        <v>31</v>
      </c>
      <c r="C289" s="3" t="s">
        <v>25</v>
      </c>
      <c r="D289" s="11">
        <v>0.144716692189892</v>
      </c>
    </row>
    <row r="290" spans="1:4">
      <c r="A290" s="6">
        <v>289</v>
      </c>
      <c r="B290" s="3" t="s">
        <v>31</v>
      </c>
      <c r="C290" s="3" t="s">
        <v>12</v>
      </c>
      <c r="D290" s="11">
        <v>0.152373660030627</v>
      </c>
    </row>
    <row r="291" spans="1:4">
      <c r="A291" s="6">
        <v>290</v>
      </c>
      <c r="B291" s="3" t="s">
        <v>31</v>
      </c>
      <c r="C291" s="3" t="s">
        <v>32</v>
      </c>
      <c r="D291" s="11">
        <v>0.158499234303215</v>
      </c>
    </row>
    <row r="292" spans="1:4">
      <c r="A292" s="6">
        <v>291</v>
      </c>
      <c r="B292" s="3" t="s">
        <v>31</v>
      </c>
      <c r="C292" s="3" t="s">
        <v>24</v>
      </c>
      <c r="D292" s="11">
        <v>0.16003062787136199</v>
      </c>
    </row>
    <row r="293" spans="1:4">
      <c r="A293" s="6">
        <v>292</v>
      </c>
      <c r="B293" s="3" t="s">
        <v>31</v>
      </c>
      <c r="C293" s="3" t="s">
        <v>30</v>
      </c>
      <c r="D293" s="11">
        <v>0.20367534456355199</v>
      </c>
    </row>
    <row r="294" spans="1:4">
      <c r="A294" s="6">
        <v>293</v>
      </c>
      <c r="B294" s="3" t="s">
        <v>31</v>
      </c>
      <c r="C294" s="3" t="s">
        <v>33</v>
      </c>
      <c r="D294" s="11">
        <v>0.20980091883613999</v>
      </c>
    </row>
    <row r="295" spans="1:4">
      <c r="A295" s="6">
        <v>294</v>
      </c>
      <c r="B295" s="3" t="s">
        <v>31</v>
      </c>
      <c r="C295" s="3" t="s">
        <v>29</v>
      </c>
      <c r="D295" s="11">
        <v>0.22511485451761101</v>
      </c>
    </row>
    <row r="296" spans="1:4">
      <c r="A296" s="6">
        <v>295</v>
      </c>
      <c r="B296" s="3" t="s">
        <v>31</v>
      </c>
      <c r="C296" s="3" t="s">
        <v>28</v>
      </c>
      <c r="D296" s="11">
        <v>0.22511485451761101</v>
      </c>
    </row>
    <row r="297" spans="1:4">
      <c r="A297" s="6">
        <v>296</v>
      </c>
      <c r="B297" s="3" t="s">
        <v>31</v>
      </c>
      <c r="C297" s="3" t="s">
        <v>22</v>
      </c>
      <c r="D297" s="11">
        <v>0.34303215926493102</v>
      </c>
    </row>
    <row r="298" spans="1:4">
      <c r="A298" s="6">
        <v>297</v>
      </c>
      <c r="B298" s="3" t="s">
        <v>59</v>
      </c>
      <c r="C298" s="3" t="s">
        <v>43</v>
      </c>
      <c r="D298" s="11">
        <v>0.163742690058479</v>
      </c>
    </row>
    <row r="299" spans="1:4">
      <c r="A299" s="6">
        <v>298</v>
      </c>
      <c r="B299" s="3" t="s">
        <v>59</v>
      </c>
      <c r="C299" s="3" t="s">
        <v>28</v>
      </c>
      <c r="D299" s="11">
        <v>0.17153996101364499</v>
      </c>
    </row>
    <row r="300" spans="1:4">
      <c r="A300" s="6">
        <v>299</v>
      </c>
      <c r="B300" s="3" t="s">
        <v>59</v>
      </c>
      <c r="C300" s="3" t="s">
        <v>32</v>
      </c>
      <c r="D300" s="11">
        <v>0.175438596491228</v>
      </c>
    </row>
    <row r="301" spans="1:4">
      <c r="A301" s="6">
        <v>300</v>
      </c>
      <c r="B301" s="3" t="s">
        <v>59</v>
      </c>
      <c r="C301" s="3" t="s">
        <v>33</v>
      </c>
      <c r="D301" s="11">
        <v>0.17933723196880999</v>
      </c>
    </row>
    <row r="302" spans="1:4">
      <c r="A302" s="6">
        <v>301</v>
      </c>
      <c r="B302" s="3" t="s">
        <v>59</v>
      </c>
      <c r="C302" s="3" t="s">
        <v>12</v>
      </c>
      <c r="D302" s="11">
        <v>0.17933723196880999</v>
      </c>
    </row>
    <row r="303" spans="1:4">
      <c r="A303" s="6">
        <v>302</v>
      </c>
      <c r="B303" s="3" t="s">
        <v>59</v>
      </c>
      <c r="C303" s="3" t="s">
        <v>29</v>
      </c>
      <c r="D303" s="11">
        <v>0.20467836257309899</v>
      </c>
    </row>
    <row r="304" spans="1:4">
      <c r="A304" s="6">
        <v>303</v>
      </c>
      <c r="B304" s="3" t="s">
        <v>59</v>
      </c>
      <c r="C304" s="3" t="s">
        <v>30</v>
      </c>
      <c r="D304" s="11">
        <v>0.20467836257309899</v>
      </c>
    </row>
    <row r="305" spans="1:4">
      <c r="A305" s="6">
        <v>304</v>
      </c>
      <c r="B305" s="3" t="s">
        <v>59</v>
      </c>
      <c r="C305" s="3" t="s">
        <v>24</v>
      </c>
      <c r="D305" s="11">
        <v>0.235867446393762</v>
      </c>
    </row>
    <row r="306" spans="1:4">
      <c r="A306" s="6">
        <v>305</v>
      </c>
      <c r="B306" s="3" t="s">
        <v>59</v>
      </c>
      <c r="C306" s="3" t="s">
        <v>31</v>
      </c>
      <c r="D306" s="11">
        <v>0.30604288499025301</v>
      </c>
    </row>
    <row r="307" spans="1:4">
      <c r="A307" s="6">
        <v>306</v>
      </c>
      <c r="B307" s="3" t="s">
        <v>59</v>
      </c>
      <c r="C307" s="3" t="s">
        <v>22</v>
      </c>
      <c r="D307" s="11">
        <v>0.35672514619883</v>
      </c>
    </row>
    <row r="308" spans="1:4">
      <c r="A308" s="6">
        <v>307</v>
      </c>
      <c r="B308" s="40" t="s">
        <v>26</v>
      </c>
      <c r="C308" s="40" t="s">
        <v>23</v>
      </c>
      <c r="D308" s="41">
        <v>0.170575692963752</v>
      </c>
    </row>
    <row r="309" spans="1:4">
      <c r="A309" s="6">
        <v>308</v>
      </c>
      <c r="B309" s="3" t="s">
        <v>26</v>
      </c>
      <c r="C309" s="3" t="s">
        <v>32</v>
      </c>
      <c r="D309" s="11">
        <v>0.170575692963752</v>
      </c>
    </row>
    <row r="310" spans="1:4">
      <c r="A310" s="6">
        <v>309</v>
      </c>
      <c r="B310" s="3" t="s">
        <v>26</v>
      </c>
      <c r="C310" s="3" t="s">
        <v>29</v>
      </c>
      <c r="D310" s="11">
        <v>0.181236673773987</v>
      </c>
    </row>
    <row r="311" spans="1:4">
      <c r="A311" s="6">
        <v>310</v>
      </c>
      <c r="B311" s="3" t="s">
        <v>26</v>
      </c>
      <c r="C311" s="3" t="s">
        <v>30</v>
      </c>
      <c r="D311" s="11">
        <v>0.181236673773987</v>
      </c>
    </row>
    <row r="312" spans="1:4">
      <c r="A312" s="6">
        <v>311</v>
      </c>
      <c r="B312" s="3" t="s">
        <v>26</v>
      </c>
      <c r="C312" s="3" t="s">
        <v>12</v>
      </c>
      <c r="D312" s="11">
        <v>0.18976545842217399</v>
      </c>
    </row>
    <row r="313" spans="1:4">
      <c r="A313" s="6">
        <v>312</v>
      </c>
      <c r="B313" s="3" t="s">
        <v>26</v>
      </c>
      <c r="C313" s="3" t="s">
        <v>31</v>
      </c>
      <c r="D313" s="11">
        <v>0.26439232409381602</v>
      </c>
    </row>
    <row r="314" spans="1:4">
      <c r="A314" s="6">
        <v>313</v>
      </c>
      <c r="B314" s="3" t="s">
        <v>26</v>
      </c>
      <c r="C314" s="3" t="s">
        <v>22</v>
      </c>
      <c r="D314" s="11">
        <v>0.30703624733475399</v>
      </c>
    </row>
    <row r="315" spans="1:4">
      <c r="A315" s="6">
        <v>314</v>
      </c>
      <c r="B315" s="3" t="s">
        <v>26</v>
      </c>
      <c r="C315" s="3" t="s">
        <v>33</v>
      </c>
      <c r="D315" s="11">
        <v>0.31130063965884802</v>
      </c>
    </row>
    <row r="316" spans="1:4">
      <c r="A316" s="6">
        <v>315</v>
      </c>
      <c r="B316" s="3" t="s">
        <v>74</v>
      </c>
      <c r="C316" s="3" t="s">
        <v>32</v>
      </c>
      <c r="D316" s="11">
        <v>0.17995444191343901</v>
      </c>
    </row>
    <row r="317" spans="1:4">
      <c r="A317" s="6">
        <v>316</v>
      </c>
      <c r="B317" s="3" t="s">
        <v>74</v>
      </c>
      <c r="C317" s="3" t="s">
        <v>33</v>
      </c>
      <c r="D317" s="11">
        <v>0.18678815489749401</v>
      </c>
    </row>
    <row r="318" spans="1:4">
      <c r="A318" s="6">
        <v>317</v>
      </c>
      <c r="B318" s="3" t="s">
        <v>74</v>
      </c>
      <c r="C318" s="3" t="s">
        <v>30</v>
      </c>
      <c r="D318" s="11">
        <v>0.202733485193621</v>
      </c>
    </row>
    <row r="319" spans="1:4">
      <c r="A319" s="6">
        <v>318</v>
      </c>
      <c r="B319" s="3" t="s">
        <v>74</v>
      </c>
      <c r="C319" s="3" t="s">
        <v>29</v>
      </c>
      <c r="D319" s="11">
        <v>0.20501138952164</v>
      </c>
    </row>
    <row r="320" spans="1:4">
      <c r="A320" s="6">
        <v>319</v>
      </c>
      <c r="B320" s="3" t="s">
        <v>74</v>
      </c>
      <c r="C320" s="3" t="s">
        <v>31</v>
      </c>
      <c r="D320" s="11">
        <v>0.24145785876993101</v>
      </c>
    </row>
    <row r="321" spans="1:4" ht="15.75" thickBot="1">
      <c r="A321" s="7">
        <v>320</v>
      </c>
      <c r="B321" s="4" t="s">
        <v>74</v>
      </c>
      <c r="C321" s="4" t="s">
        <v>22</v>
      </c>
      <c r="D321" s="12">
        <v>0.34396355353075098</v>
      </c>
    </row>
  </sheetData>
  <autoFilter ref="A1:D32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H24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0.7109375" bestFit="1" customWidth="1"/>
    <col min="2" max="2" width="35.5703125" bestFit="1" customWidth="1"/>
    <col min="3" max="3" width="35.7109375" bestFit="1" customWidth="1"/>
    <col min="4" max="4" width="15.7109375" bestFit="1" customWidth="1"/>
    <col min="5" max="5" width="19.140625" style="21" bestFit="1" customWidth="1"/>
    <col min="6" max="6" width="21.85546875" style="21" bestFit="1" customWidth="1"/>
    <col min="7" max="7" width="13.42578125" bestFit="1" customWidth="1"/>
    <col min="8" max="8" width="13.7109375" bestFit="1" customWidth="1"/>
  </cols>
  <sheetData>
    <row r="1" spans="1:8" s="1" customFormat="1" ht="30">
      <c r="A1" s="25" t="s">
        <v>3</v>
      </c>
      <c r="B1" s="25" t="s">
        <v>5</v>
      </c>
      <c r="C1" s="25" t="s">
        <v>4</v>
      </c>
      <c r="D1" s="25" t="s">
        <v>128</v>
      </c>
      <c r="E1" s="26" t="s">
        <v>141</v>
      </c>
      <c r="F1" s="26" t="s">
        <v>138</v>
      </c>
      <c r="G1" s="25" t="s">
        <v>139</v>
      </c>
      <c r="H1" s="25" t="s">
        <v>140</v>
      </c>
    </row>
    <row r="2" spans="1:8" s="59" customFormat="1">
      <c r="A2" s="20">
        <v>1</v>
      </c>
      <c r="B2" s="56" t="s">
        <v>6</v>
      </c>
      <c r="C2" s="56" t="s">
        <v>114</v>
      </c>
      <c r="D2" s="57">
        <v>0.34799999999999998</v>
      </c>
      <c r="E2" s="20" t="s">
        <v>103</v>
      </c>
      <c r="F2" s="22">
        <v>0.05</v>
      </c>
      <c r="G2" s="58">
        <f>VLOOKUP("burgers",ProductsTable,2,FALSE) + VLOOKUP("avocado",ProductsTable,2,FALSE)</f>
        <v>180</v>
      </c>
      <c r="H2" s="58">
        <f t="shared" ref="H2:H16" si="0">G2 + (F2 * VLOOKUP(E2, ProductsTable, 2, FALSE))</f>
        <v>181</v>
      </c>
    </row>
    <row r="3" spans="1:8" s="59" customFormat="1">
      <c r="A3" s="20">
        <v>2</v>
      </c>
      <c r="B3" s="56" t="s">
        <v>7</v>
      </c>
      <c r="C3" s="56" t="s">
        <v>115</v>
      </c>
      <c r="D3" s="57">
        <v>0.40125391849529701</v>
      </c>
      <c r="E3" s="20" t="s">
        <v>103</v>
      </c>
      <c r="F3" s="22">
        <v>0.05</v>
      </c>
      <c r="G3" s="58">
        <f>VLOOKUP("low fat yogurt",ProductsTable,2,FALSE) + VLOOKUP("salmon",ProductsTable,2,FALSE)</f>
        <v>75</v>
      </c>
      <c r="H3" s="58">
        <f t="shared" si="0"/>
        <v>76</v>
      </c>
    </row>
    <row r="4" spans="1:8" s="59" customFormat="1">
      <c r="A4" s="20">
        <v>3</v>
      </c>
      <c r="B4" s="56" t="s">
        <v>8</v>
      </c>
      <c r="C4" s="56" t="s">
        <v>116</v>
      </c>
      <c r="D4" s="57">
        <v>0.31358885017421601</v>
      </c>
      <c r="E4" s="20" t="s">
        <v>103</v>
      </c>
      <c r="F4" s="22">
        <v>0.05</v>
      </c>
      <c r="G4" s="58">
        <f>VLOOKUP("low fat yogurt",ProductsTable,2,FALSE)</f>
        <v>15</v>
      </c>
      <c r="H4" s="58">
        <f t="shared" si="0"/>
        <v>16</v>
      </c>
    </row>
    <row r="5" spans="1:8" s="59" customFormat="1">
      <c r="A5" s="20">
        <v>4</v>
      </c>
      <c r="B5" s="56" t="s">
        <v>9</v>
      </c>
      <c r="C5" s="56" t="s">
        <v>117</v>
      </c>
      <c r="D5" s="57">
        <v>0.41902834008097101</v>
      </c>
      <c r="E5" s="20" t="s">
        <v>103</v>
      </c>
      <c r="F5" s="38">
        <v>0.08</v>
      </c>
      <c r="G5" s="58">
        <f>VLOOKUP("olive oil",ProductsTable,2,FALSE)</f>
        <v>180</v>
      </c>
      <c r="H5" s="58">
        <f t="shared" si="0"/>
        <v>181.6</v>
      </c>
    </row>
    <row r="6" spans="1:8" s="59" customFormat="1">
      <c r="A6" s="20">
        <v>5</v>
      </c>
      <c r="B6" s="56" t="s">
        <v>10</v>
      </c>
      <c r="C6" s="56" t="s">
        <v>115</v>
      </c>
      <c r="D6" s="57">
        <v>0.40125391849529701</v>
      </c>
      <c r="E6" s="20" t="s">
        <v>103</v>
      </c>
      <c r="F6" s="22">
        <v>0.05</v>
      </c>
      <c r="G6" s="58">
        <f>VLOOKUP("turkey",ProductsTable,2,FALSE) + VLOOKUP("salmon",ProductsTable,2,FALSE)</f>
        <v>170</v>
      </c>
      <c r="H6" s="58">
        <f t="shared" si="0"/>
        <v>171</v>
      </c>
    </row>
    <row r="7" spans="1:8" s="59" customFormat="1">
      <c r="A7" s="20">
        <v>6</v>
      </c>
      <c r="B7" s="56" t="s">
        <v>11</v>
      </c>
      <c r="C7" s="56" t="s">
        <v>118</v>
      </c>
      <c r="D7" s="57">
        <v>0.37037037037037002</v>
      </c>
      <c r="E7" s="20" t="s">
        <v>103</v>
      </c>
      <c r="F7" s="22">
        <v>0.05</v>
      </c>
      <c r="G7" s="58">
        <f>VLOOKUP("low fat yogurt",ProductsTable,2,FALSE) + VLOOKUP("milk",ProductsTable,2,FALSE)</f>
        <v>65</v>
      </c>
      <c r="H7" s="58">
        <f t="shared" si="0"/>
        <v>66</v>
      </c>
    </row>
    <row r="8" spans="1:8" s="59" customFormat="1">
      <c r="A8" s="20">
        <v>7</v>
      </c>
      <c r="B8" s="56" t="s">
        <v>12</v>
      </c>
      <c r="C8" s="56" t="s">
        <v>119</v>
      </c>
      <c r="D8" s="57">
        <v>0.23511604439959599</v>
      </c>
      <c r="E8" s="20" t="s">
        <v>103</v>
      </c>
      <c r="F8" s="39">
        <v>0</v>
      </c>
      <c r="G8" s="58">
        <f>VLOOKUP("green tea",ProductsTable,2,FALSE)</f>
        <v>50</v>
      </c>
      <c r="H8" s="58">
        <f t="shared" si="0"/>
        <v>50</v>
      </c>
    </row>
    <row r="9" spans="1:8" s="59" customFormat="1">
      <c r="A9" s="20">
        <v>8</v>
      </c>
      <c r="B9" s="56" t="s">
        <v>13</v>
      </c>
      <c r="C9" s="56" t="s">
        <v>115</v>
      </c>
      <c r="D9" s="57">
        <v>0.40125391849529701</v>
      </c>
      <c r="E9" s="20" t="s">
        <v>103</v>
      </c>
      <c r="F9" s="22">
        <v>0.05</v>
      </c>
      <c r="G9" s="58">
        <f>VLOOKUP("shrimp",ProductsTable,2,FALSE) + VLOOKUP("salmon",ProductsTable,2,FALSE)</f>
        <v>130</v>
      </c>
      <c r="H9" s="58">
        <f t="shared" si="0"/>
        <v>131</v>
      </c>
    </row>
    <row r="10" spans="1:8" s="59" customFormat="1">
      <c r="A10" s="20">
        <v>9</v>
      </c>
      <c r="B10" s="56" t="s">
        <v>14</v>
      </c>
      <c r="C10" s="56" t="s">
        <v>120</v>
      </c>
      <c r="D10" s="57">
        <v>0.39425587467362899</v>
      </c>
      <c r="E10" s="20" t="s">
        <v>103</v>
      </c>
      <c r="F10" s="22">
        <v>0.05</v>
      </c>
      <c r="G10" s="58">
        <f>VLOOKUP("french fries",ProductsTable,2,FALSE) + VLOOKUP("cooking oil",ProductsTable,2,FALSE)</f>
        <v>210</v>
      </c>
      <c r="H10" s="58">
        <f t="shared" si="0"/>
        <v>211</v>
      </c>
    </row>
    <row r="11" spans="1:8" s="59" customFormat="1">
      <c r="A11" s="20">
        <v>10</v>
      </c>
      <c r="B11" s="56" t="s">
        <v>15</v>
      </c>
      <c r="C11" s="56" t="s">
        <v>114</v>
      </c>
      <c r="D11" s="57">
        <v>0.34799999999999998</v>
      </c>
      <c r="E11" s="20" t="s">
        <v>103</v>
      </c>
      <c r="F11" s="22">
        <v>0.05</v>
      </c>
      <c r="G11" s="58">
        <f>VLOOKUP("avocado",ProductsTable,2,FALSE)</f>
        <v>90</v>
      </c>
      <c r="H11" s="58">
        <f t="shared" si="0"/>
        <v>91</v>
      </c>
    </row>
    <row r="12" spans="1:8" s="59" customFormat="1">
      <c r="A12" s="20">
        <v>11</v>
      </c>
      <c r="B12" s="56" t="s">
        <v>16</v>
      </c>
      <c r="C12" s="56" t="s">
        <v>121</v>
      </c>
      <c r="D12" s="57">
        <v>0.38862559241706102</v>
      </c>
      <c r="E12" s="20" t="s">
        <v>103</v>
      </c>
      <c r="F12" s="22">
        <v>0.05</v>
      </c>
      <c r="G12" s="58">
        <f>VLOOKUP("red wine",ProductsTable,2,FALSE) + VLOOKUP("chocolate",ProductsTable,2,FALSE)</f>
        <v>210</v>
      </c>
      <c r="H12" s="58">
        <f t="shared" si="0"/>
        <v>211</v>
      </c>
    </row>
    <row r="13" spans="1:8" s="59" customFormat="1">
      <c r="A13" s="20">
        <v>12</v>
      </c>
      <c r="B13" s="56" t="s">
        <v>17</v>
      </c>
      <c r="C13" s="56" t="s">
        <v>118</v>
      </c>
      <c r="D13" s="57">
        <v>0.37037037037037002</v>
      </c>
      <c r="E13" s="20" t="s">
        <v>103</v>
      </c>
      <c r="F13" s="22">
        <v>0.05</v>
      </c>
      <c r="G13" s="58">
        <f>VLOOKUP("champagne",ProductsTable,2,FALSE) + VLOOKUP("milk",ProductsTable,2,FALSE)</f>
        <v>280</v>
      </c>
      <c r="H13" s="58">
        <f t="shared" si="0"/>
        <v>281</v>
      </c>
    </row>
    <row r="14" spans="1:8" s="59" customFormat="1">
      <c r="A14" s="20">
        <v>13</v>
      </c>
      <c r="B14" s="56" t="s">
        <v>18</v>
      </c>
      <c r="C14" s="56" t="s">
        <v>122</v>
      </c>
      <c r="D14" s="57">
        <v>0.32</v>
      </c>
      <c r="E14" s="20" t="s">
        <v>103</v>
      </c>
      <c r="F14" s="22">
        <v>0.05</v>
      </c>
      <c r="G14" s="58">
        <f>VLOOKUP("frozen smoothie",ProductsTable,2,FALSE) + VLOOKUP("fresh bread",ProductsTable,2,FALSE)</f>
        <v>70</v>
      </c>
      <c r="H14" s="58">
        <f t="shared" si="0"/>
        <v>71</v>
      </c>
    </row>
    <row r="15" spans="1:8" s="59" customFormat="1">
      <c r="A15" s="20">
        <v>14</v>
      </c>
      <c r="B15" s="56" t="s">
        <v>19</v>
      </c>
      <c r="C15" s="56" t="s">
        <v>123</v>
      </c>
      <c r="D15" s="57">
        <v>0.34501347708894797</v>
      </c>
      <c r="E15" s="20" t="s">
        <v>103</v>
      </c>
      <c r="F15" s="22">
        <v>0.05</v>
      </c>
      <c r="G15" s="58">
        <f>VLOOKUP("herb &amp; pepper",ProductsTable,2,FALSE) + VLOOKUP("green tea",ProductsTable,2,FALSE)</f>
        <v>75</v>
      </c>
      <c r="H15" s="58">
        <f t="shared" si="0"/>
        <v>76</v>
      </c>
    </row>
    <row r="16" spans="1:8" s="59" customFormat="1">
      <c r="A16" s="20">
        <v>15</v>
      </c>
      <c r="B16" s="56" t="s">
        <v>20</v>
      </c>
      <c r="C16" s="56" t="s">
        <v>124</v>
      </c>
      <c r="D16" s="57">
        <v>0.33027522935779802</v>
      </c>
      <c r="E16" s="53" t="s">
        <v>90</v>
      </c>
      <c r="F16" s="22">
        <v>0.05</v>
      </c>
      <c r="G16" s="58">
        <f>VLOOKUP("mineral water",ProductsTable,2,FALSE) + VLOOKUP("burgers",ProductsTable,2,FALSE) + VLOOKUP("chocolate",ProductsTable,2,FALSE)</f>
        <v>140</v>
      </c>
      <c r="H16" s="58">
        <f t="shared" si="0"/>
        <v>143.25</v>
      </c>
    </row>
    <row r="17" spans="1:8" s="59" customFormat="1" ht="15.75" thickBot="1">
      <c r="A17" s="60"/>
      <c r="B17" s="60"/>
      <c r="C17" s="60"/>
      <c r="D17" s="61"/>
      <c r="E17" s="43"/>
      <c r="F17" s="44"/>
      <c r="G17" s="62"/>
      <c r="H17" s="62"/>
    </row>
    <row r="18" spans="1:8" s="59" customFormat="1" ht="15.75" customHeight="1" thickBot="1">
      <c r="A18" s="68" t="s">
        <v>149</v>
      </c>
      <c r="B18" s="69"/>
      <c r="C18" s="69"/>
      <c r="D18" s="69"/>
      <c r="E18" s="70"/>
      <c r="F18" s="21"/>
      <c r="G18" s="63">
        <f>SUM(G2:G16)</f>
        <v>1940</v>
      </c>
      <c r="H18" s="64">
        <f>SUM(H2:H16)</f>
        <v>1956.85</v>
      </c>
    </row>
    <row r="19" spans="1:8">
      <c r="A19" s="71"/>
      <c r="B19" s="72"/>
      <c r="C19" s="72"/>
      <c r="D19" s="72"/>
      <c r="E19" s="73"/>
    </row>
    <row r="20" spans="1:8">
      <c r="A20" s="71"/>
      <c r="B20" s="72"/>
      <c r="C20" s="72"/>
      <c r="D20" s="72"/>
      <c r="E20" s="73"/>
    </row>
    <row r="21" spans="1:8">
      <c r="A21" s="71"/>
      <c r="B21" s="72"/>
      <c r="C21" s="72"/>
      <c r="D21" s="72"/>
      <c r="E21" s="73"/>
    </row>
    <row r="22" spans="1:8">
      <c r="A22" s="71"/>
      <c r="B22" s="72"/>
      <c r="C22" s="72"/>
      <c r="D22" s="72"/>
      <c r="E22" s="73"/>
    </row>
    <row r="23" spans="1:8" ht="15.75" thickBot="1">
      <c r="A23" s="74"/>
      <c r="B23" s="75"/>
      <c r="C23" s="75"/>
      <c r="D23" s="75"/>
      <c r="E23" s="76"/>
    </row>
    <row r="24" spans="1:8">
      <c r="A24" s="66"/>
      <c r="B24" s="66"/>
      <c r="C24" s="66"/>
      <c r="D24" s="66"/>
      <c r="E24" s="66"/>
    </row>
  </sheetData>
  <autoFilter ref="A1:H16"/>
  <mergeCells count="1">
    <mergeCell ref="A18:E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K23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6.85546875" customWidth="1"/>
    <col min="2" max="2" width="35.5703125" bestFit="1" customWidth="1"/>
    <col min="3" max="3" width="37.5703125" bestFit="1" customWidth="1"/>
    <col min="4" max="4" width="11.5703125" customWidth="1"/>
    <col min="5" max="5" width="17" bestFit="1" customWidth="1"/>
    <col min="6" max="6" width="9.7109375" customWidth="1"/>
    <col min="7" max="7" width="14.28515625" customWidth="1"/>
    <col min="8" max="8" width="9.7109375" customWidth="1"/>
    <col min="9" max="9" width="16.85546875" customWidth="1"/>
    <col min="10" max="10" width="13.42578125" bestFit="1" customWidth="1"/>
    <col min="11" max="11" width="12.85546875" customWidth="1"/>
  </cols>
  <sheetData>
    <row r="1" spans="1:11" s="1" customFormat="1" ht="30">
      <c r="A1" s="25" t="s">
        <v>3</v>
      </c>
      <c r="B1" s="25" t="s">
        <v>5</v>
      </c>
      <c r="C1" s="25" t="s">
        <v>4</v>
      </c>
      <c r="D1" s="25" t="s">
        <v>128</v>
      </c>
      <c r="E1" s="25" t="s">
        <v>142</v>
      </c>
      <c r="F1" s="25" t="s">
        <v>129</v>
      </c>
      <c r="G1" s="25" t="s">
        <v>143</v>
      </c>
      <c r="H1" s="25" t="s">
        <v>130</v>
      </c>
      <c r="I1" s="25" t="s">
        <v>21</v>
      </c>
      <c r="J1" s="25" t="s">
        <v>139</v>
      </c>
      <c r="K1" s="25" t="s">
        <v>140</v>
      </c>
    </row>
    <row r="2" spans="1:11">
      <c r="A2" s="33">
        <v>1</v>
      </c>
      <c r="B2" s="2" t="s">
        <v>6</v>
      </c>
      <c r="C2" s="2" t="s">
        <v>125</v>
      </c>
      <c r="D2" s="54">
        <v>0.12079510703363899</v>
      </c>
      <c r="E2" s="31" t="s">
        <v>95</v>
      </c>
      <c r="F2" s="55">
        <f t="shared" ref="F2:F16" si="0">VLOOKUP(E2,ProductsTable,7,FALSE) * (1/D2)</f>
        <v>0.85935789058736034</v>
      </c>
      <c r="G2" s="19"/>
      <c r="H2" s="19"/>
      <c r="I2" s="32">
        <v>0.05</v>
      </c>
      <c r="J2" s="18">
        <f>VLOOKUP("burgers",ProductsTable,2,FALSE) + VLOOKUP("avocado",ProductsTable,2,FALSE)</f>
        <v>180</v>
      </c>
      <c r="K2" s="18">
        <f t="shared" ref="K2:K16" si="1">J2 + (I2 * VLOOKUP(E2, ProductsTable, 2, FALSE) * (1-F2) )</f>
        <v>180.35160527353159</v>
      </c>
    </row>
    <row r="3" spans="1:11">
      <c r="A3" s="33">
        <v>2</v>
      </c>
      <c r="B3" s="2" t="s">
        <v>7</v>
      </c>
      <c r="C3" s="2" t="s">
        <v>131</v>
      </c>
      <c r="D3" s="54">
        <v>0.13240418118466801</v>
      </c>
      <c r="E3" s="31" t="s">
        <v>95</v>
      </c>
      <c r="F3" s="55">
        <f t="shared" si="0"/>
        <v>0.78401019850665299</v>
      </c>
      <c r="G3" s="19"/>
      <c r="H3" s="19"/>
      <c r="I3" s="32">
        <v>0.05</v>
      </c>
      <c r="J3" s="18">
        <f>VLOOKUP("low fat yogurt",ProductsTable,2,FALSE) + VLOOKUP("salmon",ProductsTable,2,FALSE)</f>
        <v>75</v>
      </c>
      <c r="K3" s="18">
        <f t="shared" si="1"/>
        <v>75.539974503733362</v>
      </c>
    </row>
    <row r="4" spans="1:11">
      <c r="A4" s="33">
        <v>3</v>
      </c>
      <c r="B4" s="2" t="s">
        <v>8</v>
      </c>
      <c r="C4" s="2" t="s">
        <v>131</v>
      </c>
      <c r="D4" s="54">
        <v>0.13240418118466801</v>
      </c>
      <c r="E4" s="31" t="s">
        <v>95</v>
      </c>
      <c r="F4" s="55">
        <f t="shared" si="0"/>
        <v>0.78401019850665299</v>
      </c>
      <c r="G4" s="19"/>
      <c r="H4" s="19"/>
      <c r="I4" s="32">
        <v>0.05</v>
      </c>
      <c r="J4" s="18">
        <f>VLOOKUP("low fat yogurt",ProductsTable,2,FALSE)</f>
        <v>15</v>
      </c>
      <c r="K4" s="18">
        <f t="shared" si="1"/>
        <v>15.539974503733367</v>
      </c>
    </row>
    <row r="5" spans="1:11">
      <c r="A5" s="33">
        <v>4</v>
      </c>
      <c r="B5" s="2" t="s">
        <v>9</v>
      </c>
      <c r="C5" s="2" t="s">
        <v>126</v>
      </c>
      <c r="D5" s="54">
        <v>0.155870445344129</v>
      </c>
      <c r="E5" s="34" t="s">
        <v>110</v>
      </c>
      <c r="F5" s="55">
        <f t="shared" si="0"/>
        <v>0.51489441537595815</v>
      </c>
      <c r="G5" s="35" t="s">
        <v>103</v>
      </c>
      <c r="H5" s="36">
        <f>VLOOKUP(G5,ProductsTable,7,FALSE) * (1/D5)</f>
        <v>1.3291956662122457</v>
      </c>
      <c r="I5" s="32">
        <v>0.05</v>
      </c>
      <c r="J5" s="18">
        <f>VLOOKUP("olive oil",ProductsTable,2,FALSE)</f>
        <v>180</v>
      </c>
      <c r="K5" s="18">
        <f t="shared" si="1"/>
        <v>181.69786954618414</v>
      </c>
    </row>
    <row r="6" spans="1:11">
      <c r="A6" s="33">
        <v>5</v>
      </c>
      <c r="B6" s="2" t="s">
        <v>10</v>
      </c>
      <c r="C6" s="2" t="s">
        <v>132</v>
      </c>
      <c r="D6" s="54">
        <v>0.170575692963752</v>
      </c>
      <c r="E6" s="31" t="s">
        <v>82</v>
      </c>
      <c r="F6" s="55">
        <f t="shared" si="0"/>
        <v>0.86086637298091362</v>
      </c>
      <c r="G6" s="19"/>
      <c r="H6" s="19"/>
      <c r="I6" s="32">
        <v>0.05</v>
      </c>
      <c r="J6" s="18">
        <f>VLOOKUP("turkey",ProductsTable,2,FALSE) + VLOOKUP("salmon",ProductsTable,2,FALSE)</f>
        <v>170</v>
      </c>
      <c r="K6" s="18">
        <f t="shared" si="1"/>
        <v>170.62610132158588</v>
      </c>
    </row>
    <row r="7" spans="1:11">
      <c r="A7" s="33">
        <v>6</v>
      </c>
      <c r="B7" s="2" t="s">
        <v>11</v>
      </c>
      <c r="C7" s="2" t="s">
        <v>133</v>
      </c>
      <c r="D7" s="54">
        <v>0.114197530864197</v>
      </c>
      <c r="E7" s="31" t="s">
        <v>86</v>
      </c>
      <c r="F7" s="55">
        <f t="shared" si="0"/>
        <v>0.34206081081081241</v>
      </c>
      <c r="G7" s="19"/>
      <c r="H7" s="19"/>
      <c r="I7" s="32">
        <v>0.05</v>
      </c>
      <c r="J7" s="18">
        <f>VLOOKUP("low fat yogurt",ProductsTable,2,FALSE) + VLOOKUP("milk",ProductsTable,2,FALSE)</f>
        <v>65</v>
      </c>
      <c r="K7" s="18">
        <f t="shared" si="1"/>
        <v>66.644847972972968</v>
      </c>
    </row>
    <row r="8" spans="1:11">
      <c r="A8" s="33">
        <v>7</v>
      </c>
      <c r="B8" s="2" t="s">
        <v>12</v>
      </c>
      <c r="C8" s="2" t="s">
        <v>127</v>
      </c>
      <c r="D8" s="54">
        <v>0.112008072653884</v>
      </c>
      <c r="E8" s="31" t="s">
        <v>98</v>
      </c>
      <c r="F8" s="55">
        <f t="shared" si="0"/>
        <v>0.79891972509422882</v>
      </c>
      <c r="G8" s="19"/>
      <c r="H8" s="19"/>
      <c r="I8" s="32">
        <v>0.05</v>
      </c>
      <c r="J8" s="18">
        <f>VLOOKUP("green tea",ProductsTable,2,FALSE)</f>
        <v>50</v>
      </c>
      <c r="K8" s="18">
        <f t="shared" si="1"/>
        <v>51.005401374528859</v>
      </c>
    </row>
    <row r="9" spans="1:11">
      <c r="A9" s="33">
        <v>8</v>
      </c>
      <c r="B9" s="2" t="s">
        <v>13</v>
      </c>
      <c r="C9" s="2" t="s">
        <v>134</v>
      </c>
      <c r="D9" s="54">
        <v>0.15671641791044699</v>
      </c>
      <c r="E9" s="31" t="s">
        <v>111</v>
      </c>
      <c r="F9" s="55">
        <f t="shared" si="0"/>
        <v>0.69358178053830577</v>
      </c>
      <c r="G9" s="19"/>
      <c r="H9" s="19"/>
      <c r="I9" s="32">
        <v>0.05</v>
      </c>
      <c r="J9" s="18">
        <f>VLOOKUP("shrimp",ProductsTable,2,FALSE) + VLOOKUP("salmon",ProductsTable,2,FALSE)</f>
        <v>130</v>
      </c>
      <c r="K9" s="18">
        <f t="shared" si="1"/>
        <v>130.3064182194617</v>
      </c>
    </row>
    <row r="10" spans="1:11">
      <c r="A10" s="33">
        <v>9</v>
      </c>
      <c r="B10" s="2" t="s">
        <v>14</v>
      </c>
      <c r="C10" s="2" t="s">
        <v>135</v>
      </c>
      <c r="D10" s="54">
        <v>0.11154446177847099</v>
      </c>
      <c r="E10" s="31" t="s">
        <v>95</v>
      </c>
      <c r="F10" s="55">
        <f t="shared" si="0"/>
        <v>0.93062646695864815</v>
      </c>
      <c r="G10" s="19"/>
      <c r="H10" s="19"/>
      <c r="I10" s="32">
        <v>0.05</v>
      </c>
      <c r="J10" s="18">
        <f>VLOOKUP("french fries",ProductsTable,2,FALSE) + VLOOKUP("cooking oil",ProductsTable,2,FALSE)</f>
        <v>210</v>
      </c>
      <c r="K10" s="18">
        <f t="shared" si="1"/>
        <v>210.17343383260339</v>
      </c>
    </row>
    <row r="11" spans="1:11">
      <c r="A11" s="33">
        <v>10</v>
      </c>
      <c r="B11" s="2" t="s">
        <v>15</v>
      </c>
      <c r="C11" s="2" t="s">
        <v>114</v>
      </c>
      <c r="D11" s="54">
        <v>0.34799999999999998</v>
      </c>
      <c r="E11" s="20" t="s">
        <v>103</v>
      </c>
      <c r="F11" s="55">
        <f t="shared" si="0"/>
        <v>0.59535149552295685</v>
      </c>
      <c r="G11" s="19"/>
      <c r="H11" s="19"/>
      <c r="I11" s="37">
        <v>0.1</v>
      </c>
      <c r="J11" s="18">
        <f>VLOOKUP("avocado",ProductsTable,2,FALSE)</f>
        <v>90</v>
      </c>
      <c r="K11" s="18">
        <f t="shared" si="1"/>
        <v>90.80929700895409</v>
      </c>
    </row>
    <row r="12" spans="1:11">
      <c r="A12" s="33">
        <v>11</v>
      </c>
      <c r="B12" s="2" t="s">
        <v>16</v>
      </c>
      <c r="C12" s="2" t="s">
        <v>136</v>
      </c>
      <c r="D12" s="54">
        <v>0.13995117982099201</v>
      </c>
      <c r="E12" s="31" t="s">
        <v>95</v>
      </c>
      <c r="F12" s="55">
        <f t="shared" si="0"/>
        <v>0.74173171320512143</v>
      </c>
      <c r="G12" s="19"/>
      <c r="H12" s="19"/>
      <c r="I12" s="32">
        <v>0.05</v>
      </c>
      <c r="J12" s="18">
        <f>VLOOKUP("red wine",ProductsTable,2,FALSE) + VLOOKUP("chocolate",ProductsTable,2,FALSE)</f>
        <v>210</v>
      </c>
      <c r="K12" s="18">
        <f t="shared" si="1"/>
        <v>210.64567071698718</v>
      </c>
    </row>
    <row r="13" spans="1:11">
      <c r="A13" s="33">
        <v>12</v>
      </c>
      <c r="B13" s="2" t="s">
        <v>17</v>
      </c>
      <c r="C13" s="2" t="s">
        <v>133</v>
      </c>
      <c r="D13" s="54">
        <v>0.114197530864197</v>
      </c>
      <c r="E13" s="31" t="s">
        <v>86</v>
      </c>
      <c r="F13" s="55">
        <f t="shared" si="0"/>
        <v>0.34206081081081241</v>
      </c>
      <c r="G13" s="19"/>
      <c r="H13" s="19"/>
      <c r="I13" s="32">
        <v>0.05</v>
      </c>
      <c r="J13" s="18">
        <f>VLOOKUP("champagne",ProductsTable,2,FALSE) + VLOOKUP("milk",ProductsTable,2,FALSE)</f>
        <v>280</v>
      </c>
      <c r="K13" s="18">
        <f t="shared" si="1"/>
        <v>281.64484797297297</v>
      </c>
    </row>
    <row r="14" spans="1:11">
      <c r="A14" s="33">
        <v>13</v>
      </c>
      <c r="B14" s="2" t="s">
        <v>18</v>
      </c>
      <c r="C14" s="2" t="s">
        <v>137</v>
      </c>
      <c r="D14" s="54">
        <v>0.174736842105263</v>
      </c>
      <c r="E14" s="31" t="s">
        <v>90</v>
      </c>
      <c r="F14" s="55">
        <f t="shared" si="0"/>
        <v>0.39588347857395312</v>
      </c>
      <c r="G14" s="19"/>
      <c r="H14" s="19"/>
      <c r="I14" s="32">
        <v>0.05</v>
      </c>
      <c r="J14" s="18">
        <f>VLOOKUP("frozen smoothie",ProductsTable,2,FALSE) + VLOOKUP("fresh bread",ProductsTable,2,FALSE)</f>
        <v>70</v>
      </c>
      <c r="K14" s="18">
        <f t="shared" si="1"/>
        <v>71.963378694634656</v>
      </c>
    </row>
    <row r="15" spans="1:11">
      <c r="A15" s="33">
        <v>14</v>
      </c>
      <c r="B15" s="2" t="s">
        <v>19</v>
      </c>
      <c r="C15" s="2" t="s">
        <v>127</v>
      </c>
      <c r="D15" s="54">
        <v>0.112008072653884</v>
      </c>
      <c r="E15" s="31" t="s">
        <v>98</v>
      </c>
      <c r="F15" s="55">
        <f t="shared" si="0"/>
        <v>0.79891972509422882</v>
      </c>
      <c r="G15" s="19"/>
      <c r="H15" s="19"/>
      <c r="I15" s="32">
        <v>0.05</v>
      </c>
      <c r="J15" s="18">
        <f>VLOOKUP("herb &amp; pepper",ProductsTable,2,FALSE) + VLOOKUP("green tea",ProductsTable,2,FALSE)</f>
        <v>75</v>
      </c>
      <c r="K15" s="18">
        <f t="shared" si="1"/>
        <v>76.005401374528859</v>
      </c>
    </row>
    <row r="16" spans="1:11">
      <c r="A16" s="33">
        <v>15</v>
      </c>
      <c r="B16" s="2" t="s">
        <v>20</v>
      </c>
      <c r="C16" s="2" t="s">
        <v>125</v>
      </c>
      <c r="D16" s="54">
        <v>0.12079510703363899</v>
      </c>
      <c r="E16" s="31" t="s">
        <v>95</v>
      </c>
      <c r="F16" s="55">
        <f t="shared" si="0"/>
        <v>0.85935789058736034</v>
      </c>
      <c r="G16" s="19"/>
      <c r="H16" s="19"/>
      <c r="I16" s="32">
        <v>0.05</v>
      </c>
      <c r="J16" s="18">
        <f>VLOOKUP("mineral water",ProductsTable,2,FALSE) + VLOOKUP("burgers",ProductsTable,2,FALSE) + VLOOKUP("chocolate",ProductsTable,2,FALSE)</f>
        <v>140</v>
      </c>
      <c r="K16" s="18">
        <f t="shared" si="1"/>
        <v>140.35160527353159</v>
      </c>
    </row>
    <row r="17" spans="1:11" ht="15.75" thickBot="1">
      <c r="A17" s="46"/>
      <c r="B17" s="42"/>
      <c r="C17" s="42"/>
      <c r="D17" s="47"/>
      <c r="E17" s="48"/>
      <c r="F17" s="45"/>
      <c r="G17" s="49"/>
      <c r="H17" s="49"/>
      <c r="I17" s="50"/>
      <c r="J17" s="45"/>
      <c r="K17" s="45"/>
    </row>
    <row r="18" spans="1:11" ht="15.75" customHeight="1" thickBot="1">
      <c r="A18" s="68" t="s">
        <v>148</v>
      </c>
      <c r="B18" s="77"/>
      <c r="C18" s="77"/>
      <c r="D18" s="77"/>
      <c r="E18" s="77"/>
      <c r="F18" s="77"/>
      <c r="G18" s="77"/>
      <c r="H18" s="78"/>
      <c r="J18" s="52">
        <f>SUM(J2:J16)</f>
        <v>1940</v>
      </c>
      <c r="K18" s="52">
        <f>SUM(K2:K16)</f>
        <v>1953.3058275899446</v>
      </c>
    </row>
    <row r="19" spans="1:11">
      <c r="A19" s="79"/>
      <c r="B19" s="80"/>
      <c r="C19" s="80"/>
      <c r="D19" s="80"/>
      <c r="E19" s="80"/>
      <c r="F19" s="80"/>
      <c r="G19" s="80"/>
      <c r="H19" s="81"/>
    </row>
    <row r="20" spans="1:11">
      <c r="A20" s="79"/>
      <c r="B20" s="80"/>
      <c r="C20" s="80"/>
      <c r="D20" s="80"/>
      <c r="E20" s="80"/>
      <c r="F20" s="80"/>
      <c r="G20" s="80"/>
      <c r="H20" s="81"/>
    </row>
    <row r="21" spans="1:11">
      <c r="A21" s="79"/>
      <c r="B21" s="80"/>
      <c r="C21" s="80"/>
      <c r="D21" s="80"/>
      <c r="E21" s="80"/>
      <c r="F21" s="80"/>
      <c r="G21" s="80"/>
      <c r="H21" s="81"/>
    </row>
    <row r="22" spans="1:11">
      <c r="A22" s="79"/>
      <c r="B22" s="80"/>
      <c r="C22" s="80"/>
      <c r="D22" s="80"/>
      <c r="E22" s="80"/>
      <c r="F22" s="80"/>
      <c r="G22" s="80"/>
      <c r="H22" s="81"/>
    </row>
    <row r="23" spans="1:11" ht="15.75" thickBot="1">
      <c r="A23" s="82"/>
      <c r="B23" s="83"/>
      <c r="C23" s="83"/>
      <c r="D23" s="83"/>
      <c r="E23" s="83"/>
      <c r="F23" s="83"/>
      <c r="G23" s="83"/>
      <c r="H23" s="84"/>
    </row>
  </sheetData>
  <autoFilter ref="A1:K16"/>
  <mergeCells count="1">
    <mergeCell ref="A18:H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7" bestFit="1" customWidth="1"/>
    <col min="2" max="2" width="16.42578125" bestFit="1" customWidth="1"/>
    <col min="3" max="3" width="14.28515625" bestFit="1" customWidth="1"/>
    <col min="4" max="4" width="16.7109375" style="9" bestFit="1" customWidth="1"/>
    <col min="5" max="5" width="2.5703125" style="9" customWidth="1"/>
    <col min="6" max="6" width="29.42578125" style="10" bestFit="1" customWidth="1"/>
    <col min="7" max="7" width="26.28515625" style="10" bestFit="1" customWidth="1"/>
  </cols>
  <sheetData>
    <row r="1" spans="1:7">
      <c r="A1" s="14" t="s">
        <v>75</v>
      </c>
      <c r="B1" s="14" t="s">
        <v>76</v>
      </c>
      <c r="C1" s="14" t="s">
        <v>77</v>
      </c>
      <c r="D1" s="15" t="s">
        <v>78</v>
      </c>
      <c r="E1" s="16"/>
      <c r="F1" s="17" t="s">
        <v>79</v>
      </c>
      <c r="G1" s="17" t="s">
        <v>80</v>
      </c>
    </row>
    <row r="2" spans="1:7">
      <c r="A2" s="2" t="s">
        <v>81</v>
      </c>
      <c r="B2" s="2">
        <v>90</v>
      </c>
      <c r="C2" s="2">
        <v>60</v>
      </c>
      <c r="D2" s="18">
        <v>1.55</v>
      </c>
      <c r="E2" s="16"/>
      <c r="F2" s="19">
        <f>(B2-C2)/B2</f>
        <v>0.33333333333333331</v>
      </c>
      <c r="G2" s="19">
        <f>(1/D2)*F2</f>
        <v>0.21505376344086019</v>
      </c>
    </row>
    <row r="3" spans="1:7">
      <c r="A3" s="2" t="s">
        <v>82</v>
      </c>
      <c r="B3" s="2">
        <v>90</v>
      </c>
      <c r="C3" s="2">
        <v>60</v>
      </c>
      <c r="D3" s="18">
        <v>2.27</v>
      </c>
      <c r="E3" s="16"/>
      <c r="F3" s="19">
        <f t="shared" ref="F3:F34" si="0">(B3-C3)/B3</f>
        <v>0.33333333333333331</v>
      </c>
      <c r="G3" s="19">
        <f t="shared" ref="G3:G34" si="1">(1/D3)*F3</f>
        <v>0.14684287812041114</v>
      </c>
    </row>
    <row r="4" spans="1:7">
      <c r="A4" s="2" t="s">
        <v>83</v>
      </c>
      <c r="B4" s="2">
        <v>150</v>
      </c>
      <c r="C4" s="2">
        <v>70</v>
      </c>
      <c r="D4" s="18">
        <v>3.79</v>
      </c>
      <c r="E4" s="16"/>
      <c r="F4" s="19">
        <f t="shared" si="0"/>
        <v>0.53333333333333333</v>
      </c>
      <c r="G4" s="19">
        <f t="shared" si="1"/>
        <v>0.14072119613016709</v>
      </c>
    </row>
    <row r="5" spans="1:7">
      <c r="A5" s="2" t="s">
        <v>84</v>
      </c>
      <c r="B5" s="2">
        <v>80</v>
      </c>
      <c r="C5" s="2">
        <v>40</v>
      </c>
      <c r="D5" s="18">
        <v>3.11</v>
      </c>
      <c r="E5" s="16"/>
      <c r="F5" s="19">
        <f t="shared" si="0"/>
        <v>0.5</v>
      </c>
      <c r="G5" s="19">
        <f t="shared" si="1"/>
        <v>0.16077170418006431</v>
      </c>
    </row>
    <row r="6" spans="1:7">
      <c r="A6" s="2" t="s">
        <v>85</v>
      </c>
      <c r="B6" s="2">
        <v>230</v>
      </c>
      <c r="C6" s="2">
        <v>170</v>
      </c>
      <c r="D6" s="18">
        <v>2.34</v>
      </c>
      <c r="E6" s="16"/>
      <c r="F6" s="19">
        <f t="shared" si="0"/>
        <v>0.2608695652173913</v>
      </c>
      <c r="G6" s="19">
        <f t="shared" si="1"/>
        <v>0.11148272017837235</v>
      </c>
    </row>
    <row r="7" spans="1:7">
      <c r="A7" s="2" t="s">
        <v>86</v>
      </c>
      <c r="B7" s="2">
        <v>50</v>
      </c>
      <c r="C7" s="2">
        <v>40</v>
      </c>
      <c r="D7" s="18">
        <v>5.12</v>
      </c>
      <c r="E7" s="16"/>
      <c r="F7" s="19">
        <f t="shared" si="0"/>
        <v>0.2</v>
      </c>
      <c r="G7" s="19">
        <f t="shared" si="1"/>
        <v>3.90625E-2</v>
      </c>
    </row>
    <row r="8" spans="1:7">
      <c r="A8" s="2" t="s">
        <v>87</v>
      </c>
      <c r="B8" s="2">
        <v>30</v>
      </c>
      <c r="C8" s="2">
        <v>21</v>
      </c>
      <c r="D8" s="18">
        <v>1.3</v>
      </c>
      <c r="E8" s="16"/>
      <c r="F8" s="19">
        <f t="shared" si="0"/>
        <v>0.3</v>
      </c>
      <c r="G8" s="19">
        <f t="shared" si="1"/>
        <v>0.23076923076923073</v>
      </c>
    </row>
    <row r="9" spans="1:7">
      <c r="A9" s="2" t="s">
        <v>88</v>
      </c>
      <c r="B9" s="2">
        <v>25</v>
      </c>
      <c r="C9" s="2">
        <v>15</v>
      </c>
      <c r="D9" s="18">
        <v>1.34</v>
      </c>
      <c r="E9" s="16"/>
      <c r="F9" s="19">
        <f t="shared" si="0"/>
        <v>0.4</v>
      </c>
      <c r="G9" s="19">
        <f t="shared" si="1"/>
        <v>0.29850746268656714</v>
      </c>
    </row>
    <row r="10" spans="1:7">
      <c r="A10" s="2" t="s">
        <v>89</v>
      </c>
      <c r="B10" s="2">
        <v>160</v>
      </c>
      <c r="C10" s="2">
        <v>130</v>
      </c>
      <c r="D10" s="18">
        <v>4.37</v>
      </c>
      <c r="E10" s="16"/>
      <c r="F10" s="19">
        <f t="shared" si="0"/>
        <v>0.1875</v>
      </c>
      <c r="G10" s="19">
        <f t="shared" si="1"/>
        <v>4.2906178489702518E-2</v>
      </c>
    </row>
    <row r="11" spans="1:7">
      <c r="A11" s="2" t="s">
        <v>90</v>
      </c>
      <c r="B11" s="2">
        <v>65</v>
      </c>
      <c r="C11" s="2">
        <v>40</v>
      </c>
      <c r="D11" s="18">
        <v>5.56</v>
      </c>
      <c r="E11" s="16"/>
      <c r="F11" s="19">
        <f t="shared" si="0"/>
        <v>0.38461538461538464</v>
      </c>
      <c r="G11" s="19">
        <f t="shared" si="1"/>
        <v>6.917542888765911E-2</v>
      </c>
    </row>
    <row r="12" spans="1:7">
      <c r="A12" s="2" t="s">
        <v>91</v>
      </c>
      <c r="B12" s="2">
        <v>85</v>
      </c>
      <c r="C12" s="2">
        <v>60</v>
      </c>
      <c r="D12" s="18">
        <v>2.21</v>
      </c>
      <c r="E12" s="16"/>
      <c r="F12" s="19">
        <f t="shared" si="0"/>
        <v>0.29411764705882354</v>
      </c>
      <c r="G12" s="19">
        <f t="shared" si="1"/>
        <v>0.13308490817141336</v>
      </c>
    </row>
    <row r="13" spans="1:7">
      <c r="A13" s="2" t="s">
        <v>92</v>
      </c>
      <c r="B13" s="2">
        <v>50</v>
      </c>
      <c r="C13" s="2">
        <v>20</v>
      </c>
      <c r="D13" s="18">
        <v>0.24</v>
      </c>
      <c r="E13" s="16"/>
      <c r="F13" s="19">
        <f t="shared" si="0"/>
        <v>0.6</v>
      </c>
      <c r="G13" s="19">
        <f t="shared" si="1"/>
        <v>2.5</v>
      </c>
    </row>
    <row r="14" spans="1:7">
      <c r="A14" s="2" t="s">
        <v>93</v>
      </c>
      <c r="B14" s="2">
        <v>30</v>
      </c>
      <c r="C14" s="2">
        <v>15</v>
      </c>
      <c r="D14" s="18">
        <v>3.45</v>
      </c>
      <c r="E14" s="16"/>
      <c r="F14" s="19">
        <f t="shared" si="0"/>
        <v>0.5</v>
      </c>
      <c r="G14" s="19">
        <f t="shared" si="1"/>
        <v>0.14492753623188406</v>
      </c>
    </row>
    <row r="15" spans="1:7">
      <c r="A15" s="2" t="s">
        <v>94</v>
      </c>
      <c r="B15" s="2">
        <v>40</v>
      </c>
      <c r="C15" s="2">
        <v>25</v>
      </c>
      <c r="D15" s="18">
        <v>3.17</v>
      </c>
      <c r="E15" s="16"/>
      <c r="F15" s="19">
        <f t="shared" si="0"/>
        <v>0.375</v>
      </c>
      <c r="G15" s="19">
        <f t="shared" si="1"/>
        <v>0.11829652996845424</v>
      </c>
    </row>
    <row r="16" spans="1:7">
      <c r="A16" s="2" t="s">
        <v>95</v>
      </c>
      <c r="B16" s="2">
        <v>50</v>
      </c>
      <c r="C16" s="2">
        <v>35</v>
      </c>
      <c r="D16" s="18">
        <v>2.89</v>
      </c>
      <c r="E16" s="16"/>
      <c r="F16" s="19">
        <f t="shared" si="0"/>
        <v>0.3</v>
      </c>
      <c r="G16" s="19">
        <f t="shared" si="1"/>
        <v>0.10380622837370242</v>
      </c>
    </row>
    <row r="17" spans="1:7">
      <c r="A17" s="2" t="s">
        <v>96</v>
      </c>
      <c r="B17" s="2">
        <v>35</v>
      </c>
      <c r="C17" s="2">
        <v>25</v>
      </c>
      <c r="D17" s="18">
        <v>2.1</v>
      </c>
      <c r="E17" s="16"/>
      <c r="F17" s="19">
        <f t="shared" si="0"/>
        <v>0.2857142857142857</v>
      </c>
      <c r="G17" s="19">
        <f t="shared" si="1"/>
        <v>0.13605442176870747</v>
      </c>
    </row>
    <row r="18" spans="1:7">
      <c r="A18" s="2" t="s">
        <v>97</v>
      </c>
      <c r="B18" s="2">
        <v>50</v>
      </c>
      <c r="C18" s="2">
        <v>35</v>
      </c>
      <c r="D18" s="18">
        <v>0.34</v>
      </c>
      <c r="E18" s="16"/>
      <c r="F18" s="19">
        <f t="shared" si="0"/>
        <v>0.3</v>
      </c>
      <c r="G18" s="19">
        <f t="shared" si="1"/>
        <v>0.88235294117647045</v>
      </c>
    </row>
    <row r="19" spans="1:7">
      <c r="A19" s="2" t="s">
        <v>98</v>
      </c>
      <c r="B19" s="2">
        <v>100</v>
      </c>
      <c r="C19" s="2">
        <v>60</v>
      </c>
      <c r="D19" s="18">
        <v>4.47</v>
      </c>
      <c r="E19" s="16"/>
      <c r="F19" s="19">
        <f t="shared" si="0"/>
        <v>0.4</v>
      </c>
      <c r="G19" s="19">
        <f t="shared" si="1"/>
        <v>8.948545861297541E-2</v>
      </c>
    </row>
    <row r="20" spans="1:7">
      <c r="A20" s="2" t="s">
        <v>99</v>
      </c>
      <c r="B20" s="2">
        <v>25</v>
      </c>
      <c r="C20" s="2">
        <v>20</v>
      </c>
      <c r="D20" s="18">
        <v>0.28000000000000003</v>
      </c>
      <c r="E20" s="16"/>
      <c r="F20" s="19">
        <f t="shared" si="0"/>
        <v>0.2</v>
      </c>
      <c r="G20" s="19">
        <f t="shared" si="1"/>
        <v>0.7142857142857143</v>
      </c>
    </row>
    <row r="21" spans="1:7">
      <c r="A21" s="2" t="s">
        <v>100</v>
      </c>
      <c r="B21" s="2">
        <v>90</v>
      </c>
      <c r="C21" s="2">
        <v>70</v>
      </c>
      <c r="D21" s="18">
        <v>0.12</v>
      </c>
      <c r="E21" s="16"/>
      <c r="F21" s="19">
        <f t="shared" si="0"/>
        <v>0.22222222222222221</v>
      </c>
      <c r="G21" s="19">
        <f t="shared" si="1"/>
        <v>1.8518518518518519</v>
      </c>
    </row>
    <row r="22" spans="1:7">
      <c r="A22" s="2" t="s">
        <v>101</v>
      </c>
      <c r="B22" s="2">
        <v>15</v>
      </c>
      <c r="C22" s="2">
        <v>9</v>
      </c>
      <c r="D22" s="18">
        <v>0.85</v>
      </c>
      <c r="E22" s="16"/>
      <c r="F22" s="19">
        <f t="shared" si="0"/>
        <v>0.4</v>
      </c>
      <c r="G22" s="19">
        <f t="shared" si="1"/>
        <v>0.4705882352941177</v>
      </c>
    </row>
    <row r="23" spans="1:7">
      <c r="A23" s="2" t="s">
        <v>102</v>
      </c>
      <c r="B23" s="2">
        <v>50</v>
      </c>
      <c r="C23" s="2">
        <v>35</v>
      </c>
      <c r="D23" s="18">
        <v>4.12</v>
      </c>
      <c r="E23" s="16"/>
      <c r="F23" s="19">
        <f t="shared" si="0"/>
        <v>0.3</v>
      </c>
      <c r="G23" s="19">
        <f t="shared" si="1"/>
        <v>7.281553398058252E-2</v>
      </c>
    </row>
    <row r="24" spans="1:7">
      <c r="A24" s="2" t="s">
        <v>103</v>
      </c>
      <c r="B24" s="2">
        <v>20</v>
      </c>
      <c r="C24" s="2">
        <v>5</v>
      </c>
      <c r="D24" s="18">
        <v>3.62</v>
      </c>
      <c r="E24" s="16"/>
      <c r="F24" s="19">
        <f t="shared" si="0"/>
        <v>0.75</v>
      </c>
      <c r="G24" s="19">
        <f t="shared" si="1"/>
        <v>0.20718232044198898</v>
      </c>
    </row>
    <row r="25" spans="1:7">
      <c r="A25" s="2" t="s">
        <v>104</v>
      </c>
      <c r="B25" s="2">
        <v>180</v>
      </c>
      <c r="C25" s="2">
        <v>90</v>
      </c>
      <c r="D25" s="18">
        <v>1.53</v>
      </c>
      <c r="E25" s="16"/>
      <c r="F25" s="19">
        <f t="shared" si="0"/>
        <v>0.5</v>
      </c>
      <c r="G25" s="19">
        <f t="shared" si="1"/>
        <v>0.32679738562091504</v>
      </c>
    </row>
    <row r="26" spans="1:7">
      <c r="A26" s="2" t="s">
        <v>105</v>
      </c>
      <c r="B26" s="2">
        <v>100</v>
      </c>
      <c r="C26" s="2">
        <v>65</v>
      </c>
      <c r="D26" s="18">
        <v>1.53</v>
      </c>
      <c r="E26" s="16"/>
      <c r="F26" s="19">
        <f t="shared" si="0"/>
        <v>0.35</v>
      </c>
      <c r="G26" s="19">
        <f t="shared" si="1"/>
        <v>0.22875816993464052</v>
      </c>
    </row>
    <row r="27" spans="1:7">
      <c r="A27" s="2" t="s">
        <v>106</v>
      </c>
      <c r="B27" s="2">
        <v>180</v>
      </c>
      <c r="C27" s="2">
        <v>130</v>
      </c>
      <c r="D27" s="18">
        <v>2.0299999999999998</v>
      </c>
      <c r="E27" s="16"/>
      <c r="F27" s="19">
        <f t="shared" si="0"/>
        <v>0.27777777777777779</v>
      </c>
      <c r="G27" s="19">
        <f t="shared" si="1"/>
        <v>0.13683634373289549</v>
      </c>
    </row>
    <row r="28" spans="1:7">
      <c r="A28" s="2" t="s">
        <v>107</v>
      </c>
      <c r="B28" s="2">
        <v>60</v>
      </c>
      <c r="C28" s="2">
        <v>45</v>
      </c>
      <c r="D28" s="18">
        <v>2.56</v>
      </c>
      <c r="E28" s="16"/>
      <c r="F28" s="19">
        <f t="shared" si="0"/>
        <v>0.25</v>
      </c>
      <c r="G28" s="19">
        <f t="shared" si="1"/>
        <v>9.765625E-2</v>
      </c>
    </row>
    <row r="29" spans="1:7">
      <c r="A29" s="2" t="s">
        <v>108</v>
      </c>
      <c r="B29" s="2">
        <v>70</v>
      </c>
      <c r="C29" s="2">
        <v>55</v>
      </c>
      <c r="D29" s="18">
        <v>0.51</v>
      </c>
      <c r="E29" s="16"/>
      <c r="F29" s="19">
        <f t="shared" si="0"/>
        <v>0.21428571428571427</v>
      </c>
      <c r="G29" s="19">
        <f t="shared" si="1"/>
        <v>0.42016806722689071</v>
      </c>
    </row>
    <row r="30" spans="1:7">
      <c r="A30" s="2" t="s">
        <v>109</v>
      </c>
      <c r="B30" s="2">
        <v>40</v>
      </c>
      <c r="C30" s="2">
        <v>30</v>
      </c>
      <c r="D30" s="18">
        <v>3.74</v>
      </c>
      <c r="E30" s="16"/>
      <c r="F30" s="19">
        <f t="shared" si="0"/>
        <v>0.25</v>
      </c>
      <c r="G30" s="19">
        <f t="shared" si="1"/>
        <v>6.6844919786096246E-2</v>
      </c>
    </row>
    <row r="31" spans="1:7">
      <c r="A31" s="2" t="s">
        <v>110</v>
      </c>
      <c r="B31" s="2">
        <v>70</v>
      </c>
      <c r="C31" s="2">
        <v>50</v>
      </c>
      <c r="D31" s="18">
        <v>3.56</v>
      </c>
      <c r="E31" s="16"/>
      <c r="F31" s="19">
        <f t="shared" si="0"/>
        <v>0.2857142857142857</v>
      </c>
      <c r="G31" s="19">
        <f t="shared" si="1"/>
        <v>8.0256821829855537E-2</v>
      </c>
    </row>
    <row r="32" spans="1:7">
      <c r="A32" s="2" t="s">
        <v>111</v>
      </c>
      <c r="B32" s="2">
        <v>20</v>
      </c>
      <c r="C32" s="2">
        <v>15</v>
      </c>
      <c r="D32" s="18">
        <v>2.2999999999999998</v>
      </c>
      <c r="E32" s="16"/>
      <c r="F32" s="19">
        <f t="shared" si="0"/>
        <v>0.25</v>
      </c>
      <c r="G32" s="19">
        <f t="shared" si="1"/>
        <v>0.10869565217391305</v>
      </c>
    </row>
    <row r="33" spans="1:7">
      <c r="A33" s="2" t="s">
        <v>112</v>
      </c>
      <c r="B33" s="2">
        <v>110</v>
      </c>
      <c r="C33" s="2">
        <v>80</v>
      </c>
      <c r="D33" s="18">
        <v>3.57</v>
      </c>
      <c r="E33" s="16"/>
      <c r="F33" s="19">
        <f t="shared" si="0"/>
        <v>0.27272727272727271</v>
      </c>
      <c r="G33" s="19">
        <f t="shared" si="1"/>
        <v>7.6394194041252861E-2</v>
      </c>
    </row>
    <row r="34" spans="1:7">
      <c r="A34" s="2" t="s">
        <v>113</v>
      </c>
      <c r="B34" s="2">
        <v>130</v>
      </c>
      <c r="C34" s="2">
        <v>100</v>
      </c>
      <c r="D34" s="18">
        <v>3.46</v>
      </c>
      <c r="E34" s="16"/>
      <c r="F34" s="19">
        <f t="shared" si="0"/>
        <v>0.23076923076923078</v>
      </c>
      <c r="G34" s="19">
        <f t="shared" si="1"/>
        <v>6.6696309470875959E-2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apriori_rules</vt:lpstr>
      <vt:lpstr>Strategy_1</vt:lpstr>
      <vt:lpstr>Strategy_2</vt:lpstr>
      <vt:lpstr>product_details</vt:lpstr>
      <vt:lpstr>ProductsTable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Agarwal</dc:creator>
  <cp:lastModifiedBy>hp</cp:lastModifiedBy>
  <dcterms:created xsi:type="dcterms:W3CDTF">2020-05-03T05:41:31Z</dcterms:created>
  <dcterms:modified xsi:type="dcterms:W3CDTF">2021-02-09T12:25:59Z</dcterms:modified>
</cp:coreProperties>
</file>