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0490" windowHeight="10920"/>
  </bookViews>
  <sheets>
    <sheet name="Monthly_JMR_Input_and_Output" sheetId="2" r:id="rId1"/>
    <sheet name="PowerPlant" sheetId="3" state="hidden" r:id="rId2"/>
    <sheet name="WindFarm" sheetId="4" state="hidden" r:id="rId3"/>
    <sheet name="Enumerations" sheetId="5" state="hidden" r:id="rId4"/>
    <sheet name="PhotovoltaicPlant" sheetId="6" state="hidden" r:id="rId5"/>
    <sheet name="Validation_PowerPlant" sheetId="7" state="hidden" r:id="rId6"/>
    <sheet name="Metadata" sheetId="8" state="hidden" r:id="rId7"/>
  </sheets>
  <definedNames>
    <definedName name="ValidationRange">Enumerations!$A$1:$A$2</definedName>
    <definedName name="ValidationRange1">Enumerations!$A$4:$A$7</definedName>
    <definedName name="ValidationRange2">Validation_PowerPlant!$A$1:$A$37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K9" i="2" l="1"/>
  <c r="J9" i="2"/>
  <c r="K8" i="2"/>
  <c r="J8" i="2"/>
  <c r="K7" i="2"/>
  <c r="J7" i="2"/>
  <c r="K6" i="2"/>
  <c r="J6" i="2"/>
  <c r="K5" i="2"/>
  <c r="J5" i="2"/>
  <c r="K3" i="2"/>
  <c r="J3" i="2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G10" i="4"/>
  <c r="G9" i="4"/>
  <c r="G8" i="4"/>
  <c r="G7" i="4"/>
  <c r="G6" i="4"/>
  <c r="G5" i="4"/>
  <c r="G4" i="4"/>
  <c r="G3" i="4"/>
  <c r="G2" i="4"/>
</calcChain>
</file>

<file path=xl/comments1.xml><?xml version="1.0" encoding="utf-8"?>
<comments xmlns="http://schemas.openxmlformats.org/spreadsheetml/2006/main">
  <authors>
    <author>SYSTEM</author>
  </authors>
  <commentList>
    <comment ref="A1" authorId="0">
      <text>
        <r>
          <rPr>
            <b/>
            <sz val="8"/>
            <rFont val="Tahoma"/>
            <family val="2"/>
          </rPr>
          <t>This information is a composition of properties marked as 'ExportKey' and is used to match the entity to update in the target system</t>
        </r>
      </text>
    </comment>
  </commentList>
</comments>
</file>

<file path=xl/comments2.xml><?xml version="1.0" encoding="utf-8"?>
<comments xmlns="http://schemas.openxmlformats.org/spreadsheetml/2006/main">
  <authors>
    <author>SYSTEM</author>
  </authors>
  <commentList>
    <comment ref="A1" authorId="0">
      <text>
        <r>
          <rPr>
            <b/>
            <sz val="8"/>
            <rFont val="Tahoma"/>
            <family val="2"/>
          </rPr>
          <t>This information is a composition of properties marked as 'ExportKey' and is used to match the entity to update in the target system</t>
        </r>
      </text>
    </comment>
    <comment ref="F1" authorId="0">
      <text>
        <r>
          <rPr>
            <b/>
            <sz val="8"/>
            <rFont val="Tahoma"/>
            <family val="2"/>
          </rPr>
          <t>This information represents the display value of an enumeration. To change its value please choose a valid one from the drop down list</t>
        </r>
      </text>
    </comment>
    <comment ref="G1" authorId="0">
      <text>
        <r>
          <rPr>
            <b/>
            <sz val="8"/>
            <rFont val="Tahoma"/>
            <family val="2"/>
          </rPr>
          <t>This information represents the value of an enumeration. You should not interact with this column directly, use the one on the left instead</t>
        </r>
      </text>
    </comment>
  </commentList>
</comments>
</file>

<file path=xl/comments3.xml><?xml version="1.0" encoding="utf-8"?>
<comments xmlns="http://schemas.openxmlformats.org/spreadsheetml/2006/main">
  <authors>
    <author>SYSTEM</author>
  </authors>
  <commentList>
    <comment ref="A1" authorId="0">
      <text>
        <r>
          <rPr>
            <b/>
            <sz val="8"/>
            <rFont val="Tahoma"/>
            <family val="2"/>
          </rPr>
          <t>This information is a composition of properties marked as 'ExportKey' and is used to match the entity to update in the target system</t>
        </r>
      </text>
    </comment>
    <comment ref="J1" authorId="0">
      <text>
        <r>
          <rPr>
            <b/>
            <sz val="8"/>
            <rFont val="Tahoma"/>
            <family val="2"/>
          </rPr>
          <t>This information represents the display value of an enumeration. To change its value please choose a valid one from the drop down list</t>
        </r>
      </text>
    </comment>
    <comment ref="K1" authorId="0">
      <text>
        <r>
          <rPr>
            <b/>
            <sz val="8"/>
            <rFont val="Tahoma"/>
            <family val="2"/>
          </rPr>
          <t>This information represents the value of an enumeration. You should not interact with this column directly, use the one on the left instead</t>
        </r>
      </text>
    </comment>
  </commentList>
</comments>
</file>

<file path=xl/sharedStrings.xml><?xml version="1.0" encoding="utf-8"?>
<sst xmlns="http://schemas.openxmlformats.org/spreadsheetml/2006/main" count="481" uniqueCount="208">
  <si>
    <t>Ritis Meera Infra Energy</t>
  </si>
  <si>
    <t>35cea225-e5f7-460f-95c5-58c00a89b03e</t>
  </si>
  <si>
    <t>f6b90b34-20f1-4ae3-8219-329699c1a250</t>
  </si>
  <si>
    <t>88d4371b-b24d-4c66-8179-88cec52fc278</t>
  </si>
  <si>
    <t>LineLoss</t>
  </si>
  <si>
    <t>729b0bd3-a64b-4faa-842e-0820bc05b6d2</t>
  </si>
  <si>
    <t>C8E5C361-390F-4FC3-91F7-6B90F1FAF0FB</t>
  </si>
  <si>
    <t>EBA211C3-40BC-4A41-9071-0AD02DBF6296</t>
  </si>
  <si>
    <t>5f931db4-07e3-4587-a66a-5674e7ef62b5</t>
  </si>
  <si>
    <t>ded32541-8055-4c48-8e26-f0f17e08f85e</t>
  </si>
  <si>
    <t>f9d90ecc-7756-4816-b2d3-35ec410b340a</t>
  </si>
  <si>
    <t>3503248f-a4f9-417e-913b-a04904251889</t>
  </si>
  <si>
    <t>03AF756D-FE7D-4448-81CC-F4626F13EAEB</t>
  </si>
  <si>
    <t>BA4FF2DB-1B9E-4D9B-9918-981D59EE7A15</t>
  </si>
  <si>
    <t>DBB5077D-EE17-43F5-8302-D96D939ED9A1</t>
  </si>
  <si>
    <t>26a23f45-07d3-4150-a78e-52900f993197</t>
  </si>
  <si>
    <t>4ee6ae4c-0de4-400b-98c9-b1bfe6bc17e6</t>
  </si>
  <si>
    <t>b2e3e471-1987-4f5d-b437-c8520aea4851</t>
  </si>
  <si>
    <t>782438DC-A6D7-437C-A203-E488629DEC08</t>
  </si>
  <si>
    <t>f05df239-8047-49e5-9a83-3613f73c1df1</t>
  </si>
  <si>
    <t>Location</t>
  </si>
  <si>
    <t>Location.Value</t>
  </si>
  <si>
    <t>InverterLossesFactor</t>
  </si>
  <si>
    <t>DCPower</t>
  </si>
  <si>
    <t>MainMeterAtSubstationMFFactor</t>
  </si>
  <si>
    <t>CheckMeterAtSubstationMFFactor</t>
  </si>
  <si>
    <t>PlantEndMeterMFFactor</t>
  </si>
  <si>
    <t>PlantType</t>
  </si>
  <si>
    <t>PlantType.Value</t>
  </si>
  <si>
    <t>GTI</t>
  </si>
  <si>
    <t>IrradianceFactor</t>
  </si>
  <si>
    <t>AreaEffinciency</t>
  </si>
  <si>
    <t>1</t>
  </si>
  <si>
    <t>InstallationId</t>
  </si>
  <si>
    <t>e393f950-0666-4b62-86cd-205dd13a5ead</t>
  </si>
  <si>
    <t>SheetName</t>
  </si>
  <si>
    <t>TypeName</t>
  </si>
  <si>
    <t>Behaviour</t>
  </si>
  <si>
    <t>JMR</t>
  </si>
  <si>
    <t>Include</t>
  </si>
  <si>
    <t>PowerPlant</t>
  </si>
  <si>
    <t>WindFarm</t>
  </si>
  <si>
    <t>PhotovoltaicPlant</t>
  </si>
  <si>
    <t>ExportKey</t>
  </si>
  <si>
    <t>Id</t>
  </si>
  <si>
    <t>DisplayValue</t>
  </si>
  <si>
    <t>Active</t>
  </si>
  <si>
    <t>2</t>
  </si>
  <si>
    <t>3</t>
  </si>
  <si>
    <t>Bableshwar</t>
  </si>
  <si>
    <t>Alote</t>
  </si>
  <si>
    <t>Bellary</t>
  </si>
  <si>
    <t>Chamarajanagar</t>
  </si>
  <si>
    <t>Hiriyur</t>
  </si>
  <si>
    <t>Chikkanayakanahalli</t>
  </si>
  <si>
    <t>Gangavathi</t>
  </si>
  <si>
    <t>Barod</t>
  </si>
  <si>
    <t>Shahpur</t>
  </si>
  <si>
    <t>PD Kote</t>
  </si>
  <si>
    <t>Gundlupet</t>
  </si>
  <si>
    <t>Kurdicross</t>
  </si>
  <si>
    <t>Chittapur</t>
  </si>
  <si>
    <t>Aurad</t>
  </si>
  <si>
    <t>Kavithal Solar</t>
  </si>
  <si>
    <t>Kollegala</t>
  </si>
  <si>
    <t>Margati</t>
  </si>
  <si>
    <t>Devgarh</t>
  </si>
  <si>
    <t>Gurvepalli</t>
  </si>
  <si>
    <t>Madhugiri</t>
  </si>
  <si>
    <t>Sindhanoor</t>
  </si>
  <si>
    <t>TV-CT</t>
  </si>
  <si>
    <t>Dangri</t>
  </si>
  <si>
    <t>Gunga</t>
  </si>
  <si>
    <t>Kavithal Wind</t>
  </si>
  <si>
    <t>LNJ Dangri</t>
  </si>
  <si>
    <t>Badnawar</t>
  </si>
  <si>
    <t>OMContactor</t>
  </si>
  <si>
    <t>HasHistoricalFrom[UTC]</t>
  </si>
  <si>
    <t>TimeZone</t>
  </si>
  <si>
    <t>ForecastIdentifier</t>
  </si>
  <si>
    <t>NominalPower</t>
  </si>
  <si>
    <t>AuthorizedPower</t>
  </si>
  <si>
    <t>Altitude</t>
  </si>
  <si>
    <t>Name</t>
  </si>
  <si>
    <t>SecurityPath</t>
  </si>
  <si>
    <t>GlobalIdentifier</t>
  </si>
  <si>
    <t>LongName</t>
  </si>
  <si>
    <t>Longitude</t>
  </si>
  <si>
    <t>Latitude</t>
  </si>
  <si>
    <t>IntegrationIdentifier</t>
  </si>
  <si>
    <t>CommissioningDate[UTC]</t>
  </si>
  <si>
    <t>F41B2219-1B50-40B8-BCB4-C2A15D9CF45D</t>
  </si>
  <si>
    <t>1BCB24E3-7BA5-48E3-8FE8-78841750EE64</t>
  </si>
  <si>
    <t>A5810055-1EFE-4B0A-9487-180F757B5A05</t>
  </si>
  <si>
    <t>93039507-327F-44A2-A5C9-7553EB7EFCE0</t>
  </si>
  <si>
    <t>1F984664-1125-48C8-887E-7BBC914F0FA9</t>
  </si>
  <si>
    <t>66057C32-24E2-43DE-B851-610604030676</t>
  </si>
  <si>
    <t>5FDE53C1-7035-4C83-8B2C-BF441FE80530</t>
  </si>
  <si>
    <t>F59E3F34-9AE4-42B2-8E94-3C79ADE01ACB</t>
  </si>
  <si>
    <t>2142640A-61E9-4941-A49F-14E0CA9A7F6D</t>
  </si>
  <si>
    <t>Onshore</t>
  </si>
  <si>
    <t>India Standard Time</t>
  </si>
  <si>
    <t>/sites/wind/F41B2219-1B50-40B8-BCB4-C2A15D9CF45D/</t>
  </si>
  <si>
    <t>/sites/wind/1BCB24E3-7BA5-48E3-8FE8-78841750EE64/</t>
  </si>
  <si>
    <t>/sites/wind/A5810055-1EFE-4B0A-9487-180F757B5A05/</t>
  </si>
  <si>
    <t>/sites/wind/93039507-327F-44A2-A5C9-7553EB7EFCE0/</t>
  </si>
  <si>
    <t>/sites/wind/1F984664-1125-48C8-887E-7BBC914F0FA9/</t>
  </si>
  <si>
    <t>/sites/wind/66057C32-24E2-43DE-B851-610604030676/</t>
  </si>
  <si>
    <t>/sites/wind/5FDE53C1-7035-4C83-8B2C-BF441FE80530/</t>
  </si>
  <si>
    <t>/sites/wind/F59E3F34-9AE4-42B2-8E94-3C79ADE01ACB/</t>
  </si>
  <si>
    <t>/sites/wind/2142640A-61E9-4941-A49F-14E0CA9A7F6D/</t>
  </si>
  <si>
    <t>f41b2219-1b50-40b8-bcb4-c2a15d9cf45d</t>
  </si>
  <si>
    <t>1bcb24e3-7ba5-48e3-8fe8-78841750ee64</t>
  </si>
  <si>
    <t>a5810055-1efe-4b0a-9487-180f757b5a05</t>
  </si>
  <si>
    <t>93039507-327f-44a2-a5c9-7553eb7efce0</t>
  </si>
  <si>
    <t>1f984664-1125-48c8-887e-7bbc914f0fa9</t>
  </si>
  <si>
    <t>66057c32-24e2-43de-b851-610604030676</t>
  </si>
  <si>
    <t>5fde53c1-7035-4c83-8b2c-bf441fe80530</t>
  </si>
  <si>
    <t>f59e3f34-9ae4-42b2-8e94-3c79ade01acb</t>
  </si>
  <si>
    <t>2142640a-61e9-4941-a49f-14e0ca9a7f6d</t>
  </si>
  <si>
    <t>Offshore</t>
  </si>
  <si>
    <t>0</t>
  </si>
  <si>
    <t>Tracker</t>
  </si>
  <si>
    <t>Fixed</t>
  </si>
  <si>
    <t>Mixed</t>
  </si>
  <si>
    <t>Seasonal</t>
  </si>
  <si>
    <t>Mahindra Susten</t>
  </si>
  <si>
    <t>Meera Enterprise</t>
  </si>
  <si>
    <t>Voltech O&amp;M Services</t>
  </si>
  <si>
    <t>Siemens Gamesa Renewable Power</t>
  </si>
  <si>
    <t>/sites/pv/782438DC-A6D7-437C-A203-E488629DEC08/</t>
  </si>
  <si>
    <t>/sites/pv/b2e3e471-1987-4f5d-b437-c8520aea4851/</t>
  </si>
  <si>
    <t>/sites/pv/4ee6ae4c-0de4-400b-98c9-b1bfe6bc17e6/</t>
  </si>
  <si>
    <t>/sites/pv/26a23f45-07d3-4150-a78e-52900f993197/</t>
  </si>
  <si>
    <t>/sites/pv/DBB5077D-EE17-43F5-8302-D96D939ED9A1/</t>
  </si>
  <si>
    <t>/sites/pv/BA4FF2DB-1B9E-4D9B-9918-981D59EE7A15/</t>
  </si>
  <si>
    <t>/sites/pv/03AF756D-FE7D-4448-81CC-F4626F13EAEB/</t>
  </si>
  <si>
    <t>/sites/pv/3503248f-a4f9-417e-913b-a04904251889/</t>
  </si>
  <si>
    <t>/sites/pv/f9d90ecc-7756-4816-b2d3-35ec410b340a/</t>
  </si>
  <si>
    <t>/sites/pv/ded32541-8055-4c48-8e26-f0f17e08f85e/</t>
  </si>
  <si>
    <t>/sites/pv/5f931db4-07e3-4587-a66a-5674e7ef62b5/</t>
  </si>
  <si>
    <t>/sites/pv/EBA211C3-40BC-4A41-9071-0AD02DBF6296/</t>
  </si>
  <si>
    <t>/sites/pv/C8E5C361-390F-4FC3-91F7-6B90F1FAF0FB/</t>
  </si>
  <si>
    <t>/sites/pv/729b0bd3-a64b-4faa-842e-0820bc05b6d2/</t>
  </si>
  <si>
    <t>/sites/pv/f05df239-8047-49e5-9a83-3613f73c1df1/</t>
  </si>
  <si>
    <t>/sites/pv/88d4371b-b24d-4c66-8179-88cec52fc278/</t>
  </si>
  <si>
    <t>/sites/pv/f6b90b34-20f1-4ae3-8219-329699c1a250/</t>
  </si>
  <si>
    <t>/sites/pv/35cea225-e5f7-460f-95c5-58c00a89b03e/</t>
  </si>
  <si>
    <t>782438dc-a6d7-437c-a203-e488629dec08</t>
  </si>
  <si>
    <t>dbb5077d-ee17-43f5-8302-d96d939ed9a1</t>
  </si>
  <si>
    <t>ba4ff2db-1b9e-4d9b-9918-981d59ee7a15</t>
  </si>
  <si>
    <t>03af756d-fe7d-4448-81cc-f4626f13eaeb</t>
  </si>
  <si>
    <t>eba211c3-40bc-4a41-9071-0ad02dbf6296</t>
  </si>
  <si>
    <t>c8e5c361-390f-4fc3-91f7-6b90f1faf0fb</t>
  </si>
  <si>
    <t>Kukudwad</t>
  </si>
  <si>
    <t>Zaheerabad</t>
  </si>
  <si>
    <t>Budh</t>
  </si>
  <si>
    <t>Icchawar</t>
  </si>
  <si>
    <t>Gurramkonda</t>
  </si>
  <si>
    <t>Nagari</t>
  </si>
  <si>
    <t>Siddipet</t>
  </si>
  <si>
    <t>Bhadla R3</t>
  </si>
  <si>
    <t>Bhadla R1</t>
  </si>
  <si>
    <t>Bhadla R2</t>
  </si>
  <si>
    <t>B4D93B4E-800D-41A2-8B4F-01E284E61DD5</t>
  </si>
  <si>
    <t>C044CF13-75DB-4F64-A021-730F0A8744B6</t>
  </si>
  <si>
    <t>5C07110C-FA76-485E-9A67-478EFB3838C0</t>
  </si>
  <si>
    <t>2be89b21-d567-4a1e-a01a-d1a674cf9562</t>
  </si>
  <si>
    <t>45232730-669c-41af-9096-ca65069511a0</t>
  </si>
  <si>
    <t>06a7ab91-965c-4936-a77e-f7efda3d83e3</t>
  </si>
  <si>
    <t>5f26b278-955a-48f6-883a-f944c89eb62a</t>
  </si>
  <si>
    <t>2d12267e-42aa-429e-976c-3fbc79b49a57</t>
  </si>
  <si>
    <t>8b71f026-4bc1-4eb3-ada8-b1a81e743542</t>
  </si>
  <si>
    <t>f675c570-a2f8-48af-90bd-5e45a75fcd8c</t>
  </si>
  <si>
    <t>Export (kWh)</t>
  </si>
  <si>
    <t>Import (kWh)</t>
  </si>
  <si>
    <t>Export (kVAh)</t>
  </si>
  <si>
    <t>Import (kVAh)</t>
  </si>
  <si>
    <t>Export (kVArh lag)</t>
  </si>
  <si>
    <t>Import (kVArh lag)</t>
  </si>
  <si>
    <t>Export (kVArh lead)</t>
  </si>
  <si>
    <t>Import (kVArh lead)</t>
  </si>
  <si>
    <t>Net Export (kWh)</t>
  </si>
  <si>
    <t>JMR date</t>
  </si>
  <si>
    <t>JMR Month</t>
  </si>
  <si>
    <t>JMR Year</t>
  </si>
  <si>
    <t>April</t>
  </si>
  <si>
    <t>May</t>
  </si>
  <si>
    <t>July</t>
  </si>
  <si>
    <t>August</t>
  </si>
  <si>
    <t>September</t>
  </si>
  <si>
    <t>October</t>
  </si>
  <si>
    <t>November</t>
  </si>
  <si>
    <t>Line Loss%</t>
  </si>
  <si>
    <t>RKVH%</t>
  </si>
  <si>
    <t>Controller KWH/INV KWH</t>
  </si>
  <si>
    <t>Plant Section</t>
  </si>
  <si>
    <t>TV&amp;CT</t>
  </si>
  <si>
    <t>TV</t>
  </si>
  <si>
    <t>CT</t>
  </si>
  <si>
    <t>Site</t>
  </si>
  <si>
    <t>FY</t>
  </si>
  <si>
    <t>2021-22</t>
  </si>
  <si>
    <t>Dec</t>
  </si>
  <si>
    <t>Scheduled Units  (kWh)</t>
  </si>
  <si>
    <t>Net Billable (kWh)</t>
  </si>
  <si>
    <t>December</t>
  </si>
  <si>
    <t>2021-23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</si>
</sst>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</numFmts>
  <fonts count="6" x14ac:knownFonts="1"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8"/>
      <name val="Tahoma"/>
      <family val="2"/>
    </font>
    <font>
      <sz val="8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 applyFont="1"/>
    <xf numFmtId="0" fontId="2" fillId="0" borderId="0" xfId="0" applyFont="1"/>
    <xf numFmtId="14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14" fontId="0" fillId="0" borderId="0" xfId="0" applyNumberFormat="1"/>
    <xf numFmtId="10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19"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B1:U10" totalsRowShown="0">
  <tableColumns count="20">
    <tableColumn id="3" name="Site"/>
    <tableColumn id="14" name="Plant Section" dataDxfId="18"/>
    <tableColumn id="13" name="Controller KWH/INV KWH" dataDxfId="17"/>
    <tableColumn id="2" name="Scheduled Units  (kWh)" dataDxfId="16"/>
    <tableColumn id="5" name="Export (kWh)" dataDxfId="15"/>
    <tableColumn id="6" name="Import (kWh)" dataDxfId="14"/>
    <tableColumn id="15" name="Net Export (kWh)" dataDxfId="13"/>
    <tableColumn id="17" name="Net Billable (kWh)" dataDxfId="12"/>
    <tableColumn id="7" name="Export (kVAh)" dataDxfId="11"/>
    <tableColumn id="8" name="Import (kVAh)" dataDxfId="10"/>
    <tableColumn id="9" name="Export (kVArh lag)" dataDxfId="9"/>
    <tableColumn id="10" name="Import (kVArh lag)" dataDxfId="8"/>
    <tableColumn id="11" name="Export (kVArh lead)" dataDxfId="7"/>
    <tableColumn id="12" name="Import (kVArh lead)" dataDxfId="6"/>
    <tableColumn id="18" name="JMR date" dataDxfId="5"/>
    <tableColumn id="16" name="JMR Month" dataDxfId="4"/>
    <tableColumn id="19" name="JMR Year" dataDxfId="3"/>
    <tableColumn id="26" name="LineLoss" dataDxfId="2"/>
    <tableColumn id="1" name="Line Loss%" dataDxfId="1"/>
    <tableColumn id="4" name="RKVH%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R2" totalsRowShown="0">
  <autoFilter ref="A1:R2"/>
  <tableColumns count="18">
    <tableColumn id="1" name="ExportKey"/>
    <tableColumn id="2" name="Id"/>
    <tableColumn id="3" name="DisplayValue"/>
    <tableColumn id="4" name="Active"/>
    <tableColumn id="5" name="OMContactor"/>
    <tableColumn id="6" name="HasHistoricalFrom[UTC]"/>
    <tableColumn id="7" name="TimeZone"/>
    <tableColumn id="8" name="ForecastIdentifier"/>
    <tableColumn id="9" name="NominalPower"/>
    <tableColumn id="10" name="AuthorizedPower"/>
    <tableColumn id="11" name="Altitude"/>
    <tableColumn id="12" name="Name"/>
    <tableColumn id="13" name="SecurityPath"/>
    <tableColumn id="14" name="GlobalIdentifier"/>
    <tableColumn id="15" name="LongName"/>
    <tableColumn id="16" name="Longitude"/>
    <tableColumn id="17" name="Latitude"/>
    <tableColumn id="18" name="IntegrationIdentifi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U10" totalsRowShown="0">
  <autoFilter ref="A1:U10"/>
  <tableColumns count="21">
    <tableColumn id="1" name="ExportKey"/>
    <tableColumn id="2" name="Id"/>
    <tableColumn id="3" name="DisplayValue"/>
    <tableColumn id="4" name="Active"/>
    <tableColumn id="5" name="CommissioningDate[UTC]"/>
    <tableColumn id="6" name="Location"/>
    <tableColumn id="7" name="Location.Value"/>
    <tableColumn id="8" name="OMContactor"/>
    <tableColumn id="9" name="HasHistoricalFrom[UTC]"/>
    <tableColumn id="10" name="TimeZone"/>
    <tableColumn id="11" name="ForecastIdentifier"/>
    <tableColumn id="12" name="NominalPower"/>
    <tableColumn id="13" name="AuthorizedPower"/>
    <tableColumn id="14" name="Altitude"/>
    <tableColumn id="15" name="Name"/>
    <tableColumn id="16" name="SecurityPath"/>
    <tableColumn id="17" name="GlobalIdentifier"/>
    <tableColumn id="18" name="LongName"/>
    <tableColumn id="19" name="Longitude"/>
    <tableColumn id="20" name="Latitude"/>
    <tableColumn id="21" name="IntegrationIdentifi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AC19" totalsRowShown="0">
  <autoFilter ref="A1:AC19"/>
  <tableColumns count="29">
    <tableColumn id="1" name="ExportKey"/>
    <tableColumn id="2" name="Id"/>
    <tableColumn id="3" name="DisplayValue"/>
    <tableColumn id="4" name="Active"/>
    <tableColumn id="5" name="InverterLossesFactor"/>
    <tableColumn id="6" name="DCPower"/>
    <tableColumn id="7" name="MainMeterAtSubstationMFFactor"/>
    <tableColumn id="8" name="CheckMeterAtSubstationMFFactor"/>
    <tableColumn id="9" name="PlantEndMeterMFFactor"/>
    <tableColumn id="10" name="PlantType"/>
    <tableColumn id="11" name="PlantType.Value"/>
    <tableColumn id="12" name="GTI"/>
    <tableColumn id="13" name="IrradianceFactor"/>
    <tableColumn id="14" name="AreaEffinciency"/>
    <tableColumn id="15" name="CommissioningDate[UTC]"/>
    <tableColumn id="16" name="OMContactor"/>
    <tableColumn id="17" name="HasHistoricalFrom[UTC]"/>
    <tableColumn id="18" name="TimeZone"/>
    <tableColumn id="19" name="ForecastIdentifier"/>
    <tableColumn id="20" name="NominalPower"/>
    <tableColumn id="21" name="AuthorizedPower"/>
    <tableColumn id="22" name="Altitude"/>
    <tableColumn id="23" name="Name"/>
    <tableColumn id="24" name="SecurityPath"/>
    <tableColumn id="25" name="GlobalIdentifier"/>
    <tableColumn id="26" name="LongName"/>
    <tableColumn id="27" name="Longitude"/>
    <tableColumn id="28" name="Latitude"/>
    <tableColumn id="29" name="IntegrationIdentifi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C7" totalsRowShown="0">
  <autoFilter ref="A3:C7"/>
  <tableColumns count="3">
    <tableColumn id="1" name="SheetName"/>
    <tableColumn id="2" name="TypeName"/>
    <tableColumn id="3" name="Behaviou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E12" sqref="E12"/>
    </sheetView>
  </sheetViews>
  <sheetFormatPr defaultRowHeight="15" x14ac:dyDescent="0.25"/>
  <cols>
    <col min="1" max="1" width="10" customWidth="1"/>
    <col min="2" max="2" width="13.5703125" bestFit="1" customWidth="1"/>
    <col min="3" max="3" width="17.140625" style="4" customWidth="1"/>
    <col min="4" max="4" width="24.28515625" style="4" bestFit="1" customWidth="1"/>
    <col min="5" max="5" width="37.28515625" style="4" customWidth="1"/>
    <col min="6" max="6" width="17.28515625" style="4" customWidth="1"/>
    <col min="7" max="7" width="17.28515625" style="4" bestFit="1" customWidth="1"/>
    <col min="8" max="12" width="19.85546875" style="4" customWidth="1"/>
    <col min="13" max="15" width="21.140625" style="4" customWidth="1"/>
    <col min="16" max="17" width="20.140625" style="4" customWidth="1"/>
    <col min="18" max="19" width="21.42578125" style="4" customWidth="1"/>
    <col min="20" max="20" width="15.5703125" style="4" customWidth="1"/>
    <col min="21" max="21" width="15.5703125" customWidth="1"/>
    <col min="22" max="22" width="38.140625" customWidth="1"/>
  </cols>
  <sheetData>
    <row r="1" spans="1:21" ht="15.75" thickBot="1" x14ac:dyDescent="0.3">
      <c r="A1" s="13" t="s">
        <v>201</v>
      </c>
      <c r="B1" s="1" t="s">
        <v>200</v>
      </c>
      <c r="C1" s="12" t="s">
        <v>196</v>
      </c>
      <c r="D1" s="3" t="s">
        <v>195</v>
      </c>
      <c r="E1" s="12" t="s">
        <v>204</v>
      </c>
      <c r="F1" s="3" t="s">
        <v>174</v>
      </c>
      <c r="G1" s="3" t="s">
        <v>175</v>
      </c>
      <c r="H1" s="3" t="s">
        <v>182</v>
      </c>
      <c r="I1" s="3" t="s">
        <v>205</v>
      </c>
      <c r="J1" s="3" t="s">
        <v>176</v>
      </c>
      <c r="K1" s="3" t="s">
        <v>177</v>
      </c>
      <c r="L1" s="3" t="s">
        <v>178</v>
      </c>
      <c r="M1" s="3" t="s">
        <v>179</v>
      </c>
      <c r="N1" s="3" t="s">
        <v>180</v>
      </c>
      <c r="O1" s="3" t="s">
        <v>181</v>
      </c>
      <c r="P1" s="3" t="s">
        <v>183</v>
      </c>
      <c r="Q1" s="3" t="s">
        <v>184</v>
      </c>
      <c r="R1" s="3" t="s">
        <v>185</v>
      </c>
      <c r="S1" s="3" t="s">
        <v>4</v>
      </c>
      <c r="T1" s="4" t="s">
        <v>193</v>
      </c>
      <c r="U1" t="s">
        <v>194</v>
      </c>
    </row>
    <row r="2" spans="1:21" ht="15.75" thickTop="1" x14ac:dyDescent="0.25">
      <c r="A2" s="14" t="s">
        <v>202</v>
      </c>
      <c r="B2" s="5" t="s">
        <v>197</v>
      </c>
      <c r="C2" s="9" t="s">
        <v>198</v>
      </c>
      <c r="D2" s="4">
        <v>4855001</v>
      </c>
      <c r="F2" s="11">
        <v>4590549.462937084</v>
      </c>
      <c r="G2" s="6">
        <v>3707.4377830213884</v>
      </c>
      <c r="H2" s="6">
        <v>4770315.706160225</v>
      </c>
      <c r="I2" s="6"/>
      <c r="J2" s="5">
        <v>8095499.999999987</v>
      </c>
      <c r="K2" s="5">
        <v>36000</v>
      </c>
      <c r="L2" s="5">
        <v>0</v>
      </c>
      <c r="M2" s="5">
        <v>788000</v>
      </c>
      <c r="N2" s="5">
        <v>59000</v>
      </c>
      <c r="O2" s="5">
        <v>38000</v>
      </c>
      <c r="P2" s="7">
        <v>44317</v>
      </c>
      <c r="Q2" s="5" t="s">
        <v>186</v>
      </c>
      <c r="R2" s="9">
        <v>2021</v>
      </c>
      <c r="S2" s="10">
        <v>264451.53706291597</v>
      </c>
      <c r="T2" s="8">
        <v>5.4469924323994161E-2</v>
      </c>
      <c r="U2" s="4"/>
    </row>
    <row r="3" spans="1:21" x14ac:dyDescent="0.25">
      <c r="A3" s="14" t="s">
        <v>202</v>
      </c>
      <c r="B3" s="5" t="s">
        <v>197</v>
      </c>
      <c r="C3" s="9" t="s">
        <v>199</v>
      </c>
      <c r="D3" s="4">
        <v>8241787</v>
      </c>
      <c r="F3" s="11">
        <v>7912593.8602452446</v>
      </c>
      <c r="G3" s="6">
        <v>2203.6559209743541</v>
      </c>
      <c r="H3" s="6">
        <v>8226805.8124972414</v>
      </c>
      <c r="I3" s="6"/>
      <c r="J3" s="5">
        <f>1536850+1529000</f>
        <v>3065850</v>
      </c>
      <c r="K3" s="5">
        <f>13200+13050</f>
        <v>26250</v>
      </c>
      <c r="L3" s="5">
        <v>0</v>
      </c>
      <c r="M3" s="5">
        <v>688000</v>
      </c>
      <c r="N3" s="5">
        <v>34000</v>
      </c>
      <c r="O3" s="5">
        <v>184000</v>
      </c>
      <c r="P3" s="7">
        <v>44348</v>
      </c>
      <c r="Q3" s="5" t="s">
        <v>187</v>
      </c>
      <c r="R3" s="9">
        <v>2021</v>
      </c>
      <c r="S3" s="10">
        <v>329193.13975475542</v>
      </c>
      <c r="T3" s="8">
        <v>3.994196158609236E-2</v>
      </c>
      <c r="U3" s="4"/>
    </row>
    <row r="4" spans="1:21" x14ac:dyDescent="0.25">
      <c r="A4" s="14" t="s">
        <v>202</v>
      </c>
      <c r="B4" s="5" t="s">
        <v>66</v>
      </c>
      <c r="C4" s="9"/>
      <c r="D4" s="4">
        <v>9069105</v>
      </c>
      <c r="F4" s="11">
        <v>8744734.3451532293</v>
      </c>
      <c r="G4" s="6">
        <v>730.0663170106219</v>
      </c>
      <c r="H4" s="6">
        <v>7960000</v>
      </c>
      <c r="I4" s="6"/>
      <c r="J4" s="5">
        <v>2654000</v>
      </c>
      <c r="K4" s="5">
        <v>18900</v>
      </c>
      <c r="L4" s="5">
        <v>0</v>
      </c>
      <c r="M4" s="5">
        <v>635000</v>
      </c>
      <c r="N4" s="5">
        <v>6000</v>
      </c>
      <c r="O4" s="5">
        <v>148000</v>
      </c>
      <c r="P4" s="7">
        <v>44378</v>
      </c>
      <c r="Q4" s="5" t="s">
        <v>203</v>
      </c>
      <c r="R4" s="9">
        <v>2021</v>
      </c>
      <c r="S4" s="10">
        <v>324370.65484677069</v>
      </c>
      <c r="T4" s="8">
        <v>3.5766556330174885E-2</v>
      </c>
      <c r="U4" s="4"/>
    </row>
    <row r="5" spans="1:21" x14ac:dyDescent="0.25">
      <c r="A5" s="14" t="s">
        <v>202</v>
      </c>
      <c r="B5" s="5" t="s">
        <v>66</v>
      </c>
      <c r="C5" s="9"/>
      <c r="D5" s="4">
        <v>9672311</v>
      </c>
      <c r="F5" s="11">
        <v>9300495.9696203396</v>
      </c>
      <c r="G5" s="6">
        <v>2194.3757694739293</v>
      </c>
      <c r="H5" s="6">
        <v>9670233.6576049011</v>
      </c>
      <c r="I5" s="6"/>
      <c r="J5" s="5">
        <f t="shared" ref="J5:J10" si="0">(957.73-929.98)*150000</f>
        <v>4162500</v>
      </c>
      <c r="K5" s="5">
        <f t="shared" ref="K5:K10" si="1">((1.56-1.44)*150000)+((1.68-1.56)*150000)</f>
        <v>36000</v>
      </c>
      <c r="L5" s="5">
        <v>0</v>
      </c>
      <c r="M5" s="5">
        <v>593000</v>
      </c>
      <c r="N5" s="5">
        <v>34000</v>
      </c>
      <c r="O5" s="5">
        <v>383000</v>
      </c>
      <c r="P5" s="7">
        <v>44409</v>
      </c>
      <c r="Q5" s="5" t="s">
        <v>188</v>
      </c>
      <c r="R5" s="9">
        <v>2021</v>
      </c>
      <c r="S5" s="10">
        <v>371815.03037966043</v>
      </c>
      <c r="T5" s="8">
        <v>3.8441178161006243E-2</v>
      </c>
      <c r="U5" s="4"/>
    </row>
    <row r="6" spans="1:21" x14ac:dyDescent="0.25">
      <c r="A6" s="14" t="s">
        <v>202</v>
      </c>
      <c r="B6" s="5" t="s">
        <v>66</v>
      </c>
      <c r="C6" s="9"/>
      <c r="D6" s="4">
        <v>9033203</v>
      </c>
      <c r="F6" s="11">
        <v>8670664.6146032698</v>
      </c>
      <c r="G6" s="6">
        <v>2913.7745491399714</v>
      </c>
      <c r="H6" s="6">
        <v>9014460.8699999992</v>
      </c>
      <c r="I6" s="6"/>
      <c r="J6" s="5">
        <f t="shared" si="0"/>
        <v>4162500</v>
      </c>
      <c r="K6" s="5">
        <f t="shared" si="1"/>
        <v>36000</v>
      </c>
      <c r="L6" s="5">
        <v>0</v>
      </c>
      <c r="M6" s="5">
        <v>669000</v>
      </c>
      <c r="N6" s="5">
        <v>43000</v>
      </c>
      <c r="O6" s="5">
        <v>315000</v>
      </c>
      <c r="P6" s="7">
        <v>44440</v>
      </c>
      <c r="Q6" s="5" t="s">
        <v>189</v>
      </c>
      <c r="R6" s="9">
        <v>2021</v>
      </c>
      <c r="S6" s="10">
        <v>362538.38539673015</v>
      </c>
      <c r="T6" s="8">
        <v>4.0133979652259573E-2</v>
      </c>
      <c r="U6" s="4"/>
    </row>
    <row r="7" spans="1:21" x14ac:dyDescent="0.25">
      <c r="A7" s="14" t="s">
        <v>202</v>
      </c>
      <c r="B7" s="5" t="s">
        <v>66</v>
      </c>
      <c r="C7" s="9"/>
      <c r="D7" s="4">
        <v>4422549</v>
      </c>
      <c r="F7" s="11">
        <v>4173258.8427532003</v>
      </c>
      <c r="G7" s="6">
        <v>6570.9114039151164</v>
      </c>
      <c r="H7" s="6">
        <v>4333355.4486032566</v>
      </c>
      <c r="I7" s="6"/>
      <c r="J7" s="5">
        <f t="shared" si="0"/>
        <v>4162500</v>
      </c>
      <c r="K7" s="5">
        <f t="shared" si="1"/>
        <v>36000</v>
      </c>
      <c r="L7" s="5">
        <v>0</v>
      </c>
      <c r="M7" s="5">
        <v>633000</v>
      </c>
      <c r="N7" s="5">
        <v>102000</v>
      </c>
      <c r="O7" s="5">
        <v>74000</v>
      </c>
      <c r="P7" s="7">
        <v>44470</v>
      </c>
      <c r="Q7" s="5" t="s">
        <v>190</v>
      </c>
      <c r="R7" s="9">
        <v>2021</v>
      </c>
      <c r="S7" s="10">
        <v>249290.15724679967</v>
      </c>
      <c r="T7" s="8">
        <v>5.6367980828883904E-2</v>
      </c>
      <c r="U7" s="4"/>
    </row>
    <row r="8" spans="1:21" x14ac:dyDescent="0.25">
      <c r="A8" s="14" t="s">
        <v>202</v>
      </c>
      <c r="B8" s="5" t="s">
        <v>66</v>
      </c>
      <c r="C8" s="9"/>
      <c r="D8" s="4">
        <v>2704150</v>
      </c>
      <c r="F8" s="11">
        <v>2497031.8800513577</v>
      </c>
      <c r="G8" s="6">
        <v>12386.793685693918</v>
      </c>
      <c r="H8" s="6">
        <v>2484645.0863656639</v>
      </c>
      <c r="I8" s="6"/>
      <c r="J8" s="5">
        <f t="shared" si="0"/>
        <v>4162500</v>
      </c>
      <c r="K8" s="5">
        <f t="shared" si="1"/>
        <v>36000</v>
      </c>
      <c r="L8" s="5">
        <v>0</v>
      </c>
      <c r="M8" s="5">
        <v>447000</v>
      </c>
      <c r="N8" s="5">
        <v>191000</v>
      </c>
      <c r="O8" s="5">
        <v>18000</v>
      </c>
      <c r="P8" s="7">
        <v>44501</v>
      </c>
      <c r="Q8" s="5" t="s">
        <v>191</v>
      </c>
      <c r="R8" s="9">
        <v>2021</v>
      </c>
      <c r="S8" s="10">
        <v>207118.11994864233</v>
      </c>
      <c r="T8" s="8">
        <v>7.6592688996040284E-2</v>
      </c>
      <c r="U8" s="4"/>
    </row>
    <row r="9" spans="1:21" x14ac:dyDescent="0.25">
      <c r="A9" s="14" t="s">
        <v>202</v>
      </c>
      <c r="B9" s="5" t="s">
        <v>66</v>
      </c>
      <c r="C9" s="9"/>
      <c r="D9" s="4">
        <v>6924395</v>
      </c>
      <c r="F9" s="11">
        <v>6662703.8026694739</v>
      </c>
      <c r="G9" s="6">
        <v>4356.6066713183136</v>
      </c>
      <c r="H9" s="6">
        <v>6658347.1959981555</v>
      </c>
      <c r="I9" s="6"/>
      <c r="J9" s="5">
        <f t="shared" si="0"/>
        <v>4162500</v>
      </c>
      <c r="K9" s="5">
        <f t="shared" si="1"/>
        <v>36000</v>
      </c>
      <c r="L9" s="5">
        <v>0</v>
      </c>
      <c r="M9" s="5">
        <v>341000</v>
      </c>
      <c r="N9" s="5">
        <v>74000</v>
      </c>
      <c r="O9" s="5">
        <v>190000</v>
      </c>
      <c r="P9" s="7">
        <v>44531</v>
      </c>
      <c r="Q9" s="5" t="s">
        <v>192</v>
      </c>
      <c r="R9" s="9">
        <v>2021</v>
      </c>
      <c r="S9" s="10">
        <v>261691.19733052608</v>
      </c>
      <c r="T9" s="8">
        <v>3.7792644314850042E-2</v>
      </c>
      <c r="U9" s="4"/>
    </row>
    <row r="10" spans="1:21" x14ac:dyDescent="0.25">
      <c r="A10" s="14" t="s">
        <v>207</v>
      </c>
      <c r="B10" s="5" t="s">
        <v>66</v>
      </c>
      <c r="C10" s="9"/>
      <c r="D10" s="4">
        <v>6924395</v>
      </c>
      <c r="F10" s="11">
        <v>6662703.8026694739</v>
      </c>
      <c r="G10" s="6">
        <v>4356.6066713183136</v>
      </c>
      <c r="H10" s="6">
        <v>6658347.1959981555</v>
      </c>
      <c r="I10" s="6"/>
      <c r="J10" s="5">
        <f t="shared" si="0"/>
        <v>4162500</v>
      </c>
      <c r="K10" s="5">
        <f t="shared" si="1"/>
        <v>36000</v>
      </c>
      <c r="L10" s="5">
        <v>1</v>
      </c>
      <c r="M10" s="5">
        <v>341000</v>
      </c>
      <c r="N10" s="5">
        <v>74000</v>
      </c>
      <c r="O10" s="5">
        <v>190000</v>
      </c>
      <c r="P10" s="7">
        <v>44532</v>
      </c>
      <c r="Q10" s="5" t="s">
        <v>206</v>
      </c>
      <c r="R10" s="9">
        <v>2021</v>
      </c>
      <c r="S10" s="10">
        <v>261691.19733052608</v>
      </c>
      <c r="T10" s="8">
        <v>1.03779264431485</v>
      </c>
      <c r="U10" s="4"/>
    </row>
  </sheetData>
  <phoneticPr fontId="4" type="noConversion"/>
  <dataValidations count="1">
    <dataValidation type="list" errorStyle="warning" allowBlank="1" showInputMessage="1" errorTitle="Warning" error="Please select an item from the list" sqref="Q2:Q10">
      <formula1>ValidationRange</formula1>
    </dataValidation>
  </dataValidations>
  <pageMargins left="0.75" right="0.75" top="1" bottom="1" header="0.5" footer="0.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workbookViewId="0"/>
  </sheetViews>
  <sheetFormatPr defaultRowHeight="15" x14ac:dyDescent="0.25"/>
  <cols>
    <col min="1" max="1" width="12.85546875" customWidth="1"/>
    <col min="2" max="2" width="5.5703125" customWidth="1"/>
    <col min="3" max="3" width="15.42578125" customWidth="1"/>
    <col min="4" max="4" width="9.42578125" customWidth="1"/>
    <col min="5" max="5" width="15.7109375" customWidth="1"/>
    <col min="6" max="6" width="24.85546875" customWidth="1"/>
    <col min="7" max="7" width="12.7109375" customWidth="1"/>
    <col min="8" max="8" width="19.7109375" customWidth="1"/>
    <col min="9" max="9" width="17.140625" customWidth="1"/>
    <col min="10" max="10" width="19.42578125" customWidth="1"/>
    <col min="11" max="11" width="11.140625" customWidth="1"/>
    <col min="12" max="12" width="9.140625" customWidth="1"/>
    <col min="13" max="13" width="15" customWidth="1"/>
    <col min="14" max="14" width="18.140625" customWidth="1"/>
    <col min="15" max="15" width="13.28515625" customWidth="1"/>
    <col min="16" max="16" width="12.7109375" customWidth="1"/>
    <col min="17" max="17" width="11.140625" customWidth="1"/>
    <col min="18" max="18" width="22.140625" customWidth="1"/>
  </cols>
  <sheetData>
    <row r="1" spans="1:18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</row>
  </sheetData>
  <pageMargins left="0.75" right="0.75" top="1" bottom="1" header="0.5" footer="0.5"/>
  <pageSetup orientation="portrait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/>
  </sheetViews>
  <sheetFormatPr defaultRowHeight="15" x14ac:dyDescent="0.25"/>
  <cols>
    <col min="1" max="1" width="38.140625" customWidth="1"/>
    <col min="2" max="2" width="5.5703125" customWidth="1"/>
    <col min="3" max="3" width="15.42578125" customWidth="1"/>
    <col min="4" max="4" width="9.42578125" customWidth="1"/>
    <col min="5" max="5" width="26.5703125" customWidth="1"/>
    <col min="6" max="6" width="11.28515625" customWidth="1"/>
    <col min="7" max="7" width="17" customWidth="1"/>
    <col min="8" max="8" width="15.7109375" customWidth="1"/>
    <col min="9" max="9" width="24.85546875" customWidth="1"/>
    <col min="10" max="10" width="18.85546875" customWidth="1"/>
    <col min="11" max="11" width="19.7109375" customWidth="1"/>
    <col min="12" max="12" width="17.140625" customWidth="1"/>
    <col min="13" max="13" width="19.42578125" customWidth="1"/>
    <col min="14" max="14" width="11.140625" customWidth="1"/>
    <col min="15" max="15" width="13.5703125" customWidth="1"/>
    <col min="16" max="16" width="50.140625" customWidth="1"/>
    <col min="17" max="17" width="38.140625" customWidth="1"/>
    <col min="18" max="18" width="13.5703125" customWidth="1"/>
    <col min="19" max="19" width="12.7109375" customWidth="1"/>
    <col min="20" max="20" width="11.85546875" customWidth="1"/>
    <col min="21" max="21" width="36.85546875" customWidth="1"/>
  </cols>
  <sheetData>
    <row r="1" spans="1:2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90</v>
      </c>
      <c r="F1" s="1" t="s">
        <v>20</v>
      </c>
      <c r="G1" s="1" t="s">
        <v>21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</row>
    <row r="2" spans="1:21" x14ac:dyDescent="0.25">
      <c r="A2" t="s">
        <v>91</v>
      </c>
      <c r="B2">
        <v>4</v>
      </c>
      <c r="C2" t="s">
        <v>49</v>
      </c>
      <c r="D2" t="b">
        <v>1</v>
      </c>
      <c r="E2" s="2"/>
      <c r="F2" t="s">
        <v>100</v>
      </c>
      <c r="G2" t="str">
        <f>IFERROR(VLOOKUP(F2,Enumerations!$A$1:$B$2,2,)," - ")</f>
        <v>0</v>
      </c>
      <c r="I2" s="2"/>
      <c r="J2" t="s">
        <v>101</v>
      </c>
      <c r="L2">
        <v>50000</v>
      </c>
      <c r="M2">
        <v>50000</v>
      </c>
      <c r="N2">
        <v>625.29999999999995</v>
      </c>
      <c r="O2" t="s">
        <v>49</v>
      </c>
      <c r="P2" t="s">
        <v>102</v>
      </c>
      <c r="Q2" t="s">
        <v>91</v>
      </c>
      <c r="R2" t="s">
        <v>49</v>
      </c>
      <c r="S2">
        <v>75.695977400000004</v>
      </c>
      <c r="T2">
        <v>16.611564099999999</v>
      </c>
      <c r="U2" t="s">
        <v>111</v>
      </c>
    </row>
    <row r="3" spans="1:21" x14ac:dyDescent="0.25">
      <c r="A3" t="s">
        <v>92</v>
      </c>
      <c r="B3">
        <v>8</v>
      </c>
      <c r="C3" t="s">
        <v>66</v>
      </c>
      <c r="D3" t="b">
        <v>1</v>
      </c>
      <c r="E3" s="2"/>
      <c r="F3" t="s">
        <v>100</v>
      </c>
      <c r="G3" t="str">
        <f>IFERROR(VLOOKUP(F3,Enumerations!$A$1:$B$2,2,)," - ")</f>
        <v>0</v>
      </c>
      <c r="I3" s="2"/>
      <c r="J3" t="s">
        <v>101</v>
      </c>
      <c r="L3">
        <v>37500</v>
      </c>
      <c r="M3">
        <v>37500</v>
      </c>
      <c r="N3">
        <v>526.20000000000005</v>
      </c>
      <c r="O3" t="s">
        <v>66</v>
      </c>
      <c r="P3" t="s">
        <v>103</v>
      </c>
      <c r="Q3" t="s">
        <v>92</v>
      </c>
      <c r="R3" t="s">
        <v>66</v>
      </c>
      <c r="S3">
        <v>74.643714299999999</v>
      </c>
      <c r="T3">
        <v>23.991411299999999</v>
      </c>
      <c r="U3" t="s">
        <v>112</v>
      </c>
    </row>
    <row r="4" spans="1:21" x14ac:dyDescent="0.25">
      <c r="A4" t="s">
        <v>93</v>
      </c>
      <c r="B4">
        <v>6</v>
      </c>
      <c r="C4" t="s">
        <v>67</v>
      </c>
      <c r="D4" t="b">
        <v>1</v>
      </c>
      <c r="E4" s="2"/>
      <c r="F4" t="s">
        <v>100</v>
      </c>
      <c r="G4" t="str">
        <f>IFERROR(VLOOKUP(F4,Enumerations!$A$1:$B$2,2,)," - ")</f>
        <v>0</v>
      </c>
      <c r="I4" s="2"/>
      <c r="J4" t="s">
        <v>101</v>
      </c>
      <c r="L4">
        <v>120000</v>
      </c>
      <c r="M4">
        <v>120000</v>
      </c>
      <c r="N4">
        <v>0</v>
      </c>
      <c r="O4" t="s">
        <v>67</v>
      </c>
      <c r="P4" t="s">
        <v>104</v>
      </c>
      <c r="Q4" t="s">
        <v>93</v>
      </c>
      <c r="R4" t="s">
        <v>67</v>
      </c>
      <c r="S4">
        <v>77.168111890000006</v>
      </c>
      <c r="T4">
        <v>14.402305650000001</v>
      </c>
      <c r="U4" t="s">
        <v>113</v>
      </c>
    </row>
    <row r="5" spans="1:21" x14ac:dyDescent="0.25">
      <c r="A5" t="s">
        <v>94</v>
      </c>
      <c r="B5">
        <v>10</v>
      </c>
      <c r="C5" t="s">
        <v>70</v>
      </c>
      <c r="D5" t="b">
        <v>1</v>
      </c>
      <c r="E5" s="2"/>
      <c r="F5" t="s">
        <v>100</v>
      </c>
      <c r="G5" t="str">
        <f>IFERROR(VLOOKUP(F5,Enumerations!$A$1:$B$2,2,)," - ")</f>
        <v>0</v>
      </c>
      <c r="I5" s="2"/>
      <c r="J5" t="s">
        <v>101</v>
      </c>
      <c r="L5">
        <v>16800</v>
      </c>
      <c r="M5">
        <v>16800</v>
      </c>
      <c r="N5">
        <v>0</v>
      </c>
      <c r="O5" t="s">
        <v>70</v>
      </c>
      <c r="P5" t="s">
        <v>105</v>
      </c>
      <c r="Q5" t="s">
        <v>94</v>
      </c>
      <c r="R5" t="s">
        <v>70</v>
      </c>
      <c r="S5">
        <v>77.5427854</v>
      </c>
      <c r="T5">
        <v>9.9081723000000004</v>
      </c>
      <c r="U5" t="s">
        <v>114</v>
      </c>
    </row>
    <row r="6" spans="1:21" x14ac:dyDescent="0.25">
      <c r="A6" t="s">
        <v>95</v>
      </c>
      <c r="B6">
        <v>13</v>
      </c>
      <c r="C6" t="s">
        <v>71</v>
      </c>
      <c r="D6" t="b">
        <v>1</v>
      </c>
      <c r="E6" s="2"/>
      <c r="F6" t="s">
        <v>100</v>
      </c>
      <c r="G6" t="str">
        <f>IFERROR(VLOOKUP(F6,Enumerations!$A$1:$B$2,2,)," - ")</f>
        <v>0</v>
      </c>
      <c r="I6" s="2"/>
      <c r="J6" t="s">
        <v>101</v>
      </c>
      <c r="L6">
        <v>40000</v>
      </c>
      <c r="M6">
        <v>40000</v>
      </c>
      <c r="N6">
        <v>288.7</v>
      </c>
      <c r="O6" t="s">
        <v>71</v>
      </c>
      <c r="P6" t="s">
        <v>106</v>
      </c>
      <c r="Q6" t="s">
        <v>95</v>
      </c>
      <c r="R6" t="s">
        <v>71</v>
      </c>
      <c r="S6">
        <v>71.540201830000001</v>
      </c>
      <c r="T6">
        <v>26.509987039999999</v>
      </c>
      <c r="U6" t="s">
        <v>115</v>
      </c>
    </row>
    <row r="7" spans="1:21" x14ac:dyDescent="0.25">
      <c r="A7" t="s">
        <v>96</v>
      </c>
      <c r="B7">
        <v>2</v>
      </c>
      <c r="C7" t="s">
        <v>72</v>
      </c>
      <c r="D7" t="b">
        <v>1</v>
      </c>
      <c r="E7" s="2"/>
      <c r="F7" t="s">
        <v>100</v>
      </c>
      <c r="G7" t="str">
        <f>IFERROR(VLOOKUP(F7,Enumerations!$A$1:$B$2,2,)," - ")</f>
        <v>0</v>
      </c>
      <c r="I7" s="2"/>
      <c r="J7" t="s">
        <v>101</v>
      </c>
      <c r="L7">
        <v>40000</v>
      </c>
      <c r="M7">
        <v>40000</v>
      </c>
      <c r="N7">
        <v>235.1</v>
      </c>
      <c r="O7" t="s">
        <v>72</v>
      </c>
      <c r="P7" t="s">
        <v>107</v>
      </c>
      <c r="Q7" t="s">
        <v>96</v>
      </c>
      <c r="R7" t="s">
        <v>72</v>
      </c>
      <c r="S7">
        <v>71.265523619999996</v>
      </c>
      <c r="T7">
        <v>26.208199180000001</v>
      </c>
      <c r="U7" t="s">
        <v>116</v>
      </c>
    </row>
    <row r="8" spans="1:21" x14ac:dyDescent="0.25">
      <c r="A8" t="s">
        <v>97</v>
      </c>
      <c r="B8">
        <v>7</v>
      </c>
      <c r="C8" t="s">
        <v>73</v>
      </c>
      <c r="D8" t="b">
        <v>1</v>
      </c>
      <c r="E8" s="2"/>
      <c r="F8" t="s">
        <v>100</v>
      </c>
      <c r="G8" t="str">
        <f>IFERROR(VLOOKUP(F8,Enumerations!$A$1:$B$2,2,)," - ")</f>
        <v>0</v>
      </c>
      <c r="I8" s="2"/>
      <c r="J8" t="s">
        <v>101</v>
      </c>
      <c r="L8">
        <v>50000</v>
      </c>
      <c r="M8">
        <v>50000</v>
      </c>
      <c r="N8">
        <v>574.9</v>
      </c>
      <c r="O8" t="s">
        <v>73</v>
      </c>
      <c r="P8" t="s">
        <v>108</v>
      </c>
      <c r="Q8" t="s">
        <v>97</v>
      </c>
      <c r="R8" t="s">
        <v>73</v>
      </c>
      <c r="S8">
        <v>76.782883830000003</v>
      </c>
      <c r="T8">
        <v>16.176650850000001</v>
      </c>
      <c r="U8" t="s">
        <v>117</v>
      </c>
    </row>
    <row r="9" spans="1:21" x14ac:dyDescent="0.25">
      <c r="A9" t="s">
        <v>98</v>
      </c>
      <c r="B9">
        <v>14</v>
      </c>
      <c r="C9" t="s">
        <v>74</v>
      </c>
      <c r="D9" t="b">
        <v>1</v>
      </c>
      <c r="E9" s="2"/>
      <c r="F9" t="s">
        <v>100</v>
      </c>
      <c r="G9" t="str">
        <f>IFERROR(VLOOKUP(F9,Enumerations!$A$1:$B$2,2,)," - ")</f>
        <v>0</v>
      </c>
      <c r="I9" s="2"/>
      <c r="J9" t="s">
        <v>101</v>
      </c>
      <c r="L9">
        <v>20000</v>
      </c>
      <c r="M9">
        <v>20000</v>
      </c>
      <c r="N9">
        <v>0</v>
      </c>
      <c r="O9" t="s">
        <v>74</v>
      </c>
      <c r="P9" t="s">
        <v>109</v>
      </c>
      <c r="Q9" t="s">
        <v>98</v>
      </c>
      <c r="R9" t="s">
        <v>74</v>
      </c>
      <c r="S9">
        <v>71.500638890000005</v>
      </c>
      <c r="T9">
        <v>26.57411111</v>
      </c>
      <c r="U9" t="s">
        <v>118</v>
      </c>
    </row>
    <row r="10" spans="1:21" x14ac:dyDescent="0.25">
      <c r="A10" t="s">
        <v>99</v>
      </c>
      <c r="B10">
        <v>5</v>
      </c>
      <c r="C10" t="s">
        <v>75</v>
      </c>
      <c r="D10" t="b">
        <v>1</v>
      </c>
      <c r="E10" s="2"/>
      <c r="F10" t="s">
        <v>100</v>
      </c>
      <c r="G10" t="str">
        <f>IFERROR(VLOOKUP(F10,Enumerations!$A$1:$B$2,2,)," - ")</f>
        <v>0</v>
      </c>
      <c r="I10" s="2"/>
      <c r="J10" t="s">
        <v>101</v>
      </c>
      <c r="L10">
        <v>100000</v>
      </c>
      <c r="M10">
        <v>100000</v>
      </c>
      <c r="N10">
        <v>537.70000000000005</v>
      </c>
      <c r="O10" t="s">
        <v>75</v>
      </c>
      <c r="P10" t="s">
        <v>110</v>
      </c>
      <c r="Q10" t="s">
        <v>99</v>
      </c>
      <c r="R10" t="s">
        <v>75</v>
      </c>
      <c r="S10">
        <v>75.155246329999997</v>
      </c>
      <c r="T10">
        <v>22.80851187</v>
      </c>
      <c r="U10" t="s">
        <v>119</v>
      </c>
    </row>
  </sheetData>
  <dataValidations count="1">
    <dataValidation type="list" errorStyle="warning" allowBlank="1" showInputMessage="1" errorTitle="Warning" error="Please select an item from the list" sqref="F2:F10">
      <formula1>ValidationRange</formula1>
    </dataValidation>
  </dataValidations>
  <pageMargins left="0.75" right="0.75" top="1" bottom="1" header="0.5" footer="0.5"/>
  <pageSetup orientation="portrait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9.140625" customWidth="1"/>
    <col min="2" max="2" width="2.28515625" customWidth="1"/>
  </cols>
  <sheetData>
    <row r="1" spans="1:2" x14ac:dyDescent="0.25">
      <c r="A1" t="s">
        <v>100</v>
      </c>
      <c r="B1" t="s">
        <v>121</v>
      </c>
    </row>
    <row r="2" spans="1:2" x14ac:dyDescent="0.25">
      <c r="A2" t="s">
        <v>120</v>
      </c>
      <c r="B2" t="s">
        <v>32</v>
      </c>
    </row>
    <row r="4" spans="1:2" x14ac:dyDescent="0.25">
      <c r="A4" t="s">
        <v>122</v>
      </c>
      <c r="B4" t="s">
        <v>121</v>
      </c>
    </row>
    <row r="5" spans="1:2" x14ac:dyDescent="0.25">
      <c r="A5" t="s">
        <v>123</v>
      </c>
      <c r="B5" t="s">
        <v>32</v>
      </c>
    </row>
    <row r="6" spans="1:2" x14ac:dyDescent="0.25">
      <c r="A6" t="s">
        <v>124</v>
      </c>
      <c r="B6" t="s">
        <v>47</v>
      </c>
    </row>
    <row r="7" spans="1:2" x14ac:dyDescent="0.25">
      <c r="A7" t="s">
        <v>125</v>
      </c>
      <c r="B7" t="s">
        <v>48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RowHeight="15" x14ac:dyDescent="0.25"/>
  <cols>
    <col min="1" max="1" width="38.28515625" customWidth="1"/>
    <col min="2" max="2" width="5.5703125" customWidth="1"/>
    <col min="3" max="3" width="19.28515625" customWidth="1"/>
    <col min="4" max="4" width="9.42578125" customWidth="1"/>
    <col min="5" max="5" width="22.140625" customWidth="1"/>
    <col min="6" max="6" width="12" customWidth="1"/>
    <col min="7" max="7" width="33.7109375" customWidth="1"/>
    <col min="8" max="8" width="34.42578125" customWidth="1"/>
    <col min="9" max="9" width="25.5703125" customWidth="1"/>
    <col min="10" max="10" width="12.7109375" customWidth="1"/>
    <col min="11" max="11" width="18.42578125" customWidth="1"/>
    <col min="12" max="12" width="6.85546875" customWidth="1"/>
    <col min="13" max="13" width="18.140625" customWidth="1"/>
    <col min="14" max="14" width="17.7109375" customWidth="1"/>
    <col min="15" max="15" width="26.5703125" customWidth="1"/>
    <col min="16" max="16" width="32.85546875" customWidth="1"/>
    <col min="17" max="17" width="24.85546875" customWidth="1"/>
    <col min="18" max="18" width="18.85546875" customWidth="1"/>
    <col min="19" max="19" width="19.7109375" customWidth="1"/>
    <col min="20" max="20" width="17.140625" customWidth="1"/>
    <col min="21" max="21" width="19.42578125" customWidth="1"/>
    <col min="22" max="22" width="11.140625" customWidth="1"/>
    <col min="23" max="23" width="19.28515625" customWidth="1"/>
    <col min="24" max="24" width="48" customWidth="1"/>
    <col min="25" max="25" width="38.28515625" customWidth="1"/>
    <col min="26" max="26" width="19.28515625" customWidth="1"/>
    <col min="27" max="27" width="12.7109375" customWidth="1"/>
    <col min="28" max="28" width="11.140625" customWidth="1"/>
    <col min="29" max="29" width="37.28515625" customWidth="1"/>
  </cols>
  <sheetData>
    <row r="1" spans="1:29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90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</row>
    <row r="2" spans="1:29" x14ac:dyDescent="0.25">
      <c r="A2" t="s">
        <v>18</v>
      </c>
      <c r="B2">
        <v>59</v>
      </c>
      <c r="C2" t="s">
        <v>50</v>
      </c>
      <c r="D2" t="b">
        <v>1</v>
      </c>
      <c r="F2">
        <v>32009</v>
      </c>
      <c r="I2">
        <v>1</v>
      </c>
      <c r="J2" t="s">
        <v>123</v>
      </c>
      <c r="K2" t="str">
        <f>IFERROR(VLOOKUP(J2,Enumerations!$A$4:$B$7,2,)," - ")</f>
        <v>1</v>
      </c>
      <c r="L2">
        <v>6.07</v>
      </c>
      <c r="M2">
        <v>5.48</v>
      </c>
      <c r="N2">
        <v>32008.334999999999</v>
      </c>
      <c r="O2" s="2"/>
      <c r="Q2" s="2"/>
      <c r="R2" t="s">
        <v>101</v>
      </c>
      <c r="T2">
        <v>30000</v>
      </c>
      <c r="U2">
        <v>30000</v>
      </c>
      <c r="V2">
        <v>0</v>
      </c>
      <c r="W2" t="s">
        <v>50</v>
      </c>
      <c r="X2" t="s">
        <v>130</v>
      </c>
      <c r="Y2" t="s">
        <v>18</v>
      </c>
      <c r="Z2" t="s">
        <v>50</v>
      </c>
      <c r="AA2">
        <v>75.639799999999994</v>
      </c>
      <c r="AB2">
        <v>23.54937</v>
      </c>
      <c r="AC2" t="s">
        <v>148</v>
      </c>
    </row>
    <row r="3" spans="1:29" x14ac:dyDescent="0.25">
      <c r="A3" t="s">
        <v>17</v>
      </c>
      <c r="B3">
        <v>16</v>
      </c>
      <c r="C3" t="s">
        <v>51</v>
      </c>
      <c r="D3" t="b">
        <v>1</v>
      </c>
      <c r="F3">
        <v>21999</v>
      </c>
      <c r="G3">
        <v>150000</v>
      </c>
      <c r="I3">
        <v>125000</v>
      </c>
      <c r="J3" t="s">
        <v>122</v>
      </c>
      <c r="K3" t="str">
        <f>IFERROR(VLOOKUP(J3,Enumerations!$A$4:$B$7,2,)," - ")</f>
        <v>0</v>
      </c>
      <c r="L3">
        <v>6.83</v>
      </c>
      <c r="M3">
        <v>5.548</v>
      </c>
      <c r="N3">
        <v>22041.119999999999</v>
      </c>
      <c r="O3" s="2">
        <v>43586.916666666664</v>
      </c>
      <c r="P3" t="s">
        <v>0</v>
      </c>
      <c r="Q3" s="2"/>
      <c r="R3" t="s">
        <v>101</v>
      </c>
      <c r="T3">
        <v>20000</v>
      </c>
      <c r="U3">
        <v>20000</v>
      </c>
      <c r="V3">
        <v>0</v>
      </c>
      <c r="W3" t="s">
        <v>51</v>
      </c>
      <c r="X3" t="s">
        <v>131</v>
      </c>
      <c r="Y3" t="s">
        <v>17</v>
      </c>
      <c r="Z3" t="s">
        <v>51</v>
      </c>
      <c r="AA3">
        <v>77.133870000000002</v>
      </c>
      <c r="AB3">
        <v>15.19214</v>
      </c>
      <c r="AC3" t="s">
        <v>17</v>
      </c>
    </row>
    <row r="4" spans="1:29" x14ac:dyDescent="0.25">
      <c r="A4" t="s">
        <v>16</v>
      </c>
      <c r="B4">
        <v>24</v>
      </c>
      <c r="C4" t="s">
        <v>52</v>
      </c>
      <c r="D4" t="b">
        <v>1</v>
      </c>
      <c r="F4">
        <v>22010</v>
      </c>
      <c r="G4">
        <v>135000</v>
      </c>
      <c r="H4">
        <v>135000</v>
      </c>
      <c r="I4">
        <v>1</v>
      </c>
      <c r="J4" t="s">
        <v>122</v>
      </c>
      <c r="K4" t="str">
        <f>IFERROR(VLOOKUP(J4,Enumerations!$A$4:$B$7,2,)," - ")</f>
        <v>0</v>
      </c>
      <c r="L4">
        <v>6.98</v>
      </c>
      <c r="M4">
        <v>5.6740000000000004</v>
      </c>
      <c r="N4">
        <v>16369.117</v>
      </c>
      <c r="O4" s="2"/>
      <c r="P4" t="s">
        <v>126</v>
      </c>
      <c r="Q4" s="2"/>
      <c r="R4" t="s">
        <v>101</v>
      </c>
      <c r="T4">
        <v>20000</v>
      </c>
      <c r="U4">
        <v>20000</v>
      </c>
      <c r="V4">
        <v>0</v>
      </c>
      <c r="W4" t="s">
        <v>52</v>
      </c>
      <c r="X4" t="s">
        <v>132</v>
      </c>
      <c r="Y4" t="s">
        <v>16</v>
      </c>
      <c r="Z4" t="s">
        <v>52</v>
      </c>
      <c r="AA4">
        <v>76.960845000000006</v>
      </c>
      <c r="AB4">
        <v>12.059464999999999</v>
      </c>
      <c r="AC4" t="s">
        <v>16</v>
      </c>
    </row>
    <row r="5" spans="1:29" x14ac:dyDescent="0.25">
      <c r="A5" t="s">
        <v>15</v>
      </c>
      <c r="B5">
        <v>29</v>
      </c>
      <c r="C5" t="s">
        <v>53</v>
      </c>
      <c r="D5" t="b">
        <v>1</v>
      </c>
      <c r="F5">
        <v>10957</v>
      </c>
      <c r="G5">
        <v>60000</v>
      </c>
      <c r="I5">
        <v>60</v>
      </c>
      <c r="J5" t="s">
        <v>123</v>
      </c>
      <c r="K5" t="str">
        <f>IFERROR(VLOOKUP(J5,Enumerations!$A$4:$B$7,2,)," - ")</f>
        <v>1</v>
      </c>
      <c r="L5">
        <v>5.59</v>
      </c>
      <c r="M5">
        <v>5.391</v>
      </c>
      <c r="N5">
        <v>10993.550999999999</v>
      </c>
      <c r="O5" s="2"/>
      <c r="P5" t="s">
        <v>127</v>
      </c>
      <c r="Q5" s="2"/>
      <c r="R5" t="s">
        <v>101</v>
      </c>
      <c r="T5">
        <v>10000</v>
      </c>
      <c r="U5">
        <v>10000</v>
      </c>
      <c r="V5">
        <v>0</v>
      </c>
      <c r="W5" t="s">
        <v>53</v>
      </c>
      <c r="X5" t="s">
        <v>133</v>
      </c>
      <c r="Y5" t="s">
        <v>15</v>
      </c>
      <c r="Z5" t="s">
        <v>53</v>
      </c>
      <c r="AA5">
        <v>76.809399999999997</v>
      </c>
      <c r="AB5">
        <v>14.9054</v>
      </c>
      <c r="AC5" t="s">
        <v>15</v>
      </c>
    </row>
    <row r="6" spans="1:29" x14ac:dyDescent="0.25">
      <c r="A6" t="s">
        <v>14</v>
      </c>
      <c r="B6">
        <v>20</v>
      </c>
      <c r="C6" t="s">
        <v>54</v>
      </c>
      <c r="D6" t="b">
        <v>1</v>
      </c>
      <c r="F6">
        <v>22009</v>
      </c>
      <c r="G6">
        <v>135000</v>
      </c>
      <c r="H6">
        <v>135000</v>
      </c>
      <c r="I6">
        <v>1</v>
      </c>
      <c r="J6" t="s">
        <v>122</v>
      </c>
      <c r="K6" t="str">
        <f>IFERROR(VLOOKUP(J6,Enumerations!$A$4:$B$7,2,)," - ")</f>
        <v>0</v>
      </c>
      <c r="L6">
        <v>6.76</v>
      </c>
      <c r="M6">
        <v>5.4850000000000003</v>
      </c>
      <c r="N6">
        <v>22028.162</v>
      </c>
      <c r="O6" s="2">
        <v>42979.916666666664</v>
      </c>
      <c r="P6" t="s">
        <v>126</v>
      </c>
      <c r="Q6" s="2"/>
      <c r="R6" t="s">
        <v>101</v>
      </c>
      <c r="T6">
        <v>20000</v>
      </c>
      <c r="U6">
        <v>20000</v>
      </c>
      <c r="V6">
        <v>0</v>
      </c>
      <c r="W6" t="s">
        <v>54</v>
      </c>
      <c r="X6" t="s">
        <v>134</v>
      </c>
      <c r="Y6" t="s">
        <v>14</v>
      </c>
      <c r="Z6" t="s">
        <v>54</v>
      </c>
      <c r="AA6">
        <v>76.64864</v>
      </c>
      <c r="AB6">
        <v>13.6884</v>
      </c>
      <c r="AC6" t="s">
        <v>149</v>
      </c>
    </row>
    <row r="7" spans="1:29" x14ac:dyDescent="0.25">
      <c r="A7" t="s">
        <v>13</v>
      </c>
      <c r="B7">
        <v>19</v>
      </c>
      <c r="C7" t="s">
        <v>55</v>
      </c>
      <c r="D7" t="b">
        <v>1</v>
      </c>
      <c r="F7">
        <v>22005</v>
      </c>
      <c r="G7">
        <v>150000</v>
      </c>
      <c r="H7">
        <v>150000</v>
      </c>
      <c r="I7">
        <v>1</v>
      </c>
      <c r="J7" t="s">
        <v>122</v>
      </c>
      <c r="K7" t="str">
        <f>IFERROR(VLOOKUP(J7,Enumerations!$A$4:$B$7,2,)," - ")</f>
        <v>0</v>
      </c>
      <c r="L7">
        <v>6.65</v>
      </c>
      <c r="M7">
        <v>5.4409999999999998</v>
      </c>
      <c r="N7">
        <v>21984.522000000001</v>
      </c>
      <c r="O7" s="2"/>
      <c r="P7" t="s">
        <v>126</v>
      </c>
      <c r="Q7" s="2"/>
      <c r="R7" t="s">
        <v>101</v>
      </c>
      <c r="T7">
        <v>20000</v>
      </c>
      <c r="U7">
        <v>20000</v>
      </c>
      <c r="V7">
        <v>0</v>
      </c>
      <c r="W7" t="s">
        <v>55</v>
      </c>
      <c r="X7" t="s">
        <v>135</v>
      </c>
      <c r="Y7" t="s">
        <v>13</v>
      </c>
      <c r="Z7" t="s">
        <v>55</v>
      </c>
      <c r="AA7">
        <v>76.463037</v>
      </c>
      <c r="AB7">
        <v>15.56964</v>
      </c>
      <c r="AC7" t="s">
        <v>150</v>
      </c>
    </row>
    <row r="8" spans="1:29" x14ac:dyDescent="0.25">
      <c r="A8" t="s">
        <v>12</v>
      </c>
      <c r="B8">
        <v>15</v>
      </c>
      <c r="C8" t="s">
        <v>56</v>
      </c>
      <c r="D8" t="b">
        <v>1</v>
      </c>
      <c r="F8">
        <v>47952</v>
      </c>
      <c r="G8">
        <v>1000</v>
      </c>
      <c r="H8">
        <v>1000</v>
      </c>
      <c r="I8">
        <v>1</v>
      </c>
      <c r="J8" t="s">
        <v>122</v>
      </c>
      <c r="K8" t="str">
        <f>IFERROR(VLOOKUP(J8,Enumerations!$A$4:$B$7,2,)," - ")</f>
        <v>0</v>
      </c>
      <c r="L8">
        <v>6.6</v>
      </c>
      <c r="M8">
        <v>5.3470000000000004</v>
      </c>
      <c r="N8">
        <v>47879.571000000004</v>
      </c>
      <c r="O8" s="2">
        <v>43588.916666666664</v>
      </c>
      <c r="P8" t="s">
        <v>0</v>
      </c>
      <c r="Q8" s="2"/>
      <c r="R8" t="s">
        <v>101</v>
      </c>
      <c r="T8">
        <v>43000</v>
      </c>
      <c r="U8">
        <v>43000</v>
      </c>
      <c r="V8">
        <v>0</v>
      </c>
      <c r="W8" t="s">
        <v>56</v>
      </c>
      <c r="X8" t="s">
        <v>136</v>
      </c>
      <c r="Y8" t="s">
        <v>12</v>
      </c>
      <c r="Z8" t="s">
        <v>56</v>
      </c>
      <c r="AA8">
        <v>75.804400000000001</v>
      </c>
      <c r="AB8">
        <v>23.852429999999998</v>
      </c>
      <c r="AC8" t="s">
        <v>151</v>
      </c>
    </row>
    <row r="9" spans="1:29" x14ac:dyDescent="0.25">
      <c r="A9" t="s">
        <v>11</v>
      </c>
      <c r="B9">
        <v>25</v>
      </c>
      <c r="C9" t="s">
        <v>57</v>
      </c>
      <c r="D9" t="b">
        <v>1</v>
      </c>
      <c r="F9">
        <v>21988</v>
      </c>
      <c r="G9">
        <v>150000</v>
      </c>
      <c r="H9">
        <v>150000</v>
      </c>
      <c r="I9">
        <v>1</v>
      </c>
      <c r="J9" t="s">
        <v>122</v>
      </c>
      <c r="K9" t="str">
        <f>IFERROR(VLOOKUP(J9,Enumerations!$A$4:$B$7,2,)," - ")</f>
        <v>0</v>
      </c>
      <c r="L9">
        <v>6.53</v>
      </c>
      <c r="M9">
        <v>5.3520000000000003</v>
      </c>
      <c r="N9">
        <v>21895.984</v>
      </c>
      <c r="O9" s="2"/>
      <c r="P9" t="s">
        <v>126</v>
      </c>
      <c r="Q9" s="2"/>
      <c r="R9" t="s">
        <v>101</v>
      </c>
      <c r="T9">
        <v>20000</v>
      </c>
      <c r="U9">
        <v>20000</v>
      </c>
      <c r="V9">
        <v>0</v>
      </c>
      <c r="W9" t="s">
        <v>57</v>
      </c>
      <c r="X9" t="s">
        <v>137</v>
      </c>
      <c r="Y9" t="s">
        <v>11</v>
      </c>
      <c r="Z9" t="s">
        <v>57</v>
      </c>
      <c r="AA9">
        <v>77.068869000000007</v>
      </c>
      <c r="AB9">
        <v>16.560962400000001</v>
      </c>
      <c r="AC9" t="s">
        <v>11</v>
      </c>
    </row>
    <row r="10" spans="1:29" x14ac:dyDescent="0.25">
      <c r="A10" t="s">
        <v>10</v>
      </c>
      <c r="B10">
        <v>26</v>
      </c>
      <c r="C10" t="s">
        <v>58</v>
      </c>
      <c r="D10" t="b">
        <v>1</v>
      </c>
      <c r="F10">
        <v>33003</v>
      </c>
      <c r="G10">
        <v>195000</v>
      </c>
      <c r="H10">
        <v>195000</v>
      </c>
      <c r="I10">
        <v>1</v>
      </c>
      <c r="J10" t="s">
        <v>122</v>
      </c>
      <c r="K10" t="str">
        <f>IFERROR(VLOOKUP(J10,Enumerations!$A$4:$B$7,2,)," - ")</f>
        <v>0</v>
      </c>
      <c r="L10">
        <v>6.68</v>
      </c>
      <c r="M10">
        <v>5.4619999999999997</v>
      </c>
      <c r="N10">
        <v>32939.01</v>
      </c>
      <c r="O10" s="2"/>
      <c r="P10" t="s">
        <v>128</v>
      </c>
      <c r="Q10" s="2"/>
      <c r="R10" t="s">
        <v>101</v>
      </c>
      <c r="T10">
        <v>30000</v>
      </c>
      <c r="U10">
        <v>30000</v>
      </c>
      <c r="V10">
        <v>0</v>
      </c>
      <c r="W10" t="s">
        <v>58</v>
      </c>
      <c r="X10" t="s">
        <v>138</v>
      </c>
      <c r="Y10" t="s">
        <v>10</v>
      </c>
      <c r="Z10" t="s">
        <v>58</v>
      </c>
      <c r="AA10">
        <v>76.900000000000006</v>
      </c>
      <c r="AB10">
        <v>14.04</v>
      </c>
      <c r="AC10" t="s">
        <v>10</v>
      </c>
    </row>
    <row r="11" spans="1:29" x14ac:dyDescent="0.25">
      <c r="A11" t="s">
        <v>9</v>
      </c>
      <c r="B11">
        <v>30</v>
      </c>
      <c r="C11" t="s">
        <v>59</v>
      </c>
      <c r="D11" t="b">
        <v>1</v>
      </c>
      <c r="F11">
        <v>21760</v>
      </c>
      <c r="G11">
        <v>135000</v>
      </c>
      <c r="H11">
        <v>135000</v>
      </c>
      <c r="J11" t="s">
        <v>122</v>
      </c>
      <c r="K11" t="str">
        <f>IFERROR(VLOOKUP(J11,Enumerations!$A$4:$B$7,2,)," - ")</f>
        <v>0</v>
      </c>
      <c r="L11">
        <v>7</v>
      </c>
      <c r="M11">
        <v>5.69</v>
      </c>
      <c r="N11">
        <v>22040.753000000001</v>
      </c>
      <c r="O11" s="2"/>
      <c r="P11" t="s">
        <v>0</v>
      </c>
      <c r="Q11" s="2"/>
      <c r="R11" t="s">
        <v>101</v>
      </c>
      <c r="T11">
        <v>20000</v>
      </c>
      <c r="U11">
        <v>20000</v>
      </c>
      <c r="V11">
        <v>0</v>
      </c>
      <c r="W11" t="s">
        <v>59</v>
      </c>
      <c r="X11" t="s">
        <v>139</v>
      </c>
      <c r="Y11" t="s">
        <v>9</v>
      </c>
      <c r="Z11" t="s">
        <v>59</v>
      </c>
      <c r="AA11">
        <v>76.739999999999995</v>
      </c>
      <c r="AB11">
        <v>11.91</v>
      </c>
      <c r="AC11" t="s">
        <v>9</v>
      </c>
    </row>
    <row r="12" spans="1:29" x14ac:dyDescent="0.25">
      <c r="A12" t="s">
        <v>8</v>
      </c>
      <c r="B12">
        <v>27</v>
      </c>
      <c r="C12" t="s">
        <v>60</v>
      </c>
      <c r="D12" t="b">
        <v>1</v>
      </c>
      <c r="F12">
        <v>55000</v>
      </c>
      <c r="G12">
        <v>350000</v>
      </c>
      <c r="H12">
        <v>350000</v>
      </c>
      <c r="I12">
        <v>1</v>
      </c>
      <c r="J12" t="s">
        <v>122</v>
      </c>
      <c r="K12" t="str">
        <f>IFERROR(VLOOKUP(J12,Enumerations!$A$4:$B$7,2,)," - ")</f>
        <v>0</v>
      </c>
      <c r="L12">
        <v>6.6</v>
      </c>
      <c r="M12">
        <v>5.39</v>
      </c>
      <c r="N12">
        <v>53790.101999999999</v>
      </c>
      <c r="O12" s="2"/>
      <c r="P12" t="s">
        <v>126</v>
      </c>
      <c r="Q12" s="2"/>
      <c r="R12" t="s">
        <v>101</v>
      </c>
      <c r="T12">
        <v>50000</v>
      </c>
      <c r="U12">
        <v>50000</v>
      </c>
      <c r="V12">
        <v>0</v>
      </c>
      <c r="W12" t="s">
        <v>60</v>
      </c>
      <c r="X12" t="s">
        <v>140</v>
      </c>
      <c r="Y12" t="s">
        <v>8</v>
      </c>
      <c r="Z12" t="s">
        <v>60</v>
      </c>
      <c r="AA12">
        <v>77.125874999999994</v>
      </c>
      <c r="AB12">
        <v>16.133510999999999</v>
      </c>
      <c r="AC12" t="s">
        <v>8</v>
      </c>
    </row>
    <row r="13" spans="1:29" x14ac:dyDescent="0.25">
      <c r="A13" t="s">
        <v>7</v>
      </c>
      <c r="B13">
        <v>17</v>
      </c>
      <c r="C13" t="s">
        <v>61</v>
      </c>
      <c r="D13" t="b">
        <v>1</v>
      </c>
      <c r="F13">
        <v>21966</v>
      </c>
      <c r="J13" t="s">
        <v>122</v>
      </c>
      <c r="K13" t="str">
        <f>IFERROR(VLOOKUP(J13,Enumerations!$A$4:$B$7,2,)," - ")</f>
        <v>0</v>
      </c>
      <c r="L13">
        <v>6.35</v>
      </c>
      <c r="M13">
        <v>5.242</v>
      </c>
      <c r="N13">
        <v>21098.755000000001</v>
      </c>
      <c r="O13" s="2"/>
      <c r="P13" t="s">
        <v>0</v>
      </c>
      <c r="Q13" s="2"/>
      <c r="R13" t="s">
        <v>101</v>
      </c>
      <c r="T13">
        <v>20000</v>
      </c>
      <c r="U13">
        <v>20000</v>
      </c>
      <c r="V13">
        <v>0</v>
      </c>
      <c r="W13" t="s">
        <v>61</v>
      </c>
      <c r="X13" t="s">
        <v>141</v>
      </c>
      <c r="Y13" t="s">
        <v>7</v>
      </c>
      <c r="Z13" t="s">
        <v>61</v>
      </c>
      <c r="AA13">
        <v>76.989922000000007</v>
      </c>
      <c r="AB13">
        <v>16.877109999999998</v>
      </c>
      <c r="AC13" t="s">
        <v>152</v>
      </c>
    </row>
    <row r="14" spans="1:29" x14ac:dyDescent="0.25">
      <c r="A14" t="s">
        <v>6</v>
      </c>
      <c r="B14">
        <v>18</v>
      </c>
      <c r="C14" t="s">
        <v>62</v>
      </c>
      <c r="D14" t="b">
        <v>1</v>
      </c>
      <c r="F14">
        <v>44000</v>
      </c>
      <c r="G14">
        <v>250000</v>
      </c>
      <c r="H14">
        <v>250000</v>
      </c>
      <c r="I14">
        <v>1</v>
      </c>
      <c r="J14" t="s">
        <v>122</v>
      </c>
      <c r="K14" t="str">
        <f>IFERROR(VLOOKUP(J14,Enumerations!$A$4:$B$7,2,)," - ")</f>
        <v>0</v>
      </c>
      <c r="L14">
        <v>6.29</v>
      </c>
      <c r="M14">
        <v>5.2220000000000004</v>
      </c>
      <c r="N14">
        <v>43993.4</v>
      </c>
      <c r="O14" s="2">
        <v>43585.916666666664</v>
      </c>
      <c r="P14" t="s">
        <v>0</v>
      </c>
      <c r="Q14" s="2"/>
      <c r="R14" t="s">
        <v>101</v>
      </c>
      <c r="T14">
        <v>40000</v>
      </c>
      <c r="U14">
        <v>40000</v>
      </c>
      <c r="V14">
        <v>0</v>
      </c>
      <c r="W14" t="s">
        <v>62</v>
      </c>
      <c r="X14" t="s">
        <v>142</v>
      </c>
      <c r="Y14" t="s">
        <v>6</v>
      </c>
      <c r="Z14" t="s">
        <v>62</v>
      </c>
      <c r="AA14">
        <v>77.45</v>
      </c>
      <c r="AB14">
        <v>18.18</v>
      </c>
      <c r="AC14" t="s">
        <v>153</v>
      </c>
    </row>
    <row r="15" spans="1:29" x14ac:dyDescent="0.25">
      <c r="A15" t="s">
        <v>5</v>
      </c>
      <c r="B15">
        <v>21</v>
      </c>
      <c r="C15" t="s">
        <v>63</v>
      </c>
      <c r="D15" t="b">
        <v>1</v>
      </c>
      <c r="F15">
        <v>37035</v>
      </c>
      <c r="G15">
        <v>750</v>
      </c>
      <c r="H15">
        <v>180000</v>
      </c>
      <c r="I15">
        <v>1</v>
      </c>
      <c r="J15" t="s">
        <v>123</v>
      </c>
      <c r="K15" t="str">
        <f>IFERROR(VLOOKUP(J15,Enumerations!$A$4:$B$7,2,)," - ")</f>
        <v>1</v>
      </c>
      <c r="L15">
        <v>5.6</v>
      </c>
      <c r="M15">
        <v>5.4050000000000002</v>
      </c>
      <c r="O15" s="2"/>
      <c r="P15" t="s">
        <v>129</v>
      </c>
      <c r="Q15" s="2"/>
      <c r="R15" t="s">
        <v>101</v>
      </c>
      <c r="T15">
        <v>28875</v>
      </c>
      <c r="U15">
        <v>28875</v>
      </c>
      <c r="V15">
        <v>0</v>
      </c>
      <c r="W15" t="s">
        <v>63</v>
      </c>
      <c r="X15" t="s">
        <v>143</v>
      </c>
      <c r="Y15" t="s">
        <v>5</v>
      </c>
      <c r="Z15" t="s">
        <v>63</v>
      </c>
      <c r="AA15">
        <v>76.760000000000005</v>
      </c>
      <c r="AB15">
        <v>16.190000000000001</v>
      </c>
      <c r="AC15" t="s">
        <v>5</v>
      </c>
    </row>
    <row r="16" spans="1:29" x14ac:dyDescent="0.25">
      <c r="A16" t="s">
        <v>19</v>
      </c>
      <c r="B16">
        <v>22</v>
      </c>
      <c r="C16" t="s">
        <v>64</v>
      </c>
      <c r="D16" t="b">
        <v>1</v>
      </c>
      <c r="F16">
        <v>22034</v>
      </c>
      <c r="G16">
        <v>135000</v>
      </c>
      <c r="H16">
        <v>1000</v>
      </c>
      <c r="I16">
        <v>125</v>
      </c>
      <c r="J16" t="s">
        <v>122</v>
      </c>
      <c r="K16" t="str">
        <f>IFERROR(VLOOKUP(J16,Enumerations!$A$4:$B$7,2,)," - ")</f>
        <v>0</v>
      </c>
      <c r="L16">
        <v>6.85</v>
      </c>
      <c r="M16">
        <v>5.5810000000000004</v>
      </c>
      <c r="N16">
        <v>22090.628000000001</v>
      </c>
      <c r="O16" s="2"/>
      <c r="P16" t="s">
        <v>128</v>
      </c>
      <c r="Q16" s="2"/>
      <c r="R16" t="s">
        <v>101</v>
      </c>
      <c r="T16">
        <v>20000</v>
      </c>
      <c r="U16">
        <v>20000</v>
      </c>
      <c r="V16">
        <v>0</v>
      </c>
      <c r="W16" t="s">
        <v>64</v>
      </c>
      <c r="X16" t="s">
        <v>144</v>
      </c>
      <c r="Y16" t="s">
        <v>19</v>
      </c>
      <c r="Z16" t="s">
        <v>64</v>
      </c>
      <c r="AA16">
        <v>77.27</v>
      </c>
      <c r="AB16">
        <v>12.1</v>
      </c>
      <c r="AC16" t="s">
        <v>19</v>
      </c>
    </row>
    <row r="17" spans="1:29" x14ac:dyDescent="0.25">
      <c r="A17" t="s">
        <v>3</v>
      </c>
      <c r="B17">
        <v>28</v>
      </c>
      <c r="C17" t="s">
        <v>65</v>
      </c>
      <c r="D17" t="b">
        <v>1</v>
      </c>
      <c r="F17">
        <v>44001</v>
      </c>
      <c r="J17" t="s">
        <v>122</v>
      </c>
      <c r="K17" t="str">
        <f>IFERROR(VLOOKUP(J17,Enumerations!$A$4:$B$7,2,)," - ")</f>
        <v>0</v>
      </c>
      <c r="L17">
        <v>6.35</v>
      </c>
      <c r="M17">
        <v>5.2549999999999999</v>
      </c>
      <c r="N17">
        <v>43887.127</v>
      </c>
      <c r="O17" s="2"/>
      <c r="P17" t="s">
        <v>126</v>
      </c>
      <c r="Q17" s="2"/>
      <c r="R17" t="s">
        <v>101</v>
      </c>
      <c r="T17">
        <v>40000</v>
      </c>
      <c r="U17">
        <v>40000</v>
      </c>
      <c r="V17">
        <v>0</v>
      </c>
      <c r="W17" t="s">
        <v>65</v>
      </c>
      <c r="X17" t="s">
        <v>145</v>
      </c>
      <c r="Y17" t="s">
        <v>3</v>
      </c>
      <c r="Z17" t="s">
        <v>65</v>
      </c>
      <c r="AA17">
        <v>76.993880799999999</v>
      </c>
      <c r="AB17">
        <v>17.509899900000001</v>
      </c>
      <c r="AC17" t="s">
        <v>3</v>
      </c>
    </row>
    <row r="18" spans="1:29" x14ac:dyDescent="0.25">
      <c r="A18" t="s">
        <v>2</v>
      </c>
      <c r="B18">
        <v>60</v>
      </c>
      <c r="C18" t="s">
        <v>68</v>
      </c>
      <c r="D18" t="b">
        <v>1</v>
      </c>
      <c r="F18">
        <v>22009</v>
      </c>
      <c r="G18">
        <v>135000</v>
      </c>
      <c r="I18">
        <v>1</v>
      </c>
      <c r="J18" t="s">
        <v>124</v>
      </c>
      <c r="K18" t="str">
        <f>IFERROR(VLOOKUP(J18,Enumerations!$A$4:$B$7,2,)," - ")</f>
        <v>2</v>
      </c>
      <c r="L18">
        <v>6.65</v>
      </c>
      <c r="M18">
        <v>5.4189999999999996</v>
      </c>
      <c r="N18">
        <v>22047.966</v>
      </c>
      <c r="O18" s="2"/>
      <c r="P18" t="s">
        <v>0</v>
      </c>
      <c r="Q18" s="2"/>
      <c r="R18" t="s">
        <v>101</v>
      </c>
      <c r="T18">
        <v>20000</v>
      </c>
      <c r="U18">
        <v>20000</v>
      </c>
      <c r="V18">
        <v>0</v>
      </c>
      <c r="W18" t="s">
        <v>68</v>
      </c>
      <c r="X18" t="s">
        <v>146</v>
      </c>
      <c r="Y18" t="s">
        <v>2</v>
      </c>
      <c r="Z18" t="s">
        <v>68</v>
      </c>
      <c r="AA18">
        <v>77.259699999999995</v>
      </c>
      <c r="AB18">
        <v>13.8446</v>
      </c>
      <c r="AC18" t="s">
        <v>2</v>
      </c>
    </row>
    <row r="19" spans="1:29" x14ac:dyDescent="0.25">
      <c r="A19" t="s">
        <v>1</v>
      </c>
      <c r="B19">
        <v>23</v>
      </c>
      <c r="C19" t="s">
        <v>69</v>
      </c>
      <c r="D19" t="b">
        <v>1</v>
      </c>
      <c r="F19">
        <v>44050</v>
      </c>
      <c r="G19">
        <v>250000</v>
      </c>
      <c r="H19">
        <v>250000</v>
      </c>
      <c r="J19" t="s">
        <v>122</v>
      </c>
      <c r="K19" t="str">
        <f>IFERROR(VLOOKUP(J19,Enumerations!$A$4:$B$7,2,)," - ")</f>
        <v>0</v>
      </c>
      <c r="L19">
        <v>6.45</v>
      </c>
      <c r="M19">
        <v>5.3819999999999997</v>
      </c>
      <c r="N19">
        <v>42929.985000000001</v>
      </c>
      <c r="O19" s="2"/>
      <c r="P19" t="s">
        <v>0</v>
      </c>
      <c r="Q19" s="2"/>
      <c r="R19" t="s">
        <v>101</v>
      </c>
      <c r="T19">
        <v>40000</v>
      </c>
      <c r="U19">
        <v>40000</v>
      </c>
      <c r="V19">
        <v>0</v>
      </c>
      <c r="W19" t="s">
        <v>69</v>
      </c>
      <c r="X19" t="s">
        <v>147</v>
      </c>
      <c r="Y19" t="s">
        <v>1</v>
      </c>
      <c r="Z19" t="s">
        <v>69</v>
      </c>
      <c r="AA19">
        <v>76.59</v>
      </c>
      <c r="AB19">
        <v>15.75</v>
      </c>
      <c r="AC19" t="s">
        <v>1</v>
      </c>
    </row>
  </sheetData>
  <dataValidations count="1">
    <dataValidation type="list" errorStyle="warning" allowBlank="1" showInputMessage="1" errorTitle="Warning" error="Please select an item from the list" sqref="J2:J19">
      <formula1>ValidationRange1</formula1>
    </dataValidation>
  </dataValidations>
  <pageMargins left="0.75" right="0.75" top="1" bottom="1" header="0.5" footer="0.5"/>
  <pageSetup orientation="portrait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defaultRowHeight="15" x14ac:dyDescent="0.25"/>
  <cols>
    <col min="1" max="1" width="19.28515625" customWidth="1"/>
    <col min="2" max="2" width="38.28515625" customWidth="1"/>
  </cols>
  <sheetData>
    <row r="1" spans="1:2" x14ac:dyDescent="0.25">
      <c r="A1" t="s">
        <v>72</v>
      </c>
      <c r="B1" t="s">
        <v>96</v>
      </c>
    </row>
    <row r="2" spans="1:2" x14ac:dyDescent="0.25">
      <c r="A2" t="s">
        <v>49</v>
      </c>
      <c r="B2" t="s">
        <v>91</v>
      </c>
    </row>
    <row r="3" spans="1:2" x14ac:dyDescent="0.25">
      <c r="A3" t="s">
        <v>75</v>
      </c>
      <c r="B3" t="s">
        <v>99</v>
      </c>
    </row>
    <row r="4" spans="1:2" x14ac:dyDescent="0.25">
      <c r="A4" t="s">
        <v>67</v>
      </c>
      <c r="B4" t="s">
        <v>93</v>
      </c>
    </row>
    <row r="5" spans="1:2" x14ac:dyDescent="0.25">
      <c r="A5" t="s">
        <v>73</v>
      </c>
      <c r="B5" t="s">
        <v>97</v>
      </c>
    </row>
    <row r="6" spans="1:2" x14ac:dyDescent="0.25">
      <c r="A6" t="s">
        <v>66</v>
      </c>
      <c r="B6" t="s">
        <v>92</v>
      </c>
    </row>
    <row r="7" spans="1:2" x14ac:dyDescent="0.25">
      <c r="A7" t="s">
        <v>154</v>
      </c>
      <c r="B7" t="s">
        <v>164</v>
      </c>
    </row>
    <row r="8" spans="1:2" x14ac:dyDescent="0.25">
      <c r="A8" t="s">
        <v>70</v>
      </c>
      <c r="B8" t="s">
        <v>94</v>
      </c>
    </row>
    <row r="9" spans="1:2" x14ac:dyDescent="0.25">
      <c r="A9" t="s">
        <v>155</v>
      </c>
      <c r="B9" t="s">
        <v>165</v>
      </c>
    </row>
    <row r="10" spans="1:2" x14ac:dyDescent="0.25">
      <c r="A10" t="s">
        <v>156</v>
      </c>
      <c r="B10" t="s">
        <v>166</v>
      </c>
    </row>
    <row r="11" spans="1:2" x14ac:dyDescent="0.25">
      <c r="A11" t="s">
        <v>71</v>
      </c>
      <c r="B11" t="s">
        <v>95</v>
      </c>
    </row>
    <row r="12" spans="1:2" x14ac:dyDescent="0.25">
      <c r="A12" t="s">
        <v>74</v>
      </c>
      <c r="B12" t="s">
        <v>98</v>
      </c>
    </row>
    <row r="13" spans="1:2" x14ac:dyDescent="0.25">
      <c r="A13" t="s">
        <v>56</v>
      </c>
      <c r="B13" t="s">
        <v>12</v>
      </c>
    </row>
    <row r="14" spans="1:2" x14ac:dyDescent="0.25">
      <c r="A14" t="s">
        <v>51</v>
      </c>
      <c r="B14" t="s">
        <v>17</v>
      </c>
    </row>
    <row r="15" spans="1:2" x14ac:dyDescent="0.25">
      <c r="A15" t="s">
        <v>61</v>
      </c>
      <c r="B15" t="s">
        <v>7</v>
      </c>
    </row>
    <row r="16" spans="1:2" x14ac:dyDescent="0.25">
      <c r="A16" t="s">
        <v>62</v>
      </c>
      <c r="B16" t="s">
        <v>6</v>
      </c>
    </row>
    <row r="17" spans="1:2" x14ac:dyDescent="0.25">
      <c r="A17" t="s">
        <v>55</v>
      </c>
      <c r="B17" t="s">
        <v>13</v>
      </c>
    </row>
    <row r="18" spans="1:2" x14ac:dyDescent="0.25">
      <c r="A18" t="s">
        <v>54</v>
      </c>
      <c r="B18" t="s">
        <v>14</v>
      </c>
    </row>
    <row r="19" spans="1:2" x14ac:dyDescent="0.25">
      <c r="A19" t="s">
        <v>63</v>
      </c>
      <c r="B19" t="s">
        <v>5</v>
      </c>
    </row>
    <row r="20" spans="1:2" x14ac:dyDescent="0.25">
      <c r="A20" t="s">
        <v>64</v>
      </c>
      <c r="B20" t="s">
        <v>19</v>
      </c>
    </row>
    <row r="21" spans="1:2" x14ac:dyDescent="0.25">
      <c r="A21" t="s">
        <v>69</v>
      </c>
      <c r="B21" t="s">
        <v>1</v>
      </c>
    </row>
    <row r="22" spans="1:2" x14ac:dyDescent="0.25">
      <c r="A22" t="s">
        <v>52</v>
      </c>
      <c r="B22" t="s">
        <v>16</v>
      </c>
    </row>
    <row r="23" spans="1:2" x14ac:dyDescent="0.25">
      <c r="A23" t="s">
        <v>57</v>
      </c>
      <c r="B23" t="s">
        <v>11</v>
      </c>
    </row>
    <row r="24" spans="1:2" x14ac:dyDescent="0.25">
      <c r="A24" t="s">
        <v>58</v>
      </c>
      <c r="B24" t="s">
        <v>10</v>
      </c>
    </row>
    <row r="25" spans="1:2" x14ac:dyDescent="0.25">
      <c r="A25" t="s">
        <v>60</v>
      </c>
      <c r="B25" t="s">
        <v>8</v>
      </c>
    </row>
    <row r="26" spans="1:2" x14ac:dyDescent="0.25">
      <c r="A26" t="s">
        <v>65</v>
      </c>
      <c r="B26" t="s">
        <v>3</v>
      </c>
    </row>
    <row r="27" spans="1:2" x14ac:dyDescent="0.25">
      <c r="A27" t="s">
        <v>53</v>
      </c>
      <c r="B27" t="s">
        <v>15</v>
      </c>
    </row>
    <row r="28" spans="1:2" x14ac:dyDescent="0.25">
      <c r="A28" t="s">
        <v>59</v>
      </c>
      <c r="B28" t="s">
        <v>9</v>
      </c>
    </row>
    <row r="29" spans="1:2" x14ac:dyDescent="0.25">
      <c r="A29" t="s">
        <v>157</v>
      </c>
      <c r="B29" t="s">
        <v>167</v>
      </c>
    </row>
    <row r="30" spans="1:2" x14ac:dyDescent="0.25">
      <c r="A30" t="s">
        <v>158</v>
      </c>
      <c r="B30" t="s">
        <v>168</v>
      </c>
    </row>
    <row r="31" spans="1:2" x14ac:dyDescent="0.25">
      <c r="A31" t="s">
        <v>50</v>
      </c>
      <c r="B31" t="s">
        <v>18</v>
      </c>
    </row>
    <row r="32" spans="1:2" x14ac:dyDescent="0.25">
      <c r="A32" t="s">
        <v>68</v>
      </c>
      <c r="B32" t="s">
        <v>2</v>
      </c>
    </row>
    <row r="33" spans="1:2" x14ac:dyDescent="0.25">
      <c r="A33" t="s">
        <v>159</v>
      </c>
      <c r="B33" t="s">
        <v>169</v>
      </c>
    </row>
    <row r="34" spans="1:2" x14ac:dyDescent="0.25">
      <c r="A34" t="s">
        <v>160</v>
      </c>
      <c r="B34" t="s">
        <v>170</v>
      </c>
    </row>
    <row r="35" spans="1:2" x14ac:dyDescent="0.25">
      <c r="A35" t="s">
        <v>161</v>
      </c>
      <c r="B35" t="s">
        <v>171</v>
      </c>
    </row>
    <row r="36" spans="1:2" x14ac:dyDescent="0.25">
      <c r="A36" t="s">
        <v>162</v>
      </c>
      <c r="B36" t="s">
        <v>172</v>
      </c>
    </row>
    <row r="37" spans="1:2" x14ac:dyDescent="0.25">
      <c r="A37" t="s">
        <v>163</v>
      </c>
      <c r="B37" t="s">
        <v>173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7" customWidth="1"/>
    <col min="2" max="2" width="36.7109375" customWidth="1"/>
    <col min="3" max="3" width="12.85546875" customWidth="1"/>
  </cols>
  <sheetData>
    <row r="1" spans="1:3" x14ac:dyDescent="0.25">
      <c r="A1" t="s">
        <v>33</v>
      </c>
      <c r="B1" t="s">
        <v>34</v>
      </c>
    </row>
    <row r="3" spans="1:3" x14ac:dyDescent="0.25">
      <c r="A3" s="1" t="s">
        <v>35</v>
      </c>
      <c r="B3" s="1" t="s">
        <v>36</v>
      </c>
      <c r="C3" s="1" t="s">
        <v>37</v>
      </c>
    </row>
    <row r="4" spans="1:3" x14ac:dyDescent="0.25">
      <c r="A4" t="s">
        <v>38</v>
      </c>
      <c r="B4" t="s">
        <v>38</v>
      </c>
      <c r="C4" t="s">
        <v>39</v>
      </c>
    </row>
    <row r="5" spans="1:3" x14ac:dyDescent="0.25">
      <c r="A5" t="s">
        <v>40</v>
      </c>
      <c r="B5" t="s">
        <v>40</v>
      </c>
      <c r="C5" t="s">
        <v>39</v>
      </c>
    </row>
    <row r="6" spans="1:3" x14ac:dyDescent="0.25">
      <c r="A6" t="s">
        <v>41</v>
      </c>
      <c r="B6" t="s">
        <v>41</v>
      </c>
      <c r="C6" t="s">
        <v>39</v>
      </c>
    </row>
    <row r="7" spans="1:3" x14ac:dyDescent="0.25">
      <c r="A7" t="s">
        <v>42</v>
      </c>
      <c r="B7" t="s">
        <v>42</v>
      </c>
      <c r="C7" t="s">
        <v>39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Monthly_JMR_Input_and_Output</vt:lpstr>
      <vt:lpstr>PowerPlant</vt:lpstr>
      <vt:lpstr>WindFarm</vt:lpstr>
      <vt:lpstr>Enumerations</vt:lpstr>
      <vt:lpstr>PhotovoltaicPlant</vt:lpstr>
      <vt:lpstr>Validation_PowerPlant</vt:lpstr>
      <vt:lpstr>Metadata</vt:lpstr>
      <vt:lpstr>ValidationRange</vt:lpstr>
      <vt:lpstr>ValidationRange1</vt:lpstr>
      <vt:lpstr>ValidationRange2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Raghu Vamsi</dc:creator>
  <cp:keywords/>
  <dc:description/>
  <cp:lastModifiedBy>Prashant</cp:lastModifiedBy>
  <dcterms:created xsi:type="dcterms:W3CDTF">2021-10-19T11:12:15Z</dcterms:created>
  <dcterms:modified xsi:type="dcterms:W3CDTF">2022-11-07T08:16:26Z</dcterms:modified>
  <cp:category/>
  <cp:contentStatus/>
</cp:coreProperties>
</file>