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rashanth_vanam_capgemini_com/Documents/Documents/Backup/Prashanth/"/>
    </mc:Choice>
  </mc:AlternateContent>
  <xr:revisionPtr revIDLastSave="379" documentId="8_{F9F17C95-0D05-4991-A714-203DDF971E2A}" xr6:coauthVersionLast="47" xr6:coauthVersionMax="47" xr10:uidLastSave="{A6DAC085-3629-402D-AE7B-59F27C41F0B0}"/>
  <bookViews>
    <workbookView xWindow="-108" yWindow="-108" windowWidth="23256" windowHeight="12720" xr2:uid="{2D7AC71D-C6CE-44ED-B816-613599D5D4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2" i="1" l="1"/>
  <c r="C25" i="1"/>
  <c r="C24" i="1"/>
  <c r="J28" i="1"/>
  <c r="J25" i="1" l="1"/>
  <c r="J24" i="1"/>
  <c r="J20" i="1"/>
  <c r="J10" i="2"/>
  <c r="M12" i="2"/>
  <c r="M13" i="2" s="1"/>
  <c r="J11" i="2" s="1"/>
  <c r="J13" i="2" s="1"/>
  <c r="J17" i="2" s="1"/>
  <c r="P13" i="2"/>
  <c r="C5" i="1" l="1"/>
  <c r="M25" i="1"/>
  <c r="M17" i="1"/>
  <c r="J9" i="1" l="1"/>
  <c r="M8" i="1"/>
  <c r="M18" i="1"/>
  <c r="J16" i="1"/>
  <c r="P16" i="1"/>
  <c r="Q8" i="1"/>
  <c r="F19" i="1"/>
  <c r="F21" i="1" s="1"/>
  <c r="F24" i="1" s="1"/>
  <c r="F27" i="1" s="1"/>
  <c r="C16" i="1"/>
  <c r="B2" i="1"/>
  <c r="F3" i="1" s="1"/>
  <c r="F5" i="1" l="1"/>
  <c r="M30" i="1"/>
  <c r="C6" i="1"/>
  <c r="C8" i="1" s="1"/>
  <c r="F6" i="1"/>
  <c r="F8" i="1" s="1"/>
  <c r="F9" i="1" s="1"/>
  <c r="M32" i="1" s="1"/>
  <c r="J10" i="1"/>
  <c r="J17" i="1" s="1"/>
  <c r="J21" i="1" s="1"/>
  <c r="M35" i="1" l="1"/>
  <c r="M37" i="1" s="1"/>
  <c r="M39" i="1" s="1"/>
  <c r="C17" i="1"/>
  <c r="C20" i="1" s="1"/>
</calcChain>
</file>

<file path=xl/sharedStrings.xml><?xml version="1.0" encoding="utf-8"?>
<sst xmlns="http://schemas.openxmlformats.org/spreadsheetml/2006/main" count="85" uniqueCount="56">
  <si>
    <t>1 gunta</t>
  </si>
  <si>
    <t>1 Acre</t>
  </si>
  <si>
    <t>40 guntas</t>
  </si>
  <si>
    <t>23 guntas</t>
  </si>
  <si>
    <t>Commi. (2%)</t>
  </si>
  <si>
    <t>Regi.</t>
  </si>
  <si>
    <t>Cash</t>
  </si>
  <si>
    <t>Half acre</t>
  </si>
  <si>
    <t>Savings</t>
  </si>
  <si>
    <t>Adv Half Acre</t>
  </si>
  <si>
    <t>fromVasantha</t>
  </si>
  <si>
    <t>Loan Amout</t>
  </si>
  <si>
    <t>Commi.</t>
  </si>
  <si>
    <t>Dept.</t>
  </si>
  <si>
    <t>toBixapt</t>
  </si>
  <si>
    <t>Due</t>
  </si>
  <si>
    <t>Bal Pay</t>
  </si>
  <si>
    <t>Avail. Amt</t>
  </si>
  <si>
    <t>Challan</t>
  </si>
  <si>
    <t>Bribe</t>
  </si>
  <si>
    <t>Darani Agent</t>
  </si>
  <si>
    <t>Registration Exp.</t>
  </si>
  <si>
    <t>Prashanth PhonePay(Bixapathi)</t>
  </si>
  <si>
    <t>43000+50000</t>
  </si>
  <si>
    <t>toSurveyor</t>
  </si>
  <si>
    <t>toFuel</t>
  </si>
  <si>
    <t>Vasantha SBI to Kalpaguri Rajitha</t>
  </si>
  <si>
    <t>to Bixapathi (PhonePay)</t>
  </si>
  <si>
    <t>Total FarmLand Cost(1.23 guntas)</t>
  </si>
  <si>
    <t>Final Due</t>
  </si>
  <si>
    <t>toPrasad(75000)</t>
  </si>
  <si>
    <t>Mid Payment (2 lacs Cash + 1.5 lacs PhonePay)</t>
  </si>
  <si>
    <t>Date</t>
  </si>
  <si>
    <t>Share Amt.</t>
  </si>
  <si>
    <t>Boundary Stones</t>
  </si>
  <si>
    <t>FromRoja</t>
  </si>
  <si>
    <t>MyLoan</t>
  </si>
  <si>
    <t>toRoja</t>
  </si>
  <si>
    <t>toMadhu</t>
  </si>
  <si>
    <t>Share</t>
  </si>
  <si>
    <t>fromRoja</t>
  </si>
  <si>
    <t>Total</t>
  </si>
  <si>
    <t>Advance</t>
  </si>
  <si>
    <t>Grand Total</t>
  </si>
  <si>
    <t>23 stones</t>
  </si>
  <si>
    <t>Total Cost (23 guntas)</t>
  </si>
  <si>
    <t>Spend Amount</t>
  </si>
  <si>
    <t>Boundary Stones (23)</t>
  </si>
  <si>
    <t>Regi. Expenses</t>
  </si>
  <si>
    <t>Share Amount</t>
  </si>
  <si>
    <t>PrashanthToRoja</t>
  </si>
  <si>
    <t>Total Paid</t>
  </si>
  <si>
    <t>Half Acre Bayana (Prashanth PhonePay(Bixapathi))</t>
  </si>
  <si>
    <t>1 Acre Bayana (Prashanth PhonePay(Bixapathi))</t>
  </si>
  <si>
    <t>Prashanth HDFC (Ramana Sait - Bhargavi)</t>
  </si>
  <si>
    <t>Vasantha PhonePay(Manda Rajendar-Krishnamurthy)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</si>
</sst>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0" fillId="0" borderId="1" xfId="0" applyNumberFormat="1" applyBorder="1"/>
    <xf numFmtId="0" fontId="0" fillId="0" borderId="1" xfId="0" applyBorder="1"/>
    <xf numFmtId="3" fontId="0" fillId="2" borderId="1" xfId="0" applyNumberFormat="1" applyFill="1" applyBorder="1"/>
    <xf numFmtId="3" fontId="0" fillId="3" borderId="1" xfId="0" applyNumberFormat="1" applyFill="1" applyBorder="1"/>
    <xf numFmtId="3" fontId="0" fillId="0" borderId="0" xfId="0" applyNumberFormat="1"/>
    <xf numFmtId="0" fontId="0" fillId="0" borderId="2" xfId="0" applyBorder="1"/>
    <xf numFmtId="3" fontId="0" fillId="0" borderId="3" xfId="0" applyNumberFormat="1" applyBorder="1"/>
    <xf numFmtId="0" fontId="1" fillId="0" borderId="0" xfId="0" applyFont="1"/>
    <xf numFmtId="3" fontId="0" fillId="4" borderId="1" xfId="0" applyNumberFormat="1" applyFill="1" applyBorder="1"/>
    <xf numFmtId="14" fontId="0" fillId="0" borderId="1" xfId="0" applyNumberFormat="1" applyBorder="1"/>
    <xf numFmtId="0" fontId="1" fillId="0" borderId="1" xfId="0" applyFont="1" applyBorder="1"/>
    <xf numFmtId="3" fontId="0" fillId="0" borderId="0" xfId="0" applyNumberFormat="1" applyFill="1" applyBorder="1"/>
    <xf numFmtId="3" fontId="0" fillId="0" borderId="1" xfId="0" applyNumberFormat="1" applyFill="1" applyBorder="1"/>
    <xf numFmtId="3" fontId="1" fillId="0" borderId="1" xfId="0" applyNumberFormat="1" applyFont="1" applyBorder="1"/>
    <xf numFmtId="0" fontId="0" fillId="0" borderId="1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0" fillId="6" borderId="1" xfId="0" applyNumberFormat="1" applyFill="1" applyBorder="1"/>
    <xf numFmtId="3" fontId="1" fillId="7" borderId="1" xfId="0" applyNumberFormat="1" applyFont="1" applyFill="1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3" fontId="1" fillId="7" borderId="16" xfId="0" applyNumberFormat="1" applyFont="1" applyFill="1" applyBorder="1"/>
    <xf numFmtId="14" fontId="0" fillId="0" borderId="17" xfId="0" applyNumberFormat="1" applyBorder="1"/>
    <xf numFmtId="0" fontId="0" fillId="0" borderId="18" xfId="0" applyBorder="1"/>
    <xf numFmtId="3" fontId="0" fillId="0" borderId="19" xfId="0" applyNumberFormat="1" applyBorder="1"/>
    <xf numFmtId="14" fontId="0" fillId="0" borderId="20" xfId="0" applyNumberFormat="1" applyBorder="1"/>
    <xf numFmtId="3" fontId="0" fillId="0" borderId="21" xfId="0" applyNumberFormat="1" applyBorder="1"/>
    <xf numFmtId="0" fontId="0" fillId="0" borderId="22" xfId="0" applyBorder="1"/>
    <xf numFmtId="0" fontId="0" fillId="0" borderId="20" xfId="0" applyBorder="1"/>
    <xf numFmtId="3" fontId="1" fillId="5" borderId="21" xfId="0" applyNumberFormat="1" applyFont="1" applyFill="1" applyBorder="1"/>
    <xf numFmtId="0" fontId="1" fillId="2" borderId="23" xfId="0" applyFont="1" applyFill="1" applyBorder="1"/>
    <xf numFmtId="3" fontId="1" fillId="2" borderId="24" xfId="0" applyNumberFormat="1" applyFont="1" applyFill="1" applyBorder="1"/>
    <xf numFmtId="0" fontId="0" fillId="0" borderId="5" xfId="0" applyBorder="1"/>
    <xf numFmtId="0" fontId="0" fillId="0" borderId="21" xfId="0" applyBorder="1"/>
    <xf numFmtId="3" fontId="1" fillId="5" borderId="19" xfId="0" applyNumberFormat="1" applyFont="1" applyFill="1" applyBorder="1"/>
    <xf numFmtId="0" fontId="1" fillId="4" borderId="15" xfId="0" applyFont="1" applyFill="1" applyBorder="1"/>
    <xf numFmtId="0" fontId="1" fillId="4" borderId="25" xfId="0" applyFont="1" applyFill="1" applyBorder="1"/>
    <xf numFmtId="3" fontId="1" fillId="4" borderId="16" xfId="0" applyNumberFormat="1" applyFont="1" applyFill="1" applyBorder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91B9-0202-4412-B3FC-B750BDF41D1B}">
  <dimension ref="A2:Q39"/>
  <sheetViews>
    <sheetView tabSelected="1" workbookViewId="0">
      <selection activeCell="F18" sqref="F18"/>
    </sheetView>
  </sheetViews>
  <sheetFormatPr defaultRowHeight="14.4" x14ac:dyDescent="0.3"/>
  <cols>
    <col min="1" max="1" width="7" bestFit="1" customWidth="1"/>
    <col min="2" max="2" width="12.5546875" bestFit="1" customWidth="1"/>
    <col min="4" max="4" width="7.88671875" bestFit="1" customWidth="1"/>
    <col min="5" max="5" width="11.33203125" bestFit="1" customWidth="1"/>
    <col min="8" max="8" width="10.33203125" bestFit="1" customWidth="1"/>
    <col min="9" max="9" width="44.6640625" bestFit="1" customWidth="1"/>
    <col min="10" max="10" width="11.33203125" bestFit="1" customWidth="1"/>
    <col min="11" max="11" width="6.44140625" bestFit="1" customWidth="1"/>
    <col min="12" max="12" width="14.77734375" bestFit="1" customWidth="1"/>
    <col min="13" max="13" width="12" customWidth="1"/>
    <col min="14" max="14" width="12" bestFit="1" customWidth="1"/>
    <col min="16" max="16" width="11.44140625" bestFit="1" customWidth="1"/>
    <col min="17" max="17" width="6.44140625" bestFit="1" customWidth="1"/>
  </cols>
  <sheetData>
    <row r="2" spans="1:17" ht="15" thickBot="1" x14ac:dyDescent="0.35">
      <c r="A2" s="1" t="s">
        <v>0</v>
      </c>
      <c r="B2" s="1">
        <f>(C3/40)</f>
        <v>53750</v>
      </c>
      <c r="C2" s="2"/>
    </row>
    <row r="3" spans="1:17" ht="15" thickBot="1" x14ac:dyDescent="0.35">
      <c r="A3" s="2" t="s">
        <v>1</v>
      </c>
      <c r="B3" s="2" t="s">
        <v>2</v>
      </c>
      <c r="C3" s="1">
        <v>2150000</v>
      </c>
      <c r="E3" s="2" t="s">
        <v>3</v>
      </c>
      <c r="F3" s="1">
        <f>(23*B2)</f>
        <v>1236250</v>
      </c>
      <c r="H3" s="44" t="s">
        <v>32</v>
      </c>
      <c r="I3" s="45" t="s">
        <v>28</v>
      </c>
      <c r="J3" s="46">
        <v>3150000</v>
      </c>
      <c r="L3" s="49" t="s">
        <v>27</v>
      </c>
      <c r="M3" s="49"/>
      <c r="P3" s="47" t="s">
        <v>21</v>
      </c>
      <c r="Q3" s="48"/>
    </row>
    <row r="4" spans="1:17" ht="15" thickBot="1" x14ac:dyDescent="0.35">
      <c r="A4" s="2"/>
      <c r="B4" s="2"/>
      <c r="C4" s="1"/>
      <c r="E4" s="2"/>
      <c r="F4" s="1"/>
      <c r="H4" s="41"/>
      <c r="I4" s="41"/>
      <c r="J4" s="41"/>
      <c r="L4" s="10">
        <v>44822</v>
      </c>
      <c r="M4" s="1">
        <v>50000</v>
      </c>
      <c r="P4" s="2" t="s">
        <v>18</v>
      </c>
      <c r="Q4" s="1">
        <v>42750</v>
      </c>
    </row>
    <row r="5" spans="1:17" x14ac:dyDescent="0.3">
      <c r="A5" s="2"/>
      <c r="B5" s="2" t="s">
        <v>4</v>
      </c>
      <c r="C5" s="1">
        <f>(C3*0.02)</f>
        <v>43000</v>
      </c>
      <c r="E5" s="2" t="s">
        <v>4</v>
      </c>
      <c r="F5" s="1">
        <f>(F3*0.02)</f>
        <v>24725</v>
      </c>
      <c r="H5" s="31">
        <v>44780</v>
      </c>
      <c r="I5" s="32" t="s">
        <v>53</v>
      </c>
      <c r="J5" s="33">
        <v>150000</v>
      </c>
      <c r="L5" s="10">
        <v>44822</v>
      </c>
      <c r="M5" s="1">
        <v>30000</v>
      </c>
      <c r="P5" s="2" t="s">
        <v>19</v>
      </c>
      <c r="Q5" s="1">
        <v>12000</v>
      </c>
    </row>
    <row r="6" spans="1:17" x14ac:dyDescent="0.3">
      <c r="A6" s="2"/>
      <c r="B6" s="2" t="s">
        <v>39</v>
      </c>
      <c r="C6" s="1">
        <f>M18</f>
        <v>40175</v>
      </c>
      <c r="E6" s="2" t="s">
        <v>39</v>
      </c>
      <c r="F6" s="1">
        <f>M18</f>
        <v>40175</v>
      </c>
      <c r="H6" s="34">
        <v>44785</v>
      </c>
      <c r="I6" s="2" t="s">
        <v>52</v>
      </c>
      <c r="J6" s="35">
        <v>5000</v>
      </c>
      <c r="L6" s="10">
        <v>44822</v>
      </c>
      <c r="M6" s="1">
        <v>10000</v>
      </c>
      <c r="P6" s="2" t="s">
        <v>20</v>
      </c>
      <c r="Q6" s="1">
        <v>1000</v>
      </c>
    </row>
    <row r="7" spans="1:17" x14ac:dyDescent="0.3">
      <c r="A7" s="2"/>
      <c r="B7" s="2"/>
      <c r="C7" s="1"/>
      <c r="E7" s="2"/>
      <c r="F7" s="1"/>
      <c r="H7" s="34">
        <v>44793</v>
      </c>
      <c r="I7" s="2" t="s">
        <v>31</v>
      </c>
      <c r="J7" s="35">
        <v>350000</v>
      </c>
      <c r="L7" s="10">
        <v>44825</v>
      </c>
      <c r="M7" s="1">
        <v>45000</v>
      </c>
      <c r="P7" s="2"/>
      <c r="Q7" s="2"/>
    </row>
    <row r="8" spans="1:17" x14ac:dyDescent="0.3">
      <c r="A8" s="2"/>
      <c r="B8" s="2"/>
      <c r="C8" s="3">
        <f>SUM(C3:C6)</f>
        <v>2233175</v>
      </c>
      <c r="E8" s="2"/>
      <c r="F8" s="3">
        <f>SUM(F3:F6)</f>
        <v>1301150</v>
      </c>
      <c r="H8" s="37"/>
      <c r="I8" s="2"/>
      <c r="J8" s="42"/>
      <c r="L8" s="2"/>
      <c r="M8" s="1">
        <f>SUM(M4:M7)</f>
        <v>135000</v>
      </c>
      <c r="P8" s="2"/>
      <c r="Q8" s="1">
        <f>SUM(Q4:Q6)</f>
        <v>55750</v>
      </c>
    </row>
    <row r="9" spans="1:17" x14ac:dyDescent="0.3">
      <c r="A9" s="2"/>
      <c r="B9" s="2"/>
      <c r="C9" s="1"/>
      <c r="E9" s="2"/>
      <c r="F9" s="26">
        <f>(M25-F8)</f>
        <v>99850</v>
      </c>
      <c r="H9" s="37"/>
      <c r="I9" s="11" t="s">
        <v>51</v>
      </c>
      <c r="J9" s="38">
        <f>SUM(J5:J7)</f>
        <v>505000</v>
      </c>
    </row>
    <row r="10" spans="1:17" ht="15" thickBot="1" x14ac:dyDescent="0.35">
      <c r="F10" s="5"/>
      <c r="H10" s="36"/>
      <c r="I10" s="39" t="s">
        <v>15</v>
      </c>
      <c r="J10" s="40">
        <f>(P16-J9)</f>
        <v>2645000</v>
      </c>
    </row>
    <row r="11" spans="1:17" ht="15" thickBot="1" x14ac:dyDescent="0.35">
      <c r="A11" s="2"/>
      <c r="B11" s="2" t="s">
        <v>6</v>
      </c>
      <c r="C11" s="4">
        <v>500000</v>
      </c>
      <c r="F11" s="5"/>
      <c r="H11" s="41"/>
      <c r="I11" s="41"/>
      <c r="J11" s="41"/>
      <c r="L11" s="2" t="s">
        <v>4</v>
      </c>
      <c r="M11" s="1">
        <v>93000</v>
      </c>
      <c r="N11" t="s">
        <v>23</v>
      </c>
    </row>
    <row r="12" spans="1:17" x14ac:dyDescent="0.3">
      <c r="A12" s="2"/>
      <c r="B12" s="2" t="s">
        <v>7</v>
      </c>
      <c r="C12" s="1">
        <v>186250</v>
      </c>
      <c r="D12" s="5">
        <v>240975</v>
      </c>
      <c r="H12" s="31">
        <v>44823</v>
      </c>
      <c r="I12" s="32" t="s">
        <v>26</v>
      </c>
      <c r="J12" s="33">
        <v>491000</v>
      </c>
      <c r="L12" s="2" t="s">
        <v>5</v>
      </c>
      <c r="M12" s="1">
        <v>55750</v>
      </c>
    </row>
    <row r="13" spans="1:17" x14ac:dyDescent="0.3">
      <c r="A13" s="2"/>
      <c r="B13" s="2" t="s">
        <v>8</v>
      </c>
      <c r="C13" s="4">
        <v>50000</v>
      </c>
      <c r="H13" s="34">
        <v>44823</v>
      </c>
      <c r="I13" s="2" t="s">
        <v>54</v>
      </c>
      <c r="J13" s="35">
        <v>1200000</v>
      </c>
      <c r="L13" s="2" t="s">
        <v>34</v>
      </c>
      <c r="M13" s="1">
        <v>9000</v>
      </c>
      <c r="N13" t="s">
        <v>44</v>
      </c>
    </row>
    <row r="14" spans="1:17" x14ac:dyDescent="0.3">
      <c r="A14" s="2"/>
      <c r="B14" s="2" t="s">
        <v>9</v>
      </c>
      <c r="C14" s="4">
        <v>5000</v>
      </c>
      <c r="H14" s="34">
        <v>44823</v>
      </c>
      <c r="I14" s="2" t="s">
        <v>26</v>
      </c>
      <c r="J14" s="35">
        <v>750000</v>
      </c>
      <c r="L14" s="2" t="s">
        <v>24</v>
      </c>
      <c r="M14" s="1">
        <v>8000</v>
      </c>
      <c r="P14" s="1">
        <v>2150000</v>
      </c>
    </row>
    <row r="15" spans="1:17" x14ac:dyDescent="0.3">
      <c r="A15" s="2"/>
      <c r="B15" s="2" t="s">
        <v>10</v>
      </c>
      <c r="C15" s="4"/>
      <c r="H15" s="34">
        <v>44823</v>
      </c>
      <c r="I15" s="2" t="s">
        <v>22</v>
      </c>
      <c r="J15" s="35">
        <v>9000</v>
      </c>
      <c r="L15" s="2" t="s">
        <v>25</v>
      </c>
      <c r="M15" s="12">
        <v>7600</v>
      </c>
      <c r="N15" s="1"/>
      <c r="P15" s="1">
        <v>1000000</v>
      </c>
    </row>
    <row r="16" spans="1:17" x14ac:dyDescent="0.3">
      <c r="A16" s="2"/>
      <c r="B16" s="2"/>
      <c r="C16" s="4">
        <f>SUM(C11:C15)</f>
        <v>741250</v>
      </c>
      <c r="H16" s="37"/>
      <c r="I16" s="11" t="s">
        <v>51</v>
      </c>
      <c r="J16" s="38">
        <f>SUM(J12:J15)</f>
        <v>2450000</v>
      </c>
      <c r="L16" s="2"/>
      <c r="M16" s="2"/>
      <c r="P16" s="9">
        <f>SUM(P14:P15)</f>
        <v>3150000</v>
      </c>
    </row>
    <row r="17" spans="1:16" ht="15" thickBot="1" x14ac:dyDescent="0.35">
      <c r="A17" s="2"/>
      <c r="B17" s="2"/>
      <c r="C17" s="1">
        <f>(C8-C16)</f>
        <v>1491925</v>
      </c>
      <c r="E17" t="s">
        <v>5</v>
      </c>
      <c r="F17" s="1">
        <v>54000</v>
      </c>
      <c r="H17" s="36"/>
      <c r="I17" s="39" t="s">
        <v>15</v>
      </c>
      <c r="J17" s="40">
        <f>(J10-J16)</f>
        <v>195000</v>
      </c>
      <c r="L17" s="2"/>
      <c r="M17" s="1">
        <f>SUM(M12:M15)</f>
        <v>80350</v>
      </c>
      <c r="P17" s="1"/>
    </row>
    <row r="18" spans="1:16" ht="15" thickBot="1" x14ac:dyDescent="0.35">
      <c r="A18" s="2"/>
      <c r="B18" s="2" t="s">
        <v>11</v>
      </c>
      <c r="C18" s="1">
        <v>1274000</v>
      </c>
      <c r="E18" t="s">
        <v>12</v>
      </c>
      <c r="F18" s="1">
        <v>93000</v>
      </c>
      <c r="H18" s="41"/>
      <c r="L18" s="2" t="s">
        <v>33</v>
      </c>
      <c r="M18" s="1">
        <f>(M17/2)</f>
        <v>40175</v>
      </c>
    </row>
    <row r="19" spans="1:16" ht="15" thickBot="1" x14ac:dyDescent="0.35">
      <c r="A19" s="2"/>
      <c r="B19" s="2"/>
      <c r="F19" s="1">
        <f>SUM(F17:F18)</f>
        <v>147000</v>
      </c>
      <c r="H19" s="31">
        <v>44825</v>
      </c>
      <c r="I19" s="32" t="s">
        <v>30</v>
      </c>
      <c r="J19" s="43">
        <v>63000</v>
      </c>
    </row>
    <row r="20" spans="1:16" ht="15" thickBot="1" x14ac:dyDescent="0.35">
      <c r="A20" s="2"/>
      <c r="B20" s="6" t="s">
        <v>13</v>
      </c>
      <c r="C20" s="7">
        <f>(C18-C17)</f>
        <v>-217925</v>
      </c>
      <c r="E20" t="s">
        <v>14</v>
      </c>
      <c r="F20" s="1">
        <v>90000</v>
      </c>
      <c r="H20" s="37"/>
      <c r="I20" s="11" t="s">
        <v>51</v>
      </c>
      <c r="J20" s="38">
        <f>SUM(J19:J19)</f>
        <v>63000</v>
      </c>
    </row>
    <row r="21" spans="1:16" ht="15" thickBot="1" x14ac:dyDescent="0.35">
      <c r="F21" s="1">
        <f>(F19-F20)</f>
        <v>57000</v>
      </c>
      <c r="H21" s="36"/>
      <c r="I21" s="39" t="s">
        <v>15</v>
      </c>
      <c r="J21" s="40">
        <f>(J17-J20)</f>
        <v>132000</v>
      </c>
      <c r="L21" s="50" t="s">
        <v>35</v>
      </c>
      <c r="M21" s="1">
        <v>491000</v>
      </c>
    </row>
    <row r="22" spans="1:16" ht="15" thickBot="1" x14ac:dyDescent="0.35">
      <c r="A22" s="2" t="s">
        <v>1</v>
      </c>
      <c r="B22" s="2" t="s">
        <v>2</v>
      </c>
      <c r="C22" s="1">
        <v>2150000</v>
      </c>
      <c r="E22" s="8"/>
      <c r="F22" s="1"/>
      <c r="L22" s="50"/>
      <c r="M22" s="1">
        <v>750000</v>
      </c>
      <c r="O22" s="5">
        <f>J19-15000</f>
        <v>48000</v>
      </c>
    </row>
    <row r="23" spans="1:16" x14ac:dyDescent="0.3">
      <c r="B23" s="2" t="s">
        <v>3</v>
      </c>
      <c r="C23" s="1">
        <v>1000000</v>
      </c>
      <c r="E23" t="s">
        <v>15</v>
      </c>
      <c r="F23" s="1">
        <v>200000</v>
      </c>
      <c r="H23" s="31">
        <v>44836</v>
      </c>
      <c r="I23" s="32" t="s">
        <v>22</v>
      </c>
      <c r="J23" s="43">
        <v>30000</v>
      </c>
      <c r="L23" s="50"/>
      <c r="M23" s="13">
        <v>100000</v>
      </c>
      <c r="N23" s="5"/>
    </row>
    <row r="24" spans="1:16" x14ac:dyDescent="0.3">
      <c r="C24" s="1">
        <f>SUM(C22:C23)</f>
        <v>3150000</v>
      </c>
      <c r="E24" t="s">
        <v>16</v>
      </c>
      <c r="F24" s="1">
        <f>(F21+F23)</f>
        <v>257000</v>
      </c>
      <c r="H24" s="37"/>
      <c r="I24" s="11" t="s">
        <v>51</v>
      </c>
      <c r="J24" s="38">
        <f>SUM(J23:J23)</f>
        <v>30000</v>
      </c>
      <c r="L24" s="50"/>
      <c r="M24" s="1">
        <v>60000</v>
      </c>
    </row>
    <row r="25" spans="1:16" ht="15" thickBot="1" x14ac:dyDescent="0.35">
      <c r="C25" s="1">
        <f>C24*0.02</f>
        <v>63000</v>
      </c>
      <c r="F25" s="1"/>
      <c r="H25" s="36"/>
      <c r="I25" s="39" t="s">
        <v>15</v>
      </c>
      <c r="J25" s="40">
        <f>(J21-J24)</f>
        <v>102000</v>
      </c>
      <c r="L25" s="2"/>
      <c r="M25" s="14">
        <f>SUM(M21:M24)</f>
        <v>1401000</v>
      </c>
    </row>
    <row r="26" spans="1:16" ht="15" thickBot="1" x14ac:dyDescent="0.35">
      <c r="E26" t="s">
        <v>17</v>
      </c>
      <c r="F26" s="1">
        <v>260000</v>
      </c>
    </row>
    <row r="27" spans="1:16" x14ac:dyDescent="0.3">
      <c r="F27" s="5">
        <f>(F26-F24)</f>
        <v>3000</v>
      </c>
      <c r="H27" s="31">
        <v>44842</v>
      </c>
      <c r="I27" s="32" t="s">
        <v>55</v>
      </c>
      <c r="J27" s="43">
        <v>65500</v>
      </c>
    </row>
    <row r="28" spans="1:16" ht="15" thickBot="1" x14ac:dyDescent="0.35">
      <c r="H28" s="36"/>
      <c r="I28" s="39" t="s">
        <v>29</v>
      </c>
      <c r="J28" s="40">
        <f>(J25-J27)</f>
        <v>36500</v>
      </c>
      <c r="L28" s="2" t="s">
        <v>36</v>
      </c>
      <c r="M28" s="1">
        <v>1274000</v>
      </c>
    </row>
    <row r="29" spans="1:16" x14ac:dyDescent="0.3">
      <c r="L29" s="2" t="s">
        <v>8</v>
      </c>
      <c r="M29" s="1">
        <v>44000</v>
      </c>
    </row>
    <row r="30" spans="1:16" x14ac:dyDescent="0.3">
      <c r="L30" s="2" t="s">
        <v>40</v>
      </c>
      <c r="M30" s="1">
        <f>(F3-1050000)</f>
        <v>186250</v>
      </c>
    </row>
    <row r="31" spans="1:16" x14ac:dyDescent="0.3">
      <c r="L31" s="2" t="s">
        <v>38</v>
      </c>
      <c r="M31" s="1">
        <v>100000</v>
      </c>
    </row>
    <row r="32" spans="1:16" x14ac:dyDescent="0.3">
      <c r="L32" s="2" t="s">
        <v>37</v>
      </c>
      <c r="M32" s="1">
        <f>F9</f>
        <v>99850</v>
      </c>
    </row>
    <row r="34" spans="12:13" x14ac:dyDescent="0.3">
      <c r="L34" s="2"/>
    </row>
    <row r="35" spans="12:13" x14ac:dyDescent="0.3">
      <c r="L35" s="2" t="s">
        <v>41</v>
      </c>
      <c r="M35" s="1">
        <f>SUM(M28:M32)</f>
        <v>1704100</v>
      </c>
    </row>
    <row r="36" spans="12:13" x14ac:dyDescent="0.3">
      <c r="L36" s="2" t="s">
        <v>42</v>
      </c>
      <c r="M36" s="1">
        <v>505000</v>
      </c>
    </row>
    <row r="37" spans="12:13" x14ac:dyDescent="0.3">
      <c r="L37" s="15" t="s">
        <v>43</v>
      </c>
      <c r="M37" s="1">
        <f>(M35+M36)</f>
        <v>2209100</v>
      </c>
    </row>
    <row r="39" spans="12:13" x14ac:dyDescent="0.3">
      <c r="M39" s="5">
        <f>(M37-C8)</f>
        <v>-24075</v>
      </c>
    </row>
  </sheetData>
  <mergeCells count="3">
    <mergeCell ref="P3:Q3"/>
    <mergeCell ref="L3:M3"/>
    <mergeCell ref="L21:L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619E-AC8E-4635-8E4E-8E5DA5859727}">
  <dimension ref="H5:Q18"/>
  <sheetViews>
    <sheetView workbookViewId="0">
      <selection activeCell="Z5" sqref="Z1:AE1048576"/>
    </sheetView>
  </sheetViews>
  <sheetFormatPr defaultRowHeight="14.4" x14ac:dyDescent="0.3"/>
  <cols>
    <col min="9" max="9" width="18.88671875" bestFit="1" customWidth="1"/>
    <col min="10" max="10" width="9.109375" bestFit="1" customWidth="1"/>
    <col min="12" max="12" width="18.44140625" bestFit="1" customWidth="1"/>
    <col min="13" max="13" width="6.44140625" bestFit="1" customWidth="1"/>
    <col min="15" max="15" width="11.44140625" bestFit="1" customWidth="1"/>
    <col min="16" max="16" width="6.44140625" bestFit="1" customWidth="1"/>
  </cols>
  <sheetData>
    <row r="5" spans="8:17" ht="15" thickBot="1" x14ac:dyDescent="0.35"/>
    <row r="6" spans="8:17" x14ac:dyDescent="0.3">
      <c r="H6" s="17"/>
      <c r="I6" s="18"/>
      <c r="J6" s="18"/>
      <c r="K6" s="18"/>
      <c r="L6" s="18"/>
      <c r="M6" s="18"/>
      <c r="N6" s="18"/>
      <c r="O6" s="18"/>
      <c r="P6" s="18"/>
      <c r="Q6" s="19"/>
    </row>
    <row r="7" spans="8:17" x14ac:dyDescent="0.3">
      <c r="H7" s="20"/>
      <c r="I7" s="2" t="s">
        <v>0</v>
      </c>
      <c r="J7" s="1">
        <v>53750</v>
      </c>
      <c r="K7" s="16"/>
      <c r="L7" s="16"/>
      <c r="M7" s="16"/>
      <c r="N7" s="16"/>
      <c r="O7" s="16"/>
      <c r="P7" s="16"/>
      <c r="Q7" s="21"/>
    </row>
    <row r="8" spans="8:17" x14ac:dyDescent="0.3">
      <c r="H8" s="20"/>
      <c r="I8" s="2" t="s">
        <v>45</v>
      </c>
      <c r="J8" s="14">
        <v>1236250</v>
      </c>
      <c r="K8" s="16"/>
      <c r="L8" s="2" t="s">
        <v>48</v>
      </c>
      <c r="M8" s="25">
        <v>55750</v>
      </c>
      <c r="N8" s="16"/>
      <c r="O8" s="51" t="s">
        <v>21</v>
      </c>
      <c r="P8" s="52"/>
      <c r="Q8" s="21"/>
    </row>
    <row r="9" spans="8:17" x14ac:dyDescent="0.3">
      <c r="H9" s="20"/>
      <c r="I9" s="2"/>
      <c r="J9" s="1"/>
      <c r="K9" s="16"/>
      <c r="L9" s="2" t="s">
        <v>47</v>
      </c>
      <c r="M9" s="1">
        <v>9000</v>
      </c>
      <c r="N9" s="16"/>
      <c r="O9" s="2" t="s">
        <v>18</v>
      </c>
      <c r="P9" s="1">
        <v>42750</v>
      </c>
      <c r="Q9" s="21"/>
    </row>
    <row r="10" spans="8:17" x14ac:dyDescent="0.3">
      <c r="H10" s="20"/>
      <c r="I10" s="2" t="s">
        <v>4</v>
      </c>
      <c r="J10" s="1">
        <f>(J8*0.02)</f>
        <v>24725</v>
      </c>
      <c r="K10" s="16"/>
      <c r="L10" s="2" t="s">
        <v>24</v>
      </c>
      <c r="M10" s="1">
        <v>8000</v>
      </c>
      <c r="N10" s="16"/>
      <c r="O10" s="2" t="s">
        <v>19</v>
      </c>
      <c r="P10" s="1">
        <v>12000</v>
      </c>
      <c r="Q10" s="21"/>
    </row>
    <row r="11" spans="8:17" x14ac:dyDescent="0.3">
      <c r="H11" s="20"/>
      <c r="I11" s="2" t="s">
        <v>39</v>
      </c>
      <c r="J11" s="3">
        <f>M13</f>
        <v>40175</v>
      </c>
      <c r="K11" s="16"/>
      <c r="L11" s="2" t="s">
        <v>25</v>
      </c>
      <c r="M11" s="1">
        <v>7600</v>
      </c>
      <c r="N11" s="16"/>
      <c r="O11" s="2" t="s">
        <v>20</v>
      </c>
      <c r="P11" s="1">
        <v>1000</v>
      </c>
      <c r="Q11" s="21"/>
    </row>
    <row r="12" spans="8:17" x14ac:dyDescent="0.3">
      <c r="H12" s="20"/>
      <c r="I12" s="2"/>
      <c r="J12" s="1"/>
      <c r="K12" s="16"/>
      <c r="L12" s="2" t="s">
        <v>41</v>
      </c>
      <c r="M12" s="1">
        <f>SUM(M8:M11)</f>
        <v>80350</v>
      </c>
      <c r="N12" s="16"/>
      <c r="O12" s="2"/>
      <c r="P12" s="2"/>
      <c r="Q12" s="21"/>
    </row>
    <row r="13" spans="8:17" x14ac:dyDescent="0.3">
      <c r="H13" s="20"/>
      <c r="I13" s="2" t="s">
        <v>41</v>
      </c>
      <c r="J13" s="1">
        <f>SUM(J8:J11)</f>
        <v>1301150</v>
      </c>
      <c r="K13" s="16"/>
      <c r="L13" s="2" t="s">
        <v>49</v>
      </c>
      <c r="M13" s="3">
        <f>(M12/2)</f>
        <v>40175</v>
      </c>
      <c r="N13" s="16"/>
      <c r="O13" s="2" t="s">
        <v>41</v>
      </c>
      <c r="P13" s="25">
        <f>SUM(P9:P11)</f>
        <v>55750</v>
      </c>
      <c r="Q13" s="21"/>
    </row>
    <row r="14" spans="8:17" x14ac:dyDescent="0.3">
      <c r="H14" s="20"/>
      <c r="I14" s="2"/>
      <c r="J14" s="2"/>
      <c r="K14" s="16"/>
      <c r="L14" s="16"/>
      <c r="M14" s="16"/>
      <c r="N14" s="16"/>
      <c r="O14" s="16"/>
      <c r="P14" s="16"/>
      <c r="Q14" s="21"/>
    </row>
    <row r="15" spans="8:17" x14ac:dyDescent="0.3">
      <c r="H15" s="20"/>
      <c r="I15" s="2" t="s">
        <v>46</v>
      </c>
      <c r="J15" s="1">
        <v>1401000</v>
      </c>
      <c r="K15" s="16"/>
      <c r="L15" s="16"/>
      <c r="M15" s="16"/>
      <c r="N15" s="16"/>
      <c r="O15" s="16"/>
      <c r="P15" s="16"/>
      <c r="Q15" s="21"/>
    </row>
    <row r="16" spans="8:17" ht="15" thickBot="1" x14ac:dyDescent="0.35">
      <c r="H16" s="20"/>
      <c r="I16" s="27"/>
      <c r="J16" s="28"/>
      <c r="K16" s="16"/>
      <c r="L16" s="16"/>
      <c r="M16" s="16"/>
      <c r="N16" s="16"/>
      <c r="O16" s="16"/>
      <c r="P16" s="16"/>
      <c r="Q16" s="21"/>
    </row>
    <row r="17" spans="8:17" ht="15" thickBot="1" x14ac:dyDescent="0.35">
      <c r="H17" s="20"/>
      <c r="I17" s="29" t="s">
        <v>50</v>
      </c>
      <c r="J17" s="30">
        <f>(J15-J13)</f>
        <v>99850</v>
      </c>
      <c r="K17" s="16"/>
      <c r="L17" s="16"/>
      <c r="M17" s="16"/>
      <c r="N17" s="16"/>
      <c r="O17" s="16"/>
      <c r="P17" s="16"/>
      <c r="Q17" s="21"/>
    </row>
    <row r="18" spans="8:17" ht="15" thickBot="1" x14ac:dyDescent="0.35">
      <c r="H18" s="22"/>
      <c r="I18" s="23"/>
      <c r="J18" s="23"/>
      <c r="K18" s="23"/>
      <c r="L18" s="23"/>
      <c r="M18" s="23"/>
      <c r="N18" s="23"/>
      <c r="O18" s="23"/>
      <c r="P18" s="23"/>
      <c r="Q18" s="24"/>
    </row>
  </sheetData>
  <mergeCells count="1">
    <mergeCell ref="O8:P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8154284366A4FA93B081F72536FE1" ma:contentTypeVersion="14" ma:contentTypeDescription="Create a new document." ma:contentTypeScope="" ma:versionID="569085784e293969fefa0130d63bf9eb">
  <xsd:schema xmlns:xsd="http://www.w3.org/2001/XMLSchema" xmlns:xs="http://www.w3.org/2001/XMLSchema" xmlns:p="http://schemas.microsoft.com/office/2006/metadata/properties" xmlns:ns3="ea532830-a4b5-4950-98cb-6ea18e165800" xmlns:ns4="8773250f-ad11-4e35-84f0-08e95da108f3" targetNamespace="http://schemas.microsoft.com/office/2006/metadata/properties" ma:root="true" ma:fieldsID="30da6ee710509e0470492bc088680bd3" ns3:_="" ns4:_="">
    <xsd:import namespace="ea532830-a4b5-4950-98cb-6ea18e165800"/>
    <xsd:import namespace="8773250f-ad11-4e35-84f0-08e95da108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ingHintHash" minOccurs="0"/>
                <xsd:element ref="ns4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32830-a4b5-4950-98cb-6ea18e1658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3250f-ad11-4e35-84f0-08e95da108f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205EC6-F89E-4D79-BF01-A6A3D3766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50AA5A-28B6-4DBE-9013-9A55578A490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a532830-a4b5-4950-98cb-6ea18e165800"/>
    <ds:schemaRef ds:uri="8773250f-ad11-4e35-84f0-08e95da108f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8714653-49D8-4DEC-B04E-B25B3199D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32830-a4b5-4950-98cb-6ea18e165800"/>
    <ds:schemaRef ds:uri="8773250f-ad11-4e35-84f0-08e95da108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Vanam, Prashanth</dc:creator>
  <cp:lastModifiedBy>Vanam, Prashanth</cp:lastModifiedBy>
  <dcterms:created xsi:type="dcterms:W3CDTF">2022-09-26T07:57:38Z</dcterms:created>
  <dcterms:modified xsi:type="dcterms:W3CDTF">2023-07-29T16:26:45Z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0x0101007818154284366A4FA93B081F72536FE1</vt:lpwstr>
  </property>
</Properties>
</file>