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vanam\Documents\Backup\Prashanth\"/>
    </mc:Choice>
  </mc:AlternateContent>
  <xr:revisionPtr revIDLastSave="0" documentId="13_ncr:1_{25E689E8-F632-4B53-BCAC-542CF1BBD565}" xr6:coauthVersionLast="44" xr6:coauthVersionMax="44" xr10:uidLastSave="{00000000-0000-0000-0000-000000000000}"/>
  <bookViews>
    <workbookView xWindow="-108" yWindow="-108" windowWidth="23256" windowHeight="12576" activeTab="6" xr2:uid="{DAB5C3CB-A0ED-4CE3-A750-90CA935FE118}"/>
  </bookViews>
  <sheets>
    <sheet name="Sheet1" sheetId="1" r:id="rId1"/>
    <sheet name="Sheet2" sheetId="2" r:id="rId2"/>
    <sheet name="Sheet3" sheetId="3" r:id="rId3"/>
    <sheet name="Sheet4" sheetId="4" r:id="rId4"/>
    <sheet name="July'19" sheetId="5" r:id="rId5"/>
    <sheet name="Aug'19" sheetId="6" r:id="rId6"/>
    <sheet name="Sheet5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8" i="7" l="1"/>
  <c r="P15" i="7"/>
  <c r="N15" i="7"/>
  <c r="N13" i="7"/>
  <c r="K12" i="7" l="1"/>
  <c r="F10" i="7"/>
  <c r="F9" i="7"/>
  <c r="Q15" i="6" l="1"/>
  <c r="D19" i="6"/>
  <c r="D15" i="6"/>
  <c r="D18" i="5" l="1"/>
  <c r="D14" i="5"/>
  <c r="C13" i="4" l="1"/>
  <c r="C17" i="4"/>
  <c r="C19" i="4" s="1"/>
  <c r="J16" i="3"/>
  <c r="J14" i="3"/>
  <c r="C13" i="3"/>
  <c r="C8" i="3"/>
  <c r="R27" i="2"/>
  <c r="R23" i="2"/>
  <c r="L18" i="2"/>
  <c r="L13" i="2"/>
  <c r="L26" i="2"/>
  <c r="L15" i="2"/>
  <c r="O10" i="2"/>
  <c r="O9" i="2"/>
  <c r="O8" i="2"/>
  <c r="L29" i="2"/>
  <c r="H13" i="2"/>
  <c r="A13" i="2"/>
  <c r="A14" i="2"/>
  <c r="E26" i="1"/>
  <c r="S27" i="1"/>
  <c r="G13" i="1"/>
  <c r="I13" i="1"/>
  <c r="Q17" i="1"/>
  <c r="Q19" i="1"/>
  <c r="I15" i="1"/>
  <c r="B5" i="1"/>
  <c r="B7" i="1"/>
  <c r="B9" i="1"/>
  <c r="B11" i="1"/>
  <c r="I17" i="1"/>
  <c r="I19" i="1"/>
  <c r="I21" i="1"/>
  <c r="I23" i="1"/>
  <c r="I25" i="1"/>
</calcChain>
</file>

<file path=xl/sharedStrings.xml><?xml version="1.0" encoding="utf-8"?>
<sst xmlns="http://schemas.openxmlformats.org/spreadsheetml/2006/main" count="135" uniqueCount="78">
  <si>
    <t>ICICI Bal</t>
  </si>
  <si>
    <t>Axis Bal</t>
  </si>
  <si>
    <t>Hdfc Bal</t>
  </si>
  <si>
    <t>toKC</t>
  </si>
  <si>
    <t>toHome</t>
  </si>
  <si>
    <t>MarriageExpenses</t>
  </si>
  <si>
    <t>HomeExpenses</t>
  </si>
  <si>
    <t>Eswar+KC shopping</t>
  </si>
  <si>
    <t>New House Advance</t>
  </si>
  <si>
    <t>Axis+ICICI CC bal pay</t>
  </si>
  <si>
    <t>Monthly Home Expenses</t>
  </si>
  <si>
    <t>toMadhu</t>
  </si>
  <si>
    <t>toVenkat</t>
  </si>
  <si>
    <t>Honeymoon</t>
  </si>
  <si>
    <t>PersonalLoan</t>
  </si>
  <si>
    <t>Maintainance</t>
  </si>
  <si>
    <t>HomeLoan</t>
  </si>
  <si>
    <t>CarLoan</t>
  </si>
  <si>
    <t>toBenkat</t>
  </si>
  <si>
    <t>Vasantha</t>
  </si>
  <si>
    <t>Home</t>
  </si>
  <si>
    <t>chit</t>
  </si>
  <si>
    <t>photo</t>
  </si>
  <si>
    <t>marriage</t>
  </si>
  <si>
    <t>Total CC</t>
  </si>
  <si>
    <t>ICICI CC monthly pay</t>
  </si>
  <si>
    <t>AXIS CC Pay</t>
  </si>
  <si>
    <t>Earnings</t>
  </si>
  <si>
    <t>Balance</t>
  </si>
  <si>
    <t>to Nagothu</t>
  </si>
  <si>
    <t>HomeEMI</t>
  </si>
  <si>
    <t xml:space="preserve">AXISCC </t>
  </si>
  <si>
    <t>Chit</t>
  </si>
  <si>
    <t>CarEMI</t>
  </si>
  <si>
    <t>Ploan</t>
  </si>
  <si>
    <t>Rent</t>
  </si>
  <si>
    <t>Beam</t>
  </si>
  <si>
    <t>Maid</t>
  </si>
  <si>
    <t>Expns</t>
  </si>
  <si>
    <t>Total</t>
  </si>
  <si>
    <t>ICICICC</t>
  </si>
  <si>
    <t>LICIntrst</t>
  </si>
  <si>
    <t>GrandTotal</t>
  </si>
  <si>
    <t>Bal</t>
  </si>
  <si>
    <t>Expense</t>
  </si>
  <si>
    <t>Grand Total</t>
  </si>
  <si>
    <t>fromWife</t>
  </si>
  <si>
    <t>CarValue</t>
  </si>
  <si>
    <t>toSBI</t>
  </si>
  <si>
    <t>toAXIS</t>
  </si>
  <si>
    <t>toWife</t>
  </si>
  <si>
    <t>fromKC</t>
  </si>
  <si>
    <t>4 EMIs</t>
  </si>
  <si>
    <t>toRaghu</t>
  </si>
  <si>
    <t>ElectricityBill</t>
  </si>
  <si>
    <t>SavingAmt</t>
  </si>
  <si>
    <t>MyExpenses</t>
  </si>
  <si>
    <t>withdraw</t>
  </si>
  <si>
    <t>toGoldLoan</t>
  </si>
  <si>
    <t>toYadagiri Mamaiah</t>
  </si>
  <si>
    <t>Bank Balance</t>
  </si>
  <si>
    <t>toGoldScheme</t>
  </si>
  <si>
    <t>Advance Sal</t>
  </si>
  <si>
    <t>Forex</t>
  </si>
  <si>
    <t>September Sal</t>
  </si>
  <si>
    <t>19,712.5‬</t>
  </si>
  <si>
    <t>Payrol</t>
  </si>
  <si>
    <t>‭-3,856.25‬</t>
  </si>
  <si>
    <t>Discrepancy</t>
  </si>
  <si>
    <t>Expected</t>
  </si>
  <si>
    <t>‭24,754.39‬</t>
  </si>
  <si>
    <t>EMI (4 months)</t>
  </si>
  <si>
    <t>August month sal</t>
  </si>
  <si>
    <t>Diffrence</t>
  </si>
  <si>
    <t>‭5,041.89‬</t>
  </si>
  <si>
    <t>27418.76‬</t>
  </si>
  <si>
    <t>INR</t>
  </si>
  <si>
    <t>EMI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</si>
</sst>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b/>
      <sz val="8"/>
      <color theme="1"/>
      <name val="Verdana,Bold"/>
    </font>
    <font>
      <sz val="7"/>
      <color rgb="FF60606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0" borderId="0" xfId="0" applyFont="1"/>
    <xf numFmtId="0" fontId="1" fillId="0" borderId="0" xfId="0" applyFont="1"/>
    <xf numFmtId="4" fontId="3" fillId="0" borderId="0" xfId="0" applyNumberFormat="1" applyFont="1"/>
    <xf numFmtId="0" fontId="0" fillId="0" borderId="0" xfId="0" applyFill="1"/>
    <xf numFmtId="4" fontId="0" fillId="0" borderId="0" xfId="0" applyNumberFormat="1"/>
    <xf numFmtId="4" fontId="4" fillId="0" borderId="0" xfId="0" applyNumberFormat="1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84863-1BA9-4DDA-ADAB-4B142383D9DD}">
  <dimension ref="A3:S27"/>
  <sheetViews>
    <sheetView topLeftCell="A4" workbookViewId="0">
      <selection activeCell="A20" sqref="A20"/>
    </sheetView>
  </sheetViews>
  <sheetFormatPr defaultRowHeight="14.4"/>
  <cols>
    <col min="1" max="1" width="16.77734375" bestFit="1" customWidth="1"/>
    <col min="13" max="13" width="20.77734375" bestFit="1" customWidth="1"/>
    <col min="19" max="19" width="12" bestFit="1" customWidth="1"/>
  </cols>
  <sheetData>
    <row r="3" spans="1:19">
      <c r="B3">
        <v>294477</v>
      </c>
    </row>
    <row r="4" spans="1:19">
      <c r="B4">
        <v>80000</v>
      </c>
    </row>
    <row r="5" spans="1:19">
      <c r="B5">
        <f>(B3-B4)</f>
        <v>214477</v>
      </c>
    </row>
    <row r="6" spans="1:19">
      <c r="B6">
        <v>100000</v>
      </c>
    </row>
    <row r="7" spans="1:19">
      <c r="B7">
        <f>(B5-B6)</f>
        <v>114477</v>
      </c>
      <c r="G7">
        <v>30958</v>
      </c>
      <c r="H7">
        <v>32350</v>
      </c>
    </row>
    <row r="8" spans="1:19">
      <c r="B8">
        <v>40000</v>
      </c>
      <c r="G8">
        <v>32000</v>
      </c>
      <c r="H8">
        <v>3300</v>
      </c>
    </row>
    <row r="9" spans="1:19">
      <c r="B9">
        <f>(B7-B8)</f>
        <v>74477</v>
      </c>
      <c r="G9" t="s">
        <v>0</v>
      </c>
      <c r="H9" t="s">
        <v>1</v>
      </c>
      <c r="I9" t="s">
        <v>2</v>
      </c>
      <c r="J9" t="s">
        <v>0</v>
      </c>
      <c r="K9" t="s">
        <v>1</v>
      </c>
      <c r="L9" t="s">
        <v>19</v>
      </c>
      <c r="Q9">
        <v>80000</v>
      </c>
    </row>
    <row r="10" spans="1:19">
      <c r="B10">
        <v>50000</v>
      </c>
      <c r="F10">
        <v>32135</v>
      </c>
      <c r="G10">
        <v>21876.01</v>
      </c>
      <c r="H10">
        <v>10100</v>
      </c>
      <c r="I10">
        <v>35250</v>
      </c>
      <c r="J10">
        <v>10000</v>
      </c>
      <c r="K10">
        <v>0</v>
      </c>
      <c r="L10">
        <v>25000</v>
      </c>
      <c r="R10" s="2">
        <v>11500</v>
      </c>
      <c r="S10" s="1" t="s">
        <v>14</v>
      </c>
    </row>
    <row r="11" spans="1:19">
      <c r="B11">
        <f>(B9-B10)</f>
        <v>24477</v>
      </c>
      <c r="R11" s="2">
        <v>25000</v>
      </c>
      <c r="S11" s="1" t="s">
        <v>20</v>
      </c>
    </row>
    <row r="12" spans="1:19">
      <c r="A12" s="1" t="s">
        <v>7</v>
      </c>
      <c r="B12" s="1">
        <v>5865</v>
      </c>
      <c r="R12" s="2">
        <v>1500</v>
      </c>
      <c r="S12" s="1" t="s">
        <v>15</v>
      </c>
    </row>
    <row r="13" spans="1:19">
      <c r="G13" s="10">
        <f>G10+H10</f>
        <v>31976.01</v>
      </c>
      <c r="H13" s="10"/>
      <c r="I13" s="10">
        <f>(I10+J10+K10)</f>
        <v>45250</v>
      </c>
      <c r="J13" s="10"/>
      <c r="R13" s="2">
        <v>30000</v>
      </c>
      <c r="S13" s="1" t="s">
        <v>16</v>
      </c>
    </row>
    <row r="14" spans="1:19">
      <c r="A14" s="1" t="s">
        <v>3</v>
      </c>
      <c r="B14" s="1">
        <v>70000</v>
      </c>
      <c r="J14">
        <v>0</v>
      </c>
      <c r="K14" s="2">
        <v>70000</v>
      </c>
      <c r="L14" s="1"/>
      <c r="M14" s="1" t="s">
        <v>10</v>
      </c>
      <c r="R14" s="2">
        <v>13400</v>
      </c>
      <c r="S14" s="1" t="s">
        <v>17</v>
      </c>
    </row>
    <row r="15" spans="1:19">
      <c r="A15" s="1" t="s">
        <v>4</v>
      </c>
      <c r="B15" s="1">
        <v>50000</v>
      </c>
      <c r="I15" s="10">
        <f>(I13-J14)</f>
        <v>45250</v>
      </c>
      <c r="J15" s="10"/>
    </row>
    <row r="16" spans="1:19">
      <c r="A16" s="1" t="s">
        <v>18</v>
      </c>
      <c r="B16" s="1">
        <v>40000</v>
      </c>
      <c r="J16">
        <v>0</v>
      </c>
      <c r="K16" s="2">
        <v>29000</v>
      </c>
      <c r="L16" s="1"/>
      <c r="M16" s="1" t="s">
        <v>8</v>
      </c>
    </row>
    <row r="17" spans="1:19">
      <c r="I17" s="10">
        <f>I15-J16</f>
        <v>45250</v>
      </c>
      <c r="J17" s="10"/>
      <c r="Q17">
        <f>SUM(Q10:Q14)</f>
        <v>0</v>
      </c>
    </row>
    <row r="18" spans="1:19">
      <c r="A18" t="s">
        <v>5</v>
      </c>
      <c r="B18">
        <v>8000</v>
      </c>
      <c r="C18" s="2">
        <v>45000</v>
      </c>
      <c r="J18">
        <v>27050</v>
      </c>
      <c r="K18" s="2">
        <v>98608</v>
      </c>
      <c r="L18" s="1"/>
      <c r="M18" s="1" t="s">
        <v>9</v>
      </c>
    </row>
    <row r="19" spans="1:19">
      <c r="A19" t="s">
        <v>6</v>
      </c>
      <c r="B19">
        <v>80000</v>
      </c>
      <c r="I19" s="10">
        <f>(I17-J18)</f>
        <v>18200</v>
      </c>
      <c r="J19" s="10"/>
      <c r="Q19">
        <f>Q9-Q17</f>
        <v>80000</v>
      </c>
    </row>
    <row r="20" spans="1:19">
      <c r="J20">
        <v>0</v>
      </c>
      <c r="K20" s="2">
        <v>50000</v>
      </c>
      <c r="L20" s="1"/>
      <c r="M20" s="1" t="s">
        <v>11</v>
      </c>
    </row>
    <row r="21" spans="1:19">
      <c r="I21" s="10">
        <f>(I19-J20)</f>
        <v>18200</v>
      </c>
      <c r="J21" s="10"/>
    </row>
    <row r="22" spans="1:19">
      <c r="J22">
        <v>0</v>
      </c>
      <c r="K22" s="2">
        <v>40000</v>
      </c>
      <c r="L22" s="1"/>
      <c r="M22" s="1" t="s">
        <v>12</v>
      </c>
      <c r="P22" t="s">
        <v>23</v>
      </c>
      <c r="Q22">
        <v>30000</v>
      </c>
      <c r="S22" s="2">
        <v>30000</v>
      </c>
    </row>
    <row r="23" spans="1:19">
      <c r="I23" s="10">
        <f>(I21-J22)</f>
        <v>18200</v>
      </c>
      <c r="J23" s="10"/>
      <c r="P23" t="s">
        <v>21</v>
      </c>
      <c r="Q23">
        <v>20000</v>
      </c>
      <c r="S23" s="2">
        <v>25000</v>
      </c>
    </row>
    <row r="24" spans="1:19">
      <c r="J24">
        <v>22200</v>
      </c>
      <c r="M24" t="s">
        <v>13</v>
      </c>
      <c r="P24" t="s">
        <v>22</v>
      </c>
      <c r="Q24">
        <v>8000</v>
      </c>
      <c r="S24" s="2">
        <v>15000</v>
      </c>
    </row>
    <row r="25" spans="1:19">
      <c r="I25" s="10">
        <f>(I23-J24)</f>
        <v>-4000</v>
      </c>
      <c r="J25" s="10"/>
      <c r="S25">
        <v>10000</v>
      </c>
    </row>
    <row r="26" spans="1:19">
      <c r="D26" t="s">
        <v>24</v>
      </c>
      <c r="E26" s="3">
        <f>G7+G8+H7+H8+G10+H10</f>
        <v>130584.01</v>
      </c>
    </row>
    <row r="27" spans="1:19">
      <c r="R27" t="s">
        <v>4</v>
      </c>
      <c r="S27">
        <f>SUM(S22:S25)</f>
        <v>80000</v>
      </c>
    </row>
  </sheetData>
  <mergeCells count="8">
    <mergeCell ref="G13:H13"/>
    <mergeCell ref="I25:J25"/>
    <mergeCell ref="I13:J13"/>
    <mergeCell ref="I15:J15"/>
    <mergeCell ref="I17:J17"/>
    <mergeCell ref="I19:J19"/>
    <mergeCell ref="I21:J21"/>
    <mergeCell ref="I23:J2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5FF06-B595-4602-97BB-0B4138B42194}">
  <dimension ref="A2:T29"/>
  <sheetViews>
    <sheetView zoomScaleNormal="100" workbookViewId="0">
      <selection activeCell="H7" sqref="H7"/>
    </sheetView>
  </sheetViews>
  <sheetFormatPr defaultRowHeight="14.4"/>
  <cols>
    <col min="1" max="1" width="12" customWidth="1"/>
    <col min="2" max="2" width="18.21875" bestFit="1" customWidth="1"/>
    <col min="7" max="7" width="14.77734375" customWidth="1"/>
    <col min="11" max="11" width="10.109375" bestFit="1" customWidth="1"/>
    <col min="12" max="12" width="8" bestFit="1" customWidth="1"/>
    <col min="17" max="17" width="10.5546875" bestFit="1" customWidth="1"/>
  </cols>
  <sheetData>
    <row r="2" spans="1:18">
      <c r="A2" s="4">
        <v>11500</v>
      </c>
      <c r="B2" t="s">
        <v>14</v>
      </c>
      <c r="G2" t="s">
        <v>20</v>
      </c>
      <c r="H2">
        <v>10000</v>
      </c>
      <c r="L2">
        <v>10000</v>
      </c>
    </row>
    <row r="3" spans="1:18">
      <c r="A3" s="4">
        <v>10000</v>
      </c>
      <c r="B3" t="s">
        <v>20</v>
      </c>
      <c r="G3" t="s">
        <v>32</v>
      </c>
      <c r="H3">
        <v>15000</v>
      </c>
      <c r="L3">
        <v>15000</v>
      </c>
    </row>
    <row r="4" spans="1:18">
      <c r="A4" s="4">
        <v>30000</v>
      </c>
      <c r="B4" t="s">
        <v>16</v>
      </c>
      <c r="G4" t="s">
        <v>33</v>
      </c>
      <c r="H4">
        <v>13400</v>
      </c>
      <c r="L4">
        <v>13400</v>
      </c>
    </row>
    <row r="5" spans="1:18">
      <c r="A5" s="4">
        <v>13400</v>
      </c>
      <c r="B5" t="s">
        <v>17</v>
      </c>
      <c r="G5" t="s">
        <v>30</v>
      </c>
      <c r="H5">
        <v>30000</v>
      </c>
      <c r="L5">
        <v>30000</v>
      </c>
    </row>
    <row r="6" spans="1:18">
      <c r="A6" s="4">
        <v>10000</v>
      </c>
      <c r="B6" t="s">
        <v>25</v>
      </c>
      <c r="G6" t="s">
        <v>34</v>
      </c>
      <c r="H6">
        <v>11400</v>
      </c>
      <c r="L6">
        <v>11400</v>
      </c>
    </row>
    <row r="7" spans="1:18">
      <c r="A7" s="4">
        <v>2000</v>
      </c>
      <c r="B7" t="s">
        <v>26</v>
      </c>
      <c r="G7" t="s">
        <v>35</v>
      </c>
      <c r="H7">
        <v>15300</v>
      </c>
      <c r="L7">
        <v>15300</v>
      </c>
    </row>
    <row r="8" spans="1:18">
      <c r="A8" s="4">
        <v>1000</v>
      </c>
      <c r="B8" t="s">
        <v>29</v>
      </c>
      <c r="G8" t="s">
        <v>31</v>
      </c>
      <c r="H8">
        <v>6500</v>
      </c>
      <c r="L8">
        <v>6700</v>
      </c>
      <c r="M8" s="4">
        <v>42500</v>
      </c>
      <c r="O8">
        <f>M8-L8</f>
        <v>35800</v>
      </c>
    </row>
    <row r="9" spans="1:18">
      <c r="G9" t="s">
        <v>36</v>
      </c>
      <c r="H9">
        <v>500</v>
      </c>
      <c r="K9" t="s">
        <v>40</v>
      </c>
      <c r="L9">
        <v>11000</v>
      </c>
      <c r="M9" s="4">
        <v>95000</v>
      </c>
      <c r="O9">
        <f>M9-L9</f>
        <v>84000</v>
      </c>
    </row>
    <row r="10" spans="1:18">
      <c r="A10" s="4">
        <v>84000</v>
      </c>
      <c r="B10" t="s">
        <v>27</v>
      </c>
      <c r="G10" t="s">
        <v>37</v>
      </c>
      <c r="H10">
        <v>1500</v>
      </c>
      <c r="L10">
        <v>1500</v>
      </c>
      <c r="O10">
        <f>O8+O9</f>
        <v>119800</v>
      </c>
    </row>
    <row r="11" spans="1:18">
      <c r="G11" t="s">
        <v>38</v>
      </c>
      <c r="H11">
        <v>5000</v>
      </c>
      <c r="K11" t="s">
        <v>41</v>
      </c>
      <c r="L11">
        <v>11000</v>
      </c>
    </row>
    <row r="13" spans="1:18">
      <c r="A13">
        <f>SUM(A2:A8)</f>
        <v>77900</v>
      </c>
      <c r="G13" t="s">
        <v>39</v>
      </c>
      <c r="H13">
        <f>SUM(H2:H11)</f>
        <v>108600</v>
      </c>
      <c r="L13">
        <f>SUM(L2:L7)</f>
        <v>95100</v>
      </c>
    </row>
    <row r="14" spans="1:18">
      <c r="A14">
        <f>(A10-A13)</f>
        <v>6100</v>
      </c>
      <c r="B14" t="s">
        <v>28</v>
      </c>
    </row>
    <row r="15" spans="1:18">
      <c r="L15">
        <f>L11+L13</f>
        <v>106100</v>
      </c>
      <c r="R15">
        <v>10000</v>
      </c>
    </row>
    <row r="16" spans="1:18">
      <c r="R16">
        <v>15000</v>
      </c>
    </row>
    <row r="17" spans="11:20">
      <c r="R17">
        <v>13400</v>
      </c>
    </row>
    <row r="18" spans="11:20">
      <c r="K18" t="s">
        <v>42</v>
      </c>
      <c r="L18" t="e">
        <f>L15+L8M19O10</f>
        <v>#NAME?</v>
      </c>
      <c r="R18">
        <v>30000</v>
      </c>
    </row>
    <row r="19" spans="11:20">
      <c r="R19">
        <v>11400</v>
      </c>
    </row>
    <row r="20" spans="11:20">
      <c r="R20">
        <v>15300</v>
      </c>
    </row>
    <row r="21" spans="11:20">
      <c r="L21">
        <v>103000</v>
      </c>
      <c r="R21">
        <v>29178</v>
      </c>
      <c r="T21" s="5">
        <v>73966.899999999994</v>
      </c>
    </row>
    <row r="22" spans="11:20">
      <c r="L22">
        <v>22500</v>
      </c>
    </row>
    <row r="23" spans="11:20">
      <c r="L23">
        <v>85000</v>
      </c>
      <c r="Q23" t="s">
        <v>44</v>
      </c>
      <c r="R23">
        <f>SUM(R15:R21)</f>
        <v>124278</v>
      </c>
    </row>
    <row r="24" spans="11:20">
      <c r="L24">
        <v>15000</v>
      </c>
    </row>
    <row r="25" spans="11:20">
      <c r="Q25" t="s">
        <v>43</v>
      </c>
      <c r="R25">
        <v>128000</v>
      </c>
    </row>
    <row r="26" spans="11:20">
      <c r="K26" t="s">
        <v>27</v>
      </c>
      <c r="L26">
        <f>SUM(L21:L24)</f>
        <v>225500</v>
      </c>
    </row>
    <row r="27" spans="11:20">
      <c r="Q27" t="s">
        <v>45</v>
      </c>
      <c r="R27">
        <f>R25-R23</f>
        <v>3722</v>
      </c>
    </row>
    <row r="29" spans="11:20">
      <c r="K29" t="s">
        <v>28</v>
      </c>
      <c r="L29" t="e">
        <f>L26-L18</f>
        <v>#NAME?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FE518-CF81-442C-A273-C7B60CC5920F}">
  <dimension ref="B1:J16"/>
  <sheetViews>
    <sheetView workbookViewId="0">
      <selection activeCell="F17" sqref="F17"/>
    </sheetView>
  </sheetViews>
  <sheetFormatPr defaultRowHeight="14.4"/>
  <cols>
    <col min="1" max="1" width="23.5546875" customWidth="1"/>
    <col min="2" max="2" width="17.33203125" customWidth="1"/>
    <col min="3" max="3" width="14.109375" customWidth="1"/>
    <col min="9" max="9" width="10.109375" bestFit="1" customWidth="1"/>
  </cols>
  <sheetData>
    <row r="1" spans="2:10">
      <c r="C1" s="4"/>
    </row>
    <row r="2" spans="2:10">
      <c r="B2" t="s">
        <v>20</v>
      </c>
      <c r="C2">
        <v>25000</v>
      </c>
    </row>
    <row r="3" spans="2:10">
      <c r="B3" t="s">
        <v>16</v>
      </c>
      <c r="C3">
        <v>30000</v>
      </c>
    </row>
    <row r="4" spans="2:10">
      <c r="B4" t="s">
        <v>26</v>
      </c>
      <c r="C4">
        <v>6000</v>
      </c>
    </row>
    <row r="5" spans="2:10">
      <c r="B5" t="s">
        <v>35</v>
      </c>
      <c r="C5">
        <v>15000</v>
      </c>
    </row>
    <row r="6" spans="2:10">
      <c r="B6" t="s">
        <v>37</v>
      </c>
      <c r="C6">
        <v>1800</v>
      </c>
    </row>
    <row r="7" spans="2:10">
      <c r="B7" t="s">
        <v>3</v>
      </c>
      <c r="C7">
        <v>27000</v>
      </c>
      <c r="I7" t="s">
        <v>51</v>
      </c>
      <c r="J7">
        <v>27000</v>
      </c>
    </row>
    <row r="8" spans="2:10">
      <c r="C8">
        <f>SUM(C2:C7)</f>
        <v>104800</v>
      </c>
      <c r="I8" t="s">
        <v>47</v>
      </c>
      <c r="J8">
        <v>420000</v>
      </c>
    </row>
    <row r="9" spans="2:10">
      <c r="I9" t="s">
        <v>48</v>
      </c>
      <c r="J9">
        <v>220216</v>
      </c>
    </row>
    <row r="10" spans="2:10">
      <c r="B10" t="s">
        <v>27</v>
      </c>
      <c r="C10">
        <v>90000</v>
      </c>
      <c r="I10" t="s">
        <v>49</v>
      </c>
      <c r="J10">
        <v>206164</v>
      </c>
    </row>
    <row r="11" spans="2:10">
      <c r="I11" t="s">
        <v>50</v>
      </c>
      <c r="J11">
        <v>2000</v>
      </c>
    </row>
    <row r="13" spans="2:10">
      <c r="B13" t="s">
        <v>28</v>
      </c>
      <c r="C13">
        <f>(C10-C8)</f>
        <v>-14800</v>
      </c>
    </row>
    <row r="14" spans="2:10">
      <c r="J14">
        <f>SUM(J9:J11)</f>
        <v>428380</v>
      </c>
    </row>
    <row r="15" spans="2:10">
      <c r="B15" t="s">
        <v>46</v>
      </c>
      <c r="C15">
        <v>20000</v>
      </c>
    </row>
    <row r="16" spans="2:10">
      <c r="I16" t="s">
        <v>42</v>
      </c>
      <c r="J16">
        <f>(J7+J8-J14)</f>
        <v>18620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83C10-2997-4CDB-966A-9DFE1C1578BD}">
  <dimension ref="B4:D19"/>
  <sheetViews>
    <sheetView workbookViewId="0">
      <selection activeCell="C29" sqref="C29"/>
    </sheetView>
  </sheetViews>
  <sheetFormatPr defaultRowHeight="14.4"/>
  <cols>
    <col min="2" max="2" width="11.44140625" bestFit="1" customWidth="1"/>
    <col min="3" max="3" width="8.88671875" customWidth="1"/>
  </cols>
  <sheetData>
    <row r="4" spans="2:4">
      <c r="B4" t="s">
        <v>55</v>
      </c>
      <c r="C4">
        <v>10000</v>
      </c>
    </row>
    <row r="5" spans="2:4">
      <c r="B5" t="s">
        <v>20</v>
      </c>
      <c r="C5" s="1">
        <v>25000</v>
      </c>
    </row>
    <row r="6" spans="2:4">
      <c r="B6" t="s">
        <v>16</v>
      </c>
      <c r="C6">
        <v>30000</v>
      </c>
    </row>
    <row r="7" spans="2:4">
      <c r="B7" t="s">
        <v>26</v>
      </c>
      <c r="C7" s="1">
        <v>7113</v>
      </c>
      <c r="D7" t="s">
        <v>52</v>
      </c>
    </row>
    <row r="8" spans="2:4">
      <c r="B8" t="s">
        <v>35</v>
      </c>
      <c r="C8">
        <v>15000</v>
      </c>
    </row>
    <row r="9" spans="2:4">
      <c r="B9" t="s">
        <v>37</v>
      </c>
      <c r="C9">
        <v>1500</v>
      </c>
    </row>
    <row r="10" spans="2:4">
      <c r="B10" t="s">
        <v>53</v>
      </c>
      <c r="C10">
        <v>13500</v>
      </c>
    </row>
    <row r="11" spans="2:4">
      <c r="B11" t="s">
        <v>54</v>
      </c>
      <c r="C11">
        <v>1500</v>
      </c>
    </row>
    <row r="12" spans="2:4">
      <c r="B12" t="s">
        <v>56</v>
      </c>
      <c r="C12">
        <v>1000</v>
      </c>
    </row>
    <row r="13" spans="2:4">
      <c r="B13" t="s">
        <v>39</v>
      </c>
      <c r="C13">
        <f>SUM(C4:C12)</f>
        <v>104613</v>
      </c>
    </row>
    <row r="15" spans="2:4">
      <c r="B15" t="s">
        <v>27</v>
      </c>
      <c r="C15">
        <v>94000</v>
      </c>
    </row>
    <row r="16" spans="2:4">
      <c r="B16" t="s">
        <v>46</v>
      </c>
      <c r="C16">
        <v>15000</v>
      </c>
    </row>
    <row r="17" spans="2:3">
      <c r="C17">
        <f>C15+C16</f>
        <v>109000</v>
      </c>
    </row>
    <row r="19" spans="2:3">
      <c r="B19" t="s">
        <v>28</v>
      </c>
      <c r="C19">
        <f>C17-C13</f>
        <v>4387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4239D-BE75-43AD-BB55-C87490D6BA46}">
  <dimension ref="C5:J18"/>
  <sheetViews>
    <sheetView workbookViewId="0">
      <selection activeCell="B3" sqref="B3:K21"/>
    </sheetView>
  </sheetViews>
  <sheetFormatPr defaultRowHeight="14.4"/>
  <cols>
    <col min="3" max="3" width="12.88671875" bestFit="1" customWidth="1"/>
    <col min="6" max="6" width="11.88671875" bestFit="1" customWidth="1"/>
    <col min="9" max="9" width="17.5546875" bestFit="1" customWidth="1"/>
  </cols>
  <sheetData>
    <row r="5" spans="3:10">
      <c r="J5" t="s">
        <v>57</v>
      </c>
    </row>
    <row r="6" spans="3:10">
      <c r="C6" t="s">
        <v>55</v>
      </c>
      <c r="D6">
        <v>10000</v>
      </c>
      <c r="I6" t="s">
        <v>32</v>
      </c>
      <c r="J6">
        <v>100000</v>
      </c>
    </row>
    <row r="7" spans="3:10">
      <c r="C7" t="s">
        <v>20</v>
      </c>
      <c r="D7" s="1">
        <v>25000</v>
      </c>
      <c r="I7" t="s">
        <v>58</v>
      </c>
      <c r="J7" s="1">
        <v>55000</v>
      </c>
    </row>
    <row r="8" spans="3:10">
      <c r="C8" t="s">
        <v>16</v>
      </c>
      <c r="D8" s="1">
        <v>30000</v>
      </c>
      <c r="I8" t="s">
        <v>59</v>
      </c>
      <c r="J8" s="1">
        <v>40000</v>
      </c>
    </row>
    <row r="9" spans="3:10">
      <c r="C9" t="s">
        <v>26</v>
      </c>
      <c r="D9" s="1">
        <v>13976</v>
      </c>
      <c r="E9" t="s">
        <v>52</v>
      </c>
    </row>
    <row r="10" spans="3:10">
      <c r="C10" t="s">
        <v>35</v>
      </c>
      <c r="D10" s="1">
        <v>15000</v>
      </c>
      <c r="I10" t="s">
        <v>28</v>
      </c>
      <c r="J10">
        <v>5000</v>
      </c>
    </row>
    <row r="11" spans="3:10">
      <c r="C11" t="s">
        <v>37</v>
      </c>
      <c r="D11" s="1">
        <v>1500</v>
      </c>
    </row>
    <row r="12" spans="3:10">
      <c r="C12" t="s">
        <v>54</v>
      </c>
      <c r="D12" s="1">
        <v>1350</v>
      </c>
    </row>
    <row r="13" spans="3:10">
      <c r="C13" t="s">
        <v>61</v>
      </c>
      <c r="D13">
        <v>5000</v>
      </c>
    </row>
    <row r="14" spans="3:10">
      <c r="C14" t="s">
        <v>39</v>
      </c>
      <c r="D14">
        <f>SUM(D6:D13)</f>
        <v>101826</v>
      </c>
    </row>
    <row r="15" spans="3:10">
      <c r="F15" t="s">
        <v>60</v>
      </c>
      <c r="G15">
        <v>9800</v>
      </c>
    </row>
    <row r="16" spans="3:10">
      <c r="C16" t="s">
        <v>27</v>
      </c>
      <c r="D16">
        <v>94000</v>
      </c>
    </row>
    <row r="17" spans="3:4">
      <c r="C17" t="s">
        <v>46</v>
      </c>
      <c r="D17">
        <v>10000</v>
      </c>
    </row>
    <row r="18" spans="3:4">
      <c r="D18">
        <f>D16+D17</f>
        <v>104000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1CBA7-D572-4E6C-844A-A03CF48BC675}">
  <dimension ref="C7:Q19"/>
  <sheetViews>
    <sheetView workbookViewId="0">
      <selection activeCell="G17" sqref="G17"/>
    </sheetView>
  </sheetViews>
  <sheetFormatPr defaultRowHeight="14.4"/>
  <cols>
    <col min="3" max="3" width="12.88671875" bestFit="1" customWidth="1"/>
    <col min="6" max="6" width="11.88671875" bestFit="1" customWidth="1"/>
    <col min="9" max="9" width="17.5546875" bestFit="1" customWidth="1"/>
  </cols>
  <sheetData>
    <row r="7" spans="3:17">
      <c r="C7" t="s">
        <v>55</v>
      </c>
      <c r="D7">
        <v>10000</v>
      </c>
    </row>
    <row r="8" spans="3:17">
      <c r="C8" t="s">
        <v>20</v>
      </c>
      <c r="D8" s="1">
        <v>26000</v>
      </c>
      <c r="J8" s="6"/>
    </row>
    <row r="9" spans="3:17">
      <c r="C9" t="s">
        <v>16</v>
      </c>
      <c r="D9" s="6">
        <v>30000</v>
      </c>
      <c r="J9" s="6"/>
    </row>
    <row r="10" spans="3:17">
      <c r="C10" t="s">
        <v>26</v>
      </c>
      <c r="D10" s="6">
        <v>11580</v>
      </c>
      <c r="E10" t="s">
        <v>52</v>
      </c>
    </row>
    <row r="11" spans="3:17">
      <c r="C11" t="s">
        <v>35</v>
      </c>
      <c r="D11" s="6">
        <v>15000</v>
      </c>
    </row>
    <row r="12" spans="3:17">
      <c r="C12" t="s">
        <v>37</v>
      </c>
      <c r="D12" s="6">
        <v>1500</v>
      </c>
      <c r="Q12">
        <v>2623</v>
      </c>
    </row>
    <row r="13" spans="3:17">
      <c r="C13" t="s">
        <v>54</v>
      </c>
      <c r="D13" s="6">
        <v>1000</v>
      </c>
      <c r="Q13">
        <v>2739</v>
      </c>
    </row>
    <row r="14" spans="3:17">
      <c r="C14" t="s">
        <v>61</v>
      </c>
      <c r="D14">
        <v>5000</v>
      </c>
    </row>
    <row r="15" spans="3:17">
      <c r="C15" t="s">
        <v>39</v>
      </c>
      <c r="D15">
        <f>SUM(D7:D14)</f>
        <v>100080</v>
      </c>
      <c r="Q15">
        <f>Q12-Q13</f>
        <v>-116</v>
      </c>
    </row>
    <row r="16" spans="3:17">
      <c r="F16" t="s">
        <v>60</v>
      </c>
      <c r="G16">
        <v>53100</v>
      </c>
    </row>
    <row r="17" spans="3:4">
      <c r="C17" t="s">
        <v>27</v>
      </c>
      <c r="D17">
        <v>94000</v>
      </c>
    </row>
    <row r="18" spans="3:4">
      <c r="C18" t="s">
        <v>46</v>
      </c>
      <c r="D18">
        <v>10000</v>
      </c>
    </row>
    <row r="19" spans="3:4">
      <c r="D19">
        <f>D17+D18</f>
        <v>104000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84F27-B4B1-4585-8492-AAD97046D737}">
  <dimension ref="E7:Q22"/>
  <sheetViews>
    <sheetView tabSelected="1" workbookViewId="0">
      <selection activeCell="P18" sqref="P18"/>
    </sheetView>
  </sheetViews>
  <sheetFormatPr defaultRowHeight="14.4"/>
  <cols>
    <col min="5" max="5" width="13.44140625" bestFit="1" customWidth="1"/>
    <col min="7" max="7" width="6.44140625" bestFit="1" customWidth="1"/>
    <col min="10" max="10" width="15" bestFit="1" customWidth="1"/>
  </cols>
  <sheetData>
    <row r="7" spans="5:17">
      <c r="E7" t="s">
        <v>62</v>
      </c>
      <c r="F7">
        <v>23000</v>
      </c>
    </row>
    <row r="8" spans="5:17">
      <c r="E8" t="s">
        <v>63</v>
      </c>
      <c r="F8">
        <v>7822</v>
      </c>
    </row>
    <row r="9" spans="5:17">
      <c r="F9">
        <f>SUM(F7,F8)</f>
        <v>30822</v>
      </c>
      <c r="N9">
        <v>2000</v>
      </c>
    </row>
    <row r="10" spans="5:17">
      <c r="E10" t="s">
        <v>71</v>
      </c>
      <c r="F10">
        <f>F9/4</f>
        <v>7705.5</v>
      </c>
      <c r="N10" s="11">
        <v>20475.57</v>
      </c>
    </row>
    <row r="11" spans="5:17">
      <c r="J11" t="s">
        <v>72</v>
      </c>
      <c r="K11" s="7">
        <v>14677.61</v>
      </c>
      <c r="N11">
        <v>1000</v>
      </c>
    </row>
    <row r="12" spans="5:17">
      <c r="E12" t="s">
        <v>64</v>
      </c>
      <c r="F12" s="9" t="s">
        <v>75</v>
      </c>
      <c r="J12" t="s">
        <v>68</v>
      </c>
      <c r="K12" s="7">
        <f>K11-F16</f>
        <v>-8891.14</v>
      </c>
    </row>
    <row r="13" spans="5:17">
      <c r="M13" t="s">
        <v>39</v>
      </c>
      <c r="N13">
        <f>SUM(N9:N11)</f>
        <v>23475.57</v>
      </c>
    </row>
    <row r="14" spans="5:17">
      <c r="F14" t="s">
        <v>65</v>
      </c>
    </row>
    <row r="15" spans="5:17">
      <c r="M15" t="s">
        <v>43</v>
      </c>
      <c r="N15">
        <f>F9-N13</f>
        <v>7346.43</v>
      </c>
      <c r="O15">
        <v>9.7799999999999994</v>
      </c>
      <c r="P15">
        <f>(N15*O15)</f>
        <v>71848.085399999996</v>
      </c>
      <c r="Q15" t="s">
        <v>76</v>
      </c>
    </row>
    <row r="16" spans="5:17">
      <c r="E16" t="s">
        <v>66</v>
      </c>
      <c r="F16" s="8">
        <v>23568.75</v>
      </c>
    </row>
    <row r="17" spans="5:17">
      <c r="E17" t="s">
        <v>68</v>
      </c>
      <c r="F17" s="4" t="s">
        <v>67</v>
      </c>
      <c r="N17" s="7"/>
    </row>
    <row r="18" spans="5:17">
      <c r="P18">
        <f>P15/2</f>
        <v>35924.042699999998</v>
      </c>
      <c r="Q18" t="s">
        <v>77</v>
      </c>
    </row>
    <row r="19" spans="5:17">
      <c r="E19" t="s">
        <v>69</v>
      </c>
      <c r="F19" t="s">
        <v>70</v>
      </c>
    </row>
    <row r="22" spans="5:17">
      <c r="E22" t="s">
        <v>73</v>
      </c>
      <c r="F22" t="s">
        <v>74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July'19</vt:lpstr>
      <vt:lpstr>Aug'19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prvanam</dc:creator>
  <cp:lastModifiedBy>Vanam, Prashanth</cp:lastModifiedBy>
  <dcterms:created xsi:type="dcterms:W3CDTF">2018-06-29T15:29:26Z</dcterms:created>
  <dcterms:modified xsi:type="dcterms:W3CDTF">2020-06-17T05:12:09Z</dcterms:modified>
</cp:coreProperties>
</file>