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18" i="1" l="1"/>
  <c r="G18" i="1"/>
  <c r="H13" i="1"/>
  <c r="H7" i="1"/>
  <c r="H8" i="1"/>
  <c r="I8" i="1" s="1"/>
  <c r="I7" i="1"/>
  <c r="H4" i="1"/>
  <c r="D10" i="1"/>
  <c r="D12" i="1"/>
  <c r="H6" i="1" s="1"/>
  <c r="I6" i="1" s="1"/>
  <c r="C11" i="1"/>
  <c r="D11" i="1" s="1"/>
  <c r="H5" i="1" s="1"/>
  <c r="I5" i="1" s="1"/>
  <c r="D57" i="1"/>
  <c r="C56" i="1"/>
  <c r="D54" i="1"/>
  <c r="D46" i="1"/>
  <c r="D47" i="1"/>
  <c r="D48" i="1"/>
  <c r="D49" i="1"/>
  <c r="D50" i="1"/>
  <c r="D51" i="1"/>
  <c r="D52" i="1"/>
  <c r="D45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3" i="1"/>
  <c r="D4" i="1"/>
  <c r="D5" i="1"/>
  <c r="D6" i="1"/>
  <c r="D7" i="1"/>
  <c r="D8" i="1"/>
  <c r="D9" i="1"/>
  <c r="D2" i="1"/>
  <c r="K7" i="1" l="1"/>
  <c r="I4" i="1"/>
  <c r="J7" i="1"/>
  <c r="H3" i="1"/>
  <c r="I3" i="1" s="1"/>
  <c r="C58" i="1"/>
  <c r="D58" i="1" s="1"/>
  <c r="D56" i="1"/>
  <c r="H9" i="1" s="1"/>
  <c r="I9" i="1" l="1"/>
  <c r="I10" i="1" s="1"/>
  <c r="G13" i="1" s="1"/>
  <c r="G12" i="1"/>
  <c r="H12" i="1" s="1"/>
</calcChain>
</file>

<file path=xl/sharedStrings.xml><?xml version="1.0" encoding="utf-8"?>
<sst xmlns="http://schemas.openxmlformats.org/spreadsheetml/2006/main" count="79" uniqueCount="75">
  <si>
    <t>Stakeholders workshop</t>
  </si>
  <si>
    <t>Research customer insights</t>
  </si>
  <si>
    <t>Persona development and user journey</t>
  </si>
  <si>
    <t>Information architecture</t>
  </si>
  <si>
    <t>Wireframes &amp; FSD</t>
  </si>
  <si>
    <t>Prototype and testing with the users</t>
  </si>
  <si>
    <t>Develop content</t>
  </si>
  <si>
    <t>Visual design and UI guide</t>
  </si>
  <si>
    <t>Implement the requirments</t>
  </si>
  <si>
    <t>QA testing</t>
  </si>
  <si>
    <t>UAT Signoff</t>
  </si>
  <si>
    <t>Project Initiaition</t>
  </si>
  <si>
    <t>Hrs</t>
  </si>
  <si>
    <t>days</t>
  </si>
  <si>
    <t>Days</t>
  </si>
  <si>
    <t>Installing and configuring the CMS</t>
  </si>
  <si>
    <t>About Ministry</t>
  </si>
  <si>
    <t>Media - events, news</t>
  </si>
  <si>
    <t>Surveys</t>
  </si>
  <si>
    <t>Polls</t>
  </si>
  <si>
    <t>Presskit</t>
  </si>
  <si>
    <t>Investment dashboard</t>
  </si>
  <si>
    <t>FDI Dashboard</t>
  </si>
  <si>
    <t>Ecosystem magazine</t>
  </si>
  <si>
    <t>Initiatives</t>
  </si>
  <si>
    <t>statistical reports</t>
  </si>
  <si>
    <t>trade exchange statistics</t>
  </si>
  <si>
    <t>Tourism promotion</t>
  </si>
  <si>
    <t>Investment portal</t>
  </si>
  <si>
    <t>covid-19 portal</t>
  </si>
  <si>
    <t>trade promotions</t>
  </si>
  <si>
    <t>trade map</t>
  </si>
  <si>
    <t>sustainable development goals</t>
  </si>
  <si>
    <t>Portal login</t>
  </si>
  <si>
    <t>Apply for jobs</t>
  </si>
  <si>
    <t>customer login</t>
  </si>
  <si>
    <t>FAQ</t>
  </si>
  <si>
    <t>archives</t>
  </si>
  <si>
    <t>laws and regulations</t>
  </si>
  <si>
    <t>Text to speech</t>
  </si>
  <si>
    <t>night mode</t>
  </si>
  <si>
    <t>color blind</t>
  </si>
  <si>
    <t>font size</t>
  </si>
  <si>
    <t>economic substance</t>
  </si>
  <si>
    <t>WTO portal</t>
  </si>
  <si>
    <t>Integrations</t>
  </si>
  <si>
    <t>Zendesk</t>
  </si>
  <si>
    <t>UAE pass</t>
  </si>
  <si>
    <t>SMS</t>
  </si>
  <si>
    <t>Twilio</t>
  </si>
  <si>
    <t>e-dirham</t>
  </si>
  <si>
    <t>Qmatic</t>
  </si>
  <si>
    <t>Khadamati</t>
  </si>
  <si>
    <t>eparticipation</t>
  </si>
  <si>
    <t>Mobile API development</t>
  </si>
  <si>
    <t>Arabic / RTL</t>
  </si>
  <si>
    <t>QA</t>
  </si>
  <si>
    <t>total</t>
  </si>
  <si>
    <t>Project Management</t>
  </si>
  <si>
    <t>BA</t>
  </si>
  <si>
    <t>UI/UX</t>
  </si>
  <si>
    <t>Resources</t>
  </si>
  <si>
    <t xml:space="preserve">pm </t>
  </si>
  <si>
    <t>Documentation</t>
  </si>
  <si>
    <t>Jr Developer</t>
  </si>
  <si>
    <t>Sr Developer</t>
  </si>
  <si>
    <t>Delivery Timeline</t>
  </si>
  <si>
    <t>Total effort</t>
  </si>
  <si>
    <t>Total</t>
  </si>
  <si>
    <t>page customizations (nightmode, colorbling, font size)</t>
  </si>
  <si>
    <t>Mobile app development</t>
  </si>
  <si>
    <t>months</t>
  </si>
  <si>
    <t>3 months / 2 developers</t>
  </si>
  <si>
    <t>(includes design development &amp; testing)</t>
  </si>
  <si>
    <t>API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</si>
</sst>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8"/>
  <sheetViews>
    <sheetView tabSelected="1" workbookViewId="0">
      <selection activeCell="G11" sqref="G11:H11"/>
    </sheetView>
  </sheetViews>
  <sheetFormatPr defaultRowHeight="15" x14ac:dyDescent="0.25"/>
  <cols>
    <col min="1" max="1" width="5.7109375" customWidth="1"/>
    <col min="2" max="2" width="36.7109375" bestFit="1" customWidth="1"/>
    <col min="6" max="6" width="14.85546875" bestFit="1" customWidth="1"/>
  </cols>
  <sheetData>
    <row r="1" spans="2:11" x14ac:dyDescent="0.25">
      <c r="B1" s="1" t="s">
        <v>11</v>
      </c>
      <c r="C1" t="s">
        <v>12</v>
      </c>
      <c r="D1" t="s">
        <v>14</v>
      </c>
    </row>
    <row r="2" spans="2:11" x14ac:dyDescent="0.25">
      <c r="B2" t="s">
        <v>0</v>
      </c>
      <c r="C2">
        <v>16</v>
      </c>
      <c r="D2">
        <f>C2/8</f>
        <v>2</v>
      </c>
      <c r="G2" t="s">
        <v>61</v>
      </c>
      <c r="H2" t="s">
        <v>13</v>
      </c>
      <c r="I2" t="s">
        <v>57</v>
      </c>
    </row>
    <row r="3" spans="2:11" x14ac:dyDescent="0.25">
      <c r="B3" t="s">
        <v>1</v>
      </c>
      <c r="C3">
        <v>16</v>
      </c>
      <c r="D3">
        <f t="shared" ref="D3:D10" si="0">C3/8</f>
        <v>2</v>
      </c>
      <c r="F3" t="s">
        <v>59</v>
      </c>
      <c r="G3">
        <v>1</v>
      </c>
      <c r="H3">
        <f>SUM(D2:D5,D8)</f>
        <v>12</v>
      </c>
      <c r="I3">
        <f>G3*H3</f>
        <v>12</v>
      </c>
    </row>
    <row r="4" spans="2:11" x14ac:dyDescent="0.25">
      <c r="B4" t="s">
        <v>2</v>
      </c>
      <c r="C4">
        <v>16</v>
      </c>
      <c r="D4">
        <f t="shared" si="0"/>
        <v>2</v>
      </c>
      <c r="F4" t="s">
        <v>60</v>
      </c>
      <c r="G4">
        <v>1</v>
      </c>
      <c r="H4">
        <f>SUM(D10,D9,D6,D7)</f>
        <v>16</v>
      </c>
      <c r="I4">
        <f t="shared" ref="I4:I9" si="1">G4*H4</f>
        <v>16</v>
      </c>
    </row>
    <row r="5" spans="2:11" x14ac:dyDescent="0.25">
      <c r="B5" t="s">
        <v>3</v>
      </c>
      <c r="C5">
        <v>16</v>
      </c>
      <c r="D5">
        <f t="shared" si="0"/>
        <v>2</v>
      </c>
      <c r="F5" t="s">
        <v>62</v>
      </c>
      <c r="G5">
        <v>1</v>
      </c>
      <c r="H5">
        <f>D11</f>
        <v>6.3000000000000007</v>
      </c>
      <c r="I5">
        <f t="shared" si="1"/>
        <v>6.3000000000000007</v>
      </c>
    </row>
    <row r="6" spans="2:11" x14ac:dyDescent="0.25">
      <c r="B6" t="s">
        <v>4</v>
      </c>
      <c r="C6">
        <v>32</v>
      </c>
      <c r="D6">
        <f t="shared" si="0"/>
        <v>4</v>
      </c>
      <c r="F6" t="s">
        <v>63</v>
      </c>
      <c r="G6">
        <v>1</v>
      </c>
      <c r="H6">
        <f>D12</f>
        <v>10</v>
      </c>
      <c r="I6">
        <f t="shared" si="1"/>
        <v>10</v>
      </c>
    </row>
    <row r="7" spans="2:11" x14ac:dyDescent="0.25">
      <c r="B7" t="s">
        <v>5</v>
      </c>
      <c r="C7">
        <v>32</v>
      </c>
      <c r="D7">
        <f t="shared" si="0"/>
        <v>4</v>
      </c>
      <c r="F7" t="s">
        <v>64</v>
      </c>
      <c r="G7">
        <v>1.5</v>
      </c>
      <c r="H7">
        <f>32/G7</f>
        <v>21.333333333333332</v>
      </c>
      <c r="I7">
        <f t="shared" si="1"/>
        <v>32</v>
      </c>
      <c r="J7">
        <f>SUM(D14:D54)</f>
        <v>63</v>
      </c>
      <c r="K7">
        <f>SUM(I7:I8)</f>
        <v>64</v>
      </c>
    </row>
    <row r="8" spans="2:11" x14ac:dyDescent="0.25">
      <c r="B8" t="s">
        <v>6</v>
      </c>
      <c r="C8">
        <v>32</v>
      </c>
      <c r="D8">
        <f t="shared" si="0"/>
        <v>4</v>
      </c>
      <c r="F8" t="s">
        <v>65</v>
      </c>
      <c r="G8">
        <v>1.5</v>
      </c>
      <c r="H8">
        <f>32/G8</f>
        <v>21.333333333333332</v>
      </c>
      <c r="I8">
        <f t="shared" si="1"/>
        <v>32</v>
      </c>
    </row>
    <row r="9" spans="2:11" x14ac:dyDescent="0.25">
      <c r="B9" t="s">
        <v>7</v>
      </c>
      <c r="C9">
        <v>32</v>
      </c>
      <c r="D9">
        <f t="shared" si="0"/>
        <v>4</v>
      </c>
      <c r="F9" t="s">
        <v>56</v>
      </c>
      <c r="G9">
        <v>1.5</v>
      </c>
      <c r="H9">
        <f>SUM(D56,D57)/G9</f>
        <v>18.033333333333331</v>
      </c>
      <c r="I9">
        <f t="shared" si="1"/>
        <v>27.049999999999997</v>
      </c>
    </row>
    <row r="10" spans="2:11" x14ac:dyDescent="0.25">
      <c r="B10" t="s">
        <v>69</v>
      </c>
      <c r="C10">
        <v>32</v>
      </c>
      <c r="D10">
        <f t="shared" si="0"/>
        <v>4</v>
      </c>
      <c r="F10" t="s">
        <v>68</v>
      </c>
      <c r="I10">
        <f>SUM(I3:I9)</f>
        <v>135.35</v>
      </c>
    </row>
    <row r="11" spans="2:11" x14ac:dyDescent="0.25">
      <c r="B11" t="s">
        <v>58</v>
      </c>
      <c r="C11">
        <f>SUM(C14:C54)*0.1</f>
        <v>50.400000000000006</v>
      </c>
      <c r="D11">
        <f>C11/8</f>
        <v>6.3000000000000007</v>
      </c>
      <c r="G11" s="1" t="s">
        <v>13</v>
      </c>
      <c r="H11" s="1" t="s">
        <v>71</v>
      </c>
    </row>
    <row r="12" spans="2:11" x14ac:dyDescent="0.25">
      <c r="B12" t="s">
        <v>63</v>
      </c>
      <c r="C12">
        <v>80</v>
      </c>
      <c r="D12">
        <f>C12/8</f>
        <v>10</v>
      </c>
      <c r="F12" t="s">
        <v>66</v>
      </c>
      <c r="G12">
        <f>SUM(H9,H8,H4,H3)</f>
        <v>67.36666666666666</v>
      </c>
      <c r="H12">
        <f>G12/20</f>
        <v>3.3683333333333332</v>
      </c>
    </row>
    <row r="13" spans="2:11" x14ac:dyDescent="0.25">
      <c r="B13" s="1" t="s">
        <v>8</v>
      </c>
      <c r="F13" t="s">
        <v>67</v>
      </c>
      <c r="G13">
        <f>I10</f>
        <v>135.35</v>
      </c>
      <c r="H13">
        <f>G13/20</f>
        <v>6.7675000000000001</v>
      </c>
    </row>
    <row r="14" spans="2:11" x14ac:dyDescent="0.25">
      <c r="B14" t="s">
        <v>15</v>
      </c>
      <c r="C14">
        <v>48</v>
      </c>
      <c r="D14">
        <f>C14/8</f>
        <v>6</v>
      </c>
    </row>
    <row r="15" spans="2:11" x14ac:dyDescent="0.25">
      <c r="B15" t="s">
        <v>16</v>
      </c>
      <c r="C15">
        <v>8</v>
      </c>
      <c r="D15">
        <f>C15/8</f>
        <v>1</v>
      </c>
      <c r="F15" t="s">
        <v>70</v>
      </c>
      <c r="H15" t="s">
        <v>72</v>
      </c>
    </row>
    <row r="16" spans="2:11" x14ac:dyDescent="0.25">
      <c r="B16" t="s">
        <v>17</v>
      </c>
      <c r="C16">
        <v>8</v>
      </c>
      <c r="D16">
        <f>C16/8</f>
        <v>1</v>
      </c>
      <c r="F16" t="s">
        <v>73</v>
      </c>
    </row>
    <row r="17" spans="2:8" x14ac:dyDescent="0.25">
      <c r="B17" t="s">
        <v>18</v>
      </c>
      <c r="C17">
        <v>8</v>
      </c>
      <c r="D17">
        <f>C17/8</f>
        <v>1</v>
      </c>
    </row>
    <row r="18" spans="2:8" x14ac:dyDescent="0.25">
      <c r="B18" t="s">
        <v>19</v>
      </c>
      <c r="C18">
        <v>8</v>
      </c>
      <c r="D18">
        <f>C18/8</f>
        <v>1</v>
      </c>
      <c r="F18" t="s">
        <v>74</v>
      </c>
      <c r="G18">
        <f>F52</f>
        <v>20</v>
      </c>
      <c r="H18">
        <f>G18/20</f>
        <v>1</v>
      </c>
    </row>
    <row r="19" spans="2:8" x14ac:dyDescent="0.25">
      <c r="B19" t="s">
        <v>20</v>
      </c>
      <c r="C19">
        <v>8</v>
      </c>
      <c r="D19">
        <f>C19/8</f>
        <v>1</v>
      </c>
    </row>
    <row r="20" spans="2:8" x14ac:dyDescent="0.25">
      <c r="B20" t="s">
        <v>21</v>
      </c>
      <c r="C20">
        <v>16</v>
      </c>
      <c r="D20">
        <f>C20/8</f>
        <v>2</v>
      </c>
    </row>
    <row r="21" spans="2:8" x14ac:dyDescent="0.25">
      <c r="B21" t="s">
        <v>22</v>
      </c>
      <c r="C21">
        <v>16</v>
      </c>
      <c r="D21">
        <f>C21/8</f>
        <v>2</v>
      </c>
    </row>
    <row r="22" spans="2:8" x14ac:dyDescent="0.25">
      <c r="B22" t="s">
        <v>23</v>
      </c>
      <c r="C22">
        <v>8</v>
      </c>
      <c r="D22">
        <f>C22/8</f>
        <v>1</v>
      </c>
    </row>
    <row r="23" spans="2:8" x14ac:dyDescent="0.25">
      <c r="B23" t="s">
        <v>24</v>
      </c>
      <c r="C23">
        <v>8</v>
      </c>
      <c r="D23">
        <f>C23/8</f>
        <v>1</v>
      </c>
    </row>
    <row r="24" spans="2:8" x14ac:dyDescent="0.25">
      <c r="B24" t="s">
        <v>25</v>
      </c>
      <c r="C24">
        <v>16</v>
      </c>
      <c r="D24">
        <f>C24/8</f>
        <v>2</v>
      </c>
    </row>
    <row r="25" spans="2:8" x14ac:dyDescent="0.25">
      <c r="B25" t="s">
        <v>26</v>
      </c>
      <c r="C25">
        <v>12</v>
      </c>
      <c r="D25">
        <f>C25/8</f>
        <v>1.5</v>
      </c>
    </row>
    <row r="26" spans="2:8" x14ac:dyDescent="0.25">
      <c r="B26" t="s">
        <v>27</v>
      </c>
      <c r="C26">
        <v>8</v>
      </c>
      <c r="D26">
        <f>C26/8</f>
        <v>1</v>
      </c>
    </row>
    <row r="27" spans="2:8" x14ac:dyDescent="0.25">
      <c r="B27" t="s">
        <v>28</v>
      </c>
      <c r="C27">
        <v>16</v>
      </c>
      <c r="D27">
        <f>C27/8</f>
        <v>2</v>
      </c>
    </row>
    <row r="28" spans="2:8" x14ac:dyDescent="0.25">
      <c r="B28" t="s">
        <v>29</v>
      </c>
      <c r="C28">
        <v>8</v>
      </c>
      <c r="D28">
        <f>C28/8</f>
        <v>1</v>
      </c>
    </row>
    <row r="29" spans="2:8" x14ac:dyDescent="0.25">
      <c r="B29" t="s">
        <v>30</v>
      </c>
      <c r="C29">
        <v>8</v>
      </c>
      <c r="D29">
        <f>C29/8</f>
        <v>1</v>
      </c>
    </row>
    <row r="30" spans="2:8" x14ac:dyDescent="0.25">
      <c r="B30" t="s">
        <v>31</v>
      </c>
      <c r="C30">
        <v>8</v>
      </c>
      <c r="D30">
        <f>C30/8</f>
        <v>1</v>
      </c>
    </row>
    <row r="31" spans="2:8" x14ac:dyDescent="0.25">
      <c r="B31" t="s">
        <v>32</v>
      </c>
      <c r="C31">
        <v>8</v>
      </c>
      <c r="D31">
        <f>C31/8</f>
        <v>1</v>
      </c>
    </row>
    <row r="32" spans="2:8" x14ac:dyDescent="0.25">
      <c r="B32" t="s">
        <v>33</v>
      </c>
      <c r="C32">
        <v>8</v>
      </c>
      <c r="D32">
        <f>C32/8</f>
        <v>1</v>
      </c>
    </row>
    <row r="33" spans="2:4" x14ac:dyDescent="0.25">
      <c r="B33" t="s">
        <v>34</v>
      </c>
      <c r="C33">
        <v>8</v>
      </c>
      <c r="D33">
        <f>C33/8</f>
        <v>1</v>
      </c>
    </row>
    <row r="34" spans="2:4" x14ac:dyDescent="0.25">
      <c r="B34" t="s">
        <v>35</v>
      </c>
      <c r="C34">
        <v>8</v>
      </c>
      <c r="D34">
        <f>C34/8</f>
        <v>1</v>
      </c>
    </row>
    <row r="35" spans="2:4" x14ac:dyDescent="0.25">
      <c r="B35" t="s">
        <v>36</v>
      </c>
      <c r="C35">
        <v>8</v>
      </c>
      <c r="D35">
        <f>C35/8</f>
        <v>1</v>
      </c>
    </row>
    <row r="36" spans="2:4" x14ac:dyDescent="0.25">
      <c r="B36" t="s">
        <v>37</v>
      </c>
      <c r="C36">
        <v>8</v>
      </c>
      <c r="D36">
        <f>C36/8</f>
        <v>1</v>
      </c>
    </row>
    <row r="37" spans="2:4" x14ac:dyDescent="0.25">
      <c r="B37" t="s">
        <v>38</v>
      </c>
      <c r="C37">
        <v>8</v>
      </c>
      <c r="D37">
        <f>C37/8</f>
        <v>1</v>
      </c>
    </row>
    <row r="38" spans="2:4" x14ac:dyDescent="0.25">
      <c r="B38" t="s">
        <v>39</v>
      </c>
      <c r="C38">
        <v>12</v>
      </c>
      <c r="D38">
        <f>C38/8</f>
        <v>1.5</v>
      </c>
    </row>
    <row r="39" spans="2:4" x14ac:dyDescent="0.25">
      <c r="B39" t="s">
        <v>40</v>
      </c>
      <c r="C39">
        <v>0</v>
      </c>
      <c r="D39">
        <f>C39/8</f>
        <v>0</v>
      </c>
    </row>
    <row r="40" spans="2:4" x14ac:dyDescent="0.25">
      <c r="B40" t="s">
        <v>41</v>
      </c>
      <c r="C40">
        <v>8</v>
      </c>
      <c r="D40">
        <f>C40/8</f>
        <v>1</v>
      </c>
    </row>
    <row r="41" spans="2:4" x14ac:dyDescent="0.25">
      <c r="B41" t="s">
        <v>42</v>
      </c>
      <c r="C41">
        <v>0</v>
      </c>
      <c r="D41">
        <f>C41/8</f>
        <v>0</v>
      </c>
    </row>
    <row r="42" spans="2:4" x14ac:dyDescent="0.25">
      <c r="B42" t="s">
        <v>43</v>
      </c>
      <c r="C42">
        <v>8</v>
      </c>
      <c r="D42">
        <f>C42/8</f>
        <v>1</v>
      </c>
    </row>
    <row r="43" spans="2:4" x14ac:dyDescent="0.25">
      <c r="B43" t="s">
        <v>44</v>
      </c>
      <c r="C43">
        <v>16</v>
      </c>
      <c r="D43">
        <f>C43/8</f>
        <v>2</v>
      </c>
    </row>
    <row r="44" spans="2:4" x14ac:dyDescent="0.25">
      <c r="B44" s="1" t="s">
        <v>45</v>
      </c>
    </row>
    <row r="45" spans="2:4" x14ac:dyDescent="0.25">
      <c r="B45" t="s">
        <v>46</v>
      </c>
      <c r="C45">
        <v>16</v>
      </c>
      <c r="D45">
        <f>C45/8</f>
        <v>2</v>
      </c>
    </row>
    <row r="46" spans="2:4" x14ac:dyDescent="0.25">
      <c r="B46" t="s">
        <v>47</v>
      </c>
      <c r="C46">
        <v>8</v>
      </c>
      <c r="D46">
        <f t="shared" ref="D46:D54" si="2">C46/8</f>
        <v>1</v>
      </c>
    </row>
    <row r="47" spans="2:4" x14ac:dyDescent="0.25">
      <c r="B47" t="s">
        <v>48</v>
      </c>
      <c r="C47">
        <v>8</v>
      </c>
      <c r="D47">
        <f t="shared" si="2"/>
        <v>1</v>
      </c>
    </row>
    <row r="48" spans="2:4" x14ac:dyDescent="0.25">
      <c r="B48" t="s">
        <v>49</v>
      </c>
      <c r="C48">
        <v>24</v>
      </c>
      <c r="D48">
        <f t="shared" si="2"/>
        <v>3</v>
      </c>
    </row>
    <row r="49" spans="2:6" x14ac:dyDescent="0.25">
      <c r="B49" t="s">
        <v>50</v>
      </c>
      <c r="C49">
        <v>8</v>
      </c>
      <c r="D49">
        <f t="shared" si="2"/>
        <v>1</v>
      </c>
    </row>
    <row r="50" spans="2:6" x14ac:dyDescent="0.25">
      <c r="B50" t="s">
        <v>51</v>
      </c>
      <c r="C50">
        <v>16</v>
      </c>
      <c r="D50">
        <f t="shared" si="2"/>
        <v>2</v>
      </c>
    </row>
    <row r="51" spans="2:6" x14ac:dyDescent="0.25">
      <c r="B51" t="s">
        <v>52</v>
      </c>
      <c r="C51">
        <v>16</v>
      </c>
      <c r="D51">
        <f t="shared" si="2"/>
        <v>2</v>
      </c>
    </row>
    <row r="52" spans="2:6" x14ac:dyDescent="0.25">
      <c r="B52" t="s">
        <v>53</v>
      </c>
      <c r="C52">
        <v>16</v>
      </c>
      <c r="D52">
        <f t="shared" si="2"/>
        <v>2</v>
      </c>
      <c r="E52">
        <v>160</v>
      </c>
      <c r="F52">
        <v>20</v>
      </c>
    </row>
    <row r="53" spans="2:6" x14ac:dyDescent="0.25">
      <c r="B53" t="s">
        <v>54</v>
      </c>
      <c r="C53">
        <v>0</v>
      </c>
      <c r="D53">
        <v>0</v>
      </c>
    </row>
    <row r="54" spans="2:6" x14ac:dyDescent="0.25">
      <c r="B54" t="s">
        <v>55</v>
      </c>
      <c r="C54">
        <v>80</v>
      </c>
      <c r="D54">
        <f t="shared" si="2"/>
        <v>10</v>
      </c>
    </row>
    <row r="55" spans="2:6" x14ac:dyDescent="0.25">
      <c r="B55" s="1" t="s">
        <v>56</v>
      </c>
    </row>
    <row r="56" spans="2:6" x14ac:dyDescent="0.25">
      <c r="B56" t="s">
        <v>9</v>
      </c>
      <c r="C56">
        <f>SUM(C14:C54)*0.35</f>
        <v>176.39999999999998</v>
      </c>
      <c r="D56">
        <f>C56/8</f>
        <v>22.049999999999997</v>
      </c>
    </row>
    <row r="57" spans="2:6" x14ac:dyDescent="0.25">
      <c r="B57" t="s">
        <v>10</v>
      </c>
      <c r="C57">
        <v>40</v>
      </c>
      <c r="D57">
        <f>C57/8</f>
        <v>5</v>
      </c>
    </row>
    <row r="58" spans="2:6" x14ac:dyDescent="0.25">
      <c r="B58" t="s">
        <v>57</v>
      </c>
      <c r="C58">
        <f>SUM(C2:C57)</f>
        <v>1074.8</v>
      </c>
      <c r="D58">
        <f>C58/8</f>
        <v>134.35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2020-10-20T22:24:34Z</dcterms:modified>
</cp:coreProperties>
</file>