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jman Port &amp; Customs\"/>
    </mc:Choice>
  </mc:AlternateContent>
  <bookViews>
    <workbookView xWindow="0" yWindow="0" windowWidth="19200" windowHeight="7896" tabRatio="500"/>
  </bookViews>
  <sheets>
    <sheet name="Survey Application" sheetId="4" r:id="rId1"/>
    <sheet name="Sheet1" sheetId="5" r:id="rId2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  <c r="D12" i="4"/>
  <c r="C9" i="4"/>
  <c r="C69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48" i="4"/>
  <c r="D47" i="4"/>
  <c r="D46" i="4"/>
  <c r="D10" i="4" l="1"/>
  <c r="D11" i="4"/>
  <c r="D1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5" i="4"/>
  <c r="D16" i="4"/>
  <c r="D9" i="4" l="1"/>
  <c r="D70" i="4" l="1"/>
  <c r="D71" i="4"/>
  <c r="D69" i="4"/>
  <c r="D43" i="4"/>
  <c r="I8" i="4" s="1"/>
  <c r="D44" i="4"/>
  <c r="D8" i="4"/>
  <c r="G10" i="4"/>
  <c r="G11" i="4" l="1"/>
  <c r="G13" i="4"/>
  <c r="H12" i="4"/>
  <c r="H9" i="4" l="1"/>
  <c r="H8" i="4"/>
  <c r="J8" i="4" l="1"/>
  <c r="H10" i="4" l="1"/>
  <c r="G7" i="4"/>
  <c r="H11" i="4"/>
  <c r="H7" i="4" l="1"/>
  <c r="F17" i="4"/>
  <c r="G17" i="4" s="1"/>
  <c r="H13" i="4"/>
  <c r="C72" i="4"/>
  <c r="H14" i="4" l="1"/>
  <c r="F18" i="4" s="1"/>
  <c r="D72" i="4"/>
  <c r="E50" i="4" s="1"/>
</calcChain>
</file>

<file path=xl/sharedStrings.xml><?xml version="1.0" encoding="utf-8"?>
<sst xmlns="http://schemas.openxmlformats.org/spreadsheetml/2006/main" count="126" uniqueCount="90">
  <si>
    <t>Module</t>
  </si>
  <si>
    <t>Man Days</t>
  </si>
  <si>
    <t>Total Effort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</si>
  <si>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</si>
  <si>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</si>
  <si>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</si>
  <si>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</si>
  <si>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</si>
  <si>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</si>
  <si>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</si>
  <si>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</si>
  <si>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</si>
  <si>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Assumptions</t>
  </si>
  <si>
    <t>Document Archival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</si>
  <si>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</si>
  <si>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</si>
  <si>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</si>
  <si>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</si>
  <si>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</si>
  <si>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</si>
  <si>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</si>
  <si>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</si>
  <si>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</si>
  <si>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</si>
  <si>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</si>
  <si>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</si>
  <si>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</si>
  <si>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&lt;--- This would be the minimum time required</t>
  </si>
  <si>
    <t>User Management</t>
  </si>
  <si>
    <t>Functional Spec</t>
  </si>
  <si>
    <t>All the forms and a sample set of questions should be shared to get a more accurate estimate</t>
  </si>
  <si>
    <t>SMS and Email Notifications on certain checkpoints and movement</t>
  </si>
  <si>
    <t>E-Invoicing (automated charges)</t>
  </si>
  <si>
    <t>Security Modules for OTP</t>
  </si>
  <si>
    <t>Content Management System</t>
  </si>
  <si>
    <t>Integrate-able platform with different systems</t>
  </si>
  <si>
    <t>EDI uploads</t>
  </si>
  <si>
    <t>Master Tables (Customer, Charge, Supplier, Contracts, etc)</t>
  </si>
  <si>
    <t>Service Masters</t>
  </si>
  <si>
    <t>Tariff Master</t>
  </si>
  <si>
    <t>HS Codes Master</t>
  </si>
  <si>
    <t>Port Master</t>
  </si>
  <si>
    <t>Country Master</t>
  </si>
  <si>
    <t>Currency Master</t>
  </si>
  <si>
    <t>Freight Master</t>
  </si>
  <si>
    <t>Voyage Master</t>
  </si>
  <si>
    <t>Container Master</t>
  </si>
  <si>
    <t>Insurance Master</t>
  </si>
  <si>
    <t>Document Master</t>
  </si>
  <si>
    <t>Document Repository</t>
  </si>
  <si>
    <t>Workflow based System</t>
  </si>
  <si>
    <t>BI reporting</t>
  </si>
  <si>
    <t>Optical Character Recognition, enabling customers to upload documents and based on intelligent label identification technologies will auto-fill defined fields in the e-declaration web-form</t>
  </si>
  <si>
    <t>Customer Registration page, enabling a new user to register and submit all the necessary requirements online.</t>
  </si>
  <si>
    <t>Auto validation, for every declaration type will auto validate and define mandatory fields, mandatory documents and ad-hoc documents that need to be submitted to the authorities to avoid unforeseeable delays in releasing cargo/shipment</t>
  </si>
  <si>
    <t>Internal task assigning, tracking, and monitoring</t>
  </si>
  <si>
    <t>Payment Gateway integration</t>
  </si>
  <si>
    <t>API Integration and transaction encryption</t>
  </si>
  <si>
    <t>Ajman Port and Customs</t>
  </si>
  <si>
    <t>System Features</t>
  </si>
  <si>
    <t>Exceptions</t>
  </si>
  <si>
    <t>Auditing and logging</t>
  </si>
  <si>
    <t>Authentication and authorization</t>
  </si>
  <si>
    <t>.</t>
  </si>
  <si>
    <t>Transaction corrections, adjustments and cancellations</t>
  </si>
  <si>
    <t>Certification requirments</t>
  </si>
  <si>
    <t>Legal &amp; Regulatory requirment</t>
  </si>
  <si>
    <t>Billing and warehousing systems</t>
  </si>
  <si>
    <t>ntegration with Orbits System, WMS, FTA, Municipality, TOS, Oracle 11g Database</t>
  </si>
  <si>
    <t>Complete running prototype with branding guidelines</t>
  </si>
  <si>
    <t>Encryption</t>
  </si>
  <si>
    <t>-</t>
  </si>
  <si>
    <t>Customer</t>
  </si>
  <si>
    <t>Internal User</t>
  </si>
  <si>
    <t>Management</t>
  </si>
  <si>
    <t>Administration</t>
  </si>
  <si>
    <t>Declarations submitted by customer</t>
  </si>
  <si>
    <t>Declarations submitted by date range</t>
  </si>
  <si>
    <t>Declarations submitted by bill type</t>
  </si>
  <si>
    <t>Declarations submitted by country</t>
  </si>
  <si>
    <t>Declarations submitted by HS Code</t>
  </si>
  <si>
    <t>Declarations submitted by Shipping Line</t>
  </si>
  <si>
    <t>Declarations submitted by Feeder</t>
  </si>
  <si>
    <t>Declarations submitted by a combination of xx categories</t>
  </si>
  <si>
    <t>Other reports</t>
  </si>
  <si>
    <t>BI Like Charts and Graphs</t>
  </si>
  <si>
    <t>OTP</t>
  </si>
  <si>
    <t>Security (SQL, SSL etc…)</t>
  </si>
  <si>
    <t>certification Requirments (Bill of Lading, Delivery Order, Packing list, Invoice, Certificate of Origin</t>
  </si>
  <si>
    <t>User manuals, help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</si>
</sst>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inden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="80" zoomScaleNormal="80" workbookViewId="0">
      <selection activeCell="I23" sqref="I23"/>
    </sheetView>
  </sheetViews>
  <sheetFormatPr defaultColWidth="10.796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796875" style="3" customWidth="1"/>
    <col min="5" max="5" width="19.09765625" style="1" customWidth="1"/>
    <col min="6" max="6" width="12.69921875" style="1" customWidth="1"/>
    <col min="7" max="16384" width="10.796875" style="1"/>
  </cols>
  <sheetData>
    <row r="1" spans="1:10" ht="15.75" customHeight="1" x14ac:dyDescent="0.3">
      <c r="A1" s="5"/>
      <c r="B1" s="5"/>
      <c r="C1" s="4"/>
      <c r="D1" s="6"/>
    </row>
    <row r="2" spans="1:10" ht="15.75" customHeight="1" x14ac:dyDescent="0.3">
      <c r="A2" s="6"/>
      <c r="B2" s="6"/>
      <c r="C2" s="4"/>
      <c r="D2" s="6"/>
    </row>
    <row r="3" spans="1:10" ht="15.75" customHeight="1" x14ac:dyDescent="0.3">
      <c r="A3" s="6"/>
      <c r="B3" s="10" t="s">
        <v>58</v>
      </c>
      <c r="C3" s="4"/>
      <c r="D3" s="17">
        <v>43151</v>
      </c>
    </row>
    <row r="4" spans="1:10" ht="15.75" customHeight="1" x14ac:dyDescent="0.3">
      <c r="A4" s="6"/>
      <c r="B4" s="4"/>
      <c r="C4" s="4"/>
      <c r="D4" s="18" t="s">
        <v>11</v>
      </c>
    </row>
    <row r="5" spans="1:10" ht="15.75" customHeight="1" x14ac:dyDescent="0.3">
      <c r="A5" s="7"/>
      <c r="B5" s="7"/>
      <c r="C5" s="21"/>
      <c r="D5" s="7"/>
      <c r="E5" s="42"/>
    </row>
    <row r="6" spans="1:10" s="8" customFormat="1" ht="18" customHeight="1" x14ac:dyDescent="0.3">
      <c r="A6" s="12"/>
      <c r="B6" s="13" t="s">
        <v>0</v>
      </c>
      <c r="C6" s="15" t="s">
        <v>8</v>
      </c>
      <c r="D6" s="15" t="s">
        <v>1</v>
      </c>
      <c r="E6" s="27"/>
      <c r="F6" s="28" t="s">
        <v>17</v>
      </c>
      <c r="G6" s="29" t="s">
        <v>1</v>
      </c>
      <c r="H6" s="29" t="s">
        <v>2</v>
      </c>
    </row>
    <row r="7" spans="1:10" s="8" customFormat="1" ht="18" customHeight="1" x14ac:dyDescent="0.3">
      <c r="A7" s="12"/>
      <c r="B7" s="14" t="s">
        <v>3</v>
      </c>
      <c r="C7" s="22"/>
      <c r="D7" s="12"/>
      <c r="E7" s="30" t="s">
        <v>18</v>
      </c>
      <c r="F7" s="31">
        <v>1</v>
      </c>
      <c r="G7" s="32">
        <f>D11</f>
        <v>8</v>
      </c>
      <c r="H7" s="33">
        <f>(G7*F7)</f>
        <v>8</v>
      </c>
    </row>
    <row r="8" spans="1:10" s="8" customFormat="1" ht="18" customHeight="1" x14ac:dyDescent="0.3">
      <c r="A8" s="11">
        <v>1</v>
      </c>
      <c r="B8" s="16" t="s">
        <v>15</v>
      </c>
      <c r="C8" s="20">
        <v>32</v>
      </c>
      <c r="D8" s="20">
        <f t="shared" ref="D8:D13" si="0">C8/8</f>
        <v>4</v>
      </c>
      <c r="E8" s="30" t="s">
        <v>19</v>
      </c>
      <c r="F8" s="31">
        <v>1</v>
      </c>
      <c r="G8" s="32">
        <v>69</v>
      </c>
      <c r="H8" s="33">
        <f t="shared" ref="H8:H13" si="1">(G8*F8)</f>
        <v>69</v>
      </c>
      <c r="I8" s="52">
        <f>SUM(D15:D67)</f>
        <v>138.25</v>
      </c>
      <c r="J8" s="53">
        <f>SUM(H8:H9)</f>
        <v>139</v>
      </c>
    </row>
    <row r="9" spans="1:10" s="8" customFormat="1" ht="18" customHeight="1" x14ac:dyDescent="0.3">
      <c r="A9" s="11">
        <v>2</v>
      </c>
      <c r="B9" s="16" t="s">
        <v>7</v>
      </c>
      <c r="C9" s="20">
        <f>SUM(C16:C67)*0.1</f>
        <v>110.60000000000001</v>
      </c>
      <c r="D9" s="20">
        <f t="shared" si="0"/>
        <v>13.825000000000001</v>
      </c>
      <c r="E9" s="30" t="s">
        <v>20</v>
      </c>
      <c r="F9" s="31">
        <v>1</v>
      </c>
      <c r="G9" s="32">
        <v>70</v>
      </c>
      <c r="H9" s="33">
        <f t="shared" si="1"/>
        <v>70</v>
      </c>
      <c r="I9" s="52"/>
      <c r="J9" s="53"/>
    </row>
    <row r="10" spans="1:10" s="8" customFormat="1" ht="18" customHeight="1" x14ac:dyDescent="0.3">
      <c r="A10" s="20">
        <v>3</v>
      </c>
      <c r="B10" s="16" t="s">
        <v>16</v>
      </c>
      <c r="C10" s="20">
        <v>24</v>
      </c>
      <c r="D10" s="20">
        <f t="shared" si="0"/>
        <v>3</v>
      </c>
      <c r="E10" s="30" t="s">
        <v>21</v>
      </c>
      <c r="F10" s="31">
        <v>1</v>
      </c>
      <c r="G10" s="9">
        <f>D9</f>
        <v>13.825000000000001</v>
      </c>
      <c r="H10" s="33">
        <f t="shared" si="1"/>
        <v>13.825000000000001</v>
      </c>
      <c r="I10" s="52"/>
      <c r="J10" s="53"/>
    </row>
    <row r="11" spans="1:10" s="9" customFormat="1" ht="18" customHeight="1" x14ac:dyDescent="0.3">
      <c r="A11" s="11">
        <v>4</v>
      </c>
      <c r="B11" s="16" t="s">
        <v>69</v>
      </c>
      <c r="C11" s="20">
        <v>64</v>
      </c>
      <c r="D11" s="20">
        <f t="shared" si="0"/>
        <v>8</v>
      </c>
      <c r="E11" s="30" t="s">
        <v>22</v>
      </c>
      <c r="F11" s="31">
        <v>1</v>
      </c>
      <c r="G11" s="9">
        <f>SUM(D13,D10,D8)</f>
        <v>10</v>
      </c>
      <c r="H11" s="33">
        <f t="shared" si="1"/>
        <v>10</v>
      </c>
      <c r="I11" s="8"/>
      <c r="J11" s="8"/>
    </row>
    <row r="12" spans="1:10" s="9" customFormat="1" ht="18" customHeight="1" x14ac:dyDescent="0.3">
      <c r="A12" s="20"/>
      <c r="B12" s="16" t="s">
        <v>89</v>
      </c>
      <c r="C12" s="20">
        <v>32</v>
      </c>
      <c r="D12" s="20">
        <f t="shared" si="0"/>
        <v>4</v>
      </c>
      <c r="E12" s="30" t="s">
        <v>26</v>
      </c>
      <c r="F12" s="31">
        <v>1</v>
      </c>
      <c r="G12" s="9">
        <f>D12</f>
        <v>4</v>
      </c>
      <c r="H12" s="33">
        <f t="shared" si="1"/>
        <v>4</v>
      </c>
      <c r="I12" s="8"/>
      <c r="J12" s="8"/>
    </row>
    <row r="13" spans="1:10" s="9" customFormat="1" ht="18" customHeight="1" x14ac:dyDescent="0.3">
      <c r="A13" s="20"/>
      <c r="B13" s="16" t="s">
        <v>29</v>
      </c>
      <c r="C13" s="20">
        <v>24</v>
      </c>
      <c r="D13" s="20">
        <f t="shared" si="0"/>
        <v>3</v>
      </c>
      <c r="E13" s="30" t="s">
        <v>14</v>
      </c>
      <c r="F13" s="31">
        <v>2</v>
      </c>
      <c r="G13" s="32">
        <f>SUM(D69:D70)/2</f>
        <v>24.693749999999998</v>
      </c>
      <c r="H13" s="33">
        <f t="shared" si="1"/>
        <v>49.387499999999996</v>
      </c>
      <c r="I13" s="8"/>
      <c r="J13" s="8"/>
    </row>
    <row r="14" spans="1:10" s="9" customFormat="1" ht="18" customHeight="1" x14ac:dyDescent="0.3">
      <c r="A14" s="12"/>
      <c r="B14" s="14" t="s">
        <v>4</v>
      </c>
      <c r="C14" s="14"/>
      <c r="D14" s="14"/>
      <c r="E14" s="34" t="s">
        <v>23</v>
      </c>
      <c r="F14" s="31"/>
      <c r="G14" s="31"/>
      <c r="H14" s="32">
        <f>SUM(H7:H13)</f>
        <v>224.21249999999998</v>
      </c>
      <c r="I14" s="8"/>
      <c r="J14" s="8"/>
    </row>
    <row r="15" spans="1:10" s="9" customFormat="1" ht="18" customHeight="1" x14ac:dyDescent="0.3">
      <c r="A15" s="24"/>
      <c r="B15" s="23"/>
      <c r="C15" s="25"/>
      <c r="D15" s="25"/>
      <c r="E15" s="35"/>
      <c r="F15" s="36"/>
      <c r="G15" s="36"/>
      <c r="H15" s="37"/>
      <c r="I15" s="8"/>
      <c r="J15" s="8"/>
    </row>
    <row r="16" spans="1:10" s="9" customFormat="1" ht="35.4" customHeight="1" x14ac:dyDescent="0.3">
      <c r="A16" s="20">
        <v>1</v>
      </c>
      <c r="B16" t="s">
        <v>31</v>
      </c>
      <c r="C16" s="20">
        <v>16</v>
      </c>
      <c r="D16" s="20">
        <f>C16/8</f>
        <v>2</v>
      </c>
      <c r="G16" s="8"/>
      <c r="H16" s="8"/>
      <c r="I16" s="43" t="s">
        <v>27</v>
      </c>
      <c r="J16" s="8"/>
    </row>
    <row r="17" spans="1:9" s="9" customFormat="1" ht="46.8" x14ac:dyDescent="0.3">
      <c r="A17" s="20">
        <v>2</v>
      </c>
      <c r="B17" s="50" t="s">
        <v>52</v>
      </c>
      <c r="C17" s="20">
        <v>88</v>
      </c>
      <c r="D17" s="20">
        <f t="shared" ref="D17:D42" si="2">C17/8</f>
        <v>11</v>
      </c>
      <c r="E17" s="38" t="s">
        <v>24</v>
      </c>
      <c r="F17" s="39">
        <f>SUM(G13,G7,G9,G11)</f>
        <v>112.69374999999999</v>
      </c>
      <c r="G17" s="40">
        <f>F17/20</f>
        <v>5.6346875000000001</v>
      </c>
      <c r="H17" s="41"/>
      <c r="I17" s="8"/>
    </row>
    <row r="18" spans="1:9" s="9" customFormat="1" ht="55.8" customHeight="1" x14ac:dyDescent="0.3">
      <c r="A18" s="20">
        <v>3</v>
      </c>
      <c r="B18" s="51" t="s">
        <v>53</v>
      </c>
      <c r="C18" s="20">
        <v>16</v>
      </c>
      <c r="D18" s="20">
        <f t="shared" si="2"/>
        <v>2</v>
      </c>
      <c r="E18" s="38" t="s">
        <v>2</v>
      </c>
      <c r="F18" s="39">
        <f>H14</f>
        <v>224.21249999999998</v>
      </c>
      <c r="G18" s="8" t="s">
        <v>25</v>
      </c>
      <c r="H18" s="8"/>
      <c r="I18" s="8"/>
    </row>
    <row r="19" spans="1:9" s="9" customFormat="1" ht="20.25" customHeight="1" x14ac:dyDescent="0.3">
      <c r="A19" s="20">
        <v>4</v>
      </c>
      <c r="B19" s="50" t="s">
        <v>54</v>
      </c>
      <c r="C19" s="20">
        <v>80</v>
      </c>
      <c r="D19" s="20">
        <f t="shared" si="2"/>
        <v>10</v>
      </c>
    </row>
    <row r="20" spans="1:9" s="9" customFormat="1" ht="18" customHeight="1" x14ac:dyDescent="0.3">
      <c r="A20" s="20">
        <v>5</v>
      </c>
      <c r="B20" t="s">
        <v>55</v>
      </c>
      <c r="C20" s="20">
        <v>40</v>
      </c>
      <c r="D20" s="20">
        <f t="shared" si="2"/>
        <v>5</v>
      </c>
    </row>
    <row r="21" spans="1:9" s="9" customFormat="1" ht="17.25" customHeight="1" x14ac:dyDescent="0.3">
      <c r="A21" s="20">
        <v>6</v>
      </c>
      <c r="B21" t="s">
        <v>32</v>
      </c>
      <c r="C21" s="46">
        <v>40</v>
      </c>
      <c r="D21" s="20">
        <f t="shared" si="2"/>
        <v>5</v>
      </c>
    </row>
    <row r="22" spans="1:9" s="9" customFormat="1" ht="21" customHeight="1" x14ac:dyDescent="0.3">
      <c r="A22" s="20">
        <v>7</v>
      </c>
      <c r="B22" t="s">
        <v>56</v>
      </c>
      <c r="C22" s="46">
        <v>24</v>
      </c>
      <c r="D22" s="20">
        <f t="shared" si="2"/>
        <v>3</v>
      </c>
      <c r="E22"/>
      <c r="F22"/>
      <c r="G22"/>
      <c r="H22"/>
      <c r="I22"/>
    </row>
    <row r="23" spans="1:9" s="9" customFormat="1" ht="15.75" customHeight="1" x14ac:dyDescent="0.3">
      <c r="A23" s="20">
        <v>8</v>
      </c>
      <c r="B23" t="s">
        <v>33</v>
      </c>
      <c r="C23" s="46">
        <v>24</v>
      </c>
      <c r="D23" s="20">
        <f t="shared" si="2"/>
        <v>3</v>
      </c>
      <c r="E23"/>
      <c r="F23"/>
      <c r="G23"/>
      <c r="H23"/>
      <c r="I23"/>
    </row>
    <row r="24" spans="1:9" s="9" customFormat="1" ht="18" customHeight="1" x14ac:dyDescent="0.3">
      <c r="A24" s="20">
        <v>9</v>
      </c>
      <c r="B24" t="s">
        <v>57</v>
      </c>
      <c r="C24" s="46">
        <v>40</v>
      </c>
      <c r="D24" s="20">
        <f t="shared" si="2"/>
        <v>5</v>
      </c>
      <c r="E24"/>
      <c r="F24"/>
      <c r="G24"/>
      <c r="H24"/>
      <c r="I24"/>
    </row>
    <row r="25" spans="1:9" s="9" customFormat="1" ht="18" customHeight="1" x14ac:dyDescent="0.3">
      <c r="A25" s="20">
        <v>10</v>
      </c>
      <c r="B25" t="s">
        <v>34</v>
      </c>
      <c r="C25" s="46">
        <v>64</v>
      </c>
      <c r="D25" s="20">
        <f t="shared" si="2"/>
        <v>8</v>
      </c>
      <c r="E25"/>
      <c r="F25"/>
      <c r="G25"/>
      <c r="H25"/>
      <c r="I25"/>
    </row>
    <row r="26" spans="1:9" s="9" customFormat="1" ht="18" customHeight="1" x14ac:dyDescent="0.3">
      <c r="A26" s="20">
        <v>11</v>
      </c>
      <c r="B26" t="s">
        <v>35</v>
      </c>
      <c r="C26" s="20">
        <v>64</v>
      </c>
      <c r="D26" s="20">
        <f t="shared" si="2"/>
        <v>8</v>
      </c>
      <c r="E26"/>
      <c r="F26"/>
      <c r="G26"/>
      <c r="H26"/>
      <c r="I26"/>
    </row>
    <row r="27" spans="1:9" s="9" customFormat="1" ht="18" customHeight="1" x14ac:dyDescent="0.3">
      <c r="A27" s="20">
        <v>12</v>
      </c>
      <c r="B27" t="s">
        <v>36</v>
      </c>
      <c r="C27" s="20">
        <v>40</v>
      </c>
      <c r="D27" s="20">
        <f t="shared" si="2"/>
        <v>5</v>
      </c>
      <c r="E27"/>
      <c r="F27"/>
      <c r="G27"/>
      <c r="H27"/>
      <c r="I27"/>
    </row>
    <row r="28" spans="1:9" s="9" customFormat="1" ht="18" customHeight="1" x14ac:dyDescent="0.3">
      <c r="A28" s="20">
        <v>13</v>
      </c>
      <c r="B28" t="s">
        <v>28</v>
      </c>
      <c r="C28" s="20">
        <v>32</v>
      </c>
      <c r="D28" s="20">
        <f t="shared" si="2"/>
        <v>4</v>
      </c>
      <c r="E28"/>
      <c r="F28"/>
      <c r="G28"/>
      <c r="H28"/>
      <c r="I28"/>
    </row>
    <row r="29" spans="1:9" s="9" customFormat="1" ht="18" customHeight="1" x14ac:dyDescent="0.3">
      <c r="A29" s="20">
        <v>14</v>
      </c>
      <c r="B29" t="s">
        <v>37</v>
      </c>
      <c r="C29" s="20">
        <v>48</v>
      </c>
      <c r="D29" s="20">
        <f t="shared" si="2"/>
        <v>6</v>
      </c>
      <c r="E29"/>
      <c r="F29"/>
      <c r="G29"/>
      <c r="H29"/>
      <c r="I29"/>
    </row>
    <row r="30" spans="1:9" s="9" customFormat="1" ht="18" customHeight="1" x14ac:dyDescent="0.3">
      <c r="A30" s="20">
        <v>15</v>
      </c>
      <c r="B30" t="s">
        <v>38</v>
      </c>
      <c r="C30" s="20">
        <v>6</v>
      </c>
      <c r="D30" s="20">
        <f t="shared" si="2"/>
        <v>0.75</v>
      </c>
      <c r="E30"/>
      <c r="F30"/>
      <c r="G30"/>
      <c r="H30"/>
      <c r="I30"/>
    </row>
    <row r="31" spans="1:9" s="9" customFormat="1" ht="18" customHeight="1" x14ac:dyDescent="0.3">
      <c r="A31" s="20">
        <v>16</v>
      </c>
      <c r="B31" t="s">
        <v>39</v>
      </c>
      <c r="C31" s="20">
        <v>6</v>
      </c>
      <c r="D31" s="20">
        <f t="shared" si="2"/>
        <v>0.75</v>
      </c>
      <c r="E31"/>
      <c r="F31"/>
      <c r="G31"/>
      <c r="H31"/>
      <c r="I31"/>
    </row>
    <row r="32" spans="1:9" s="9" customFormat="1" ht="18" customHeight="1" x14ac:dyDescent="0.3">
      <c r="A32" s="20">
        <v>17</v>
      </c>
      <c r="B32" t="s">
        <v>40</v>
      </c>
      <c r="C32" s="20">
        <v>6</v>
      </c>
      <c r="D32" s="20">
        <f t="shared" si="2"/>
        <v>0.75</v>
      </c>
      <c r="E32"/>
      <c r="F32"/>
      <c r="G32"/>
      <c r="H32"/>
      <c r="I32"/>
    </row>
    <row r="33" spans="1:9" s="9" customFormat="1" ht="18" customHeight="1" x14ac:dyDescent="0.3">
      <c r="A33" s="20">
        <v>18</v>
      </c>
      <c r="B33" t="s">
        <v>41</v>
      </c>
      <c r="C33" s="20">
        <v>6</v>
      </c>
      <c r="D33" s="20">
        <f t="shared" si="2"/>
        <v>0.75</v>
      </c>
      <c r="E33"/>
      <c r="F33"/>
      <c r="G33"/>
      <c r="H33"/>
      <c r="I33"/>
    </row>
    <row r="34" spans="1:9" s="9" customFormat="1" ht="18" customHeight="1" x14ac:dyDescent="0.3">
      <c r="A34" s="20">
        <v>19</v>
      </c>
      <c r="B34" t="s">
        <v>42</v>
      </c>
      <c r="C34" s="20">
        <v>6</v>
      </c>
      <c r="D34" s="20">
        <f t="shared" si="2"/>
        <v>0.75</v>
      </c>
      <c r="E34"/>
      <c r="F34"/>
      <c r="G34"/>
      <c r="H34"/>
      <c r="I34"/>
    </row>
    <row r="35" spans="1:9" s="9" customFormat="1" ht="18.75" customHeight="1" x14ac:dyDescent="0.3">
      <c r="A35" s="20">
        <v>20</v>
      </c>
      <c r="B35" t="s">
        <v>43</v>
      </c>
      <c r="C35" s="20">
        <v>6</v>
      </c>
      <c r="D35" s="20">
        <f t="shared" si="2"/>
        <v>0.75</v>
      </c>
      <c r="E35"/>
      <c r="F35"/>
      <c r="G35"/>
      <c r="H35"/>
      <c r="I35"/>
    </row>
    <row r="36" spans="1:9" s="9" customFormat="1" ht="18.75" customHeight="1" x14ac:dyDescent="0.3">
      <c r="A36" s="20">
        <v>21</v>
      </c>
      <c r="B36" t="s">
        <v>44</v>
      </c>
      <c r="C36" s="20">
        <v>6</v>
      </c>
      <c r="D36" s="20">
        <f t="shared" si="2"/>
        <v>0.75</v>
      </c>
      <c r="E36"/>
      <c r="F36"/>
      <c r="G36"/>
      <c r="H36"/>
      <c r="I36"/>
    </row>
    <row r="37" spans="1:9" s="9" customFormat="1" ht="18" customHeight="1" x14ac:dyDescent="0.3">
      <c r="A37" s="20">
        <v>22</v>
      </c>
      <c r="B37" t="s">
        <v>45</v>
      </c>
      <c r="C37" s="20">
        <v>6</v>
      </c>
      <c r="D37" s="20">
        <f t="shared" si="2"/>
        <v>0.75</v>
      </c>
      <c r="E37"/>
      <c r="F37"/>
      <c r="G37"/>
      <c r="H37"/>
      <c r="I37"/>
    </row>
    <row r="38" spans="1:9" s="9" customFormat="1" ht="24.75" customHeight="1" x14ac:dyDescent="0.3">
      <c r="A38" s="20">
        <v>23</v>
      </c>
      <c r="B38" t="s">
        <v>46</v>
      </c>
      <c r="C38" s="20">
        <v>6</v>
      </c>
      <c r="D38" s="20">
        <f t="shared" si="2"/>
        <v>0.75</v>
      </c>
      <c r="E38"/>
      <c r="F38"/>
      <c r="G38"/>
      <c r="H38"/>
      <c r="I38"/>
    </row>
    <row r="39" spans="1:9" s="9" customFormat="1" ht="24.75" customHeight="1" x14ac:dyDescent="0.3">
      <c r="A39" s="20">
        <v>24</v>
      </c>
      <c r="B39" t="s">
        <v>47</v>
      </c>
      <c r="C39" s="20">
        <v>6</v>
      </c>
      <c r="D39" s="20">
        <f t="shared" si="2"/>
        <v>0.75</v>
      </c>
      <c r="E39"/>
      <c r="F39"/>
      <c r="G39"/>
      <c r="H39"/>
      <c r="I39"/>
    </row>
    <row r="40" spans="1:9" s="9" customFormat="1" ht="24.75" customHeight="1" x14ac:dyDescent="0.3">
      <c r="A40" s="20">
        <v>25</v>
      </c>
      <c r="B40" t="s">
        <v>48</v>
      </c>
      <c r="C40" s="20">
        <v>12</v>
      </c>
      <c r="D40" s="20">
        <f t="shared" si="2"/>
        <v>1.5</v>
      </c>
      <c r="E40"/>
      <c r="F40"/>
      <c r="G40"/>
      <c r="H40"/>
      <c r="I40"/>
    </row>
    <row r="41" spans="1:9" s="9" customFormat="1" ht="24.75" customHeight="1" x14ac:dyDescent="0.3">
      <c r="A41" s="20">
        <v>26</v>
      </c>
      <c r="B41" t="s">
        <v>49</v>
      </c>
      <c r="C41" s="20">
        <v>12</v>
      </c>
      <c r="D41" s="20">
        <f t="shared" si="2"/>
        <v>1.5</v>
      </c>
      <c r="E41"/>
      <c r="F41"/>
      <c r="G41" t="s">
        <v>63</v>
      </c>
      <c r="H41"/>
      <c r="I41"/>
    </row>
    <row r="42" spans="1:9" s="9" customFormat="1" ht="24.75" customHeight="1" x14ac:dyDescent="0.3">
      <c r="A42" s="20">
        <v>27</v>
      </c>
      <c r="B42" t="s">
        <v>50</v>
      </c>
      <c r="C42" s="20">
        <v>48</v>
      </c>
      <c r="D42" s="20">
        <f t="shared" si="2"/>
        <v>6</v>
      </c>
      <c r="E42"/>
      <c r="F42"/>
      <c r="G42" t="s">
        <v>64</v>
      </c>
      <c r="H42"/>
      <c r="I42"/>
    </row>
    <row r="43" spans="1:9" s="9" customFormat="1" ht="24.75" customHeight="1" x14ac:dyDescent="0.3">
      <c r="A43" s="20">
        <v>28</v>
      </c>
      <c r="B43" s="54" t="s">
        <v>88</v>
      </c>
      <c r="C43" s="20">
        <v>0</v>
      </c>
      <c r="D43" s="20">
        <f t="shared" ref="D43:D44" si="3">C43/8</f>
        <v>0</v>
      </c>
      <c r="E43"/>
      <c r="F43"/>
      <c r="G43" t="s">
        <v>65</v>
      </c>
      <c r="H43"/>
      <c r="I43"/>
    </row>
    <row r="44" spans="1:9" s="9" customFormat="1" ht="24.75" customHeight="1" x14ac:dyDescent="0.3">
      <c r="A44" s="20">
        <v>29</v>
      </c>
      <c r="B44" s="54" t="s">
        <v>13</v>
      </c>
      <c r="C44" s="20">
        <v>8</v>
      </c>
      <c r="D44" s="20">
        <f t="shared" si="3"/>
        <v>1</v>
      </c>
      <c r="E44"/>
      <c r="F44"/>
      <c r="G44" t="s">
        <v>66</v>
      </c>
      <c r="H44"/>
      <c r="I44"/>
    </row>
    <row r="45" spans="1:9" s="9" customFormat="1" ht="20.25" customHeight="1" x14ac:dyDescent="0.3">
      <c r="A45" s="20">
        <v>30</v>
      </c>
      <c r="B45" s="57" t="s">
        <v>51</v>
      </c>
      <c r="C45" s="20">
        <v>40</v>
      </c>
      <c r="D45" s="20">
        <f>C45/8</f>
        <v>5</v>
      </c>
      <c r="E45"/>
      <c r="F45"/>
      <c r="G45" t="s">
        <v>67</v>
      </c>
      <c r="H45"/>
      <c r="I45"/>
    </row>
    <row r="46" spans="1:9" s="9" customFormat="1" ht="23.25" customHeight="1" x14ac:dyDescent="0.3">
      <c r="A46" s="20">
        <v>31</v>
      </c>
      <c r="B46" s="56" t="s">
        <v>72</v>
      </c>
      <c r="C46" s="58">
        <v>12</v>
      </c>
      <c r="D46" s="58">
        <f>C46/8</f>
        <v>1.5</v>
      </c>
      <c r="E46"/>
      <c r="F46"/>
      <c r="G46" t="s">
        <v>68</v>
      </c>
      <c r="H46"/>
      <c r="I46"/>
    </row>
    <row r="47" spans="1:9" ht="18.75" customHeight="1" x14ac:dyDescent="0.3">
      <c r="A47" s="20">
        <v>32</v>
      </c>
      <c r="B47" s="56" t="s">
        <v>73</v>
      </c>
      <c r="C47" s="2">
        <v>12</v>
      </c>
      <c r="D47" s="59">
        <f>C47/8</f>
        <v>1.5</v>
      </c>
      <c r="E47"/>
      <c r="F47"/>
      <c r="G47"/>
      <c r="H47"/>
      <c r="I47"/>
    </row>
    <row r="48" spans="1:9" ht="21.75" customHeight="1" x14ac:dyDescent="0.3">
      <c r="A48" s="20">
        <v>33</v>
      </c>
      <c r="B48" s="56" t="s">
        <v>74</v>
      </c>
      <c r="C48" s="2">
        <v>12</v>
      </c>
      <c r="D48" s="59">
        <f>C48/8</f>
        <v>1.5</v>
      </c>
      <c r="E48"/>
      <c r="F48"/>
      <c r="G48"/>
      <c r="H48"/>
      <c r="I48"/>
    </row>
    <row r="49" spans="1:9" ht="16.5" customHeight="1" x14ac:dyDescent="0.3">
      <c r="A49" s="20">
        <v>34</v>
      </c>
      <c r="B49" s="56" t="s">
        <v>75</v>
      </c>
      <c r="C49" s="20">
        <v>12</v>
      </c>
      <c r="D49" s="59">
        <f t="shared" ref="D49:D67" si="4">C49/8</f>
        <v>1.5</v>
      </c>
      <c r="E49"/>
      <c r="F49"/>
      <c r="G49"/>
      <c r="H49"/>
      <c r="I49"/>
    </row>
    <row r="50" spans="1:9" x14ac:dyDescent="0.3">
      <c r="A50" s="20">
        <v>35</v>
      </c>
      <c r="B50" s="56" t="s">
        <v>76</v>
      </c>
      <c r="C50" s="20">
        <v>12</v>
      </c>
      <c r="D50" s="59">
        <f t="shared" si="4"/>
        <v>1.5</v>
      </c>
      <c r="E50" s="19">
        <f>D72/20</f>
        <v>11.223125</v>
      </c>
    </row>
    <row r="51" spans="1:9" x14ac:dyDescent="0.3">
      <c r="A51" s="20">
        <v>36</v>
      </c>
      <c r="B51" s="56" t="s">
        <v>77</v>
      </c>
      <c r="C51" s="20">
        <v>12</v>
      </c>
      <c r="D51" s="59">
        <f t="shared" si="4"/>
        <v>1.5</v>
      </c>
    </row>
    <row r="52" spans="1:9" ht="18.75" customHeight="1" x14ac:dyDescent="0.3">
      <c r="A52" s="20">
        <v>37</v>
      </c>
      <c r="B52" s="56" t="s">
        <v>78</v>
      </c>
      <c r="C52" s="20">
        <v>12</v>
      </c>
      <c r="D52" s="59">
        <f t="shared" si="4"/>
        <v>1.5</v>
      </c>
    </row>
    <row r="53" spans="1:9" x14ac:dyDescent="0.3">
      <c r="A53" s="20">
        <v>38</v>
      </c>
      <c r="B53" s="56" t="s">
        <v>79</v>
      </c>
      <c r="C53" s="20">
        <v>12</v>
      </c>
      <c r="D53" s="59">
        <f t="shared" si="4"/>
        <v>1.5</v>
      </c>
    </row>
    <row r="54" spans="1:9" x14ac:dyDescent="0.3">
      <c r="A54" s="20">
        <v>39</v>
      </c>
      <c r="B54" s="56" t="s">
        <v>80</v>
      </c>
      <c r="C54" s="20">
        <v>12</v>
      </c>
      <c r="D54" s="59">
        <f t="shared" si="4"/>
        <v>1.5</v>
      </c>
    </row>
    <row r="55" spans="1:9" ht="22.5" customHeight="1" x14ac:dyDescent="0.3">
      <c r="A55" s="20">
        <v>40</v>
      </c>
      <c r="B55" s="56" t="s">
        <v>81</v>
      </c>
      <c r="C55" s="20">
        <v>12</v>
      </c>
      <c r="D55" s="59">
        <f t="shared" si="4"/>
        <v>1.5</v>
      </c>
      <c r="G55" s="42"/>
    </row>
    <row r="56" spans="1:9" x14ac:dyDescent="0.3">
      <c r="A56" s="20">
        <v>41</v>
      </c>
      <c r="B56" s="56" t="s">
        <v>82</v>
      </c>
      <c r="C56" s="20">
        <v>12</v>
      </c>
      <c r="D56" s="59">
        <f t="shared" si="4"/>
        <v>1.5</v>
      </c>
    </row>
    <row r="57" spans="1:9" x14ac:dyDescent="0.3">
      <c r="A57" s="20">
        <v>42</v>
      </c>
      <c r="B57" s="56" t="s">
        <v>83</v>
      </c>
      <c r="C57" s="20">
        <v>12</v>
      </c>
      <c r="D57" s="59">
        <f t="shared" si="4"/>
        <v>1.5</v>
      </c>
    </row>
    <row r="58" spans="1:9" x14ac:dyDescent="0.3">
      <c r="A58" s="20">
        <v>43</v>
      </c>
      <c r="B58" s="56" t="s">
        <v>84</v>
      </c>
      <c r="C58" s="20">
        <v>24</v>
      </c>
      <c r="D58" s="59">
        <f t="shared" si="4"/>
        <v>3</v>
      </c>
    </row>
    <row r="59" spans="1:9" x14ac:dyDescent="0.3">
      <c r="A59" s="20">
        <v>44</v>
      </c>
      <c r="B59" s="56" t="s">
        <v>85</v>
      </c>
      <c r="C59" s="20">
        <v>24</v>
      </c>
      <c r="D59" s="59">
        <f t="shared" si="4"/>
        <v>3</v>
      </c>
    </row>
    <row r="60" spans="1:9" x14ac:dyDescent="0.3">
      <c r="B60" s="55" t="s">
        <v>59</v>
      </c>
      <c r="C60" s="20"/>
      <c r="D60" s="59">
        <f t="shared" si="4"/>
        <v>0</v>
      </c>
    </row>
    <row r="61" spans="1:9" x14ac:dyDescent="0.3">
      <c r="A61" s="2">
        <v>45</v>
      </c>
      <c r="B61" s="16" t="s">
        <v>60</v>
      </c>
      <c r="C61" s="20">
        <v>6</v>
      </c>
      <c r="D61" s="59">
        <f t="shared" si="4"/>
        <v>0.75</v>
      </c>
    </row>
    <row r="62" spans="1:9" x14ac:dyDescent="0.3">
      <c r="A62" s="2">
        <v>46</v>
      </c>
      <c r="B62" s="16" t="s">
        <v>61</v>
      </c>
      <c r="C62" s="20">
        <v>8</v>
      </c>
      <c r="D62" s="59">
        <f t="shared" si="4"/>
        <v>1</v>
      </c>
    </row>
    <row r="63" spans="1:9" x14ac:dyDescent="0.3">
      <c r="A63" s="2">
        <v>47</v>
      </c>
      <c r="B63" s="16" t="s">
        <v>86</v>
      </c>
      <c r="C63" s="20">
        <v>8</v>
      </c>
      <c r="D63" s="59">
        <f t="shared" si="4"/>
        <v>1</v>
      </c>
    </row>
    <row r="64" spans="1:9" x14ac:dyDescent="0.3">
      <c r="A64" s="2">
        <v>48</v>
      </c>
      <c r="B64" s="16" t="s">
        <v>87</v>
      </c>
      <c r="C64" s="20">
        <v>16</v>
      </c>
      <c r="D64" s="59">
        <f t="shared" si="4"/>
        <v>2</v>
      </c>
    </row>
    <row r="65" spans="2:7" x14ac:dyDescent="0.3">
      <c r="B65" s="16" t="s">
        <v>62</v>
      </c>
      <c r="C65" s="20">
        <v>8</v>
      </c>
      <c r="D65" s="59">
        <f t="shared" si="4"/>
        <v>1</v>
      </c>
    </row>
    <row r="66" spans="2:7" x14ac:dyDescent="0.3">
      <c r="B66" t="s">
        <v>68</v>
      </c>
      <c r="C66" s="20">
        <v>40</v>
      </c>
      <c r="D66" s="59">
        <f t="shared" si="4"/>
        <v>5</v>
      </c>
    </row>
    <row r="67" spans="2:7" x14ac:dyDescent="0.3">
      <c r="B67" s="16" t="s">
        <v>70</v>
      </c>
      <c r="C67" s="20">
        <v>32</v>
      </c>
      <c r="D67" s="59">
        <f t="shared" si="4"/>
        <v>4</v>
      </c>
      <c r="G67" s="1" t="s">
        <v>71</v>
      </c>
    </row>
    <row r="68" spans="2:7" x14ac:dyDescent="0.3">
      <c r="B68" s="23" t="s">
        <v>9</v>
      </c>
      <c r="C68" s="24"/>
      <c r="D68" s="24"/>
    </row>
    <row r="69" spans="2:7" ht="18" customHeight="1" x14ac:dyDescent="0.3">
      <c r="B69" s="26" t="s">
        <v>10</v>
      </c>
      <c r="C69" s="20">
        <f>SUM(C16:C67)*0.35</f>
        <v>387.09999999999997</v>
      </c>
      <c r="D69" s="20">
        <f>C69/8</f>
        <v>48.387499999999996</v>
      </c>
    </row>
    <row r="70" spans="2:7" x14ac:dyDescent="0.3">
      <c r="B70" s="26" t="s">
        <v>5</v>
      </c>
      <c r="C70" s="20">
        <v>8</v>
      </c>
      <c r="D70" s="20">
        <f t="shared" ref="D70:D71" si="5">C70/8</f>
        <v>1</v>
      </c>
    </row>
    <row r="71" spans="2:7" x14ac:dyDescent="0.3">
      <c r="B71" s="16" t="s">
        <v>6</v>
      </c>
      <c r="C71" s="20">
        <v>8</v>
      </c>
      <c r="D71" s="20">
        <f t="shared" si="5"/>
        <v>1</v>
      </c>
    </row>
    <row r="72" spans="2:7" ht="21" x14ac:dyDescent="0.4">
      <c r="B72" s="47" t="s">
        <v>2</v>
      </c>
      <c r="C72" s="48">
        <f>SUM(C8:C71)</f>
        <v>1795.6999999999998</v>
      </c>
      <c r="D72" s="49">
        <f>SUM(D8:D71)</f>
        <v>224.46249999999998</v>
      </c>
    </row>
    <row r="74" spans="2:7" x14ac:dyDescent="0.3">
      <c r="B74" s="1" t="s">
        <v>30</v>
      </c>
    </row>
    <row r="76" spans="2:7" x14ac:dyDescent="0.3">
      <c r="B76" s="1" t="s">
        <v>12</v>
      </c>
    </row>
    <row r="79" spans="2:7" x14ac:dyDescent="0.3">
      <c r="G79" s="1" t="s">
        <v>71</v>
      </c>
    </row>
    <row r="81" spans="2:7" x14ac:dyDescent="0.3">
      <c r="G81" s="1" t="s">
        <v>71</v>
      </c>
    </row>
    <row r="83" spans="2:7" x14ac:dyDescent="0.3">
      <c r="G83" s="1" t="s">
        <v>71</v>
      </c>
    </row>
    <row r="85" spans="2:7" x14ac:dyDescent="0.3">
      <c r="B85" s="26"/>
      <c r="G85" s="1" t="s">
        <v>71</v>
      </c>
    </row>
    <row r="86" spans="2:7" x14ac:dyDescent="0.3">
      <c r="B86" s="26"/>
    </row>
    <row r="87" spans="2:7" x14ac:dyDescent="0.3">
      <c r="B87" s="26"/>
    </row>
    <row r="88" spans="2:7" x14ac:dyDescent="0.3">
      <c r="B88" s="26"/>
    </row>
    <row r="89" spans="2:7" x14ac:dyDescent="0.3">
      <c r="B89" s="26"/>
    </row>
    <row r="90" spans="2:7" x14ac:dyDescent="0.3">
      <c r="B90" s="26"/>
    </row>
    <row r="93" spans="2:7" x14ac:dyDescent="0.3">
      <c r="B93" s="44"/>
    </row>
    <row r="94" spans="2:7" x14ac:dyDescent="0.3">
      <c r="B94" s="44"/>
    </row>
    <row r="95" spans="2:7" x14ac:dyDescent="0.3">
      <c r="B95" s="45"/>
    </row>
    <row r="96" spans="2:7" x14ac:dyDescent="0.3">
      <c r="B96" s="45"/>
    </row>
    <row r="97" spans="2:2" x14ac:dyDescent="0.3">
      <c r="B97" s="26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A14" sqref="A14"/>
    </sheetView>
  </sheetViews>
  <sheetFormatPr defaultRowHeight="15.6" x14ac:dyDescent="0.3"/>
  <cols>
    <col min="1" max="1" width="69.796875" bestFit="1" customWidth="1"/>
  </cols>
  <sheetData>
    <row r="2" spans="1:1" x14ac:dyDescent="0.3">
      <c r="A2" t="s">
        <v>31</v>
      </c>
    </row>
    <row r="3" spans="1:1" ht="46.8" x14ac:dyDescent="0.3">
      <c r="A3" s="50" t="s">
        <v>52</v>
      </c>
    </row>
    <row r="4" spans="1:1" ht="31.2" x14ac:dyDescent="0.3">
      <c r="A4" s="51" t="s">
        <v>53</v>
      </c>
    </row>
    <row r="5" spans="1:1" ht="62.4" x14ac:dyDescent="0.3">
      <c r="A5" s="50" t="s">
        <v>54</v>
      </c>
    </row>
    <row r="6" spans="1:1" x14ac:dyDescent="0.3">
      <c r="A6" t="s">
        <v>55</v>
      </c>
    </row>
    <row r="7" spans="1:1" x14ac:dyDescent="0.3">
      <c r="A7" t="s">
        <v>32</v>
      </c>
    </row>
    <row r="8" spans="1:1" x14ac:dyDescent="0.3">
      <c r="A8" t="s">
        <v>56</v>
      </c>
    </row>
    <row r="9" spans="1:1" x14ac:dyDescent="0.3">
      <c r="A9" t="s">
        <v>33</v>
      </c>
    </row>
    <row r="10" spans="1:1" x14ac:dyDescent="0.3">
      <c r="A10" t="s">
        <v>57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28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Application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2018-05-14T05:30:24Z</dcterms:modified>
</cp:coreProperties>
</file>