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Important_DIR\prashanth\proposal\BalmerLawrie\"/>
    </mc:Choice>
  </mc:AlternateContent>
  <bookViews>
    <workbookView xWindow="0" yWindow="0" windowWidth="20490" windowHeight="7755" tabRatio="500" activeTab="1"/>
  </bookViews>
  <sheets>
    <sheet name="Supplier Portal" sheetId="4" r:id="rId1"/>
    <sheet name="Customer Portal" sheetId="5" r:id="rId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" i="5" l="1"/>
  <c r="B26" i="5"/>
  <c r="C26" i="5" s="1"/>
  <c r="C16" i="5"/>
  <c r="C17" i="5"/>
  <c r="C18" i="5"/>
  <c r="C19" i="5"/>
  <c r="C20" i="5"/>
  <c r="C21" i="5"/>
  <c r="C22" i="5"/>
  <c r="C24" i="5"/>
  <c r="C15" i="5"/>
  <c r="B10" i="5"/>
  <c r="C28" i="5"/>
  <c r="C27" i="5"/>
  <c r="F13" i="5"/>
  <c r="G13" i="5" s="1"/>
  <c r="H13" i="5" s="1"/>
  <c r="C11" i="5"/>
  <c r="G10" i="5"/>
  <c r="H10" i="5" s="1"/>
  <c r="G9" i="5"/>
  <c r="H9" i="5" s="1"/>
  <c r="C9" i="5"/>
  <c r="F8" i="5"/>
  <c r="G8" i="5" s="1"/>
  <c r="H8" i="5" s="1"/>
  <c r="C8" i="5"/>
  <c r="H19" i="4"/>
  <c r="I9" i="4"/>
  <c r="C74" i="4"/>
  <c r="I9" i="5" l="1"/>
  <c r="F12" i="5"/>
  <c r="G12" i="5" s="1"/>
  <c r="H12" i="5" s="1"/>
  <c r="J9" i="5"/>
  <c r="G13" i="4"/>
  <c r="H13" i="4" s="1"/>
  <c r="F13" i="4"/>
  <c r="B10" i="4"/>
  <c r="F11" i="4" s="1"/>
  <c r="C73" i="4"/>
  <c r="C72" i="4"/>
  <c r="E16" i="5" l="1"/>
  <c r="B76" i="4"/>
  <c r="F12" i="4" s="1"/>
  <c r="F8" i="4"/>
  <c r="G8" i="4" s="1"/>
  <c r="G10" i="4"/>
  <c r="G9" i="4"/>
  <c r="C16" i="4"/>
  <c r="C17" i="4"/>
  <c r="C18" i="4"/>
  <c r="C19" i="4"/>
  <c r="C20" i="4"/>
  <c r="C21" i="4"/>
  <c r="C22" i="4"/>
  <c r="C23" i="4"/>
  <c r="C26" i="4"/>
  <c r="C27" i="4"/>
  <c r="C28" i="4"/>
  <c r="C29" i="4"/>
  <c r="C30" i="4"/>
  <c r="C31" i="4"/>
  <c r="C32" i="4"/>
  <c r="C33" i="4"/>
  <c r="C34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1" i="4"/>
  <c r="C52" i="4"/>
  <c r="C53" i="4"/>
  <c r="C54" i="4"/>
  <c r="C55" i="4"/>
  <c r="C57" i="4"/>
  <c r="C58" i="4"/>
  <c r="C59" i="4"/>
  <c r="C60" i="4"/>
  <c r="C62" i="4"/>
  <c r="C65" i="4"/>
  <c r="C66" i="4"/>
  <c r="C67" i="4"/>
  <c r="C68" i="4"/>
  <c r="C69" i="4"/>
  <c r="C70" i="4"/>
  <c r="C71" i="4"/>
  <c r="C8" i="4"/>
  <c r="C10" i="4" l="1"/>
  <c r="B79" i="4"/>
  <c r="G12" i="4"/>
  <c r="E16" i="4" s="1"/>
  <c r="C76" i="4"/>
  <c r="G11" i="4"/>
  <c r="H8" i="4" l="1"/>
  <c r="H9" i="4"/>
  <c r="H10" i="4"/>
  <c r="J9" i="4" l="1"/>
  <c r="H12" i="4"/>
  <c r="C9" i="4"/>
  <c r="H11" i="4" l="1"/>
  <c r="H14" i="4" s="1"/>
  <c r="F14" i="4" l="1"/>
  <c r="I13" i="4" l="1"/>
  <c r="E17" i="4"/>
  <c r="C11" i="4"/>
  <c r="C77" i="4"/>
  <c r="C79" i="4"/>
  <c r="C78" i="4"/>
  <c r="C10" i="5"/>
  <c r="F11" i="5"/>
  <c r="G11" i="5" s="1"/>
  <c r="H11" i="5" s="1"/>
  <c r="H14" i="5" s="1"/>
  <c r="B29" i="5"/>
  <c r="C29" i="5" s="1"/>
  <c r="I13" i="5" l="1"/>
  <c r="E17" i="5"/>
  <c r="H19" i="5" s="1"/>
  <c r="F14" i="5"/>
</calcChain>
</file>

<file path=xl/sharedStrings.xml><?xml version="1.0" encoding="utf-8"?>
<sst xmlns="http://schemas.openxmlformats.org/spreadsheetml/2006/main" count="133" uniqueCount="101">
  <si>
    <t>Module</t>
  </si>
  <si>
    <t>Man Days</t>
  </si>
  <si>
    <t>Total Effort</t>
  </si>
  <si>
    <t>No</t>
  </si>
  <si>
    <t>Total</t>
  </si>
  <si>
    <t>QA</t>
  </si>
  <si>
    <t>Designer</t>
  </si>
  <si>
    <t>Total Delivery days</t>
  </si>
  <si>
    <t>Initiation</t>
  </si>
  <si>
    <t>Requirements gathering and documentation (SRS)</t>
  </si>
  <si>
    <t>Functional Specification</t>
  </si>
  <si>
    <t>Testing</t>
  </si>
  <si>
    <t>PM</t>
  </si>
  <si>
    <t>Sr Developer</t>
  </si>
  <si>
    <t>Jr Developer</t>
  </si>
  <si>
    <t>Development</t>
  </si>
  <si>
    <t>UAT</t>
  </si>
  <si>
    <t>Testing &amp; Deployment</t>
  </si>
  <si>
    <t>Deployment</t>
  </si>
  <si>
    <t>Project Management</t>
  </si>
  <si>
    <t>Man Hours</t>
  </si>
  <si>
    <t>Man hours</t>
  </si>
  <si>
    <t>Total Man day Effort</t>
  </si>
  <si>
    <t>Balmer Lawrie</t>
  </si>
  <si>
    <t>Omega Portal Dashboard</t>
  </si>
  <si>
    <t xml:space="preserve">Purchase Module </t>
  </si>
  <si>
    <t>Generate Requirement from Omega</t>
  </si>
  <si>
    <t>Import PO to Omega from portal</t>
  </si>
  <si>
    <t>Make GRN in Omega</t>
  </si>
  <si>
    <t>P.O revision in Omega</t>
  </si>
  <si>
    <t>Revised P.O approval in Omega</t>
  </si>
  <si>
    <t>Payment in Omega</t>
  </si>
  <si>
    <t>Supplier evaluation in Omega</t>
  </si>
  <si>
    <t>Additional Info to supplier in same enquiry</t>
  </si>
  <si>
    <t>BL UAE Supplier Portal</t>
  </si>
  <si>
    <t>Supplier Portal Dashboard for all users</t>
  </si>
  <si>
    <t>BL Admin</t>
  </si>
  <si>
    <t>BL Purchase login</t>
  </si>
  <si>
    <t>Templates for uploading enquiry</t>
  </si>
  <si>
    <t>Reuse Previous templates</t>
  </si>
  <si>
    <t>Floating Enquiry in portal (in predefined template)</t>
  </si>
  <si>
    <t>Enquiry assignment and intimation to clients</t>
  </si>
  <si>
    <t>Supplier credential verification &amp; Registration in portal</t>
  </si>
  <si>
    <t>Supplier master</t>
  </si>
  <si>
    <t>Import Supplier evaluation from Omega</t>
  </si>
  <si>
    <t>Evaluation Subjective part in portal</t>
  </si>
  <si>
    <t>Enquiry Response evaluation &amp; Finalisation</t>
  </si>
  <si>
    <t>Enquiry responses from all suppliers  ( in prescribed format)</t>
  </si>
  <si>
    <t>Repository of responses</t>
  </si>
  <si>
    <t>Comparative analysis / reports by portal</t>
  </si>
  <si>
    <t>Price negotiaion with short listed suppliers</t>
  </si>
  <si>
    <t>Confirm price &amp; supplier</t>
  </si>
  <si>
    <t>Update Final price in supplier portal</t>
  </si>
  <si>
    <t>Convert to PO in BL purchase portal</t>
  </si>
  <si>
    <t>Price revision</t>
  </si>
  <si>
    <t>P.O revision in portla due to price variation</t>
  </si>
  <si>
    <t>Portal for reverse auction</t>
  </si>
  <si>
    <t>View the status for reverse auction</t>
  </si>
  <si>
    <t>Suppliers responses of reverse auction</t>
  </si>
  <si>
    <t>Close reverse auction</t>
  </si>
  <si>
    <t>Multiple P.O to different suppliers in same enquiry</t>
  </si>
  <si>
    <t>Shipment / Documentation / Clearing</t>
  </si>
  <si>
    <t>Shipment details in portal</t>
  </si>
  <si>
    <t>Import documents to claim duty exemption in portal</t>
  </si>
  <si>
    <t>Enter legalisation, Insurance, Clearing document details</t>
  </si>
  <si>
    <t>Material clearing  at port</t>
  </si>
  <si>
    <t>Material transportation to warehouse</t>
  </si>
  <si>
    <t>BL UAE warehouse</t>
  </si>
  <si>
    <t>GRN update in supplier portals</t>
  </si>
  <si>
    <t>Variation in received quantity / rejections</t>
  </si>
  <si>
    <t>P.O revision in portal due to material variation</t>
  </si>
  <si>
    <t>Receive materials at warehouse</t>
  </si>
  <si>
    <t>Upload payment details in portal</t>
  </si>
  <si>
    <t xml:space="preserve">Payment </t>
  </si>
  <si>
    <t>Supplier Portal for supplier</t>
  </si>
  <si>
    <t>Supplier Registration / Login</t>
  </si>
  <si>
    <t>Access to enquiries</t>
  </si>
  <si>
    <t>Supplier response to enquiry</t>
  </si>
  <si>
    <t>View and confirm P.O by supplier</t>
  </si>
  <si>
    <t>Confirm shipment in portal</t>
  </si>
  <si>
    <t>Upload export/ shipment document in portal</t>
  </si>
  <si>
    <t>Upload invoice in portal by supplier</t>
  </si>
  <si>
    <t>View payment details</t>
  </si>
  <si>
    <t>UI/UX/Prototype</t>
  </si>
  <si>
    <t>Nov 27 2017</t>
  </si>
  <si>
    <t>Mon</t>
  </si>
  <si>
    <t>BA</t>
  </si>
  <si>
    <t>System  Admin (Users, Roles, authorization, entitlements)</t>
  </si>
  <si>
    <t>System services ( logging, auditing, exception handling etc.)</t>
  </si>
  <si>
    <t>Reporting and analytics</t>
  </si>
  <si>
    <t>BL UAE Customer Portal</t>
  </si>
  <si>
    <t>Manage customer</t>
  </si>
  <si>
    <t>Customer Login</t>
  </si>
  <si>
    <t>Select Purchase order</t>
  </si>
  <si>
    <t>Display Items for purchase order</t>
  </si>
  <si>
    <t>Place qty, date and time for order</t>
  </si>
  <si>
    <t>Update system with order placement</t>
  </si>
  <si>
    <t>Reconcile order placement screens (Placed vs Actual)</t>
  </si>
  <si>
    <t>Notifications</t>
  </si>
  <si>
    <t>Application management</t>
  </si>
  <si>
    <t>Purchase order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</si>
</sst>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0" fillId="2" borderId="1" xfId="0" applyFont="1" applyFill="1" applyBorder="1"/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14" fontId="5" fillId="2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0" fillId="0" borderId="0" xfId="0" applyFont="1" applyAlignment="1">
      <alignment horizontal="left" vertical="center" indent="3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 vertical="center" indent="2"/>
    </xf>
    <xf numFmtId="0" fontId="0" fillId="0" borderId="0" xfId="0" applyFont="1" applyAlignment="1">
      <alignment horizontal="left" vertical="center" indent="2"/>
    </xf>
    <xf numFmtId="0" fontId="3" fillId="0" borderId="0" xfId="0" applyFont="1" applyFill="1" applyAlignment="1">
      <alignment horizontal="left" vertical="center" indent="2"/>
    </xf>
    <xf numFmtId="0" fontId="6" fillId="4" borderId="7" xfId="0" applyFont="1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0" fillId="2" borderId="2" xfId="0" applyFont="1" applyFill="1" applyBorder="1" applyAlignment="1">
      <alignment horizontal="left" vertical="center" indent="1"/>
    </xf>
    <xf numFmtId="0" fontId="4" fillId="5" borderId="2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1" fontId="7" fillId="0" borderId="2" xfId="0" applyNumberFormat="1" applyFont="1" applyFill="1" applyBorder="1" applyAlignment="1">
      <alignment vertical="center"/>
    </xf>
    <xf numFmtId="1" fontId="7" fillId="0" borderId="2" xfId="0" applyNumberFormat="1" applyFont="1" applyBorder="1" applyAlignment="1">
      <alignment vertical="center"/>
    </xf>
    <xf numFmtId="1" fontId="6" fillId="0" borderId="2" xfId="0" applyNumberFormat="1" applyFont="1" applyBorder="1" applyAlignment="1">
      <alignment vertical="center"/>
    </xf>
    <xf numFmtId="1" fontId="3" fillId="3" borderId="2" xfId="0" applyNumberFormat="1" applyFont="1" applyFill="1" applyBorder="1" applyAlignment="1">
      <alignment horizontal="center" vertical="center"/>
    </xf>
    <xf numFmtId="1" fontId="0" fillId="2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1" fontId="0" fillId="4" borderId="2" xfId="0" applyNumberFormat="1" applyFont="1" applyFill="1" applyBorder="1" applyAlignment="1">
      <alignment horizontal="center" vertical="center"/>
    </xf>
    <xf numFmtId="1" fontId="4" fillId="2" borderId="0" xfId="0" applyNumberFormat="1" applyFont="1" applyFill="1" applyBorder="1" applyAlignment="1">
      <alignment vertical="center"/>
    </xf>
    <xf numFmtId="1" fontId="5" fillId="2" borderId="4" xfId="0" applyNumberFormat="1" applyFont="1" applyFill="1" applyBorder="1" applyAlignment="1">
      <alignment horizontal="center" vertical="center"/>
    </xf>
    <xf numFmtId="1" fontId="4" fillId="2" borderId="5" xfId="0" applyNumberFormat="1" applyFont="1" applyFill="1" applyBorder="1" applyAlignment="1">
      <alignment vertical="center"/>
    </xf>
    <xf numFmtId="1" fontId="3" fillId="3" borderId="6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right" vertical="center"/>
    </xf>
    <xf numFmtId="0" fontId="0" fillId="2" borderId="2" xfId="0" applyFont="1" applyFill="1" applyBorder="1" applyAlignment="1">
      <alignment horizontal="left" vertical="center" indent="3"/>
    </xf>
    <xf numFmtId="0" fontId="0" fillId="2" borderId="2" xfId="0" applyFont="1" applyFill="1" applyBorder="1" applyAlignment="1">
      <alignment horizontal="left" vertical="center" indent="4"/>
    </xf>
    <xf numFmtId="0" fontId="3" fillId="6" borderId="2" xfId="0" applyFont="1" applyFill="1" applyBorder="1" applyAlignment="1">
      <alignment horizontal="left" vertical="center" indent="2"/>
    </xf>
    <xf numFmtId="0" fontId="0" fillId="6" borderId="2" xfId="0" applyFont="1" applyFill="1" applyBorder="1" applyAlignment="1">
      <alignment horizontal="center" vertical="center"/>
    </xf>
    <xf numFmtId="1" fontId="0" fillId="6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 indent="3"/>
    </xf>
    <xf numFmtId="0" fontId="9" fillId="2" borderId="2" xfId="0" applyFont="1" applyFill="1" applyBorder="1" applyAlignment="1">
      <alignment horizontal="center" vertical="center"/>
    </xf>
    <xf numFmtId="1" fontId="0" fillId="7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 indent="1"/>
    </xf>
    <xf numFmtId="0" fontId="0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" fontId="3" fillId="0" borderId="0" xfId="0" applyNumberFormat="1" applyFont="1" applyFill="1" applyAlignment="1">
      <alignment vertical="center"/>
    </xf>
    <xf numFmtId="1" fontId="0" fillId="5" borderId="2" xfId="0" applyNumberFormat="1" applyFont="1" applyFill="1" applyBorder="1" applyAlignment="1">
      <alignment horizontal="center" vertical="center"/>
    </xf>
    <xf numFmtId="1" fontId="0" fillId="3" borderId="2" xfId="0" applyNumberFormat="1" applyFont="1" applyFill="1" applyBorder="1" applyAlignment="1">
      <alignment horizontal="center" vertical="center"/>
    </xf>
    <xf numFmtId="1" fontId="10" fillId="0" borderId="8" xfId="0" applyNumberFormat="1" applyFont="1" applyFill="1" applyBorder="1" applyAlignment="1">
      <alignment horizontal="center" vertical="center"/>
    </xf>
    <xf numFmtId="164" fontId="0" fillId="2" borderId="2" xfId="0" applyNumberFormat="1" applyFont="1" applyFill="1" applyBorder="1" applyAlignment="1">
      <alignment horizontal="center" vertical="center"/>
    </xf>
    <xf numFmtId="164" fontId="0" fillId="4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vertical="center"/>
    </xf>
    <xf numFmtId="164" fontId="7" fillId="0" borderId="2" xfId="0" applyNumberFormat="1" applyFont="1" applyBorder="1" applyAlignment="1">
      <alignment vertical="center"/>
    </xf>
    <xf numFmtId="164" fontId="3" fillId="0" borderId="0" xfId="0" applyNumberFormat="1" applyFont="1" applyFill="1" applyAlignment="1">
      <alignment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2889260</xdr:colOff>
      <xdr:row>3</xdr:row>
      <xdr:rowOff>128588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0"/>
          <a:ext cx="2889260" cy="7286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2889260</xdr:colOff>
      <xdr:row>3</xdr:row>
      <xdr:rowOff>128588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89260" cy="728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opLeftCell="A64" zoomScale="80" zoomScaleNormal="80" workbookViewId="0">
      <selection activeCell="A75" sqref="A75:C79"/>
    </sheetView>
  </sheetViews>
  <sheetFormatPr defaultColWidth="10.875" defaultRowHeight="15.75" x14ac:dyDescent="0.25"/>
  <cols>
    <col min="1" max="1" width="74.5" style="1" customWidth="1"/>
    <col min="2" max="2" width="15.75" style="1" customWidth="1"/>
    <col min="3" max="3" width="15.25" style="43" customWidth="1"/>
    <col min="4" max="4" width="22.375" style="1" bestFit="1" customWidth="1"/>
    <col min="5" max="5" width="4.5" style="1" customWidth="1"/>
    <col min="6" max="6" width="9.75" style="1" customWidth="1"/>
    <col min="7" max="7" width="10" style="1" customWidth="1"/>
    <col min="8" max="8" width="11.625" style="1" customWidth="1"/>
    <col min="9" max="9" width="6.875" style="1" customWidth="1"/>
    <col min="10" max="10" width="6.25" style="1" customWidth="1"/>
    <col min="11" max="16384" width="10.875" style="1"/>
  </cols>
  <sheetData>
    <row r="1" spans="1:11" ht="15.75" customHeight="1" x14ac:dyDescent="0.25">
      <c r="A1" s="3"/>
      <c r="B1" s="4"/>
      <c r="C1" s="39"/>
      <c r="D1" s="8"/>
      <c r="E1" s="8"/>
      <c r="F1" s="8"/>
      <c r="G1" s="8"/>
      <c r="H1" s="8"/>
      <c r="I1" s="8"/>
      <c r="J1" s="8"/>
      <c r="K1" s="8"/>
    </row>
    <row r="2" spans="1:11" ht="15.75" customHeight="1" x14ac:dyDescent="0.25">
      <c r="A2" s="4"/>
      <c r="B2" s="4"/>
      <c r="C2" s="39"/>
      <c r="D2" s="8"/>
      <c r="E2" s="8"/>
      <c r="F2" s="8"/>
      <c r="G2" s="8"/>
      <c r="H2" s="8"/>
      <c r="I2" s="8"/>
      <c r="J2" s="8"/>
      <c r="K2" s="8"/>
    </row>
    <row r="3" spans="1:11" ht="15.75" customHeight="1" x14ac:dyDescent="0.25">
      <c r="A3" s="10" t="s">
        <v>23</v>
      </c>
      <c r="B3" s="6" t="s">
        <v>84</v>
      </c>
      <c r="C3" s="40"/>
      <c r="D3" s="8"/>
      <c r="E3" s="8"/>
      <c r="F3" s="8"/>
      <c r="G3" s="8"/>
      <c r="H3" s="8"/>
      <c r="I3" s="8"/>
      <c r="J3" s="8"/>
      <c r="K3" s="8"/>
    </row>
    <row r="4" spans="1:11" ht="15.75" customHeight="1" x14ac:dyDescent="0.25">
      <c r="A4" s="2"/>
      <c r="B4" s="7" t="s">
        <v>85</v>
      </c>
      <c r="C4" s="40"/>
      <c r="D4" s="8"/>
      <c r="E4" s="8"/>
      <c r="F4" s="8"/>
      <c r="G4" s="8"/>
      <c r="H4" s="8"/>
      <c r="I4" s="8"/>
      <c r="J4" s="8"/>
      <c r="K4" s="8"/>
    </row>
    <row r="5" spans="1:11" ht="15.75" customHeight="1" x14ac:dyDescent="0.25">
      <c r="A5" s="5"/>
      <c r="B5" s="5"/>
      <c r="C5" s="41"/>
      <c r="D5" s="8"/>
      <c r="E5" s="8"/>
      <c r="F5" s="8"/>
      <c r="G5" s="8"/>
      <c r="H5" s="8"/>
      <c r="I5" s="8"/>
      <c r="J5" s="8"/>
      <c r="K5" s="8"/>
    </row>
    <row r="6" spans="1:11" s="8" customFormat="1" ht="18" customHeight="1" x14ac:dyDescent="0.25">
      <c r="A6" s="14" t="s">
        <v>0</v>
      </c>
      <c r="B6" s="29" t="s">
        <v>20</v>
      </c>
      <c r="C6" s="42" t="s">
        <v>1</v>
      </c>
    </row>
    <row r="7" spans="1:11" s="8" customFormat="1" ht="18" customHeight="1" x14ac:dyDescent="0.25">
      <c r="A7" s="15" t="s">
        <v>8</v>
      </c>
      <c r="B7" s="15"/>
      <c r="C7" s="35"/>
      <c r="D7" s="24"/>
      <c r="E7" s="19" t="s">
        <v>3</v>
      </c>
      <c r="F7" s="30" t="s">
        <v>21</v>
      </c>
      <c r="G7" s="20" t="s">
        <v>1</v>
      </c>
      <c r="H7" s="20" t="s">
        <v>2</v>
      </c>
    </row>
    <row r="8" spans="1:11" s="8" customFormat="1" ht="18" customHeight="1" x14ac:dyDescent="0.25">
      <c r="A8" s="13" t="s">
        <v>9</v>
      </c>
      <c r="B8" s="12">
        <v>32</v>
      </c>
      <c r="C8" s="36">
        <f>B8/8</f>
        <v>4</v>
      </c>
      <c r="D8" s="25" t="s">
        <v>6</v>
      </c>
      <c r="E8" s="16">
        <v>1</v>
      </c>
      <c r="F8" s="16">
        <f>B11</f>
        <v>40</v>
      </c>
      <c r="G8" s="17">
        <f>F8/8</f>
        <v>5</v>
      </c>
      <c r="H8" s="17">
        <f t="shared" ref="H8:H11" si="0">E8*G8</f>
        <v>5</v>
      </c>
    </row>
    <row r="9" spans="1:11" s="8" customFormat="1" ht="18" customHeight="1" x14ac:dyDescent="0.25">
      <c r="A9" s="13" t="s">
        <v>10</v>
      </c>
      <c r="B9" s="12">
        <v>32</v>
      </c>
      <c r="C9" s="36">
        <f t="shared" ref="C9:C74" si="1">B9/8</f>
        <v>4</v>
      </c>
      <c r="D9" s="25" t="s">
        <v>14</v>
      </c>
      <c r="E9" s="16">
        <v>1</v>
      </c>
      <c r="F9" s="16">
        <v>272</v>
      </c>
      <c r="G9" s="17">
        <f>F9/8</f>
        <v>34</v>
      </c>
      <c r="H9" s="17">
        <f t="shared" si="0"/>
        <v>34</v>
      </c>
      <c r="I9" s="63">
        <f>SUM(C15:C74)</f>
        <v>68</v>
      </c>
      <c r="J9" s="59">
        <f>SUM(H9:H10)</f>
        <v>68</v>
      </c>
    </row>
    <row r="10" spans="1:11" s="8" customFormat="1" ht="18" customHeight="1" x14ac:dyDescent="0.25">
      <c r="A10" s="13" t="s">
        <v>19</v>
      </c>
      <c r="B10" s="12">
        <f>SUM(B15:B73)*0.1</f>
        <v>50.400000000000006</v>
      </c>
      <c r="C10" s="36">
        <f t="shared" si="1"/>
        <v>6.3000000000000007</v>
      </c>
      <c r="D10" s="25" t="s">
        <v>13</v>
      </c>
      <c r="E10" s="16">
        <v>1</v>
      </c>
      <c r="F10" s="16">
        <v>272</v>
      </c>
      <c r="G10" s="17">
        <f>F10/8</f>
        <v>34</v>
      </c>
      <c r="H10" s="17">
        <f t="shared" si="0"/>
        <v>34</v>
      </c>
      <c r="I10" s="58"/>
      <c r="J10" s="59"/>
    </row>
    <row r="11" spans="1:11" s="9" customFormat="1" ht="18" customHeight="1" x14ac:dyDescent="0.25">
      <c r="A11" s="13" t="s">
        <v>83</v>
      </c>
      <c r="B11" s="12">
        <v>40</v>
      </c>
      <c r="C11" s="36">
        <f t="shared" si="1"/>
        <v>5</v>
      </c>
      <c r="D11" s="25" t="s">
        <v>12</v>
      </c>
      <c r="E11" s="16">
        <v>1</v>
      </c>
      <c r="F11" s="16">
        <f>B10/E11</f>
        <v>50.400000000000006</v>
      </c>
      <c r="G11" s="9">
        <f>F11/8</f>
        <v>6.3000000000000007</v>
      </c>
      <c r="H11" s="17">
        <f t="shared" si="0"/>
        <v>6.3000000000000007</v>
      </c>
      <c r="I11" s="58"/>
      <c r="J11" s="59"/>
      <c r="K11" s="8"/>
    </row>
    <row r="12" spans="1:11" s="9" customFormat="1" ht="18" customHeight="1" x14ac:dyDescent="0.25">
      <c r="A12" s="15" t="s">
        <v>15</v>
      </c>
      <c r="B12" s="15"/>
      <c r="C12" s="62"/>
      <c r="D12" s="25" t="s">
        <v>5</v>
      </c>
      <c r="E12" s="16">
        <v>2</v>
      </c>
      <c r="F12" s="34">
        <f>SUM(B76:B77)/E12</f>
        <v>108.80000000000001</v>
      </c>
      <c r="G12" s="32">
        <f>F12/8</f>
        <v>13.600000000000001</v>
      </c>
      <c r="H12" s="32">
        <f>E12*G12</f>
        <v>27.200000000000003</v>
      </c>
      <c r="I12" s="31"/>
      <c r="J12" s="31"/>
      <c r="K12" s="8"/>
    </row>
    <row r="13" spans="1:11" s="9" customFormat="1" ht="18" customHeight="1" x14ac:dyDescent="0.25">
      <c r="A13" s="52" t="s">
        <v>34</v>
      </c>
      <c r="B13" s="53"/>
      <c r="C13" s="51"/>
      <c r="D13" s="25" t="s">
        <v>86</v>
      </c>
      <c r="E13" s="16">
        <v>1</v>
      </c>
      <c r="F13" s="34">
        <f>SUM(B8:B9)</f>
        <v>64</v>
      </c>
      <c r="G13" s="32">
        <f>F13/8</f>
        <v>8</v>
      </c>
      <c r="H13" s="32">
        <f>E13*G13</f>
        <v>8</v>
      </c>
      <c r="I13" s="31">
        <f>H14*8</f>
        <v>916</v>
      </c>
      <c r="J13" s="31"/>
      <c r="K13" s="8"/>
    </row>
    <row r="14" spans="1:11" s="9" customFormat="1" ht="18" customHeight="1" x14ac:dyDescent="0.25">
      <c r="A14" s="54" t="s">
        <v>24</v>
      </c>
      <c r="B14" s="57"/>
      <c r="C14" s="61"/>
      <c r="D14" s="26" t="s">
        <v>4</v>
      </c>
      <c r="E14" s="16"/>
      <c r="F14" s="34">
        <f>SUM(F8:F12)</f>
        <v>743.2</v>
      </c>
      <c r="G14" s="18"/>
      <c r="H14" s="33">
        <f>SUM(H8:H13)</f>
        <v>114.5</v>
      </c>
      <c r="I14" s="8"/>
      <c r="J14" s="8"/>
      <c r="K14" s="8"/>
    </row>
    <row r="15" spans="1:11" s="9" customFormat="1" ht="18" customHeight="1" x14ac:dyDescent="0.25">
      <c r="A15" s="27" t="s">
        <v>25</v>
      </c>
      <c r="B15" s="12"/>
      <c r="C15" s="36"/>
      <c r="D15" s="8"/>
      <c r="E15" s="8"/>
      <c r="F15" s="8"/>
      <c r="G15" s="8"/>
      <c r="H15" s="8"/>
      <c r="I15" s="8"/>
      <c r="J15" s="8"/>
      <c r="K15" s="8"/>
    </row>
    <row r="16" spans="1:11" s="9" customFormat="1" ht="18" customHeight="1" x14ac:dyDescent="0.25">
      <c r="A16" s="21" t="s">
        <v>26</v>
      </c>
      <c r="B16" s="12">
        <v>8</v>
      </c>
      <c r="C16" s="36">
        <f t="shared" si="1"/>
        <v>1</v>
      </c>
      <c r="D16" s="8" t="s">
        <v>7</v>
      </c>
      <c r="E16" s="60">
        <f>SUM(G12,G9,G13)</f>
        <v>55.6</v>
      </c>
      <c r="F16" s="8"/>
      <c r="G16" s="8"/>
      <c r="H16" s="8"/>
      <c r="I16" s="8"/>
      <c r="J16" s="8"/>
      <c r="K16" s="8"/>
    </row>
    <row r="17" spans="1:11" s="9" customFormat="1" ht="18" customHeight="1" x14ac:dyDescent="0.25">
      <c r="A17" s="21" t="s">
        <v>27</v>
      </c>
      <c r="B17" s="12">
        <v>8</v>
      </c>
      <c r="C17" s="36">
        <f t="shared" si="1"/>
        <v>1</v>
      </c>
      <c r="D17" s="8" t="s">
        <v>22</v>
      </c>
      <c r="E17" s="8">
        <f>H14</f>
        <v>114.5</v>
      </c>
      <c r="F17" s="8"/>
      <c r="G17" s="8"/>
      <c r="H17" s="8"/>
      <c r="I17" s="8"/>
      <c r="J17" s="8"/>
      <c r="K17" s="8"/>
    </row>
    <row r="18" spans="1:11" s="9" customFormat="1" ht="18" customHeight="1" x14ac:dyDescent="0.25">
      <c r="A18" s="21" t="s">
        <v>28</v>
      </c>
      <c r="B18" s="12">
        <v>8</v>
      </c>
      <c r="C18" s="36">
        <f t="shared" si="1"/>
        <v>1</v>
      </c>
      <c r="D18" s="8"/>
      <c r="E18" s="8"/>
      <c r="F18" s="8"/>
      <c r="G18" s="8"/>
      <c r="H18" s="8"/>
      <c r="I18" s="8"/>
      <c r="J18" s="8"/>
      <c r="K18" s="8"/>
    </row>
    <row r="19" spans="1:11" s="9" customFormat="1" ht="18" customHeight="1" x14ac:dyDescent="0.25">
      <c r="A19" s="21" t="s">
        <v>29</v>
      </c>
      <c r="B19" s="12">
        <v>8</v>
      </c>
      <c r="C19" s="36">
        <f t="shared" si="1"/>
        <v>1</v>
      </c>
      <c r="D19" s="8"/>
      <c r="E19" s="8"/>
      <c r="F19" s="8"/>
      <c r="G19" s="8"/>
      <c r="H19" s="8">
        <f>E17*8*10</f>
        <v>9160</v>
      </c>
      <c r="I19" s="8"/>
      <c r="J19" s="8"/>
      <c r="K19" s="8"/>
    </row>
    <row r="20" spans="1:11" s="9" customFormat="1" ht="18" customHeight="1" x14ac:dyDescent="0.25">
      <c r="A20" s="21" t="s">
        <v>30</v>
      </c>
      <c r="B20" s="12">
        <v>8</v>
      </c>
      <c r="C20" s="36">
        <f t="shared" si="1"/>
        <v>1</v>
      </c>
      <c r="D20" s="8"/>
      <c r="E20" s="8"/>
      <c r="F20" s="8"/>
      <c r="G20" s="8"/>
      <c r="H20" s="8"/>
      <c r="I20" s="8"/>
      <c r="J20" s="8"/>
      <c r="K20" s="8"/>
    </row>
    <row r="21" spans="1:11" s="9" customFormat="1" ht="18" customHeight="1" x14ac:dyDescent="0.25">
      <c r="A21" s="21" t="s">
        <v>31</v>
      </c>
      <c r="B21" s="12">
        <v>16</v>
      </c>
      <c r="C21" s="36">
        <f t="shared" si="1"/>
        <v>2</v>
      </c>
      <c r="D21" s="8"/>
      <c r="E21" s="8"/>
      <c r="F21" s="8"/>
      <c r="G21" s="8"/>
      <c r="H21" s="8"/>
      <c r="I21" s="8"/>
      <c r="J21" s="8"/>
      <c r="K21" s="8"/>
    </row>
    <row r="22" spans="1:11" s="9" customFormat="1" ht="18" customHeight="1" x14ac:dyDescent="0.25">
      <c r="A22" s="21" t="s">
        <v>32</v>
      </c>
      <c r="B22" s="12">
        <v>8</v>
      </c>
      <c r="C22" s="36">
        <f t="shared" si="1"/>
        <v>1</v>
      </c>
      <c r="D22" s="8"/>
      <c r="E22" s="8"/>
      <c r="F22" s="8"/>
      <c r="G22" s="8"/>
      <c r="H22" s="8"/>
      <c r="I22" s="8"/>
      <c r="J22" s="8"/>
      <c r="K22" s="8"/>
    </row>
    <row r="23" spans="1:11" s="9" customFormat="1" ht="18" customHeight="1" x14ac:dyDescent="0.25">
      <c r="A23" s="21" t="s">
        <v>33</v>
      </c>
      <c r="B23" s="12">
        <v>8</v>
      </c>
      <c r="C23" s="36">
        <f t="shared" si="1"/>
        <v>1</v>
      </c>
      <c r="D23" s="8"/>
      <c r="E23" s="8"/>
      <c r="F23" s="8"/>
      <c r="G23" s="8"/>
      <c r="H23" s="8"/>
      <c r="I23" s="8"/>
      <c r="J23" s="8"/>
      <c r="K23" s="8"/>
    </row>
    <row r="24" spans="1:11" s="9" customFormat="1" ht="18" customHeight="1" x14ac:dyDescent="0.25">
      <c r="A24" s="54" t="s">
        <v>35</v>
      </c>
      <c r="B24" s="55"/>
      <c r="C24" s="61"/>
      <c r="D24" s="8"/>
      <c r="E24" s="8"/>
      <c r="F24" s="8"/>
      <c r="G24" s="8"/>
      <c r="H24" s="8"/>
      <c r="I24" s="8"/>
      <c r="J24" s="8"/>
      <c r="K24" s="8"/>
    </row>
    <row r="25" spans="1:11" s="9" customFormat="1" ht="18" customHeight="1" x14ac:dyDescent="0.25">
      <c r="A25" s="46" t="s">
        <v>36</v>
      </c>
      <c r="B25" s="47"/>
      <c r="C25" s="48"/>
      <c r="D25" s="8"/>
      <c r="E25" s="8"/>
      <c r="F25" s="8"/>
      <c r="G25" s="8"/>
      <c r="H25" s="8"/>
      <c r="I25" s="8"/>
      <c r="J25" s="8"/>
      <c r="K25" s="8"/>
    </row>
    <row r="26" spans="1:11" s="9" customFormat="1" ht="18" customHeight="1" x14ac:dyDescent="0.25">
      <c r="A26" s="44" t="s">
        <v>37</v>
      </c>
      <c r="B26" s="12">
        <v>4</v>
      </c>
      <c r="C26" s="36">
        <f t="shared" si="1"/>
        <v>0.5</v>
      </c>
      <c r="D26" s="8"/>
      <c r="E26" s="8"/>
      <c r="F26" s="8"/>
      <c r="G26" s="8"/>
      <c r="H26" s="8"/>
      <c r="I26" s="8"/>
      <c r="J26" s="8"/>
      <c r="K26" s="8"/>
    </row>
    <row r="27" spans="1:11" s="9" customFormat="1" ht="18" customHeight="1" x14ac:dyDescent="0.25">
      <c r="A27" s="44" t="s">
        <v>38</v>
      </c>
      <c r="B27" s="12">
        <v>16</v>
      </c>
      <c r="C27" s="36">
        <f t="shared" si="1"/>
        <v>2</v>
      </c>
      <c r="D27" s="8"/>
      <c r="E27" s="8"/>
      <c r="F27" s="8"/>
      <c r="G27" s="8"/>
      <c r="H27" s="8"/>
      <c r="I27" s="8"/>
      <c r="J27" s="8"/>
      <c r="K27" s="8"/>
    </row>
    <row r="28" spans="1:11" s="9" customFormat="1" ht="18" customHeight="1" x14ac:dyDescent="0.25">
      <c r="A28" s="44" t="s">
        <v>39</v>
      </c>
      <c r="B28" s="12">
        <v>6</v>
      </c>
      <c r="C28" s="36">
        <f t="shared" si="1"/>
        <v>0.75</v>
      </c>
      <c r="D28" s="8"/>
      <c r="E28" s="8"/>
      <c r="F28" s="8"/>
      <c r="G28" s="8"/>
      <c r="H28" s="8"/>
      <c r="I28" s="8"/>
      <c r="J28" s="8"/>
      <c r="K28" s="8"/>
    </row>
    <row r="29" spans="1:11" s="9" customFormat="1" ht="18" customHeight="1" x14ac:dyDescent="0.25">
      <c r="A29" s="44" t="s">
        <v>40</v>
      </c>
      <c r="B29" s="12">
        <v>8</v>
      </c>
      <c r="C29" s="36">
        <f t="shared" si="1"/>
        <v>1</v>
      </c>
      <c r="D29" s="8"/>
      <c r="E29" s="8"/>
      <c r="F29" s="8"/>
      <c r="G29" s="8"/>
      <c r="H29" s="8"/>
      <c r="I29" s="8"/>
      <c r="J29" s="8"/>
      <c r="K29" s="8"/>
    </row>
    <row r="30" spans="1:11" s="9" customFormat="1" ht="18" customHeight="1" x14ac:dyDescent="0.25">
      <c r="A30" s="44" t="s">
        <v>41</v>
      </c>
      <c r="B30" s="12">
        <v>8</v>
      </c>
      <c r="C30" s="36">
        <f t="shared" si="1"/>
        <v>1</v>
      </c>
      <c r="D30" s="8"/>
      <c r="E30" s="8"/>
      <c r="F30" s="8"/>
      <c r="G30" s="8"/>
      <c r="H30" s="8"/>
      <c r="I30" s="8"/>
      <c r="J30" s="8"/>
      <c r="K30" s="8"/>
    </row>
    <row r="31" spans="1:11" s="9" customFormat="1" ht="18" customHeight="1" x14ac:dyDescent="0.25">
      <c r="A31" s="44" t="s">
        <v>42</v>
      </c>
      <c r="B31" s="12">
        <v>8</v>
      </c>
      <c r="C31" s="36">
        <f t="shared" si="1"/>
        <v>1</v>
      </c>
      <c r="D31" s="8"/>
      <c r="E31" s="8"/>
      <c r="F31" s="8"/>
      <c r="G31" s="8"/>
      <c r="H31" s="8"/>
      <c r="I31" s="8"/>
      <c r="J31" s="8"/>
      <c r="K31" s="8"/>
    </row>
    <row r="32" spans="1:11" s="9" customFormat="1" ht="18" customHeight="1" x14ac:dyDescent="0.25">
      <c r="A32" s="44" t="s">
        <v>43</v>
      </c>
      <c r="B32" s="12">
        <v>8</v>
      </c>
      <c r="C32" s="36">
        <f t="shared" si="1"/>
        <v>1</v>
      </c>
      <c r="D32" s="8"/>
      <c r="E32" s="8"/>
      <c r="F32" s="8"/>
      <c r="G32" s="8"/>
      <c r="H32" s="8"/>
      <c r="I32" s="8"/>
      <c r="J32" s="8"/>
      <c r="K32" s="8"/>
    </row>
    <row r="33" spans="1:11" s="9" customFormat="1" ht="18" customHeight="1" x14ac:dyDescent="0.25">
      <c r="A33" s="44" t="s">
        <v>44</v>
      </c>
      <c r="B33" s="12">
        <v>8</v>
      </c>
      <c r="C33" s="36">
        <f t="shared" si="1"/>
        <v>1</v>
      </c>
      <c r="D33" s="8"/>
      <c r="E33" s="8"/>
      <c r="F33" s="8"/>
      <c r="G33" s="8"/>
      <c r="H33" s="8"/>
      <c r="I33" s="8"/>
      <c r="J33" s="8"/>
      <c r="K33" s="8"/>
    </row>
    <row r="34" spans="1:11" s="9" customFormat="1" ht="18" customHeight="1" x14ac:dyDescent="0.25">
      <c r="A34" s="44" t="s">
        <v>45</v>
      </c>
      <c r="B34" s="12">
        <v>8</v>
      </c>
      <c r="C34" s="36">
        <f t="shared" si="1"/>
        <v>1</v>
      </c>
      <c r="D34" s="8"/>
      <c r="E34" s="8"/>
      <c r="F34" s="8"/>
      <c r="G34" s="8"/>
      <c r="H34" s="8"/>
      <c r="I34" s="8"/>
      <c r="J34" s="8"/>
      <c r="K34" s="8"/>
    </row>
    <row r="35" spans="1:11" s="9" customFormat="1" ht="18" customHeight="1" x14ac:dyDescent="0.25">
      <c r="A35" s="46" t="s">
        <v>46</v>
      </c>
      <c r="B35" s="47"/>
      <c r="C35" s="48"/>
      <c r="D35" s="8"/>
      <c r="E35" s="8"/>
      <c r="F35" s="8"/>
      <c r="G35" s="8"/>
      <c r="H35" s="8"/>
      <c r="I35" s="8"/>
      <c r="J35" s="8"/>
      <c r="K35" s="8"/>
    </row>
    <row r="36" spans="1:11" s="9" customFormat="1" ht="18" customHeight="1" x14ac:dyDescent="0.25">
      <c r="A36" s="44" t="s">
        <v>47</v>
      </c>
      <c r="B36" s="12">
        <v>8</v>
      </c>
      <c r="C36" s="36">
        <f t="shared" si="1"/>
        <v>1</v>
      </c>
      <c r="D36" s="8"/>
      <c r="E36" s="8"/>
      <c r="F36" s="8"/>
      <c r="G36" s="8"/>
      <c r="H36" s="8"/>
      <c r="I36" s="8"/>
      <c r="J36" s="8"/>
      <c r="K36" s="8"/>
    </row>
    <row r="37" spans="1:11" s="9" customFormat="1" ht="18" customHeight="1" x14ac:dyDescent="0.25">
      <c r="A37" s="44" t="s">
        <v>48</v>
      </c>
      <c r="B37" s="12">
        <v>8</v>
      </c>
      <c r="C37" s="36">
        <f t="shared" si="1"/>
        <v>1</v>
      </c>
      <c r="D37" s="8"/>
      <c r="E37" s="8"/>
      <c r="F37" s="8"/>
      <c r="G37" s="8"/>
      <c r="H37" s="8"/>
      <c r="I37" s="8"/>
      <c r="J37" s="8"/>
      <c r="K37" s="8"/>
    </row>
    <row r="38" spans="1:11" s="9" customFormat="1" ht="18" customHeight="1" x14ac:dyDescent="0.25">
      <c r="A38" s="44" t="s">
        <v>49</v>
      </c>
      <c r="B38" s="12">
        <v>8</v>
      </c>
      <c r="C38" s="36">
        <f t="shared" si="1"/>
        <v>1</v>
      </c>
      <c r="D38" s="8"/>
      <c r="E38" s="8"/>
      <c r="F38" s="8"/>
      <c r="G38" s="8"/>
      <c r="H38" s="8"/>
      <c r="I38" s="8"/>
      <c r="J38" s="8"/>
      <c r="K38" s="8"/>
    </row>
    <row r="39" spans="1:11" s="9" customFormat="1" ht="18" customHeight="1" x14ac:dyDescent="0.25">
      <c r="A39" s="49" t="s">
        <v>50</v>
      </c>
      <c r="B39" s="50">
        <v>8</v>
      </c>
      <c r="C39" s="36">
        <f t="shared" si="1"/>
        <v>1</v>
      </c>
      <c r="D39" s="8"/>
      <c r="E39" s="8"/>
      <c r="F39" s="8"/>
      <c r="G39" s="8"/>
      <c r="H39" s="8"/>
      <c r="I39" s="8"/>
      <c r="J39" s="8"/>
      <c r="K39" s="8"/>
    </row>
    <row r="40" spans="1:11" s="9" customFormat="1" ht="18" customHeight="1" x14ac:dyDescent="0.25">
      <c r="A40" s="45" t="s">
        <v>56</v>
      </c>
      <c r="B40" s="12">
        <v>8</v>
      </c>
      <c r="C40" s="36">
        <f t="shared" si="1"/>
        <v>1</v>
      </c>
      <c r="D40" s="8"/>
      <c r="E40" s="8"/>
      <c r="F40" s="8"/>
      <c r="G40" s="8"/>
      <c r="H40" s="8"/>
      <c r="I40" s="8"/>
      <c r="J40" s="8"/>
      <c r="K40" s="8"/>
    </row>
    <row r="41" spans="1:11" s="9" customFormat="1" ht="18" customHeight="1" x14ac:dyDescent="0.25">
      <c r="A41" s="45" t="s">
        <v>57</v>
      </c>
      <c r="B41" s="12">
        <v>8</v>
      </c>
      <c r="C41" s="36">
        <f t="shared" si="1"/>
        <v>1</v>
      </c>
      <c r="D41" s="8"/>
      <c r="E41" s="8"/>
      <c r="F41" s="8"/>
      <c r="G41" s="8"/>
      <c r="H41" s="8"/>
      <c r="I41" s="8"/>
      <c r="J41" s="8"/>
      <c r="K41" s="8"/>
    </row>
    <row r="42" spans="1:11" s="9" customFormat="1" ht="18" customHeight="1" x14ac:dyDescent="0.25">
      <c r="A42" s="45" t="s">
        <v>58</v>
      </c>
      <c r="B42" s="12">
        <v>8</v>
      </c>
      <c r="C42" s="36">
        <f t="shared" si="1"/>
        <v>1</v>
      </c>
      <c r="D42" s="8"/>
      <c r="E42" s="8"/>
      <c r="F42" s="8"/>
      <c r="G42" s="8"/>
      <c r="H42" s="8"/>
      <c r="I42" s="8"/>
      <c r="J42" s="8"/>
      <c r="K42" s="8"/>
    </row>
    <row r="43" spans="1:11" s="9" customFormat="1" ht="18" customHeight="1" x14ac:dyDescent="0.25">
      <c r="A43" s="45" t="s">
        <v>59</v>
      </c>
      <c r="B43" s="12">
        <v>8</v>
      </c>
      <c r="C43" s="36">
        <f t="shared" si="1"/>
        <v>1</v>
      </c>
      <c r="D43" s="8"/>
      <c r="E43" s="8"/>
      <c r="F43" s="8"/>
      <c r="G43" s="8"/>
      <c r="H43" s="8"/>
      <c r="I43" s="8"/>
      <c r="J43" s="8"/>
      <c r="K43" s="8"/>
    </row>
    <row r="44" spans="1:11" s="9" customFormat="1" ht="18" customHeight="1" x14ac:dyDescent="0.25">
      <c r="A44" s="44" t="s">
        <v>51</v>
      </c>
      <c r="B44" s="12">
        <v>8</v>
      </c>
      <c r="C44" s="36">
        <f t="shared" si="1"/>
        <v>1</v>
      </c>
      <c r="D44" s="8"/>
      <c r="E44" s="8"/>
      <c r="F44" s="8"/>
      <c r="G44" s="8"/>
      <c r="H44" s="8"/>
      <c r="I44" s="8"/>
      <c r="J44" s="8"/>
      <c r="K44" s="8"/>
    </row>
    <row r="45" spans="1:11" s="9" customFormat="1" ht="18" customHeight="1" x14ac:dyDescent="0.25">
      <c r="A45" s="44" t="s">
        <v>52</v>
      </c>
      <c r="B45" s="12">
        <v>8</v>
      </c>
      <c r="C45" s="36">
        <f t="shared" si="1"/>
        <v>1</v>
      </c>
      <c r="D45" s="8"/>
      <c r="E45" s="8"/>
      <c r="F45" s="8"/>
      <c r="G45" s="8"/>
      <c r="H45" s="8"/>
      <c r="I45" s="8"/>
      <c r="J45" s="8"/>
      <c r="K45" s="8"/>
    </row>
    <row r="46" spans="1:11" s="22" customFormat="1" ht="18" customHeight="1" x14ac:dyDescent="0.25">
      <c r="A46" s="49" t="s">
        <v>53</v>
      </c>
      <c r="B46" s="50">
        <v>8</v>
      </c>
      <c r="C46" s="36">
        <f t="shared" si="1"/>
        <v>1</v>
      </c>
      <c r="D46" s="8"/>
      <c r="E46" s="8"/>
      <c r="F46" s="8"/>
      <c r="G46" s="8"/>
      <c r="H46" s="8"/>
      <c r="I46" s="8"/>
      <c r="J46" s="8"/>
      <c r="K46" s="23"/>
    </row>
    <row r="47" spans="1:11" s="9" customFormat="1" ht="18" customHeight="1" x14ac:dyDescent="0.25">
      <c r="A47" s="45" t="s">
        <v>60</v>
      </c>
      <c r="B47" s="12">
        <v>8</v>
      </c>
      <c r="C47" s="36">
        <f t="shared" si="1"/>
        <v>1</v>
      </c>
      <c r="D47" s="8"/>
      <c r="E47" s="8"/>
      <c r="F47" s="8"/>
      <c r="G47" s="8"/>
      <c r="H47" s="8"/>
      <c r="I47" s="8"/>
      <c r="J47" s="8"/>
      <c r="K47" s="8"/>
    </row>
    <row r="48" spans="1:11" s="9" customFormat="1" ht="18" customHeight="1" x14ac:dyDescent="0.25">
      <c r="A48" s="44" t="s">
        <v>54</v>
      </c>
      <c r="B48" s="12">
        <v>8</v>
      </c>
      <c r="C48" s="36">
        <f t="shared" si="1"/>
        <v>1</v>
      </c>
      <c r="D48" s="8"/>
      <c r="E48" s="8"/>
      <c r="F48" s="8"/>
      <c r="G48" s="8"/>
      <c r="H48" s="8"/>
      <c r="I48" s="8"/>
      <c r="J48" s="8"/>
      <c r="K48" s="8"/>
    </row>
    <row r="49" spans="1:11" s="9" customFormat="1" ht="18" customHeight="1" x14ac:dyDescent="0.25">
      <c r="A49" s="44" t="s">
        <v>55</v>
      </c>
      <c r="B49" s="12">
        <v>8</v>
      </c>
      <c r="C49" s="36">
        <f t="shared" si="1"/>
        <v>1</v>
      </c>
      <c r="D49" s="8"/>
      <c r="E49" s="8"/>
      <c r="F49" s="8"/>
      <c r="G49" s="8"/>
      <c r="H49" s="8"/>
      <c r="I49" s="8"/>
      <c r="J49" s="8"/>
      <c r="K49" s="8"/>
    </row>
    <row r="50" spans="1:11" s="9" customFormat="1" ht="18" customHeight="1" x14ac:dyDescent="0.25">
      <c r="A50" s="46" t="s">
        <v>61</v>
      </c>
      <c r="B50" s="47"/>
      <c r="C50" s="48"/>
      <c r="D50" s="8"/>
      <c r="E50" s="8"/>
      <c r="F50" s="8"/>
      <c r="G50" s="8"/>
      <c r="H50" s="8"/>
      <c r="I50" s="8"/>
      <c r="J50" s="8"/>
      <c r="K50" s="8"/>
    </row>
    <row r="51" spans="1:11" s="9" customFormat="1" ht="18" customHeight="1" x14ac:dyDescent="0.25">
      <c r="A51" s="44" t="s">
        <v>62</v>
      </c>
      <c r="B51" s="12">
        <v>8</v>
      </c>
      <c r="C51" s="36">
        <f t="shared" si="1"/>
        <v>1</v>
      </c>
      <c r="D51" s="8"/>
      <c r="E51" s="8"/>
      <c r="F51" s="8"/>
      <c r="G51" s="8"/>
      <c r="H51" s="8"/>
      <c r="I51" s="8"/>
      <c r="J51" s="8"/>
      <c r="K51" s="8"/>
    </row>
    <row r="52" spans="1:11" s="9" customFormat="1" ht="18" customHeight="1" x14ac:dyDescent="0.25">
      <c r="A52" s="44" t="s">
        <v>63</v>
      </c>
      <c r="B52" s="12">
        <v>8</v>
      </c>
      <c r="C52" s="36">
        <f t="shared" si="1"/>
        <v>1</v>
      </c>
      <c r="D52" s="8"/>
      <c r="E52" s="8"/>
      <c r="F52" s="8"/>
      <c r="G52" s="8"/>
      <c r="H52" s="8"/>
      <c r="I52" s="8"/>
      <c r="J52" s="8"/>
      <c r="K52" s="8"/>
    </row>
    <row r="53" spans="1:11" s="9" customFormat="1" ht="18" customHeight="1" x14ac:dyDescent="0.25">
      <c r="A53" s="44" t="s">
        <v>64</v>
      </c>
      <c r="B53" s="12">
        <v>16</v>
      </c>
      <c r="C53" s="36">
        <f t="shared" si="1"/>
        <v>2</v>
      </c>
      <c r="G53" s="1"/>
      <c r="H53" s="1"/>
      <c r="I53" s="8"/>
      <c r="J53" s="8"/>
      <c r="K53" s="8"/>
    </row>
    <row r="54" spans="1:11" s="9" customFormat="1" ht="18" customHeight="1" x14ac:dyDescent="0.25">
      <c r="A54" s="44" t="s">
        <v>65</v>
      </c>
      <c r="B54" s="12">
        <v>12</v>
      </c>
      <c r="C54" s="36">
        <f t="shared" si="1"/>
        <v>1.5</v>
      </c>
      <c r="G54" s="1"/>
      <c r="H54" s="1"/>
      <c r="I54" s="1"/>
      <c r="J54" s="1"/>
      <c r="K54" s="1"/>
    </row>
    <row r="55" spans="1:11" s="9" customFormat="1" x14ac:dyDescent="0.25">
      <c r="A55" s="44" t="s">
        <v>66</v>
      </c>
      <c r="B55" s="12">
        <v>12</v>
      </c>
      <c r="C55" s="36">
        <f t="shared" si="1"/>
        <v>1.5</v>
      </c>
      <c r="G55" s="1"/>
      <c r="H55" s="1"/>
      <c r="I55" s="1"/>
      <c r="J55" s="1"/>
      <c r="K55" s="1"/>
    </row>
    <row r="56" spans="1:11" s="9" customFormat="1" ht="18" customHeight="1" x14ac:dyDescent="0.25">
      <c r="A56" s="46" t="s">
        <v>67</v>
      </c>
      <c r="B56" s="47"/>
      <c r="C56" s="48"/>
      <c r="D56"/>
      <c r="E56" s="1"/>
      <c r="F56" s="1"/>
      <c r="G56" s="1"/>
      <c r="H56" s="1"/>
      <c r="I56" s="1"/>
      <c r="J56" s="1"/>
      <c r="K56" s="1"/>
    </row>
    <row r="57" spans="1:11" s="11" customFormat="1" ht="18" customHeight="1" x14ac:dyDescent="0.25">
      <c r="A57" s="44" t="s">
        <v>71</v>
      </c>
      <c r="B57" s="12">
        <v>12</v>
      </c>
      <c r="C57" s="36">
        <f t="shared" si="1"/>
        <v>1.5</v>
      </c>
      <c r="D57"/>
      <c r="E57" s="1"/>
      <c r="F57" s="1"/>
      <c r="G57" s="1"/>
      <c r="H57" s="1"/>
      <c r="I57" s="1"/>
      <c r="J57" s="1"/>
      <c r="K57" s="1"/>
    </row>
    <row r="58" spans="1:11" s="9" customFormat="1" ht="18" customHeight="1" x14ac:dyDescent="0.25">
      <c r="A58" s="44" t="s">
        <v>68</v>
      </c>
      <c r="B58" s="12">
        <v>10</v>
      </c>
      <c r="C58" s="36">
        <f t="shared" si="1"/>
        <v>1.25</v>
      </c>
      <c r="D58"/>
      <c r="E58" s="1"/>
      <c r="F58" s="1"/>
      <c r="G58" s="1"/>
      <c r="H58" s="1"/>
      <c r="I58" s="1"/>
      <c r="J58" s="1"/>
      <c r="K58" s="1"/>
    </row>
    <row r="59" spans="1:11" s="9" customFormat="1" ht="18" customHeight="1" x14ac:dyDescent="0.25">
      <c r="A59" s="44" t="s">
        <v>69</v>
      </c>
      <c r="B59" s="12">
        <v>12</v>
      </c>
      <c r="C59" s="36">
        <f t="shared" si="1"/>
        <v>1.5</v>
      </c>
      <c r="D59"/>
      <c r="E59" s="1"/>
      <c r="F59" s="1"/>
      <c r="G59" s="1"/>
      <c r="H59" s="1"/>
      <c r="I59" s="1"/>
      <c r="J59" s="1"/>
      <c r="K59" s="1"/>
    </row>
    <row r="60" spans="1:11" s="9" customFormat="1" ht="18" customHeight="1" x14ac:dyDescent="0.25">
      <c r="A60" s="44" t="s">
        <v>70</v>
      </c>
      <c r="B60" s="12">
        <v>12</v>
      </c>
      <c r="C60" s="36">
        <f t="shared" si="1"/>
        <v>1.5</v>
      </c>
      <c r="D60"/>
      <c r="E60" s="1"/>
      <c r="F60" s="1"/>
      <c r="G60" s="1"/>
      <c r="H60" s="1"/>
      <c r="I60" s="1"/>
      <c r="J60" s="1"/>
      <c r="K60" s="1"/>
    </row>
    <row r="61" spans="1:11" x14ac:dyDescent="0.25">
      <c r="A61" s="46" t="s">
        <v>73</v>
      </c>
      <c r="B61" s="47"/>
      <c r="C61" s="48"/>
      <c r="D61"/>
    </row>
    <row r="62" spans="1:11" ht="22.5" customHeight="1" x14ac:dyDescent="0.25">
      <c r="A62" s="44" t="s">
        <v>72</v>
      </c>
      <c r="B62" s="12">
        <v>8</v>
      </c>
      <c r="C62" s="36">
        <f t="shared" si="1"/>
        <v>1</v>
      </c>
      <c r="D62"/>
    </row>
    <row r="63" spans="1:11" x14ac:dyDescent="0.25">
      <c r="A63" s="54" t="s">
        <v>74</v>
      </c>
      <c r="B63" s="56"/>
      <c r="C63" s="61"/>
      <c r="D63"/>
    </row>
    <row r="64" spans="1:11" x14ac:dyDescent="0.25">
      <c r="A64" s="46" t="s">
        <v>75</v>
      </c>
      <c r="B64" s="47"/>
      <c r="C64" s="48"/>
      <c r="D64"/>
    </row>
    <row r="65" spans="1:11" x14ac:dyDescent="0.25">
      <c r="A65" s="44" t="s">
        <v>76</v>
      </c>
      <c r="B65" s="12">
        <v>8</v>
      </c>
      <c r="C65" s="36">
        <f t="shared" si="1"/>
        <v>1</v>
      </c>
      <c r="D65"/>
    </row>
    <row r="66" spans="1:11" x14ac:dyDescent="0.25">
      <c r="A66" s="44" t="s">
        <v>77</v>
      </c>
      <c r="B66" s="12">
        <v>8</v>
      </c>
      <c r="C66" s="36">
        <f t="shared" si="1"/>
        <v>1</v>
      </c>
      <c r="D66"/>
    </row>
    <row r="67" spans="1:11" x14ac:dyDescent="0.25">
      <c r="A67" s="44" t="s">
        <v>78</v>
      </c>
      <c r="B67" s="12">
        <v>8</v>
      </c>
      <c r="C67" s="36">
        <f t="shared" si="1"/>
        <v>1</v>
      </c>
      <c r="D67"/>
    </row>
    <row r="68" spans="1:11" x14ac:dyDescent="0.25">
      <c r="A68" s="44" t="s">
        <v>79</v>
      </c>
      <c r="B68" s="12">
        <v>8</v>
      </c>
      <c r="C68" s="36">
        <f t="shared" si="1"/>
        <v>1</v>
      </c>
      <c r="D68"/>
    </row>
    <row r="69" spans="1:11" s="9" customFormat="1" x14ac:dyDescent="0.25">
      <c r="A69" s="44" t="s">
        <v>80</v>
      </c>
      <c r="B69" s="12">
        <v>8</v>
      </c>
      <c r="C69" s="36">
        <f t="shared" si="1"/>
        <v>1</v>
      </c>
      <c r="D69"/>
      <c r="E69" s="1"/>
      <c r="F69" s="1"/>
      <c r="G69" s="1"/>
      <c r="H69" s="1"/>
      <c r="I69" s="1"/>
      <c r="J69" s="1"/>
      <c r="K69" s="1"/>
    </row>
    <row r="70" spans="1:11" s="9" customFormat="1" x14ac:dyDescent="0.25">
      <c r="A70" s="44" t="s">
        <v>81</v>
      </c>
      <c r="B70" s="12">
        <v>8</v>
      </c>
      <c r="C70" s="36">
        <f t="shared" si="1"/>
        <v>1</v>
      </c>
      <c r="D70"/>
      <c r="E70" s="1"/>
      <c r="F70" s="1"/>
      <c r="G70" s="1"/>
      <c r="H70" s="1"/>
      <c r="I70" s="1"/>
      <c r="J70" s="1"/>
      <c r="K70" s="1"/>
    </row>
    <row r="71" spans="1:11" x14ac:dyDescent="0.25">
      <c r="A71" s="44" t="s">
        <v>82</v>
      </c>
      <c r="B71" s="12">
        <v>8</v>
      </c>
      <c r="C71" s="36">
        <f t="shared" si="1"/>
        <v>1</v>
      </c>
      <c r="D71"/>
    </row>
    <row r="72" spans="1:11" x14ac:dyDescent="0.25">
      <c r="A72" s="13" t="s">
        <v>87</v>
      </c>
      <c r="B72" s="12">
        <v>40</v>
      </c>
      <c r="C72" s="36">
        <f t="shared" si="1"/>
        <v>5</v>
      </c>
      <c r="D72"/>
    </row>
    <row r="73" spans="1:11" x14ac:dyDescent="0.25">
      <c r="A73" s="13" t="s">
        <v>88</v>
      </c>
      <c r="B73" s="12">
        <v>40</v>
      </c>
      <c r="C73" s="36">
        <f t="shared" si="1"/>
        <v>5</v>
      </c>
      <c r="D73"/>
    </row>
    <row r="74" spans="1:11" x14ac:dyDescent="0.25">
      <c r="A74" s="13" t="s">
        <v>89</v>
      </c>
      <c r="B74" s="12">
        <v>40</v>
      </c>
      <c r="C74" s="36">
        <f t="shared" si="1"/>
        <v>5</v>
      </c>
      <c r="D74"/>
    </row>
    <row r="75" spans="1:11" ht="18.75" x14ac:dyDescent="0.25">
      <c r="A75" s="28" t="s">
        <v>17</v>
      </c>
      <c r="B75" s="55"/>
      <c r="C75" s="61"/>
      <c r="D75"/>
    </row>
    <row r="76" spans="1:11" x14ac:dyDescent="0.25">
      <c r="A76" s="21" t="s">
        <v>11</v>
      </c>
      <c r="B76" s="36">
        <f>SUM(B15:B73)*0.4</f>
        <v>201.60000000000002</v>
      </c>
      <c r="C76" s="36">
        <f t="shared" ref="C76:C79" si="2">B76/8</f>
        <v>25.200000000000003</v>
      </c>
      <c r="D76"/>
    </row>
    <row r="77" spans="1:11" x14ac:dyDescent="0.25">
      <c r="A77" s="21" t="s">
        <v>16</v>
      </c>
      <c r="B77" s="12">
        <v>16</v>
      </c>
      <c r="C77" s="36">
        <f t="shared" si="2"/>
        <v>2</v>
      </c>
    </row>
    <row r="78" spans="1:11" x14ac:dyDescent="0.25">
      <c r="A78" s="21" t="s">
        <v>18</v>
      </c>
      <c r="B78" s="12">
        <v>8</v>
      </c>
      <c r="C78" s="36">
        <f t="shared" si="2"/>
        <v>1</v>
      </c>
    </row>
    <row r="79" spans="1:11" x14ac:dyDescent="0.25">
      <c r="A79" s="37" t="s">
        <v>2</v>
      </c>
      <c r="B79" s="38">
        <f>SUM(B8:B78)</f>
        <v>924</v>
      </c>
      <c r="C79" s="38">
        <f t="shared" si="2"/>
        <v>115.5</v>
      </c>
    </row>
  </sheetData>
  <mergeCells count="2">
    <mergeCell ref="I9:I11"/>
    <mergeCell ref="J9:J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7" workbookViewId="0">
      <selection activeCell="A13" sqref="A13:A24"/>
    </sheetView>
  </sheetViews>
  <sheetFormatPr defaultRowHeight="15.75" x14ac:dyDescent="0.25"/>
  <cols>
    <col min="1" max="1" width="67.125" customWidth="1"/>
    <col min="2" max="2" width="10.25" bestFit="1" customWidth="1"/>
    <col min="3" max="3" width="9.25" bestFit="1" customWidth="1"/>
  </cols>
  <sheetData>
    <row r="1" spans="1:10" ht="18.75" x14ac:dyDescent="0.25">
      <c r="A1" s="3"/>
      <c r="B1" s="4"/>
      <c r="C1" s="39"/>
      <c r="D1" s="8"/>
      <c r="E1" s="8"/>
      <c r="F1" s="8"/>
      <c r="G1" s="8"/>
      <c r="H1" s="8"/>
      <c r="I1" s="8"/>
      <c r="J1" s="8"/>
    </row>
    <row r="2" spans="1:10" ht="18.75" x14ac:dyDescent="0.25">
      <c r="A2" s="4"/>
      <c r="B2" s="4"/>
      <c r="C2" s="39"/>
      <c r="D2" s="8"/>
      <c r="E2" s="8"/>
      <c r="F2" s="8"/>
      <c r="G2" s="8"/>
      <c r="H2" s="8"/>
      <c r="I2" s="8"/>
      <c r="J2" s="8"/>
    </row>
    <row r="3" spans="1:10" ht="18.75" x14ac:dyDescent="0.25">
      <c r="A3" s="10" t="s">
        <v>23</v>
      </c>
      <c r="B3" s="6" t="s">
        <v>84</v>
      </c>
      <c r="C3" s="40"/>
      <c r="D3" s="8"/>
      <c r="E3" s="8"/>
      <c r="F3" s="8"/>
      <c r="G3" s="8"/>
      <c r="H3" s="8"/>
      <c r="I3" s="8"/>
      <c r="J3" s="8"/>
    </row>
    <row r="4" spans="1:10" ht="18.75" x14ac:dyDescent="0.25">
      <c r="A4" s="2"/>
      <c r="B4" s="7" t="s">
        <v>85</v>
      </c>
      <c r="C4" s="40"/>
      <c r="D4" s="8"/>
      <c r="E4" s="8"/>
      <c r="F4" s="8"/>
      <c r="G4" s="8"/>
      <c r="H4" s="8"/>
      <c r="I4" s="8"/>
      <c r="J4" s="8"/>
    </row>
    <row r="5" spans="1:10" ht="18.75" x14ac:dyDescent="0.25">
      <c r="A5" s="5"/>
      <c r="B5" s="5"/>
      <c r="C5" s="41"/>
      <c r="D5" s="8"/>
      <c r="E5" s="8"/>
      <c r="F5" s="8"/>
      <c r="G5" s="8"/>
      <c r="H5" s="8"/>
      <c r="I5" s="8"/>
      <c r="J5" s="8"/>
    </row>
    <row r="6" spans="1:10" x14ac:dyDescent="0.25">
      <c r="A6" s="14" t="s">
        <v>0</v>
      </c>
      <c r="B6" s="29" t="s">
        <v>20</v>
      </c>
      <c r="C6" s="42" t="s">
        <v>1</v>
      </c>
      <c r="D6" s="8"/>
      <c r="E6" s="8"/>
      <c r="F6" s="8"/>
      <c r="G6" s="8"/>
      <c r="H6" s="8"/>
      <c r="I6" s="8"/>
      <c r="J6" s="8"/>
    </row>
    <row r="7" spans="1:10" ht="18.75" x14ac:dyDescent="0.25">
      <c r="A7" s="15" t="s">
        <v>8</v>
      </c>
      <c r="B7" s="15"/>
      <c r="C7" s="35"/>
      <c r="D7" s="24"/>
      <c r="E7" s="19" t="s">
        <v>3</v>
      </c>
      <c r="F7" s="30" t="s">
        <v>21</v>
      </c>
      <c r="G7" s="20" t="s">
        <v>1</v>
      </c>
      <c r="H7" s="20" t="s">
        <v>2</v>
      </c>
      <c r="I7" s="8"/>
      <c r="J7" s="8"/>
    </row>
    <row r="8" spans="1:10" x14ac:dyDescent="0.25">
      <c r="A8" s="13" t="s">
        <v>9</v>
      </c>
      <c r="B8" s="12">
        <v>16</v>
      </c>
      <c r="C8" s="36">
        <f>B8/8</f>
        <v>2</v>
      </c>
      <c r="D8" s="25" t="s">
        <v>6</v>
      </c>
      <c r="E8" s="16">
        <v>1</v>
      </c>
      <c r="F8" s="16">
        <f>B11</f>
        <v>12</v>
      </c>
      <c r="G8" s="17">
        <f>F8/8</f>
        <v>1.5</v>
      </c>
      <c r="H8" s="17">
        <f t="shared" ref="H8:H11" si="0">E8*G8</f>
        <v>1.5</v>
      </c>
      <c r="I8" s="8"/>
      <c r="J8" s="8"/>
    </row>
    <row r="9" spans="1:10" x14ac:dyDescent="0.25">
      <c r="A9" s="13" t="s">
        <v>10</v>
      </c>
      <c r="B9" s="12">
        <v>8</v>
      </c>
      <c r="C9" s="36">
        <f t="shared" ref="C9:C11" si="1">B9/8</f>
        <v>1</v>
      </c>
      <c r="D9" s="25" t="s">
        <v>14</v>
      </c>
      <c r="E9" s="16">
        <v>1</v>
      </c>
      <c r="F9" s="16">
        <v>72</v>
      </c>
      <c r="G9" s="17">
        <f>F9/8</f>
        <v>9</v>
      </c>
      <c r="H9" s="17">
        <f t="shared" si="0"/>
        <v>9</v>
      </c>
      <c r="I9" s="63">
        <f>SUM(C15:C24)</f>
        <v>10</v>
      </c>
      <c r="J9" s="59">
        <f>SUM(H9:H10)</f>
        <v>9</v>
      </c>
    </row>
    <row r="10" spans="1:10" x14ac:dyDescent="0.25">
      <c r="A10" s="13" t="s">
        <v>19</v>
      </c>
      <c r="B10" s="12">
        <f>SUM(B15:B24)*0.1</f>
        <v>8</v>
      </c>
      <c r="C10" s="36">
        <f t="shared" si="1"/>
        <v>1</v>
      </c>
      <c r="D10" s="25" t="s">
        <v>13</v>
      </c>
      <c r="E10" s="16">
        <v>0</v>
      </c>
      <c r="F10" s="16">
        <v>8</v>
      </c>
      <c r="G10" s="17">
        <f>F10/8</f>
        <v>1</v>
      </c>
      <c r="H10" s="17">
        <f t="shared" si="0"/>
        <v>0</v>
      </c>
      <c r="I10" s="58"/>
      <c r="J10" s="59"/>
    </row>
    <row r="11" spans="1:10" x14ac:dyDescent="0.25">
      <c r="A11" s="13" t="s">
        <v>83</v>
      </c>
      <c r="B11" s="12">
        <v>12</v>
      </c>
      <c r="C11" s="36">
        <f t="shared" si="1"/>
        <v>1.5</v>
      </c>
      <c r="D11" s="25" t="s">
        <v>12</v>
      </c>
      <c r="E11" s="16">
        <v>1</v>
      </c>
      <c r="F11" s="16">
        <f>B10/E11</f>
        <v>8</v>
      </c>
      <c r="G11" s="9">
        <f>F11/8</f>
        <v>1</v>
      </c>
      <c r="H11" s="17">
        <f t="shared" si="0"/>
        <v>1</v>
      </c>
      <c r="I11" s="58"/>
      <c r="J11" s="59"/>
    </row>
    <row r="12" spans="1:10" ht="18.75" x14ac:dyDescent="0.25">
      <c r="A12" s="15" t="s">
        <v>15</v>
      </c>
      <c r="B12" s="15"/>
      <c r="C12" s="62"/>
      <c r="D12" s="25" t="s">
        <v>5</v>
      </c>
      <c r="E12" s="16">
        <v>2</v>
      </c>
      <c r="F12" s="34">
        <f>SUM(B26:B27)/E12</f>
        <v>16</v>
      </c>
      <c r="G12" s="66">
        <f>F12/8</f>
        <v>2</v>
      </c>
      <c r="H12" s="66">
        <f>E12*G12</f>
        <v>4</v>
      </c>
      <c r="I12" s="31"/>
      <c r="J12" s="31"/>
    </row>
    <row r="13" spans="1:10" x14ac:dyDescent="0.25">
      <c r="A13" s="52" t="s">
        <v>90</v>
      </c>
      <c r="B13" s="53"/>
      <c r="C13" s="51"/>
      <c r="D13" s="25" t="s">
        <v>86</v>
      </c>
      <c r="E13" s="16">
        <v>1</v>
      </c>
      <c r="F13" s="34">
        <f>SUM(B8:B9)</f>
        <v>24</v>
      </c>
      <c r="G13" s="32">
        <f>F13/8</f>
        <v>3</v>
      </c>
      <c r="H13" s="32">
        <f>E13*G13</f>
        <v>3</v>
      </c>
      <c r="I13" s="31">
        <f>H14*8</f>
        <v>148</v>
      </c>
      <c r="J13" s="31"/>
    </row>
    <row r="14" spans="1:10" x14ac:dyDescent="0.25">
      <c r="A14" s="54"/>
      <c r="B14" s="57"/>
      <c r="C14" s="61"/>
      <c r="D14" s="26" t="s">
        <v>4</v>
      </c>
      <c r="E14" s="16"/>
      <c r="F14" s="34">
        <f>SUM(F8:F12)</f>
        <v>116</v>
      </c>
      <c r="G14" s="18"/>
      <c r="H14" s="67">
        <f>SUM(H8:H13)</f>
        <v>18.5</v>
      </c>
      <c r="I14" s="8"/>
      <c r="J14" s="8"/>
    </row>
    <row r="15" spans="1:10" x14ac:dyDescent="0.25">
      <c r="A15" s="27" t="s">
        <v>91</v>
      </c>
      <c r="B15" s="12">
        <v>8</v>
      </c>
      <c r="C15" s="64">
        <f>B15/8</f>
        <v>1</v>
      </c>
      <c r="D15" s="8"/>
      <c r="E15" s="8"/>
      <c r="F15" s="8"/>
      <c r="G15" s="8"/>
      <c r="H15" s="8"/>
      <c r="I15" s="8"/>
      <c r="J15" s="8"/>
    </row>
    <row r="16" spans="1:10" x14ac:dyDescent="0.25">
      <c r="A16" s="27" t="s">
        <v>92</v>
      </c>
      <c r="B16" s="12">
        <v>8</v>
      </c>
      <c r="C16" s="64">
        <f t="shared" ref="C16:C24" si="2">B16/8</f>
        <v>1</v>
      </c>
      <c r="D16" s="8" t="s">
        <v>7</v>
      </c>
      <c r="E16" s="68">
        <f>SUM(G12,G9,G13)</f>
        <v>14</v>
      </c>
      <c r="F16" s="8"/>
      <c r="G16" s="8"/>
      <c r="H16" s="8"/>
      <c r="I16" s="8"/>
      <c r="J16" s="8"/>
    </row>
    <row r="17" spans="1:10" x14ac:dyDescent="0.25">
      <c r="A17" s="27" t="s">
        <v>93</v>
      </c>
      <c r="B17" s="12">
        <v>8</v>
      </c>
      <c r="C17" s="64">
        <f t="shared" si="2"/>
        <v>1</v>
      </c>
      <c r="D17" s="8" t="s">
        <v>22</v>
      </c>
      <c r="E17" s="8">
        <f>H14</f>
        <v>18.5</v>
      </c>
      <c r="F17" s="8"/>
      <c r="G17" s="8"/>
      <c r="H17" s="8"/>
      <c r="I17" s="8"/>
      <c r="J17" s="8"/>
    </row>
    <row r="18" spans="1:10" x14ac:dyDescent="0.25">
      <c r="A18" s="27" t="s">
        <v>94</v>
      </c>
      <c r="B18" s="12">
        <v>8</v>
      </c>
      <c r="C18" s="64">
        <f t="shared" si="2"/>
        <v>1</v>
      </c>
      <c r="D18" s="8"/>
      <c r="E18" s="8"/>
      <c r="F18" s="8"/>
      <c r="G18" s="8"/>
      <c r="H18" s="8"/>
      <c r="I18" s="8"/>
      <c r="J18" s="8"/>
    </row>
    <row r="19" spans="1:10" x14ac:dyDescent="0.25">
      <c r="A19" s="27" t="s">
        <v>95</v>
      </c>
      <c r="B19" s="12">
        <v>8</v>
      </c>
      <c r="C19" s="64">
        <f t="shared" si="2"/>
        <v>1</v>
      </c>
      <c r="D19" s="8"/>
      <c r="E19" s="8"/>
      <c r="F19" s="8"/>
      <c r="G19" s="8"/>
      <c r="H19" s="8">
        <f>E17*8*10</f>
        <v>1480</v>
      </c>
      <c r="I19" s="8"/>
      <c r="J19" s="8"/>
    </row>
    <row r="20" spans="1:10" x14ac:dyDescent="0.25">
      <c r="A20" s="27" t="s">
        <v>96</v>
      </c>
      <c r="B20" s="12">
        <v>8</v>
      </c>
      <c r="C20" s="64">
        <f t="shared" si="2"/>
        <v>1</v>
      </c>
      <c r="D20" s="8"/>
      <c r="E20" s="8"/>
      <c r="F20" s="8"/>
      <c r="G20" s="8"/>
      <c r="H20" s="8"/>
      <c r="I20" s="8"/>
      <c r="J20" s="8"/>
    </row>
    <row r="21" spans="1:10" x14ac:dyDescent="0.25">
      <c r="A21" s="27" t="s">
        <v>97</v>
      </c>
      <c r="B21" s="12">
        <v>8</v>
      </c>
      <c r="C21" s="64">
        <f t="shared" si="2"/>
        <v>1</v>
      </c>
      <c r="D21" s="8"/>
      <c r="E21" s="8"/>
      <c r="F21" s="8"/>
      <c r="G21" s="8"/>
      <c r="H21" s="8"/>
      <c r="I21" s="8"/>
      <c r="J21" s="8"/>
    </row>
    <row r="22" spans="1:10" x14ac:dyDescent="0.25">
      <c r="A22" s="27" t="s">
        <v>98</v>
      </c>
      <c r="B22" s="12">
        <v>8</v>
      </c>
      <c r="C22" s="64">
        <f t="shared" si="2"/>
        <v>1</v>
      </c>
      <c r="D22" s="8"/>
      <c r="E22" s="8"/>
      <c r="F22" s="8"/>
      <c r="G22" s="8"/>
      <c r="H22" s="8"/>
      <c r="I22" s="8"/>
      <c r="J22" s="8"/>
    </row>
    <row r="23" spans="1:10" x14ac:dyDescent="0.25">
      <c r="A23" s="27" t="s">
        <v>100</v>
      </c>
      <c r="B23" s="12">
        <v>8</v>
      </c>
      <c r="C23" s="64">
        <f t="shared" si="2"/>
        <v>1</v>
      </c>
      <c r="D23" s="8"/>
      <c r="E23" s="8"/>
      <c r="F23" s="8"/>
      <c r="G23" s="8"/>
      <c r="H23" s="8"/>
      <c r="I23" s="8"/>
      <c r="J23" s="8"/>
    </row>
    <row r="24" spans="1:10" x14ac:dyDescent="0.25">
      <c r="A24" s="27" t="s">
        <v>99</v>
      </c>
      <c r="B24" s="12">
        <v>8</v>
      </c>
      <c r="C24" s="64">
        <f t="shared" si="2"/>
        <v>1</v>
      </c>
    </row>
    <row r="25" spans="1:10" ht="18.75" x14ac:dyDescent="0.25">
      <c r="A25" s="28" t="s">
        <v>17</v>
      </c>
      <c r="B25" s="55"/>
      <c r="C25" s="61"/>
    </row>
    <row r="26" spans="1:10" x14ac:dyDescent="0.25">
      <c r="A26" s="21" t="s">
        <v>11</v>
      </c>
      <c r="B26" s="36">
        <f>SUM(B15:B24)*0.3</f>
        <v>24</v>
      </c>
      <c r="C26" s="64">
        <f t="shared" ref="C26:C29" si="3">B26/8</f>
        <v>3</v>
      </c>
    </row>
    <row r="27" spans="1:10" x14ac:dyDescent="0.25">
      <c r="A27" s="21" t="s">
        <v>16</v>
      </c>
      <c r="B27" s="12">
        <v>8</v>
      </c>
      <c r="C27" s="64">
        <f t="shared" si="3"/>
        <v>1</v>
      </c>
    </row>
    <row r="28" spans="1:10" x14ac:dyDescent="0.25">
      <c r="A28" s="21" t="s">
        <v>18</v>
      </c>
      <c r="B28" s="12">
        <v>8</v>
      </c>
      <c r="C28" s="64">
        <f t="shared" si="3"/>
        <v>1</v>
      </c>
    </row>
    <row r="29" spans="1:10" x14ac:dyDescent="0.25">
      <c r="A29" s="37" t="s">
        <v>2</v>
      </c>
      <c r="B29" s="65">
        <f>SUM(B8:B28)</f>
        <v>164</v>
      </c>
      <c r="C29" s="65">
        <f t="shared" si="3"/>
        <v>20.5</v>
      </c>
    </row>
  </sheetData>
  <mergeCells count="2">
    <mergeCell ref="I9:I11"/>
    <mergeCell ref="J9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 Portal</vt:lpstr>
      <vt:lpstr>Customer Portal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Vinoo Thomas</dc:creator>
  <cp:lastModifiedBy>Prashant Thomas</cp:lastModifiedBy>
  <dcterms:created xsi:type="dcterms:W3CDTF">2013-06-07T15:02:07Z</dcterms:created>
  <dcterms:modified xsi:type="dcterms:W3CDTF">2017-11-29T05:11:13Z</dcterms:modified>
</cp:coreProperties>
</file>